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0" windowHeight="0"/>
  </bookViews>
  <sheets>
    <sheet name="Rekapitulace stavby" sheetId="1" r:id="rId1"/>
    <sheet name="Etapa 1 - SO 01 -  Prefab..." sheetId="2" r:id="rId2"/>
    <sheet name="Etapa 1 - SO 02 - Silničn..." sheetId="3" r:id="rId3"/>
    <sheet name="Etapa 1 - SO 03 - Provozn..." sheetId="4" r:id="rId4"/>
    <sheet name="1 - Stavební práce" sheetId="5" r:id="rId5"/>
    <sheet name="Etapa 1 - SO 07 - Zpevněn..." sheetId="6" r:id="rId6"/>
    <sheet name="Etapa 1 - SO 08 - Odvodnění" sheetId="7" r:id="rId7"/>
    <sheet name="Etapa 1 - SO 09 - Oplocen..." sheetId="8" r:id="rId8"/>
    <sheet name="1 - Rozvod NN" sheetId="9" r:id="rId9"/>
    <sheet name="2 - Rozvod sds" sheetId="10" r:id="rId10"/>
    <sheet name="3 - Venkovní osvětlení" sheetId="11" r:id="rId11"/>
    <sheet name="4 - Elektroinstalace" sheetId="12" r:id="rId12"/>
    <sheet name="5 - Zemní práce" sheetId="13" r:id="rId13"/>
    <sheet name="1 - Stavební práce_01" sheetId="14" r:id="rId14"/>
    <sheet name="VRN - Vedlejší rozpočtové..." sheetId="15" r:id="rId15"/>
    <sheet name="Pokyny pro vyplnění" sheetId="16" r:id="rId16"/>
  </sheets>
  <definedNames>
    <definedName name="_xlnm.Print_Area" localSheetId="0">'Rekapitulace stavby'!$D$4:$AO$36,'Rekapitulace stavby'!$C$42:$AQ$72</definedName>
    <definedName name="_xlnm.Print_Titles" localSheetId="0">'Rekapitulace stavby'!$52:$52</definedName>
    <definedName name="_xlnm._FilterDatabase" localSheetId="1" hidden="1">'Etapa 1 - SO 01 -  Prefab...'!$C$87:$K$209</definedName>
    <definedName name="_xlnm.Print_Area" localSheetId="1">'Etapa 1 - SO 01 -  Prefab...'!$C$4:$J$39,'Etapa 1 - SO 01 -  Prefab...'!$C$45:$J$69,'Etapa 1 - SO 01 -  Prefab...'!$C$75:$K$209</definedName>
    <definedName name="_xlnm.Print_Titles" localSheetId="1">'Etapa 1 - SO 01 -  Prefab...'!$87:$87</definedName>
    <definedName name="_xlnm._FilterDatabase" localSheetId="2" hidden="1">'Etapa 1 - SO 02 - Silničn...'!$C$84:$K$174</definedName>
    <definedName name="_xlnm.Print_Area" localSheetId="2">'Etapa 1 - SO 02 - Silničn...'!$C$4:$J$39,'Etapa 1 - SO 02 - Silničn...'!$C$45:$J$66,'Etapa 1 - SO 02 - Silničn...'!$C$72:$K$174</definedName>
    <definedName name="_xlnm.Print_Titles" localSheetId="2">'Etapa 1 - SO 02 - Silničn...'!$84:$84</definedName>
    <definedName name="_xlnm._FilterDatabase" localSheetId="3" hidden="1">'Etapa 1 - SO 03 - Provozn...'!$C$85:$K$253</definedName>
    <definedName name="_xlnm.Print_Area" localSheetId="3">'Etapa 1 - SO 03 - Provozn...'!$C$4:$J$39,'Etapa 1 - SO 03 - Provozn...'!$C$45:$J$67,'Etapa 1 - SO 03 - Provozn...'!$C$73:$K$253</definedName>
    <definedName name="_xlnm.Print_Titles" localSheetId="3">'Etapa 1 - SO 03 - Provozn...'!$85:$85</definedName>
    <definedName name="_xlnm._FilterDatabase" localSheetId="4" hidden="1">'1 - Stavební práce'!$C$85:$K$91</definedName>
    <definedName name="_xlnm.Print_Area" localSheetId="4">'1 - Stavební práce'!$C$4:$J$41,'1 - Stavební práce'!$C$47:$J$65,'1 - Stavební práce'!$C$71:$K$91</definedName>
    <definedName name="_xlnm.Print_Titles" localSheetId="4">'1 - Stavební práce'!$85:$85</definedName>
    <definedName name="_xlnm._FilterDatabase" localSheetId="5" hidden="1">'Etapa 1 - SO 07 - Zpevněn...'!$C$84:$K$266</definedName>
    <definedName name="_xlnm.Print_Area" localSheetId="5">'Etapa 1 - SO 07 - Zpevněn...'!$C$4:$J$39,'Etapa 1 - SO 07 - Zpevněn...'!$C$45:$J$66,'Etapa 1 - SO 07 - Zpevněn...'!$C$72:$K$266</definedName>
    <definedName name="_xlnm.Print_Titles" localSheetId="5">'Etapa 1 - SO 07 - Zpevněn...'!$84:$84</definedName>
    <definedName name="_xlnm._FilterDatabase" localSheetId="6" hidden="1">'Etapa 1 - SO 08 - Odvodnění'!$C$87:$K$438</definedName>
    <definedName name="_xlnm.Print_Area" localSheetId="6">'Etapa 1 - SO 08 - Odvodnění'!$C$4:$J$39,'Etapa 1 - SO 08 - Odvodnění'!$C$45:$J$69,'Etapa 1 - SO 08 - Odvodnění'!$C$75:$K$438</definedName>
    <definedName name="_xlnm.Print_Titles" localSheetId="6">'Etapa 1 - SO 08 - Odvodnění'!$87:$87</definedName>
    <definedName name="_xlnm._FilterDatabase" localSheetId="7" hidden="1">'Etapa 1 - SO 09 - Oplocen...'!$C$95:$K$421</definedName>
    <definedName name="_xlnm.Print_Area" localSheetId="7">'Etapa 1 - SO 09 - Oplocen...'!$C$4:$J$39,'Etapa 1 - SO 09 - Oplocen...'!$C$45:$J$77,'Etapa 1 - SO 09 - Oplocen...'!$C$83:$K$421</definedName>
    <definedName name="_xlnm.Print_Titles" localSheetId="7">'Etapa 1 - SO 09 - Oplocen...'!$95:$95</definedName>
    <definedName name="_xlnm._FilterDatabase" localSheetId="8" hidden="1">'1 - Rozvod NN'!$C$84:$K$147</definedName>
    <definedName name="_xlnm.Print_Area" localSheetId="8">'1 - Rozvod NN'!$C$4:$J$41,'1 - Rozvod NN'!$C$47:$J$64,'1 - Rozvod NN'!$C$70:$K$147</definedName>
    <definedName name="_xlnm.Print_Titles" localSheetId="8">'1 - Rozvod NN'!$84:$84</definedName>
    <definedName name="_xlnm._FilterDatabase" localSheetId="9" hidden="1">'2 - Rozvod sds'!$C$86:$K$155</definedName>
    <definedName name="_xlnm.Print_Area" localSheetId="9">'2 - Rozvod sds'!$C$4:$J$41,'2 - Rozvod sds'!$C$47:$J$66,'2 - Rozvod sds'!$C$72:$K$155</definedName>
    <definedName name="_xlnm.Print_Titles" localSheetId="9">'2 - Rozvod sds'!$86:$86</definedName>
    <definedName name="_xlnm._FilterDatabase" localSheetId="10" hidden="1">'3 - Venkovní osvětlení'!$C$86:$K$103</definedName>
    <definedName name="_xlnm.Print_Area" localSheetId="10">'3 - Venkovní osvětlení'!$C$4:$J$41,'3 - Venkovní osvětlení'!$C$47:$J$66,'3 - Venkovní osvětlení'!$C$72:$K$103</definedName>
    <definedName name="_xlnm.Print_Titles" localSheetId="10">'3 - Venkovní osvětlení'!$86:$86</definedName>
    <definedName name="_xlnm._FilterDatabase" localSheetId="11" hidden="1">'4 - Elektroinstalace'!$C$86:$K$137</definedName>
    <definedName name="_xlnm.Print_Area" localSheetId="11">'4 - Elektroinstalace'!$C$4:$J$41,'4 - Elektroinstalace'!$C$47:$J$66,'4 - Elektroinstalace'!$C$72:$K$137</definedName>
    <definedName name="_xlnm.Print_Titles" localSheetId="11">'4 - Elektroinstalace'!$86:$86</definedName>
    <definedName name="_xlnm._FilterDatabase" localSheetId="12" hidden="1">'5 - Zemní práce'!$C$86:$K$113</definedName>
    <definedName name="_xlnm.Print_Area" localSheetId="12">'5 - Zemní práce'!$C$4:$J$41,'5 - Zemní práce'!$C$47:$J$66,'5 - Zemní práce'!$C$72:$K$113</definedName>
    <definedName name="_xlnm.Print_Titles" localSheetId="12">'5 - Zemní práce'!$86:$86</definedName>
    <definedName name="_xlnm._FilterDatabase" localSheetId="13" hidden="1">'1 - Stavební práce_01'!$C$92:$K$215</definedName>
    <definedName name="_xlnm.Print_Area" localSheetId="13">'1 - Stavební práce_01'!$C$4:$J$41,'1 - Stavební práce_01'!$C$47:$J$72,'1 - Stavební práce_01'!$C$78:$K$215</definedName>
    <definedName name="_xlnm.Print_Titles" localSheetId="13">'1 - Stavební práce_01'!$92:$92</definedName>
    <definedName name="_xlnm._FilterDatabase" localSheetId="14" hidden="1">'VRN - Vedlejší rozpočtové...'!$C$79:$K$103</definedName>
    <definedName name="_xlnm.Print_Area" localSheetId="14">'VRN - Vedlejší rozpočtové...'!$C$4:$J$39,'VRN - Vedlejší rozpočtové...'!$C$45:$J$61,'VRN - Vedlejší rozpočtové...'!$C$67:$K$103</definedName>
    <definedName name="_xlnm.Print_Titles" localSheetId="14">'VRN - Vedlejší rozpočtové...'!$79:$79</definedName>
    <definedName name="_xlnm.Print_Area" localSheetId="15">'Pokyny pro vyplnění'!$B$2:$K$71,'Pokyny pro vyplnění'!$B$74:$K$118,'Pokyny pro vyplnění'!$B$121:$K$161,'Pokyny pro vyplnění'!$B$164:$K$219</definedName>
  </definedNames>
  <calcPr/>
</workbook>
</file>

<file path=xl/calcChain.xml><?xml version="1.0" encoding="utf-8"?>
<calcChain xmlns="http://schemas.openxmlformats.org/spreadsheetml/2006/main">
  <c i="15" l="1" r="J37"/>
  <c r="J36"/>
  <c i="1" r="AY71"/>
  <c i="15" r="J35"/>
  <c i="1" r="AX71"/>
  <c i="15" r="BI102"/>
  <c r="BH102"/>
  <c r="BG102"/>
  <c r="BF102"/>
  <c r="T102"/>
  <c r="R102"/>
  <c r="P102"/>
  <c r="BI100"/>
  <c r="BH100"/>
  <c r="BG100"/>
  <c r="BF100"/>
  <c r="T100"/>
  <c r="R100"/>
  <c r="P100"/>
  <c r="BI98"/>
  <c r="BH98"/>
  <c r="BG98"/>
  <c r="BF98"/>
  <c r="T98"/>
  <c r="R98"/>
  <c r="P98"/>
  <c r="BI96"/>
  <c r="BH96"/>
  <c r="BG96"/>
  <c r="BF96"/>
  <c r="T96"/>
  <c r="R96"/>
  <c r="P96"/>
  <c r="BI94"/>
  <c r="BH94"/>
  <c r="BG94"/>
  <c r="BF94"/>
  <c r="T94"/>
  <c r="R94"/>
  <c r="P94"/>
  <c r="BI92"/>
  <c r="BH92"/>
  <c r="BG92"/>
  <c r="BF92"/>
  <c r="T92"/>
  <c r="R92"/>
  <c r="P92"/>
  <c r="BI90"/>
  <c r="BH90"/>
  <c r="BG90"/>
  <c r="BF90"/>
  <c r="T90"/>
  <c r="R90"/>
  <c r="P90"/>
  <c r="BI88"/>
  <c r="BH88"/>
  <c r="BG88"/>
  <c r="BF88"/>
  <c r="T88"/>
  <c r="R88"/>
  <c r="P88"/>
  <c r="BI86"/>
  <c r="BH86"/>
  <c r="BG86"/>
  <c r="BF86"/>
  <c r="T86"/>
  <c r="R86"/>
  <c r="P86"/>
  <c r="BI84"/>
  <c r="BH84"/>
  <c r="BG84"/>
  <c r="BF84"/>
  <c r="T84"/>
  <c r="R84"/>
  <c r="P84"/>
  <c r="BI82"/>
  <c r="BH82"/>
  <c r="BG82"/>
  <c r="BF82"/>
  <c r="T82"/>
  <c r="R82"/>
  <c r="P82"/>
  <c r="F74"/>
  <c r="E72"/>
  <c r="F52"/>
  <c r="E50"/>
  <c r="J24"/>
  <c r="E24"/>
  <c r="J55"/>
  <c r="J23"/>
  <c r="J21"/>
  <c r="E21"/>
  <c r="J76"/>
  <c r="J20"/>
  <c r="J18"/>
  <c r="E18"/>
  <c r="F77"/>
  <c r="J17"/>
  <c r="J15"/>
  <c r="E15"/>
  <c r="F76"/>
  <c r="J14"/>
  <c r="J12"/>
  <c r="J52"/>
  <c r="E7"/>
  <c r="E70"/>
  <c i="14" r="J39"/>
  <c r="J38"/>
  <c i="1" r="AY70"/>
  <c i="14" r="J37"/>
  <c i="1" r="AX70"/>
  <c i="14" r="BI214"/>
  <c r="BH214"/>
  <c r="BG214"/>
  <c r="BF214"/>
  <c r="T214"/>
  <c r="T213"/>
  <c r="R214"/>
  <c r="R213"/>
  <c r="P214"/>
  <c r="P213"/>
  <c r="BI211"/>
  <c r="BH211"/>
  <c r="BG211"/>
  <c r="BF211"/>
  <c r="T211"/>
  <c r="R211"/>
  <c r="P211"/>
  <c r="BI205"/>
  <c r="BH205"/>
  <c r="BG205"/>
  <c r="BF205"/>
  <c r="T205"/>
  <c r="R205"/>
  <c r="P205"/>
  <c r="BI202"/>
  <c r="BH202"/>
  <c r="BG202"/>
  <c r="BF202"/>
  <c r="T202"/>
  <c r="R202"/>
  <c r="P202"/>
  <c r="BI198"/>
  <c r="BH198"/>
  <c r="BG198"/>
  <c r="BF198"/>
  <c r="T198"/>
  <c r="R198"/>
  <c r="P198"/>
  <c r="BI196"/>
  <c r="BH196"/>
  <c r="BG196"/>
  <c r="BF196"/>
  <c r="T196"/>
  <c r="R196"/>
  <c r="P196"/>
  <c r="BI193"/>
  <c r="BH193"/>
  <c r="BG193"/>
  <c r="BF193"/>
  <c r="T193"/>
  <c r="R193"/>
  <c r="P193"/>
  <c r="BI191"/>
  <c r="BH191"/>
  <c r="BG191"/>
  <c r="BF191"/>
  <c r="T191"/>
  <c r="R191"/>
  <c r="P191"/>
  <c r="BI188"/>
  <c r="BH188"/>
  <c r="BG188"/>
  <c r="BF188"/>
  <c r="T188"/>
  <c r="R188"/>
  <c r="P188"/>
  <c r="BI186"/>
  <c r="BH186"/>
  <c r="BG186"/>
  <c r="BF186"/>
  <c r="T186"/>
  <c r="R186"/>
  <c r="P186"/>
  <c r="BI182"/>
  <c r="BH182"/>
  <c r="BG182"/>
  <c r="BF182"/>
  <c r="T182"/>
  <c r="R182"/>
  <c r="P182"/>
  <c r="BI178"/>
  <c r="BH178"/>
  <c r="BG178"/>
  <c r="BF178"/>
  <c r="T178"/>
  <c r="R178"/>
  <c r="P178"/>
  <c r="BI175"/>
  <c r="BH175"/>
  <c r="BG175"/>
  <c r="BF175"/>
  <c r="T175"/>
  <c r="R175"/>
  <c r="P175"/>
  <c r="BI171"/>
  <c r="BH171"/>
  <c r="BG171"/>
  <c r="BF171"/>
  <c r="T171"/>
  <c r="R171"/>
  <c r="P171"/>
  <c r="BI168"/>
  <c r="BH168"/>
  <c r="BG168"/>
  <c r="BF168"/>
  <c r="T168"/>
  <c r="R168"/>
  <c r="P168"/>
  <c r="BI165"/>
  <c r="BH165"/>
  <c r="BG165"/>
  <c r="BF165"/>
  <c r="T165"/>
  <c r="R165"/>
  <c r="P165"/>
  <c r="BI162"/>
  <c r="BH162"/>
  <c r="BG162"/>
  <c r="BF162"/>
  <c r="T162"/>
  <c r="R162"/>
  <c r="P162"/>
  <c r="BI159"/>
  <c r="BH159"/>
  <c r="BG159"/>
  <c r="BF159"/>
  <c r="T159"/>
  <c r="R159"/>
  <c r="P159"/>
  <c r="BI156"/>
  <c r="BH156"/>
  <c r="BG156"/>
  <c r="BF156"/>
  <c r="T156"/>
  <c r="R156"/>
  <c r="P156"/>
  <c r="BI153"/>
  <c r="BH153"/>
  <c r="BG153"/>
  <c r="BF153"/>
  <c r="T153"/>
  <c r="R153"/>
  <c r="P153"/>
  <c r="BI150"/>
  <c r="BH150"/>
  <c r="BG150"/>
  <c r="BF150"/>
  <c r="T150"/>
  <c r="R150"/>
  <c r="P150"/>
  <c r="BI147"/>
  <c r="BH147"/>
  <c r="BG147"/>
  <c r="BF147"/>
  <c r="T147"/>
  <c r="R147"/>
  <c r="P147"/>
  <c r="BI144"/>
  <c r="BH144"/>
  <c r="BG144"/>
  <c r="BF144"/>
  <c r="T144"/>
  <c r="R144"/>
  <c r="P144"/>
  <c r="BI141"/>
  <c r="BH141"/>
  <c r="BG141"/>
  <c r="BF141"/>
  <c r="T141"/>
  <c r="R141"/>
  <c r="P141"/>
  <c r="BI138"/>
  <c r="BH138"/>
  <c r="BG138"/>
  <c r="BF138"/>
  <c r="T138"/>
  <c r="R138"/>
  <c r="P138"/>
  <c r="BI135"/>
  <c r="BH135"/>
  <c r="BG135"/>
  <c r="BF135"/>
  <c r="T135"/>
  <c r="R135"/>
  <c r="P135"/>
  <c r="BI132"/>
  <c r="BH132"/>
  <c r="BG132"/>
  <c r="BF132"/>
  <c r="T132"/>
  <c r="R132"/>
  <c r="P132"/>
  <c r="BI128"/>
  <c r="BH128"/>
  <c r="BG128"/>
  <c r="BF128"/>
  <c r="T128"/>
  <c r="R128"/>
  <c r="P128"/>
  <c r="BI125"/>
  <c r="BH125"/>
  <c r="BG125"/>
  <c r="BF125"/>
  <c r="T125"/>
  <c r="R125"/>
  <c r="P125"/>
  <c r="BI121"/>
  <c r="BH121"/>
  <c r="BG121"/>
  <c r="BF121"/>
  <c r="T121"/>
  <c r="R121"/>
  <c r="P121"/>
  <c r="BI116"/>
  <c r="BH116"/>
  <c r="BG116"/>
  <c r="BF116"/>
  <c r="T116"/>
  <c r="R116"/>
  <c r="P116"/>
  <c r="BI113"/>
  <c r="BH113"/>
  <c r="BG113"/>
  <c r="BF113"/>
  <c r="T113"/>
  <c r="R113"/>
  <c r="P113"/>
  <c r="BI108"/>
  <c r="BH108"/>
  <c r="BG108"/>
  <c r="BF108"/>
  <c r="T108"/>
  <c r="R108"/>
  <c r="P108"/>
  <c r="BI105"/>
  <c r="BH105"/>
  <c r="BG105"/>
  <c r="BF105"/>
  <c r="T105"/>
  <c r="R105"/>
  <c r="P105"/>
  <c r="BI102"/>
  <c r="BH102"/>
  <c r="BG102"/>
  <c r="BF102"/>
  <c r="T102"/>
  <c r="R102"/>
  <c r="P102"/>
  <c r="BI99"/>
  <c r="BH99"/>
  <c r="BG99"/>
  <c r="BF99"/>
  <c r="T99"/>
  <c r="R99"/>
  <c r="P99"/>
  <c r="BI96"/>
  <c r="BH96"/>
  <c r="BG96"/>
  <c r="BF96"/>
  <c r="T96"/>
  <c r="T95"/>
  <c r="R96"/>
  <c r="R95"/>
  <c r="P96"/>
  <c r="P95"/>
  <c r="F87"/>
  <c r="E85"/>
  <c r="F56"/>
  <c r="E54"/>
  <c r="J26"/>
  <c r="E26"/>
  <c r="J90"/>
  <c r="J25"/>
  <c r="J23"/>
  <c r="E23"/>
  <c r="J89"/>
  <c r="J22"/>
  <c r="J20"/>
  <c r="E20"/>
  <c r="F90"/>
  <c r="J19"/>
  <c r="J17"/>
  <c r="E17"/>
  <c r="F89"/>
  <c r="J16"/>
  <c r="J14"/>
  <c r="J87"/>
  <c r="E7"/>
  <c r="E50"/>
  <c i="13" r="J39"/>
  <c r="J38"/>
  <c i="1" r="AY68"/>
  <c i="13" r="J37"/>
  <c i="1" r="AX68"/>
  <c i="13" r="BI112"/>
  <c r="BH112"/>
  <c r="BG112"/>
  <c r="BF112"/>
  <c r="T112"/>
  <c r="R112"/>
  <c r="P112"/>
  <c r="BI110"/>
  <c r="BH110"/>
  <c r="BG110"/>
  <c r="BF110"/>
  <c r="T110"/>
  <c r="R110"/>
  <c r="P110"/>
  <c r="BI108"/>
  <c r="BH108"/>
  <c r="BG108"/>
  <c r="BF108"/>
  <c r="T108"/>
  <c r="R108"/>
  <c r="P108"/>
  <c r="BI106"/>
  <c r="BH106"/>
  <c r="BG106"/>
  <c r="BF106"/>
  <c r="T106"/>
  <c r="R106"/>
  <c r="P106"/>
  <c r="BI104"/>
  <c r="BH104"/>
  <c r="BG104"/>
  <c r="BF104"/>
  <c r="T104"/>
  <c r="R104"/>
  <c r="P104"/>
  <c r="BI102"/>
  <c r="BH102"/>
  <c r="BG102"/>
  <c r="BF102"/>
  <c r="T102"/>
  <c r="R102"/>
  <c r="P102"/>
  <c r="BI100"/>
  <c r="BH100"/>
  <c r="BG100"/>
  <c r="BF100"/>
  <c r="T100"/>
  <c r="R100"/>
  <c r="P100"/>
  <c r="BI98"/>
  <c r="BH98"/>
  <c r="BG98"/>
  <c r="BF98"/>
  <c r="T98"/>
  <c r="R98"/>
  <c r="P98"/>
  <c r="BI96"/>
  <c r="BH96"/>
  <c r="BG96"/>
  <c r="BF96"/>
  <c r="T96"/>
  <c r="R96"/>
  <c r="P96"/>
  <c r="BI94"/>
  <c r="BH94"/>
  <c r="BG94"/>
  <c r="BF94"/>
  <c r="T94"/>
  <c r="R94"/>
  <c r="P94"/>
  <c r="BI92"/>
  <c r="BH92"/>
  <c r="BG92"/>
  <c r="BF92"/>
  <c r="T92"/>
  <c r="R92"/>
  <c r="P92"/>
  <c r="BI90"/>
  <c r="BH90"/>
  <c r="BG90"/>
  <c r="BF90"/>
  <c r="T90"/>
  <c r="R90"/>
  <c r="P90"/>
  <c r="F81"/>
  <c r="E79"/>
  <c r="F56"/>
  <c r="E54"/>
  <c r="J26"/>
  <c r="E26"/>
  <c r="J84"/>
  <c r="J25"/>
  <c r="J23"/>
  <c r="E23"/>
  <c r="J83"/>
  <c r="J22"/>
  <c r="J20"/>
  <c r="E20"/>
  <c r="F59"/>
  <c r="J19"/>
  <c r="J17"/>
  <c r="E17"/>
  <c r="F58"/>
  <c r="J16"/>
  <c r="J14"/>
  <c r="J81"/>
  <c r="E7"/>
  <c r="E50"/>
  <c i="12" r="J39"/>
  <c r="J38"/>
  <c i="1" r="AY67"/>
  <c i="12" r="J37"/>
  <c i="1" r="AX67"/>
  <c i="12" r="BI136"/>
  <c r="BH136"/>
  <c r="BG136"/>
  <c r="BF136"/>
  <c r="T136"/>
  <c r="R136"/>
  <c r="P136"/>
  <c r="BI134"/>
  <c r="BH134"/>
  <c r="BG134"/>
  <c r="BF134"/>
  <c r="T134"/>
  <c r="R134"/>
  <c r="P134"/>
  <c r="BI132"/>
  <c r="BH132"/>
  <c r="BG132"/>
  <c r="BF132"/>
  <c r="T132"/>
  <c r="R132"/>
  <c r="P132"/>
  <c r="BI130"/>
  <c r="BH130"/>
  <c r="BG130"/>
  <c r="BF130"/>
  <c r="T130"/>
  <c r="R130"/>
  <c r="P130"/>
  <c r="BI128"/>
  <c r="BH128"/>
  <c r="BG128"/>
  <c r="BF128"/>
  <c r="T128"/>
  <c r="R128"/>
  <c r="P128"/>
  <c r="BI126"/>
  <c r="BH126"/>
  <c r="BG126"/>
  <c r="BF126"/>
  <c r="T126"/>
  <c r="R126"/>
  <c r="P126"/>
  <c r="BI124"/>
  <c r="BH124"/>
  <c r="BG124"/>
  <c r="BF124"/>
  <c r="T124"/>
  <c r="R124"/>
  <c r="P124"/>
  <c r="BI122"/>
  <c r="BH122"/>
  <c r="BG122"/>
  <c r="BF122"/>
  <c r="T122"/>
  <c r="R122"/>
  <c r="P122"/>
  <c r="BI120"/>
  <c r="BH120"/>
  <c r="BG120"/>
  <c r="BF120"/>
  <c r="T120"/>
  <c r="R120"/>
  <c r="P120"/>
  <c r="BI118"/>
  <c r="BH118"/>
  <c r="BG118"/>
  <c r="BF118"/>
  <c r="T118"/>
  <c r="R118"/>
  <c r="P118"/>
  <c r="BI116"/>
  <c r="BH116"/>
  <c r="BG116"/>
  <c r="BF116"/>
  <c r="T116"/>
  <c r="R116"/>
  <c r="P116"/>
  <c r="BI114"/>
  <c r="BH114"/>
  <c r="BG114"/>
  <c r="BF114"/>
  <c r="T114"/>
  <c r="R114"/>
  <c r="P114"/>
  <c r="BI112"/>
  <c r="BH112"/>
  <c r="BG112"/>
  <c r="BF112"/>
  <c r="T112"/>
  <c r="R112"/>
  <c r="P112"/>
  <c r="BI110"/>
  <c r="BH110"/>
  <c r="BG110"/>
  <c r="BF110"/>
  <c r="T110"/>
  <c r="R110"/>
  <c r="P110"/>
  <c r="BI108"/>
  <c r="BH108"/>
  <c r="BG108"/>
  <c r="BF108"/>
  <c r="T108"/>
  <c r="R108"/>
  <c r="P108"/>
  <c r="BI106"/>
  <c r="BH106"/>
  <c r="BG106"/>
  <c r="BF106"/>
  <c r="T106"/>
  <c r="R106"/>
  <c r="P106"/>
  <c r="BI104"/>
  <c r="BH104"/>
  <c r="BG104"/>
  <c r="BF104"/>
  <c r="T104"/>
  <c r="R104"/>
  <c r="P104"/>
  <c r="BI102"/>
  <c r="BH102"/>
  <c r="BG102"/>
  <c r="BF102"/>
  <c r="T102"/>
  <c r="R102"/>
  <c r="P102"/>
  <c r="BI100"/>
  <c r="BH100"/>
  <c r="BG100"/>
  <c r="BF100"/>
  <c r="T100"/>
  <c r="R100"/>
  <c r="P100"/>
  <c r="BI98"/>
  <c r="BH98"/>
  <c r="BG98"/>
  <c r="BF98"/>
  <c r="T98"/>
  <c r="R98"/>
  <c r="P98"/>
  <c r="BI96"/>
  <c r="BH96"/>
  <c r="BG96"/>
  <c r="BF96"/>
  <c r="T96"/>
  <c r="R96"/>
  <c r="P96"/>
  <c r="BI94"/>
  <c r="BH94"/>
  <c r="BG94"/>
  <c r="BF94"/>
  <c r="T94"/>
  <c r="R94"/>
  <c r="P94"/>
  <c r="BI92"/>
  <c r="BH92"/>
  <c r="BG92"/>
  <c r="BF92"/>
  <c r="T92"/>
  <c r="R92"/>
  <c r="P92"/>
  <c r="BI90"/>
  <c r="BH90"/>
  <c r="BG90"/>
  <c r="BF90"/>
  <c r="T90"/>
  <c r="R90"/>
  <c r="P90"/>
  <c r="F81"/>
  <c r="E79"/>
  <c r="F56"/>
  <c r="E54"/>
  <c r="J26"/>
  <c r="E26"/>
  <c r="J84"/>
  <c r="J25"/>
  <c r="J23"/>
  <c r="E23"/>
  <c r="J83"/>
  <c r="J22"/>
  <c r="J20"/>
  <c r="E20"/>
  <c r="F84"/>
  <c r="J19"/>
  <c r="J17"/>
  <c r="E17"/>
  <c r="F83"/>
  <c r="J16"/>
  <c r="J14"/>
  <c r="J56"/>
  <c r="E7"/>
  <c r="E75"/>
  <c i="11" r="J39"/>
  <c r="J38"/>
  <c i="1" r="AY66"/>
  <c i="11" r="J37"/>
  <c i="1" r="AX66"/>
  <c i="11" r="BI102"/>
  <c r="BH102"/>
  <c r="BG102"/>
  <c r="BF102"/>
  <c r="T102"/>
  <c r="R102"/>
  <c r="P102"/>
  <c r="BI100"/>
  <c r="BH100"/>
  <c r="BG100"/>
  <c r="BF100"/>
  <c r="T100"/>
  <c r="R100"/>
  <c r="P100"/>
  <c r="BI98"/>
  <c r="BH98"/>
  <c r="BG98"/>
  <c r="BF98"/>
  <c r="T98"/>
  <c r="R98"/>
  <c r="P98"/>
  <c r="BI96"/>
  <c r="BH96"/>
  <c r="BG96"/>
  <c r="BF96"/>
  <c r="T96"/>
  <c r="R96"/>
  <c r="P96"/>
  <c r="BI94"/>
  <c r="BH94"/>
  <c r="BG94"/>
  <c r="BF94"/>
  <c r="T94"/>
  <c r="R94"/>
  <c r="P94"/>
  <c r="BI92"/>
  <c r="BH92"/>
  <c r="BG92"/>
  <c r="BF92"/>
  <c r="T92"/>
  <c r="R92"/>
  <c r="P92"/>
  <c r="BI90"/>
  <c r="BH90"/>
  <c r="BG90"/>
  <c r="BF90"/>
  <c r="T90"/>
  <c r="R90"/>
  <c r="P90"/>
  <c r="F81"/>
  <c r="E79"/>
  <c r="F56"/>
  <c r="E54"/>
  <c r="J26"/>
  <c r="E26"/>
  <c r="J84"/>
  <c r="J25"/>
  <c r="J23"/>
  <c r="E23"/>
  <c r="J83"/>
  <c r="J22"/>
  <c r="J20"/>
  <c r="E20"/>
  <c r="F59"/>
  <c r="J19"/>
  <c r="J17"/>
  <c r="E17"/>
  <c r="F58"/>
  <c r="J16"/>
  <c r="J14"/>
  <c r="J81"/>
  <c r="E7"/>
  <c r="E75"/>
  <c i="10" r="J39"/>
  <c r="J38"/>
  <c i="1" r="AY65"/>
  <c i="10" r="J37"/>
  <c i="1" r="AX65"/>
  <c i="10" r="BI154"/>
  <c r="BH154"/>
  <c r="BG154"/>
  <c r="BF154"/>
  <c r="T154"/>
  <c r="R154"/>
  <c r="P154"/>
  <c r="BI152"/>
  <c r="BH152"/>
  <c r="BG152"/>
  <c r="BF152"/>
  <c r="T152"/>
  <c r="R152"/>
  <c r="P152"/>
  <c r="BI150"/>
  <c r="BH150"/>
  <c r="BG150"/>
  <c r="BF150"/>
  <c r="T150"/>
  <c r="R150"/>
  <c r="P150"/>
  <c r="BI148"/>
  <c r="BH148"/>
  <c r="BG148"/>
  <c r="BF148"/>
  <c r="T148"/>
  <c r="R148"/>
  <c r="P148"/>
  <c r="BI146"/>
  <c r="BH146"/>
  <c r="BG146"/>
  <c r="BF146"/>
  <c r="T146"/>
  <c r="R146"/>
  <c r="P146"/>
  <c r="BI144"/>
  <c r="BH144"/>
  <c r="BG144"/>
  <c r="BF144"/>
  <c r="T144"/>
  <c r="R144"/>
  <c r="P144"/>
  <c r="BI142"/>
  <c r="BH142"/>
  <c r="BG142"/>
  <c r="BF142"/>
  <c r="T142"/>
  <c r="R142"/>
  <c r="P142"/>
  <c r="BI140"/>
  <c r="BH140"/>
  <c r="BG140"/>
  <c r="BF140"/>
  <c r="T140"/>
  <c r="R140"/>
  <c r="P140"/>
  <c r="BI138"/>
  <c r="BH138"/>
  <c r="BG138"/>
  <c r="BF138"/>
  <c r="T138"/>
  <c r="R138"/>
  <c r="P138"/>
  <c r="BI136"/>
  <c r="BH136"/>
  <c r="BG136"/>
  <c r="BF136"/>
  <c r="T136"/>
  <c r="R136"/>
  <c r="P136"/>
  <c r="BI134"/>
  <c r="BH134"/>
  <c r="BG134"/>
  <c r="BF134"/>
  <c r="T134"/>
  <c r="R134"/>
  <c r="P134"/>
  <c r="BI132"/>
  <c r="BH132"/>
  <c r="BG132"/>
  <c r="BF132"/>
  <c r="T132"/>
  <c r="R132"/>
  <c r="P132"/>
  <c r="BI130"/>
  <c r="BH130"/>
  <c r="BG130"/>
  <c r="BF130"/>
  <c r="T130"/>
  <c r="R130"/>
  <c r="P130"/>
  <c r="BI128"/>
  <c r="BH128"/>
  <c r="BG128"/>
  <c r="BF128"/>
  <c r="T128"/>
  <c r="R128"/>
  <c r="P128"/>
  <c r="BI126"/>
  <c r="BH126"/>
  <c r="BG126"/>
  <c r="BF126"/>
  <c r="T126"/>
  <c r="R126"/>
  <c r="P126"/>
  <c r="BI124"/>
  <c r="BH124"/>
  <c r="BG124"/>
  <c r="BF124"/>
  <c r="T124"/>
  <c r="R124"/>
  <c r="P124"/>
  <c r="BI122"/>
  <c r="BH122"/>
  <c r="BG122"/>
  <c r="BF122"/>
  <c r="T122"/>
  <c r="R122"/>
  <c r="P122"/>
  <c r="BI120"/>
  <c r="BH120"/>
  <c r="BG120"/>
  <c r="BF120"/>
  <c r="T120"/>
  <c r="R120"/>
  <c r="P120"/>
  <c r="BI118"/>
  <c r="BH118"/>
  <c r="BG118"/>
  <c r="BF118"/>
  <c r="T118"/>
  <c r="R118"/>
  <c r="P118"/>
  <c r="BI116"/>
  <c r="BH116"/>
  <c r="BG116"/>
  <c r="BF116"/>
  <c r="T116"/>
  <c r="R116"/>
  <c r="P116"/>
  <c r="BI114"/>
  <c r="BH114"/>
  <c r="BG114"/>
  <c r="BF114"/>
  <c r="T114"/>
  <c r="R114"/>
  <c r="P114"/>
  <c r="BI112"/>
  <c r="BH112"/>
  <c r="BG112"/>
  <c r="BF112"/>
  <c r="T112"/>
  <c r="R112"/>
  <c r="P112"/>
  <c r="BI110"/>
  <c r="BH110"/>
  <c r="BG110"/>
  <c r="BF110"/>
  <c r="T110"/>
  <c r="R110"/>
  <c r="P110"/>
  <c r="BI108"/>
  <c r="BH108"/>
  <c r="BG108"/>
  <c r="BF108"/>
  <c r="T108"/>
  <c r="R108"/>
  <c r="P108"/>
  <c r="BI106"/>
  <c r="BH106"/>
  <c r="BG106"/>
  <c r="BF106"/>
  <c r="T106"/>
  <c r="R106"/>
  <c r="P106"/>
  <c r="BI104"/>
  <c r="BH104"/>
  <c r="BG104"/>
  <c r="BF104"/>
  <c r="T104"/>
  <c r="R104"/>
  <c r="P104"/>
  <c r="BI102"/>
  <c r="BH102"/>
  <c r="BG102"/>
  <c r="BF102"/>
  <c r="T102"/>
  <c r="R102"/>
  <c r="P102"/>
  <c r="BI100"/>
  <c r="BH100"/>
  <c r="BG100"/>
  <c r="BF100"/>
  <c r="T100"/>
  <c r="R100"/>
  <c r="P100"/>
  <c r="BI98"/>
  <c r="BH98"/>
  <c r="BG98"/>
  <c r="BF98"/>
  <c r="T98"/>
  <c r="R98"/>
  <c r="P98"/>
  <c r="BI96"/>
  <c r="BH96"/>
  <c r="BG96"/>
  <c r="BF96"/>
  <c r="T96"/>
  <c r="R96"/>
  <c r="P96"/>
  <c r="BI94"/>
  <c r="BH94"/>
  <c r="BG94"/>
  <c r="BF94"/>
  <c r="T94"/>
  <c r="R94"/>
  <c r="P94"/>
  <c r="BI92"/>
  <c r="BH92"/>
  <c r="BG92"/>
  <c r="BF92"/>
  <c r="T92"/>
  <c r="R92"/>
  <c r="P92"/>
  <c r="BI90"/>
  <c r="BH90"/>
  <c r="BG90"/>
  <c r="BF90"/>
  <c r="T90"/>
  <c r="R90"/>
  <c r="P90"/>
  <c r="F81"/>
  <c r="E79"/>
  <c r="F56"/>
  <c r="E54"/>
  <c r="J26"/>
  <c r="E26"/>
  <c r="J84"/>
  <c r="J25"/>
  <c r="J23"/>
  <c r="E23"/>
  <c r="J83"/>
  <c r="J22"/>
  <c r="J20"/>
  <c r="E20"/>
  <c r="F84"/>
  <c r="J19"/>
  <c r="J17"/>
  <c r="E17"/>
  <c r="F83"/>
  <c r="J16"/>
  <c r="J14"/>
  <c r="J56"/>
  <c r="E7"/>
  <c r="E50"/>
  <c i="9" r="J39"/>
  <c r="J38"/>
  <c i="1" r="AY64"/>
  <c i="9" r="J37"/>
  <c i="1" r="AX64"/>
  <c i="9" r="BI146"/>
  <c r="BH146"/>
  <c r="BG146"/>
  <c r="BF146"/>
  <c r="T146"/>
  <c r="R146"/>
  <c r="P146"/>
  <c r="BI144"/>
  <c r="BH144"/>
  <c r="BG144"/>
  <c r="BF144"/>
  <c r="T144"/>
  <c r="R144"/>
  <c r="P144"/>
  <c r="BI142"/>
  <c r="BH142"/>
  <c r="BG142"/>
  <c r="BF142"/>
  <c r="T142"/>
  <c r="R142"/>
  <c r="P142"/>
  <c r="BI140"/>
  <c r="BH140"/>
  <c r="BG140"/>
  <c r="BF140"/>
  <c r="T140"/>
  <c r="R140"/>
  <c r="P140"/>
  <c r="BI138"/>
  <c r="BH138"/>
  <c r="BG138"/>
  <c r="BF138"/>
  <c r="T138"/>
  <c r="R138"/>
  <c r="P138"/>
  <c r="BI136"/>
  <c r="BH136"/>
  <c r="BG136"/>
  <c r="BF136"/>
  <c r="T136"/>
  <c r="R136"/>
  <c r="P136"/>
  <c r="BI134"/>
  <c r="BH134"/>
  <c r="BG134"/>
  <c r="BF134"/>
  <c r="T134"/>
  <c r="R134"/>
  <c r="P134"/>
  <c r="BI132"/>
  <c r="BH132"/>
  <c r="BG132"/>
  <c r="BF132"/>
  <c r="T132"/>
  <c r="R132"/>
  <c r="P132"/>
  <c r="BI130"/>
  <c r="BH130"/>
  <c r="BG130"/>
  <c r="BF130"/>
  <c r="T130"/>
  <c r="R130"/>
  <c r="P130"/>
  <c r="BI128"/>
  <c r="BH128"/>
  <c r="BG128"/>
  <c r="BF128"/>
  <c r="T128"/>
  <c r="R128"/>
  <c r="P128"/>
  <c r="BI126"/>
  <c r="BH126"/>
  <c r="BG126"/>
  <c r="BF126"/>
  <c r="T126"/>
  <c r="R126"/>
  <c r="P126"/>
  <c r="BI124"/>
  <c r="BH124"/>
  <c r="BG124"/>
  <c r="BF124"/>
  <c r="T124"/>
  <c r="R124"/>
  <c r="P124"/>
  <c r="BI122"/>
  <c r="BH122"/>
  <c r="BG122"/>
  <c r="BF122"/>
  <c r="T122"/>
  <c r="R122"/>
  <c r="P122"/>
  <c r="BI120"/>
  <c r="BH120"/>
  <c r="BG120"/>
  <c r="BF120"/>
  <c r="T120"/>
  <c r="R120"/>
  <c r="P120"/>
  <c r="BI118"/>
  <c r="BH118"/>
  <c r="BG118"/>
  <c r="BF118"/>
  <c r="T118"/>
  <c r="R118"/>
  <c r="P118"/>
  <c r="BI116"/>
  <c r="BH116"/>
  <c r="BG116"/>
  <c r="BF116"/>
  <c r="T116"/>
  <c r="R116"/>
  <c r="P116"/>
  <c r="BI114"/>
  <c r="BH114"/>
  <c r="BG114"/>
  <c r="BF114"/>
  <c r="T114"/>
  <c r="R114"/>
  <c r="P114"/>
  <c r="BI112"/>
  <c r="BH112"/>
  <c r="BG112"/>
  <c r="BF112"/>
  <c r="T112"/>
  <c r="R112"/>
  <c r="P112"/>
  <c r="BI110"/>
  <c r="BH110"/>
  <c r="BG110"/>
  <c r="BF110"/>
  <c r="T110"/>
  <c r="R110"/>
  <c r="P110"/>
  <c r="BI108"/>
  <c r="BH108"/>
  <c r="BG108"/>
  <c r="BF108"/>
  <c r="T108"/>
  <c r="R108"/>
  <c r="P108"/>
  <c r="BI106"/>
  <c r="BH106"/>
  <c r="BG106"/>
  <c r="BF106"/>
  <c r="T106"/>
  <c r="R106"/>
  <c r="P106"/>
  <c r="BI104"/>
  <c r="BH104"/>
  <c r="BG104"/>
  <c r="BF104"/>
  <c r="T104"/>
  <c r="R104"/>
  <c r="P104"/>
  <c r="BI102"/>
  <c r="BH102"/>
  <c r="BG102"/>
  <c r="BF102"/>
  <c r="T102"/>
  <c r="R102"/>
  <c r="P102"/>
  <c r="BI100"/>
  <c r="BH100"/>
  <c r="BG100"/>
  <c r="BF100"/>
  <c r="T100"/>
  <c r="R100"/>
  <c r="P100"/>
  <c r="BI98"/>
  <c r="BH98"/>
  <c r="BG98"/>
  <c r="BF98"/>
  <c r="T98"/>
  <c r="R98"/>
  <c r="P98"/>
  <c r="BI96"/>
  <c r="BH96"/>
  <c r="BG96"/>
  <c r="BF96"/>
  <c r="T96"/>
  <c r="R96"/>
  <c r="P96"/>
  <c r="BI94"/>
  <c r="BH94"/>
  <c r="BG94"/>
  <c r="BF94"/>
  <c r="T94"/>
  <c r="R94"/>
  <c r="P94"/>
  <c r="BI92"/>
  <c r="BH92"/>
  <c r="BG92"/>
  <c r="BF92"/>
  <c r="T92"/>
  <c r="R92"/>
  <c r="P92"/>
  <c r="BI90"/>
  <c r="BH90"/>
  <c r="BG90"/>
  <c r="BF90"/>
  <c r="T90"/>
  <c r="R90"/>
  <c r="P90"/>
  <c r="BI88"/>
  <c r="BH88"/>
  <c r="BG88"/>
  <c r="BF88"/>
  <c r="T88"/>
  <c r="R88"/>
  <c r="P88"/>
  <c r="BI86"/>
  <c r="BH86"/>
  <c r="BG86"/>
  <c r="BF86"/>
  <c r="T86"/>
  <c r="R86"/>
  <c r="P86"/>
  <c r="F79"/>
  <c r="E77"/>
  <c r="F56"/>
  <c r="E54"/>
  <c r="J26"/>
  <c r="E26"/>
  <c r="J82"/>
  <c r="J25"/>
  <c r="J23"/>
  <c r="E23"/>
  <c r="J81"/>
  <c r="J22"/>
  <c r="J20"/>
  <c r="E20"/>
  <c r="F59"/>
  <c r="J19"/>
  <c r="J17"/>
  <c r="E17"/>
  <c r="F81"/>
  <c r="J16"/>
  <c r="J14"/>
  <c r="J79"/>
  <c r="E7"/>
  <c r="E73"/>
  <c i="8" r="J37"/>
  <c r="J36"/>
  <c i="1" r="AY62"/>
  <c i="8" r="J35"/>
  <c i="1" r="AX62"/>
  <c i="8" r="BI420"/>
  <c r="BH420"/>
  <c r="BG420"/>
  <c r="BF420"/>
  <c r="T420"/>
  <c r="R420"/>
  <c r="P420"/>
  <c r="BI417"/>
  <c r="BH417"/>
  <c r="BG417"/>
  <c r="BF417"/>
  <c r="T417"/>
  <c r="R417"/>
  <c r="P417"/>
  <c r="BI415"/>
  <c r="BH415"/>
  <c r="BG415"/>
  <c r="BF415"/>
  <c r="T415"/>
  <c r="R415"/>
  <c r="P415"/>
  <c r="BI412"/>
  <c r="BH412"/>
  <c r="BG412"/>
  <c r="BF412"/>
  <c r="T412"/>
  <c r="R412"/>
  <c r="P412"/>
  <c r="BI407"/>
  <c r="BH407"/>
  <c r="BG407"/>
  <c r="BF407"/>
  <c r="T407"/>
  <c r="T406"/>
  <c r="R407"/>
  <c r="R406"/>
  <c r="P407"/>
  <c r="P406"/>
  <c r="BI401"/>
  <c r="BH401"/>
  <c r="BG401"/>
  <c r="BF401"/>
  <c r="T401"/>
  <c r="R401"/>
  <c r="P401"/>
  <c r="BI396"/>
  <c r="BH396"/>
  <c r="BG396"/>
  <c r="BF396"/>
  <c r="T396"/>
  <c r="R396"/>
  <c r="P396"/>
  <c r="BI393"/>
  <c r="BH393"/>
  <c r="BG393"/>
  <c r="BF393"/>
  <c r="T393"/>
  <c r="R393"/>
  <c r="P393"/>
  <c r="BI389"/>
  <c r="BH389"/>
  <c r="BG389"/>
  <c r="BF389"/>
  <c r="T389"/>
  <c r="R389"/>
  <c r="P389"/>
  <c r="BI386"/>
  <c r="BH386"/>
  <c r="BG386"/>
  <c r="BF386"/>
  <c r="T386"/>
  <c r="R386"/>
  <c r="P386"/>
  <c r="BI383"/>
  <c r="BH383"/>
  <c r="BG383"/>
  <c r="BF383"/>
  <c r="T383"/>
  <c r="R383"/>
  <c r="P383"/>
  <c r="BI380"/>
  <c r="BH380"/>
  <c r="BG380"/>
  <c r="BF380"/>
  <c r="T380"/>
  <c r="R380"/>
  <c r="P380"/>
  <c r="BI377"/>
  <c r="BH377"/>
  <c r="BG377"/>
  <c r="BF377"/>
  <c r="T377"/>
  <c r="R377"/>
  <c r="P377"/>
  <c r="BI375"/>
  <c r="BH375"/>
  <c r="BG375"/>
  <c r="BF375"/>
  <c r="T375"/>
  <c r="R375"/>
  <c r="P375"/>
  <c r="BI372"/>
  <c r="BH372"/>
  <c r="BG372"/>
  <c r="BF372"/>
  <c r="T372"/>
  <c r="R372"/>
  <c r="P372"/>
  <c r="BI370"/>
  <c r="BH370"/>
  <c r="BG370"/>
  <c r="BF370"/>
  <c r="T370"/>
  <c r="R370"/>
  <c r="P370"/>
  <c r="BI368"/>
  <c r="BH368"/>
  <c r="BG368"/>
  <c r="BF368"/>
  <c r="T368"/>
  <c r="R368"/>
  <c r="P368"/>
  <c r="BI366"/>
  <c r="BH366"/>
  <c r="BG366"/>
  <c r="BF366"/>
  <c r="T366"/>
  <c r="R366"/>
  <c r="P366"/>
  <c r="BI364"/>
  <c r="BH364"/>
  <c r="BG364"/>
  <c r="BF364"/>
  <c r="T364"/>
  <c r="R364"/>
  <c r="P364"/>
  <c r="BI361"/>
  <c r="BH361"/>
  <c r="BG361"/>
  <c r="BF361"/>
  <c r="T361"/>
  <c r="R361"/>
  <c r="P361"/>
  <c r="BI359"/>
  <c r="BH359"/>
  <c r="BG359"/>
  <c r="BF359"/>
  <c r="T359"/>
  <c r="R359"/>
  <c r="P359"/>
  <c r="BI357"/>
  <c r="BH357"/>
  <c r="BG357"/>
  <c r="BF357"/>
  <c r="T357"/>
  <c r="R357"/>
  <c r="P357"/>
  <c r="BI355"/>
  <c r="BH355"/>
  <c r="BG355"/>
  <c r="BF355"/>
  <c r="T355"/>
  <c r="R355"/>
  <c r="P355"/>
  <c r="BI352"/>
  <c r="BH352"/>
  <c r="BG352"/>
  <c r="BF352"/>
  <c r="T352"/>
  <c r="R352"/>
  <c r="P352"/>
  <c r="BI348"/>
  <c r="BH348"/>
  <c r="BG348"/>
  <c r="BF348"/>
  <c r="T348"/>
  <c r="R348"/>
  <c r="P348"/>
  <c r="BI346"/>
  <c r="BH346"/>
  <c r="BG346"/>
  <c r="BF346"/>
  <c r="T346"/>
  <c r="R346"/>
  <c r="P346"/>
  <c r="BI343"/>
  <c r="BH343"/>
  <c r="BG343"/>
  <c r="BF343"/>
  <c r="T343"/>
  <c r="R343"/>
  <c r="P343"/>
  <c r="BI338"/>
  <c r="BH338"/>
  <c r="BG338"/>
  <c r="BF338"/>
  <c r="T338"/>
  <c r="R338"/>
  <c r="P338"/>
  <c r="BI333"/>
  <c r="BH333"/>
  <c r="BG333"/>
  <c r="BF333"/>
  <c r="T333"/>
  <c r="R333"/>
  <c r="P333"/>
  <c r="BI330"/>
  <c r="BH330"/>
  <c r="BG330"/>
  <c r="BF330"/>
  <c r="T330"/>
  <c r="R330"/>
  <c r="P330"/>
  <c r="BI326"/>
  <c r="BH326"/>
  <c r="BG326"/>
  <c r="BF326"/>
  <c r="T326"/>
  <c r="R326"/>
  <c r="P326"/>
  <c r="BI322"/>
  <c r="BH322"/>
  <c r="BG322"/>
  <c r="BF322"/>
  <c r="T322"/>
  <c r="R322"/>
  <c r="P322"/>
  <c r="BI316"/>
  <c r="BH316"/>
  <c r="BG316"/>
  <c r="BF316"/>
  <c r="T316"/>
  <c r="R316"/>
  <c r="P316"/>
  <c r="BI312"/>
  <c r="BH312"/>
  <c r="BG312"/>
  <c r="BF312"/>
  <c r="T312"/>
  <c r="R312"/>
  <c r="P312"/>
  <c r="BI305"/>
  <c r="BH305"/>
  <c r="BG305"/>
  <c r="BF305"/>
  <c r="T305"/>
  <c r="R305"/>
  <c r="P305"/>
  <c r="BI300"/>
  <c r="BH300"/>
  <c r="BG300"/>
  <c r="BF300"/>
  <c r="T300"/>
  <c r="R300"/>
  <c r="P300"/>
  <c r="BI295"/>
  <c r="BH295"/>
  <c r="BG295"/>
  <c r="BF295"/>
  <c r="T295"/>
  <c r="R295"/>
  <c r="P295"/>
  <c r="BI290"/>
  <c r="BH290"/>
  <c r="BG290"/>
  <c r="BF290"/>
  <c r="T290"/>
  <c r="R290"/>
  <c r="P290"/>
  <c r="BI285"/>
  <c r="BH285"/>
  <c r="BG285"/>
  <c r="BF285"/>
  <c r="T285"/>
  <c r="R285"/>
  <c r="P285"/>
  <c r="BI280"/>
  <c r="BH280"/>
  <c r="BG280"/>
  <c r="BF280"/>
  <c r="T280"/>
  <c r="R280"/>
  <c r="P280"/>
  <c r="BI275"/>
  <c r="BH275"/>
  <c r="BG275"/>
  <c r="BF275"/>
  <c r="T275"/>
  <c r="R275"/>
  <c r="P275"/>
  <c r="BI268"/>
  <c r="BH268"/>
  <c r="BG268"/>
  <c r="BF268"/>
  <c r="T268"/>
  <c r="R268"/>
  <c r="P268"/>
  <c r="BI263"/>
  <c r="BH263"/>
  <c r="BG263"/>
  <c r="BF263"/>
  <c r="T263"/>
  <c r="R263"/>
  <c r="P263"/>
  <c r="BI259"/>
  <c r="BH259"/>
  <c r="BG259"/>
  <c r="BF259"/>
  <c r="T259"/>
  <c r="R259"/>
  <c r="P259"/>
  <c r="BI255"/>
  <c r="BH255"/>
  <c r="BG255"/>
  <c r="BF255"/>
  <c r="T255"/>
  <c r="R255"/>
  <c r="P255"/>
  <c r="BI251"/>
  <c r="BH251"/>
  <c r="BG251"/>
  <c r="BF251"/>
  <c r="T251"/>
  <c r="R251"/>
  <c r="P251"/>
  <c r="BI245"/>
  <c r="BH245"/>
  <c r="BG245"/>
  <c r="BF245"/>
  <c r="T245"/>
  <c r="R245"/>
  <c r="P245"/>
  <c r="BI241"/>
  <c r="BH241"/>
  <c r="BG241"/>
  <c r="BF241"/>
  <c r="T241"/>
  <c r="R241"/>
  <c r="P241"/>
  <c r="BI237"/>
  <c r="BH237"/>
  <c r="BG237"/>
  <c r="BF237"/>
  <c r="T237"/>
  <c r="R237"/>
  <c r="P237"/>
  <c r="BI233"/>
  <c r="BH233"/>
  <c r="BG233"/>
  <c r="BF233"/>
  <c r="T233"/>
  <c r="R233"/>
  <c r="P233"/>
  <c r="BI229"/>
  <c r="BH229"/>
  <c r="BG229"/>
  <c r="BF229"/>
  <c r="T229"/>
  <c r="R229"/>
  <c r="P229"/>
  <c r="BI225"/>
  <c r="BH225"/>
  <c r="BG225"/>
  <c r="BF225"/>
  <c r="T225"/>
  <c r="R225"/>
  <c r="P225"/>
  <c r="BI221"/>
  <c r="BH221"/>
  <c r="BG221"/>
  <c r="BF221"/>
  <c r="T221"/>
  <c r="R221"/>
  <c r="P221"/>
  <c r="BI216"/>
  <c r="BH216"/>
  <c r="BG216"/>
  <c r="BF216"/>
  <c r="T216"/>
  <c r="R216"/>
  <c r="P216"/>
  <c r="BI211"/>
  <c r="BH211"/>
  <c r="BG211"/>
  <c r="BF211"/>
  <c r="T211"/>
  <c r="R211"/>
  <c r="P211"/>
  <c r="BI207"/>
  <c r="BH207"/>
  <c r="BG207"/>
  <c r="BF207"/>
  <c r="T207"/>
  <c r="R207"/>
  <c r="P207"/>
  <c r="BI203"/>
  <c r="BH203"/>
  <c r="BG203"/>
  <c r="BF203"/>
  <c r="T203"/>
  <c r="R203"/>
  <c r="P203"/>
  <c r="BI199"/>
  <c r="BH199"/>
  <c r="BG199"/>
  <c r="BF199"/>
  <c r="T199"/>
  <c r="R199"/>
  <c r="P199"/>
  <c r="BI194"/>
  <c r="BH194"/>
  <c r="BG194"/>
  <c r="BF194"/>
  <c r="T194"/>
  <c r="R194"/>
  <c r="P194"/>
  <c r="BI190"/>
  <c r="BH190"/>
  <c r="BG190"/>
  <c r="BF190"/>
  <c r="T190"/>
  <c r="R190"/>
  <c r="P190"/>
  <c r="BI186"/>
  <c r="BH186"/>
  <c r="BG186"/>
  <c r="BF186"/>
  <c r="T186"/>
  <c r="R186"/>
  <c r="P186"/>
  <c r="BI182"/>
  <c r="BH182"/>
  <c r="BG182"/>
  <c r="BF182"/>
  <c r="T182"/>
  <c r="R182"/>
  <c r="P182"/>
  <c r="BI178"/>
  <c r="BH178"/>
  <c r="BG178"/>
  <c r="BF178"/>
  <c r="T178"/>
  <c r="R178"/>
  <c r="P178"/>
  <c r="BI174"/>
  <c r="BH174"/>
  <c r="BG174"/>
  <c r="BF174"/>
  <c r="T174"/>
  <c r="R174"/>
  <c r="P174"/>
  <c r="BI167"/>
  <c r="BH167"/>
  <c r="BG167"/>
  <c r="BF167"/>
  <c r="T167"/>
  <c r="R167"/>
  <c r="P167"/>
  <c r="BI163"/>
  <c r="BH163"/>
  <c r="BG163"/>
  <c r="BF163"/>
  <c r="T163"/>
  <c r="R163"/>
  <c r="P163"/>
  <c r="BI159"/>
  <c r="BH159"/>
  <c r="BG159"/>
  <c r="BF159"/>
  <c r="T159"/>
  <c r="R159"/>
  <c r="P159"/>
  <c r="BI155"/>
  <c r="BH155"/>
  <c r="BG155"/>
  <c r="BF155"/>
  <c r="T155"/>
  <c r="R155"/>
  <c r="P155"/>
  <c r="BI151"/>
  <c r="BH151"/>
  <c r="BG151"/>
  <c r="BF151"/>
  <c r="T151"/>
  <c r="R151"/>
  <c r="P151"/>
  <c r="BI146"/>
  <c r="BH146"/>
  <c r="BG146"/>
  <c r="BF146"/>
  <c r="T146"/>
  <c r="R146"/>
  <c r="P146"/>
  <c r="BI142"/>
  <c r="BH142"/>
  <c r="BG142"/>
  <c r="BF142"/>
  <c r="T142"/>
  <c r="R142"/>
  <c r="P142"/>
  <c r="BI138"/>
  <c r="BH138"/>
  <c r="BG138"/>
  <c r="BF138"/>
  <c r="T138"/>
  <c r="R138"/>
  <c r="P138"/>
  <c r="BI134"/>
  <c r="BH134"/>
  <c r="BG134"/>
  <c r="BF134"/>
  <c r="T134"/>
  <c r="R134"/>
  <c r="P134"/>
  <c r="BI130"/>
  <c r="BH130"/>
  <c r="BG130"/>
  <c r="BF130"/>
  <c r="T130"/>
  <c r="R130"/>
  <c r="P130"/>
  <c r="BI126"/>
  <c r="BH126"/>
  <c r="BG126"/>
  <c r="BF126"/>
  <c r="T126"/>
  <c r="R126"/>
  <c r="P126"/>
  <c r="BI122"/>
  <c r="BH122"/>
  <c r="BG122"/>
  <c r="BF122"/>
  <c r="T122"/>
  <c r="R122"/>
  <c r="P122"/>
  <c r="BI117"/>
  <c r="BH117"/>
  <c r="BG117"/>
  <c r="BF117"/>
  <c r="T117"/>
  <c r="R117"/>
  <c r="P117"/>
  <c r="BI112"/>
  <c r="BH112"/>
  <c r="BG112"/>
  <c r="BF112"/>
  <c r="T112"/>
  <c r="R112"/>
  <c r="P112"/>
  <c r="BI108"/>
  <c r="BH108"/>
  <c r="BG108"/>
  <c r="BF108"/>
  <c r="T108"/>
  <c r="R108"/>
  <c r="P108"/>
  <c r="BI104"/>
  <c r="BH104"/>
  <c r="BG104"/>
  <c r="BF104"/>
  <c r="T104"/>
  <c r="R104"/>
  <c r="P104"/>
  <c r="BI100"/>
  <c r="BH100"/>
  <c r="BG100"/>
  <c r="BF100"/>
  <c r="T100"/>
  <c r="R100"/>
  <c r="P100"/>
  <c r="F90"/>
  <c r="E88"/>
  <c r="F52"/>
  <c r="E50"/>
  <c r="J24"/>
  <c r="E24"/>
  <c r="J93"/>
  <c r="J23"/>
  <c r="J21"/>
  <c r="E21"/>
  <c r="J92"/>
  <c r="J20"/>
  <c r="J18"/>
  <c r="E18"/>
  <c r="F93"/>
  <c r="J17"/>
  <c r="J15"/>
  <c r="E15"/>
  <c r="F92"/>
  <c r="J14"/>
  <c r="J12"/>
  <c r="J90"/>
  <c r="E7"/>
  <c r="E48"/>
  <c i="7" r="J37"/>
  <c r="J36"/>
  <c i="1" r="AY61"/>
  <c i="7" r="J35"/>
  <c i="1" r="AX61"/>
  <c i="7" r="BI437"/>
  <c r="BH437"/>
  <c r="BG437"/>
  <c r="BF437"/>
  <c r="T437"/>
  <c r="R437"/>
  <c r="P437"/>
  <c r="BI434"/>
  <c r="BH434"/>
  <c r="BG434"/>
  <c r="BF434"/>
  <c r="T434"/>
  <c r="R434"/>
  <c r="P434"/>
  <c r="BI429"/>
  <c r="BH429"/>
  <c r="BG429"/>
  <c r="BF429"/>
  <c r="T429"/>
  <c r="T428"/>
  <c r="R429"/>
  <c r="R428"/>
  <c r="P429"/>
  <c r="P428"/>
  <c r="BI426"/>
  <c r="BH426"/>
  <c r="BG426"/>
  <c r="BF426"/>
  <c r="T426"/>
  <c r="R426"/>
  <c r="P426"/>
  <c r="BI423"/>
  <c r="BH423"/>
  <c r="BG423"/>
  <c r="BF423"/>
  <c r="T423"/>
  <c r="R423"/>
  <c r="P423"/>
  <c r="BI420"/>
  <c r="BH420"/>
  <c r="BG420"/>
  <c r="BF420"/>
  <c r="T420"/>
  <c r="R420"/>
  <c r="P420"/>
  <c r="BI417"/>
  <c r="BH417"/>
  <c r="BG417"/>
  <c r="BF417"/>
  <c r="T417"/>
  <c r="R417"/>
  <c r="P417"/>
  <c r="BI414"/>
  <c r="BH414"/>
  <c r="BG414"/>
  <c r="BF414"/>
  <c r="T414"/>
  <c r="R414"/>
  <c r="P414"/>
  <c r="BI411"/>
  <c r="BH411"/>
  <c r="BG411"/>
  <c r="BF411"/>
  <c r="T411"/>
  <c r="R411"/>
  <c r="P411"/>
  <c r="BI409"/>
  <c r="BH409"/>
  <c r="BG409"/>
  <c r="BF409"/>
  <c r="T409"/>
  <c r="R409"/>
  <c r="P409"/>
  <c r="BI406"/>
  <c r="BH406"/>
  <c r="BG406"/>
  <c r="BF406"/>
  <c r="T406"/>
  <c r="R406"/>
  <c r="P406"/>
  <c r="BI403"/>
  <c r="BH403"/>
  <c r="BG403"/>
  <c r="BF403"/>
  <c r="T403"/>
  <c r="R403"/>
  <c r="P403"/>
  <c r="BI401"/>
  <c r="BH401"/>
  <c r="BG401"/>
  <c r="BF401"/>
  <c r="T401"/>
  <c r="R401"/>
  <c r="P401"/>
  <c r="BI399"/>
  <c r="BH399"/>
  <c r="BG399"/>
  <c r="BF399"/>
  <c r="T399"/>
  <c r="R399"/>
  <c r="P399"/>
  <c r="BI396"/>
  <c r="BH396"/>
  <c r="BG396"/>
  <c r="BF396"/>
  <c r="T396"/>
  <c r="R396"/>
  <c r="P396"/>
  <c r="BI393"/>
  <c r="BH393"/>
  <c r="BG393"/>
  <c r="BF393"/>
  <c r="T393"/>
  <c r="R393"/>
  <c r="P393"/>
  <c r="BI389"/>
  <c r="BH389"/>
  <c r="BG389"/>
  <c r="BF389"/>
  <c r="T389"/>
  <c r="R389"/>
  <c r="P389"/>
  <c r="BI386"/>
  <c r="BH386"/>
  <c r="BG386"/>
  <c r="BF386"/>
  <c r="T386"/>
  <c r="R386"/>
  <c r="P386"/>
  <c r="BI384"/>
  <c r="BH384"/>
  <c r="BG384"/>
  <c r="BF384"/>
  <c r="T384"/>
  <c r="R384"/>
  <c r="P384"/>
  <c r="BI381"/>
  <c r="BH381"/>
  <c r="BG381"/>
  <c r="BF381"/>
  <c r="T381"/>
  <c r="R381"/>
  <c r="P381"/>
  <c r="BI378"/>
  <c r="BH378"/>
  <c r="BG378"/>
  <c r="BF378"/>
  <c r="T378"/>
  <c r="R378"/>
  <c r="P378"/>
  <c r="BI375"/>
  <c r="BH375"/>
  <c r="BG375"/>
  <c r="BF375"/>
  <c r="T375"/>
  <c r="R375"/>
  <c r="P375"/>
  <c r="BI372"/>
  <c r="BH372"/>
  <c r="BG372"/>
  <c r="BF372"/>
  <c r="T372"/>
  <c r="R372"/>
  <c r="P372"/>
  <c r="BI369"/>
  <c r="BH369"/>
  <c r="BG369"/>
  <c r="BF369"/>
  <c r="T369"/>
  <c r="R369"/>
  <c r="P369"/>
  <c r="BI367"/>
  <c r="BH367"/>
  <c r="BG367"/>
  <c r="BF367"/>
  <c r="T367"/>
  <c r="R367"/>
  <c r="P367"/>
  <c r="BI364"/>
  <c r="BH364"/>
  <c r="BG364"/>
  <c r="BF364"/>
  <c r="T364"/>
  <c r="R364"/>
  <c r="P364"/>
  <c r="BI362"/>
  <c r="BH362"/>
  <c r="BG362"/>
  <c r="BF362"/>
  <c r="T362"/>
  <c r="R362"/>
  <c r="P362"/>
  <c r="BI360"/>
  <c r="BH360"/>
  <c r="BG360"/>
  <c r="BF360"/>
  <c r="T360"/>
  <c r="R360"/>
  <c r="P360"/>
  <c r="BI357"/>
  <c r="BH357"/>
  <c r="BG357"/>
  <c r="BF357"/>
  <c r="T357"/>
  <c r="R357"/>
  <c r="P357"/>
  <c r="BI354"/>
  <c r="BH354"/>
  <c r="BG354"/>
  <c r="BF354"/>
  <c r="T354"/>
  <c r="R354"/>
  <c r="P354"/>
  <c r="BI352"/>
  <c r="BH352"/>
  <c r="BG352"/>
  <c r="BF352"/>
  <c r="T352"/>
  <c r="R352"/>
  <c r="P352"/>
  <c r="BI349"/>
  <c r="BH349"/>
  <c r="BG349"/>
  <c r="BF349"/>
  <c r="T349"/>
  <c r="R349"/>
  <c r="P349"/>
  <c r="BI347"/>
  <c r="BH347"/>
  <c r="BG347"/>
  <c r="BF347"/>
  <c r="T347"/>
  <c r="R347"/>
  <c r="P347"/>
  <c r="BI344"/>
  <c r="BH344"/>
  <c r="BG344"/>
  <c r="BF344"/>
  <c r="T344"/>
  <c r="R344"/>
  <c r="P344"/>
  <c r="BI341"/>
  <c r="BH341"/>
  <c r="BG341"/>
  <c r="BF341"/>
  <c r="T341"/>
  <c r="R341"/>
  <c r="P341"/>
  <c r="BI339"/>
  <c r="BH339"/>
  <c r="BG339"/>
  <c r="BF339"/>
  <c r="T339"/>
  <c r="R339"/>
  <c r="P339"/>
  <c r="BI336"/>
  <c r="BH336"/>
  <c r="BG336"/>
  <c r="BF336"/>
  <c r="T336"/>
  <c r="R336"/>
  <c r="P336"/>
  <c r="BI333"/>
  <c r="BH333"/>
  <c r="BG333"/>
  <c r="BF333"/>
  <c r="T333"/>
  <c r="R333"/>
  <c r="P333"/>
  <c r="BI330"/>
  <c r="BH330"/>
  <c r="BG330"/>
  <c r="BF330"/>
  <c r="T330"/>
  <c r="R330"/>
  <c r="P330"/>
  <c r="BI327"/>
  <c r="BH327"/>
  <c r="BG327"/>
  <c r="BF327"/>
  <c r="T327"/>
  <c r="R327"/>
  <c r="P327"/>
  <c r="BI324"/>
  <c r="BH324"/>
  <c r="BG324"/>
  <c r="BF324"/>
  <c r="T324"/>
  <c r="R324"/>
  <c r="P324"/>
  <c r="BI321"/>
  <c r="BH321"/>
  <c r="BG321"/>
  <c r="BF321"/>
  <c r="T321"/>
  <c r="R321"/>
  <c r="P321"/>
  <c r="BI319"/>
  <c r="BH319"/>
  <c r="BG319"/>
  <c r="BF319"/>
  <c r="T319"/>
  <c r="R319"/>
  <c r="P319"/>
  <c r="BI317"/>
  <c r="BH317"/>
  <c r="BG317"/>
  <c r="BF317"/>
  <c r="T317"/>
  <c r="R317"/>
  <c r="P317"/>
  <c r="BI314"/>
  <c r="BH314"/>
  <c r="BG314"/>
  <c r="BF314"/>
  <c r="T314"/>
  <c r="R314"/>
  <c r="P314"/>
  <c r="BI312"/>
  <c r="BH312"/>
  <c r="BG312"/>
  <c r="BF312"/>
  <c r="T312"/>
  <c r="R312"/>
  <c r="P312"/>
  <c r="BI310"/>
  <c r="BH310"/>
  <c r="BG310"/>
  <c r="BF310"/>
  <c r="T310"/>
  <c r="R310"/>
  <c r="P310"/>
  <c r="BI308"/>
  <c r="BH308"/>
  <c r="BG308"/>
  <c r="BF308"/>
  <c r="T308"/>
  <c r="R308"/>
  <c r="P308"/>
  <c r="BI305"/>
  <c r="BH305"/>
  <c r="BG305"/>
  <c r="BF305"/>
  <c r="T305"/>
  <c r="R305"/>
  <c r="P305"/>
  <c r="BI303"/>
  <c r="BH303"/>
  <c r="BG303"/>
  <c r="BF303"/>
  <c r="T303"/>
  <c r="R303"/>
  <c r="P303"/>
  <c r="BI300"/>
  <c r="BH300"/>
  <c r="BG300"/>
  <c r="BF300"/>
  <c r="T300"/>
  <c r="R300"/>
  <c r="P300"/>
  <c r="BI298"/>
  <c r="BH298"/>
  <c r="BG298"/>
  <c r="BF298"/>
  <c r="T298"/>
  <c r="R298"/>
  <c r="P298"/>
  <c r="BI296"/>
  <c r="BH296"/>
  <c r="BG296"/>
  <c r="BF296"/>
  <c r="T296"/>
  <c r="R296"/>
  <c r="P296"/>
  <c r="BI293"/>
  <c r="BH293"/>
  <c r="BG293"/>
  <c r="BF293"/>
  <c r="T293"/>
  <c r="R293"/>
  <c r="P293"/>
  <c r="BI288"/>
  <c r="BH288"/>
  <c r="BG288"/>
  <c r="BF288"/>
  <c r="T288"/>
  <c r="R288"/>
  <c r="P288"/>
  <c r="BI285"/>
  <c r="BH285"/>
  <c r="BG285"/>
  <c r="BF285"/>
  <c r="T285"/>
  <c r="R285"/>
  <c r="P285"/>
  <c r="BI282"/>
  <c r="BH282"/>
  <c r="BG282"/>
  <c r="BF282"/>
  <c r="T282"/>
  <c r="R282"/>
  <c r="P282"/>
  <c r="BI278"/>
  <c r="BH278"/>
  <c r="BG278"/>
  <c r="BF278"/>
  <c r="T278"/>
  <c r="R278"/>
  <c r="P278"/>
  <c r="BI274"/>
  <c r="BH274"/>
  <c r="BG274"/>
  <c r="BF274"/>
  <c r="T274"/>
  <c r="R274"/>
  <c r="P274"/>
  <c r="BI271"/>
  <c r="BH271"/>
  <c r="BG271"/>
  <c r="BF271"/>
  <c r="T271"/>
  <c r="R271"/>
  <c r="P271"/>
  <c r="BI268"/>
  <c r="BH268"/>
  <c r="BG268"/>
  <c r="BF268"/>
  <c r="T268"/>
  <c r="R268"/>
  <c r="P268"/>
  <c r="BI265"/>
  <c r="BH265"/>
  <c r="BG265"/>
  <c r="BF265"/>
  <c r="T265"/>
  <c r="R265"/>
  <c r="P265"/>
  <c r="BI262"/>
  <c r="BH262"/>
  <c r="BG262"/>
  <c r="BF262"/>
  <c r="T262"/>
  <c r="R262"/>
  <c r="P262"/>
  <c r="BI260"/>
  <c r="BH260"/>
  <c r="BG260"/>
  <c r="BF260"/>
  <c r="T260"/>
  <c r="R260"/>
  <c r="P260"/>
  <c r="BI257"/>
  <c r="BH257"/>
  <c r="BG257"/>
  <c r="BF257"/>
  <c r="T257"/>
  <c r="R257"/>
  <c r="P257"/>
  <c r="BI254"/>
  <c r="BH254"/>
  <c r="BG254"/>
  <c r="BF254"/>
  <c r="T254"/>
  <c r="R254"/>
  <c r="P254"/>
  <c r="BI251"/>
  <c r="BH251"/>
  <c r="BG251"/>
  <c r="BF251"/>
  <c r="T251"/>
  <c r="R251"/>
  <c r="P251"/>
  <c r="BI246"/>
  <c r="BH246"/>
  <c r="BG246"/>
  <c r="BF246"/>
  <c r="T246"/>
  <c r="T245"/>
  <c r="R246"/>
  <c r="R245"/>
  <c r="P246"/>
  <c r="P245"/>
  <c r="BI241"/>
  <c r="BH241"/>
  <c r="BG241"/>
  <c r="BF241"/>
  <c r="T241"/>
  <c r="R241"/>
  <c r="P241"/>
  <c r="BI237"/>
  <c r="BH237"/>
  <c r="BG237"/>
  <c r="BF237"/>
  <c r="T237"/>
  <c r="R237"/>
  <c r="P237"/>
  <c r="BI233"/>
  <c r="BH233"/>
  <c r="BG233"/>
  <c r="BF233"/>
  <c r="T233"/>
  <c r="R233"/>
  <c r="P233"/>
  <c r="BI229"/>
  <c r="BH229"/>
  <c r="BG229"/>
  <c r="BF229"/>
  <c r="T229"/>
  <c r="R229"/>
  <c r="P229"/>
  <c r="BI225"/>
  <c r="BH225"/>
  <c r="BG225"/>
  <c r="BF225"/>
  <c r="T225"/>
  <c r="R225"/>
  <c r="P225"/>
  <c r="BI219"/>
  <c r="BH219"/>
  <c r="BG219"/>
  <c r="BF219"/>
  <c r="T219"/>
  <c r="R219"/>
  <c r="P219"/>
  <c r="BI217"/>
  <c r="BH217"/>
  <c r="BG217"/>
  <c r="BF217"/>
  <c r="T217"/>
  <c r="R217"/>
  <c r="P217"/>
  <c r="BI214"/>
  <c r="BH214"/>
  <c r="BG214"/>
  <c r="BF214"/>
  <c r="T214"/>
  <c r="R214"/>
  <c r="P214"/>
  <c r="BI211"/>
  <c r="BH211"/>
  <c r="BG211"/>
  <c r="BF211"/>
  <c r="T211"/>
  <c r="R211"/>
  <c r="P211"/>
  <c r="BI208"/>
  <c r="BH208"/>
  <c r="BG208"/>
  <c r="BF208"/>
  <c r="T208"/>
  <c r="R208"/>
  <c r="P208"/>
  <c r="BI205"/>
  <c r="BH205"/>
  <c r="BG205"/>
  <c r="BF205"/>
  <c r="T205"/>
  <c r="R205"/>
  <c r="P205"/>
  <c r="BI202"/>
  <c r="BH202"/>
  <c r="BG202"/>
  <c r="BF202"/>
  <c r="T202"/>
  <c r="R202"/>
  <c r="P202"/>
  <c r="BI196"/>
  <c r="BH196"/>
  <c r="BG196"/>
  <c r="BF196"/>
  <c r="T196"/>
  <c r="R196"/>
  <c r="P196"/>
  <c r="BI193"/>
  <c r="BH193"/>
  <c r="BG193"/>
  <c r="BF193"/>
  <c r="T193"/>
  <c r="R193"/>
  <c r="P193"/>
  <c r="BI189"/>
  <c r="BH189"/>
  <c r="BG189"/>
  <c r="BF189"/>
  <c r="T189"/>
  <c r="R189"/>
  <c r="P189"/>
  <c r="BI185"/>
  <c r="BH185"/>
  <c r="BG185"/>
  <c r="BF185"/>
  <c r="T185"/>
  <c r="R185"/>
  <c r="P185"/>
  <c r="BI182"/>
  <c r="BH182"/>
  <c r="BG182"/>
  <c r="BF182"/>
  <c r="T182"/>
  <c r="R182"/>
  <c r="P182"/>
  <c r="BI179"/>
  <c r="BH179"/>
  <c r="BG179"/>
  <c r="BF179"/>
  <c r="T179"/>
  <c r="R179"/>
  <c r="P179"/>
  <c r="BI176"/>
  <c r="BH176"/>
  <c r="BG176"/>
  <c r="BF176"/>
  <c r="T176"/>
  <c r="R176"/>
  <c r="P176"/>
  <c r="BI171"/>
  <c r="BH171"/>
  <c r="BG171"/>
  <c r="BF171"/>
  <c r="T171"/>
  <c r="R171"/>
  <c r="P171"/>
  <c r="BI164"/>
  <c r="BH164"/>
  <c r="BG164"/>
  <c r="BF164"/>
  <c r="T164"/>
  <c r="R164"/>
  <c r="P164"/>
  <c r="BI160"/>
  <c r="BH160"/>
  <c r="BG160"/>
  <c r="BF160"/>
  <c r="T160"/>
  <c r="R160"/>
  <c r="P160"/>
  <c r="BI156"/>
  <c r="BH156"/>
  <c r="BG156"/>
  <c r="BF156"/>
  <c r="T156"/>
  <c r="R156"/>
  <c r="P156"/>
  <c r="BI152"/>
  <c r="BH152"/>
  <c r="BG152"/>
  <c r="BF152"/>
  <c r="T152"/>
  <c r="R152"/>
  <c r="P152"/>
  <c r="BI148"/>
  <c r="BH148"/>
  <c r="BG148"/>
  <c r="BF148"/>
  <c r="T148"/>
  <c r="R148"/>
  <c r="P148"/>
  <c r="BI144"/>
  <c r="BH144"/>
  <c r="BG144"/>
  <c r="BF144"/>
  <c r="T144"/>
  <c r="R144"/>
  <c r="P144"/>
  <c r="BI140"/>
  <c r="BH140"/>
  <c r="BG140"/>
  <c r="BF140"/>
  <c r="T140"/>
  <c r="R140"/>
  <c r="P140"/>
  <c r="BI132"/>
  <c r="BH132"/>
  <c r="BG132"/>
  <c r="BF132"/>
  <c r="T132"/>
  <c r="R132"/>
  <c r="P132"/>
  <c r="BI127"/>
  <c r="BH127"/>
  <c r="BG127"/>
  <c r="BF127"/>
  <c r="T127"/>
  <c r="R127"/>
  <c r="P127"/>
  <c r="BI122"/>
  <c r="BH122"/>
  <c r="BG122"/>
  <c r="BF122"/>
  <c r="T122"/>
  <c r="R122"/>
  <c r="P122"/>
  <c r="BI118"/>
  <c r="BH118"/>
  <c r="BG118"/>
  <c r="BF118"/>
  <c r="T118"/>
  <c r="R118"/>
  <c r="P118"/>
  <c r="BI114"/>
  <c r="BH114"/>
  <c r="BG114"/>
  <c r="BF114"/>
  <c r="T114"/>
  <c r="R114"/>
  <c r="P114"/>
  <c r="BI110"/>
  <c r="BH110"/>
  <c r="BG110"/>
  <c r="BF110"/>
  <c r="T110"/>
  <c r="R110"/>
  <c r="P110"/>
  <c r="BI105"/>
  <c r="BH105"/>
  <c r="BG105"/>
  <c r="BF105"/>
  <c r="T105"/>
  <c r="R105"/>
  <c r="P105"/>
  <c r="BI98"/>
  <c r="BH98"/>
  <c r="BG98"/>
  <c r="BF98"/>
  <c r="T98"/>
  <c r="R98"/>
  <c r="P98"/>
  <c r="BI94"/>
  <c r="BH94"/>
  <c r="BG94"/>
  <c r="BF94"/>
  <c r="T94"/>
  <c r="R94"/>
  <c r="P94"/>
  <c r="BI91"/>
  <c r="BH91"/>
  <c r="BG91"/>
  <c r="BF91"/>
  <c r="T91"/>
  <c r="R91"/>
  <c r="P91"/>
  <c r="F82"/>
  <c r="E80"/>
  <c r="F52"/>
  <c r="E50"/>
  <c r="J24"/>
  <c r="E24"/>
  <c r="J55"/>
  <c r="J23"/>
  <c r="J21"/>
  <c r="E21"/>
  <c r="J54"/>
  <c r="J20"/>
  <c r="J18"/>
  <c r="E18"/>
  <c r="F85"/>
  <c r="J17"/>
  <c r="J15"/>
  <c r="E15"/>
  <c r="F84"/>
  <c r="J14"/>
  <c r="J12"/>
  <c r="J52"/>
  <c r="E7"/>
  <c r="E48"/>
  <c i="6" r="J37"/>
  <c r="J36"/>
  <c i="1" r="AY60"/>
  <c i="6" r="J35"/>
  <c i="1" r="AX60"/>
  <c i="6" r="BI264"/>
  <c r="BH264"/>
  <c r="BG264"/>
  <c r="BF264"/>
  <c r="T264"/>
  <c r="T263"/>
  <c r="R264"/>
  <c r="R263"/>
  <c r="P264"/>
  <c r="P263"/>
  <c r="BI261"/>
  <c r="BH261"/>
  <c r="BG261"/>
  <c r="BF261"/>
  <c r="T261"/>
  <c r="R261"/>
  <c r="P261"/>
  <c r="BI257"/>
  <c r="BH257"/>
  <c r="BG257"/>
  <c r="BF257"/>
  <c r="T257"/>
  <c r="R257"/>
  <c r="P257"/>
  <c r="BI255"/>
  <c r="BH255"/>
  <c r="BG255"/>
  <c r="BF255"/>
  <c r="T255"/>
  <c r="R255"/>
  <c r="P255"/>
  <c r="BI250"/>
  <c r="BH250"/>
  <c r="BG250"/>
  <c r="BF250"/>
  <c r="T250"/>
  <c r="R250"/>
  <c r="P250"/>
  <c r="BI247"/>
  <c r="BH247"/>
  <c r="BG247"/>
  <c r="BF247"/>
  <c r="T247"/>
  <c r="R247"/>
  <c r="P247"/>
  <c r="BI244"/>
  <c r="BH244"/>
  <c r="BG244"/>
  <c r="BF244"/>
  <c r="T244"/>
  <c r="R244"/>
  <c r="P244"/>
  <c r="BI242"/>
  <c r="BH242"/>
  <c r="BG242"/>
  <c r="BF242"/>
  <c r="T242"/>
  <c r="R242"/>
  <c r="P242"/>
  <c r="BI239"/>
  <c r="BH239"/>
  <c r="BG239"/>
  <c r="BF239"/>
  <c r="T239"/>
  <c r="R239"/>
  <c r="P239"/>
  <c r="BI237"/>
  <c r="BH237"/>
  <c r="BG237"/>
  <c r="BF237"/>
  <c r="T237"/>
  <c r="R237"/>
  <c r="P237"/>
  <c r="BI234"/>
  <c r="BH234"/>
  <c r="BG234"/>
  <c r="BF234"/>
  <c r="T234"/>
  <c r="R234"/>
  <c r="P234"/>
  <c r="BI232"/>
  <c r="BH232"/>
  <c r="BG232"/>
  <c r="BF232"/>
  <c r="T232"/>
  <c r="R232"/>
  <c r="P232"/>
  <c r="BI230"/>
  <c r="BH230"/>
  <c r="BG230"/>
  <c r="BF230"/>
  <c r="T230"/>
  <c r="R230"/>
  <c r="P230"/>
  <c r="BI228"/>
  <c r="BH228"/>
  <c r="BG228"/>
  <c r="BF228"/>
  <c r="T228"/>
  <c r="R228"/>
  <c r="P228"/>
  <c r="BI226"/>
  <c r="BH226"/>
  <c r="BG226"/>
  <c r="BF226"/>
  <c r="T226"/>
  <c r="R226"/>
  <c r="P226"/>
  <c r="BI223"/>
  <c r="BH223"/>
  <c r="BG223"/>
  <c r="BF223"/>
  <c r="T223"/>
  <c r="R223"/>
  <c r="P223"/>
  <c r="BI221"/>
  <c r="BH221"/>
  <c r="BG221"/>
  <c r="BF221"/>
  <c r="T221"/>
  <c r="R221"/>
  <c r="P221"/>
  <c r="BI219"/>
  <c r="BH219"/>
  <c r="BG219"/>
  <c r="BF219"/>
  <c r="T219"/>
  <c r="R219"/>
  <c r="P219"/>
  <c r="BI216"/>
  <c r="BH216"/>
  <c r="BG216"/>
  <c r="BF216"/>
  <c r="T216"/>
  <c r="R216"/>
  <c r="P216"/>
  <c r="BI212"/>
  <c r="BH212"/>
  <c r="BG212"/>
  <c r="BF212"/>
  <c r="T212"/>
  <c r="R212"/>
  <c r="P212"/>
  <c r="BI209"/>
  <c r="BH209"/>
  <c r="BG209"/>
  <c r="BF209"/>
  <c r="T209"/>
  <c r="R209"/>
  <c r="P209"/>
  <c r="BI206"/>
  <c r="BH206"/>
  <c r="BG206"/>
  <c r="BF206"/>
  <c r="T206"/>
  <c r="R206"/>
  <c r="P206"/>
  <c r="BI203"/>
  <c r="BH203"/>
  <c r="BG203"/>
  <c r="BF203"/>
  <c r="T203"/>
  <c r="R203"/>
  <c r="P203"/>
  <c r="BI200"/>
  <c r="BH200"/>
  <c r="BG200"/>
  <c r="BF200"/>
  <c r="T200"/>
  <c r="R200"/>
  <c r="P200"/>
  <c r="BI197"/>
  <c r="BH197"/>
  <c r="BG197"/>
  <c r="BF197"/>
  <c r="T197"/>
  <c r="R197"/>
  <c r="P197"/>
  <c r="BI194"/>
  <c r="BH194"/>
  <c r="BG194"/>
  <c r="BF194"/>
  <c r="T194"/>
  <c r="R194"/>
  <c r="P194"/>
  <c r="BI191"/>
  <c r="BH191"/>
  <c r="BG191"/>
  <c r="BF191"/>
  <c r="T191"/>
  <c r="R191"/>
  <c r="P191"/>
  <c r="BI188"/>
  <c r="BH188"/>
  <c r="BG188"/>
  <c r="BF188"/>
  <c r="T188"/>
  <c r="R188"/>
  <c r="P188"/>
  <c r="BI185"/>
  <c r="BH185"/>
  <c r="BG185"/>
  <c r="BF185"/>
  <c r="T185"/>
  <c r="R185"/>
  <c r="P185"/>
  <c r="BI182"/>
  <c r="BH182"/>
  <c r="BG182"/>
  <c r="BF182"/>
  <c r="T182"/>
  <c r="R182"/>
  <c r="P182"/>
  <c r="BI179"/>
  <c r="BH179"/>
  <c r="BG179"/>
  <c r="BF179"/>
  <c r="T179"/>
  <c r="R179"/>
  <c r="P179"/>
  <c r="BI176"/>
  <c r="BH176"/>
  <c r="BG176"/>
  <c r="BF176"/>
  <c r="T176"/>
  <c r="R176"/>
  <c r="P176"/>
  <c r="BI173"/>
  <c r="BH173"/>
  <c r="BG173"/>
  <c r="BF173"/>
  <c r="T173"/>
  <c r="R173"/>
  <c r="P173"/>
  <c r="BI169"/>
  <c r="BH169"/>
  <c r="BG169"/>
  <c r="BF169"/>
  <c r="T169"/>
  <c r="R169"/>
  <c r="P169"/>
  <c r="BI165"/>
  <c r="BH165"/>
  <c r="BG165"/>
  <c r="BF165"/>
  <c r="T165"/>
  <c r="R165"/>
  <c r="P165"/>
  <c r="BI162"/>
  <c r="BH162"/>
  <c r="BG162"/>
  <c r="BF162"/>
  <c r="T162"/>
  <c r="R162"/>
  <c r="P162"/>
  <c r="BI159"/>
  <c r="BH159"/>
  <c r="BG159"/>
  <c r="BF159"/>
  <c r="T159"/>
  <c r="R159"/>
  <c r="P159"/>
  <c r="BI156"/>
  <c r="BH156"/>
  <c r="BG156"/>
  <c r="BF156"/>
  <c r="T156"/>
  <c r="R156"/>
  <c r="P156"/>
  <c r="BI153"/>
  <c r="BH153"/>
  <c r="BG153"/>
  <c r="BF153"/>
  <c r="T153"/>
  <c r="R153"/>
  <c r="P153"/>
  <c r="BI148"/>
  <c r="BH148"/>
  <c r="BG148"/>
  <c r="BF148"/>
  <c r="T148"/>
  <c r="R148"/>
  <c r="P148"/>
  <c r="BI143"/>
  <c r="BH143"/>
  <c r="BG143"/>
  <c r="BF143"/>
  <c r="T143"/>
  <c r="R143"/>
  <c r="P143"/>
  <c r="BI138"/>
  <c r="BH138"/>
  <c r="BG138"/>
  <c r="BF138"/>
  <c r="T138"/>
  <c r="R138"/>
  <c r="P138"/>
  <c r="BI134"/>
  <c r="BH134"/>
  <c r="BG134"/>
  <c r="BF134"/>
  <c r="T134"/>
  <c r="R134"/>
  <c r="P134"/>
  <c r="BI130"/>
  <c r="BH130"/>
  <c r="BG130"/>
  <c r="BF130"/>
  <c r="T130"/>
  <c r="R130"/>
  <c r="P130"/>
  <c r="BI127"/>
  <c r="BH127"/>
  <c r="BG127"/>
  <c r="BF127"/>
  <c r="T127"/>
  <c r="R127"/>
  <c r="P127"/>
  <c r="BI122"/>
  <c r="BH122"/>
  <c r="BG122"/>
  <c r="BF122"/>
  <c r="T122"/>
  <c r="R122"/>
  <c r="P122"/>
  <c r="BI117"/>
  <c r="BH117"/>
  <c r="BG117"/>
  <c r="BF117"/>
  <c r="T117"/>
  <c r="R117"/>
  <c r="P117"/>
  <c r="BI112"/>
  <c r="BH112"/>
  <c r="BG112"/>
  <c r="BF112"/>
  <c r="T112"/>
  <c r="R112"/>
  <c r="P112"/>
  <c r="BI107"/>
  <c r="BH107"/>
  <c r="BG107"/>
  <c r="BF107"/>
  <c r="T107"/>
  <c r="R107"/>
  <c r="P107"/>
  <c r="BI101"/>
  <c r="BH101"/>
  <c r="BG101"/>
  <c r="BF101"/>
  <c r="T101"/>
  <c r="R101"/>
  <c r="P101"/>
  <c r="BI98"/>
  <c r="BH98"/>
  <c r="BG98"/>
  <c r="BF98"/>
  <c r="T98"/>
  <c r="R98"/>
  <c r="P98"/>
  <c r="BI93"/>
  <c r="BH93"/>
  <c r="BG93"/>
  <c r="BF93"/>
  <c r="T93"/>
  <c r="R93"/>
  <c r="P93"/>
  <c r="BI88"/>
  <c r="BH88"/>
  <c r="BG88"/>
  <c r="BF88"/>
  <c r="T88"/>
  <c r="R88"/>
  <c r="P88"/>
  <c r="F79"/>
  <c r="E77"/>
  <c r="F52"/>
  <c r="E50"/>
  <c r="J24"/>
  <c r="E24"/>
  <c r="J82"/>
  <c r="J23"/>
  <c r="J21"/>
  <c r="E21"/>
  <c r="J54"/>
  <c r="J20"/>
  <c r="J18"/>
  <c r="E18"/>
  <c r="F82"/>
  <c r="J17"/>
  <c r="J15"/>
  <c r="E15"/>
  <c r="F81"/>
  <c r="J14"/>
  <c r="J12"/>
  <c r="J52"/>
  <c r="E7"/>
  <c r="E75"/>
  <c i="5" r="J39"/>
  <c r="J38"/>
  <c i="1" r="AY59"/>
  <c i="5" r="J37"/>
  <c i="1" r="AX59"/>
  <c i="5" r="BI90"/>
  <c r="BH90"/>
  <c r="BG90"/>
  <c r="BF90"/>
  <c r="T90"/>
  <c r="R90"/>
  <c r="P90"/>
  <c r="BI88"/>
  <c r="BH88"/>
  <c r="BG88"/>
  <c r="BF88"/>
  <c r="T88"/>
  <c r="R88"/>
  <c r="P88"/>
  <c r="F80"/>
  <c r="E78"/>
  <c r="F56"/>
  <c r="E54"/>
  <c r="J26"/>
  <c r="E26"/>
  <c r="J83"/>
  <c r="J25"/>
  <c r="J23"/>
  <c r="E23"/>
  <c r="J82"/>
  <c r="J22"/>
  <c r="J20"/>
  <c r="E20"/>
  <c r="F83"/>
  <c r="J19"/>
  <c r="J17"/>
  <c r="E17"/>
  <c r="F82"/>
  <c r="J16"/>
  <c r="J14"/>
  <c r="J80"/>
  <c r="E7"/>
  <c r="E74"/>
  <c i="4" r="J37"/>
  <c r="J36"/>
  <c i="1" r="AY57"/>
  <c i="4" r="J35"/>
  <c i="1" r="AX57"/>
  <c i="4" r="BI252"/>
  <c r="BH252"/>
  <c r="BG252"/>
  <c r="BF252"/>
  <c r="T252"/>
  <c r="R252"/>
  <c r="P252"/>
  <c r="BI250"/>
  <c r="BH250"/>
  <c r="BG250"/>
  <c r="BF250"/>
  <c r="T250"/>
  <c r="R250"/>
  <c r="P250"/>
  <c r="BI248"/>
  <c r="BH248"/>
  <c r="BG248"/>
  <c r="BF248"/>
  <c r="T248"/>
  <c r="R248"/>
  <c r="P248"/>
  <c r="BI246"/>
  <c r="BH246"/>
  <c r="BG246"/>
  <c r="BF246"/>
  <c r="T246"/>
  <c r="R246"/>
  <c r="P246"/>
  <c r="BI244"/>
  <c r="BH244"/>
  <c r="BG244"/>
  <c r="BF244"/>
  <c r="T244"/>
  <c r="R244"/>
  <c r="P244"/>
  <c r="BI242"/>
  <c r="BH242"/>
  <c r="BG242"/>
  <c r="BF242"/>
  <c r="T242"/>
  <c r="R242"/>
  <c r="P242"/>
  <c r="BI240"/>
  <c r="BH240"/>
  <c r="BG240"/>
  <c r="BF240"/>
  <c r="T240"/>
  <c r="R240"/>
  <c r="P240"/>
  <c r="BI236"/>
  <c r="BH236"/>
  <c r="BG236"/>
  <c r="BF236"/>
  <c r="T236"/>
  <c r="R236"/>
  <c r="P236"/>
  <c r="BI234"/>
  <c r="BH234"/>
  <c r="BG234"/>
  <c r="BF234"/>
  <c r="T234"/>
  <c r="R234"/>
  <c r="P234"/>
  <c r="BI229"/>
  <c r="BH229"/>
  <c r="BG229"/>
  <c r="BF229"/>
  <c r="T229"/>
  <c r="R229"/>
  <c r="P229"/>
  <c r="BI227"/>
  <c r="BH227"/>
  <c r="BG227"/>
  <c r="BF227"/>
  <c r="T227"/>
  <c r="R227"/>
  <c r="P227"/>
  <c r="BI224"/>
  <c r="BH224"/>
  <c r="BG224"/>
  <c r="BF224"/>
  <c r="T224"/>
  <c r="R224"/>
  <c r="P224"/>
  <c r="BI222"/>
  <c r="BH222"/>
  <c r="BG222"/>
  <c r="BF222"/>
  <c r="T222"/>
  <c r="R222"/>
  <c r="P222"/>
  <c r="BI219"/>
  <c r="BH219"/>
  <c r="BG219"/>
  <c r="BF219"/>
  <c r="T219"/>
  <c r="R219"/>
  <c r="P219"/>
  <c r="BI216"/>
  <c r="BH216"/>
  <c r="BG216"/>
  <c r="BF216"/>
  <c r="T216"/>
  <c r="R216"/>
  <c r="P216"/>
  <c r="BI211"/>
  <c r="BH211"/>
  <c r="BG211"/>
  <c r="BF211"/>
  <c r="T211"/>
  <c r="R211"/>
  <c r="P211"/>
  <c r="BI203"/>
  <c r="BH203"/>
  <c r="BG203"/>
  <c r="BF203"/>
  <c r="T203"/>
  <c r="R203"/>
  <c r="P203"/>
  <c r="BI194"/>
  <c r="BH194"/>
  <c r="BG194"/>
  <c r="BF194"/>
  <c r="T194"/>
  <c r="R194"/>
  <c r="P194"/>
  <c r="BI189"/>
  <c r="BH189"/>
  <c r="BG189"/>
  <c r="BF189"/>
  <c r="T189"/>
  <c r="R189"/>
  <c r="P189"/>
  <c r="BI186"/>
  <c r="BH186"/>
  <c r="BG186"/>
  <c r="BF186"/>
  <c r="T186"/>
  <c r="R186"/>
  <c r="P186"/>
  <c r="BI184"/>
  <c r="BH184"/>
  <c r="BG184"/>
  <c r="BF184"/>
  <c r="T184"/>
  <c r="R184"/>
  <c r="P184"/>
  <c r="BI181"/>
  <c r="BH181"/>
  <c r="BG181"/>
  <c r="BF181"/>
  <c r="T181"/>
  <c r="R181"/>
  <c r="P181"/>
  <c r="BI178"/>
  <c r="BH178"/>
  <c r="BG178"/>
  <c r="BF178"/>
  <c r="T178"/>
  <c r="R178"/>
  <c r="P178"/>
  <c r="BI176"/>
  <c r="BH176"/>
  <c r="BG176"/>
  <c r="BF176"/>
  <c r="T176"/>
  <c r="R176"/>
  <c r="P176"/>
  <c r="BI174"/>
  <c r="BH174"/>
  <c r="BG174"/>
  <c r="BF174"/>
  <c r="T174"/>
  <c r="R174"/>
  <c r="P174"/>
  <c r="BI171"/>
  <c r="BH171"/>
  <c r="BG171"/>
  <c r="BF171"/>
  <c r="T171"/>
  <c r="R171"/>
  <c r="P171"/>
  <c r="BI169"/>
  <c r="BH169"/>
  <c r="BG169"/>
  <c r="BF169"/>
  <c r="T169"/>
  <c r="R169"/>
  <c r="P169"/>
  <c r="BI166"/>
  <c r="BH166"/>
  <c r="BG166"/>
  <c r="BF166"/>
  <c r="T166"/>
  <c r="R166"/>
  <c r="P166"/>
  <c r="BI163"/>
  <c r="BH163"/>
  <c r="BG163"/>
  <c r="BF163"/>
  <c r="T163"/>
  <c r="R163"/>
  <c r="P163"/>
  <c r="BI161"/>
  <c r="BH161"/>
  <c r="BG161"/>
  <c r="BF161"/>
  <c r="T161"/>
  <c r="R161"/>
  <c r="P161"/>
  <c r="BI158"/>
  <c r="BH158"/>
  <c r="BG158"/>
  <c r="BF158"/>
  <c r="T158"/>
  <c r="R158"/>
  <c r="P158"/>
  <c r="BI156"/>
  <c r="BH156"/>
  <c r="BG156"/>
  <c r="BF156"/>
  <c r="T156"/>
  <c r="R156"/>
  <c r="P156"/>
  <c r="BI154"/>
  <c r="BH154"/>
  <c r="BG154"/>
  <c r="BF154"/>
  <c r="T154"/>
  <c r="R154"/>
  <c r="P154"/>
  <c r="BI151"/>
  <c r="BH151"/>
  <c r="BG151"/>
  <c r="BF151"/>
  <c r="T151"/>
  <c r="R151"/>
  <c r="P151"/>
  <c r="BI146"/>
  <c r="BH146"/>
  <c r="BG146"/>
  <c r="BF146"/>
  <c r="T146"/>
  <c r="R146"/>
  <c r="P146"/>
  <c r="BI142"/>
  <c r="BH142"/>
  <c r="BG142"/>
  <c r="BF142"/>
  <c r="T142"/>
  <c r="R142"/>
  <c r="P142"/>
  <c r="BI137"/>
  <c r="BH137"/>
  <c r="BG137"/>
  <c r="BF137"/>
  <c r="T137"/>
  <c r="R137"/>
  <c r="P137"/>
  <c r="BI132"/>
  <c r="BH132"/>
  <c r="BG132"/>
  <c r="BF132"/>
  <c r="T132"/>
  <c r="R132"/>
  <c r="P132"/>
  <c r="BI127"/>
  <c r="BH127"/>
  <c r="BG127"/>
  <c r="BF127"/>
  <c r="T127"/>
  <c r="R127"/>
  <c r="P127"/>
  <c r="BI122"/>
  <c r="BH122"/>
  <c r="BG122"/>
  <c r="BF122"/>
  <c r="T122"/>
  <c r="R122"/>
  <c r="P122"/>
  <c r="BI117"/>
  <c r="BH117"/>
  <c r="BG117"/>
  <c r="BF117"/>
  <c r="T117"/>
  <c r="R117"/>
  <c r="P117"/>
  <c r="BI112"/>
  <c r="BH112"/>
  <c r="BG112"/>
  <c r="BF112"/>
  <c r="T112"/>
  <c r="R112"/>
  <c r="P112"/>
  <c r="BI107"/>
  <c r="BH107"/>
  <c r="BG107"/>
  <c r="BF107"/>
  <c r="T107"/>
  <c r="R107"/>
  <c r="P107"/>
  <c r="BI102"/>
  <c r="BH102"/>
  <c r="BG102"/>
  <c r="BF102"/>
  <c r="T102"/>
  <c r="R102"/>
  <c r="P102"/>
  <c r="BI99"/>
  <c r="BH99"/>
  <c r="BG99"/>
  <c r="BF99"/>
  <c r="T99"/>
  <c r="R99"/>
  <c r="P99"/>
  <c r="BI94"/>
  <c r="BH94"/>
  <c r="BG94"/>
  <c r="BF94"/>
  <c r="T94"/>
  <c r="R94"/>
  <c r="P94"/>
  <c r="BI89"/>
  <c r="BH89"/>
  <c r="BG89"/>
  <c r="BF89"/>
  <c r="T89"/>
  <c r="R89"/>
  <c r="P89"/>
  <c r="F80"/>
  <c r="E78"/>
  <c r="F52"/>
  <c r="E50"/>
  <c r="J24"/>
  <c r="E24"/>
  <c r="J83"/>
  <c r="J23"/>
  <c r="J21"/>
  <c r="E21"/>
  <c r="J82"/>
  <c r="J20"/>
  <c r="J18"/>
  <c r="E18"/>
  <c r="F55"/>
  <c r="J17"/>
  <c r="J15"/>
  <c r="E15"/>
  <c r="F54"/>
  <c r="J14"/>
  <c r="J12"/>
  <c r="J80"/>
  <c r="E7"/>
  <c r="E48"/>
  <c i="3" r="J171"/>
  <c r="J37"/>
  <c r="J36"/>
  <c i="1" r="AY56"/>
  <c i="3" r="J35"/>
  <c i="1" r="AX56"/>
  <c i="3" r="BI173"/>
  <c r="BH173"/>
  <c r="BG173"/>
  <c r="BF173"/>
  <c r="T173"/>
  <c r="T172"/>
  <c r="R173"/>
  <c r="R172"/>
  <c r="P173"/>
  <c r="P172"/>
  <c r="J64"/>
  <c r="BI168"/>
  <c r="BH168"/>
  <c r="BG168"/>
  <c r="BF168"/>
  <c r="T168"/>
  <c r="T167"/>
  <c r="R168"/>
  <c r="R167"/>
  <c r="P168"/>
  <c r="P167"/>
  <c r="BI163"/>
  <c r="BH163"/>
  <c r="BG163"/>
  <c r="BF163"/>
  <c r="T163"/>
  <c r="R163"/>
  <c r="P163"/>
  <c r="BI159"/>
  <c r="BH159"/>
  <c r="BG159"/>
  <c r="BF159"/>
  <c r="T159"/>
  <c r="R159"/>
  <c r="P159"/>
  <c r="BI155"/>
  <c r="BH155"/>
  <c r="BG155"/>
  <c r="BF155"/>
  <c r="T155"/>
  <c r="R155"/>
  <c r="P155"/>
  <c r="BI151"/>
  <c r="BH151"/>
  <c r="BG151"/>
  <c r="BF151"/>
  <c r="T151"/>
  <c r="R151"/>
  <c r="P151"/>
  <c r="BI147"/>
  <c r="BH147"/>
  <c r="BG147"/>
  <c r="BF147"/>
  <c r="T147"/>
  <c r="R147"/>
  <c r="P147"/>
  <c r="BI143"/>
  <c r="BH143"/>
  <c r="BG143"/>
  <c r="BF143"/>
  <c r="T143"/>
  <c r="R143"/>
  <c r="P143"/>
  <c r="BI139"/>
  <c r="BH139"/>
  <c r="BG139"/>
  <c r="BF139"/>
  <c r="T139"/>
  <c r="R139"/>
  <c r="P139"/>
  <c r="BI134"/>
  <c r="BH134"/>
  <c r="BG134"/>
  <c r="BF134"/>
  <c r="T134"/>
  <c r="R134"/>
  <c r="P134"/>
  <c r="BI130"/>
  <c r="BH130"/>
  <c r="BG130"/>
  <c r="BF130"/>
  <c r="T130"/>
  <c r="R130"/>
  <c r="P130"/>
  <c r="BI126"/>
  <c r="BH126"/>
  <c r="BG126"/>
  <c r="BF126"/>
  <c r="T126"/>
  <c r="R126"/>
  <c r="P126"/>
  <c r="BI122"/>
  <c r="BH122"/>
  <c r="BG122"/>
  <c r="BF122"/>
  <c r="T122"/>
  <c r="R122"/>
  <c r="P122"/>
  <c r="BI118"/>
  <c r="BH118"/>
  <c r="BG118"/>
  <c r="BF118"/>
  <c r="T118"/>
  <c r="R118"/>
  <c r="P118"/>
  <c r="BI114"/>
  <c r="BH114"/>
  <c r="BG114"/>
  <c r="BF114"/>
  <c r="T114"/>
  <c r="R114"/>
  <c r="P114"/>
  <c r="BI110"/>
  <c r="BH110"/>
  <c r="BG110"/>
  <c r="BF110"/>
  <c r="T110"/>
  <c r="R110"/>
  <c r="P110"/>
  <c r="BI105"/>
  <c r="BH105"/>
  <c r="BG105"/>
  <c r="BF105"/>
  <c r="T105"/>
  <c r="R105"/>
  <c r="P105"/>
  <c r="BI100"/>
  <c r="BH100"/>
  <c r="BG100"/>
  <c r="BF100"/>
  <c r="T100"/>
  <c r="R100"/>
  <c r="P100"/>
  <c r="BI96"/>
  <c r="BH96"/>
  <c r="BG96"/>
  <c r="BF96"/>
  <c r="T96"/>
  <c r="R96"/>
  <c r="P96"/>
  <c r="BI92"/>
  <c r="BH92"/>
  <c r="BG92"/>
  <c r="BF92"/>
  <c r="T92"/>
  <c r="R92"/>
  <c r="P92"/>
  <c r="BI88"/>
  <c r="BH88"/>
  <c r="BG88"/>
  <c r="BF88"/>
  <c r="T88"/>
  <c r="R88"/>
  <c r="P88"/>
  <c r="F79"/>
  <c r="E77"/>
  <c r="F52"/>
  <c r="E50"/>
  <c r="J24"/>
  <c r="E24"/>
  <c r="J82"/>
  <c r="J23"/>
  <c r="J21"/>
  <c r="E21"/>
  <c r="J81"/>
  <c r="J20"/>
  <c r="J18"/>
  <c r="E18"/>
  <c r="F55"/>
  <c r="J17"/>
  <c r="J15"/>
  <c r="E15"/>
  <c r="F81"/>
  <c r="J14"/>
  <c r="J12"/>
  <c r="J79"/>
  <c r="E7"/>
  <c r="E75"/>
  <c i="2" r="J37"/>
  <c r="J36"/>
  <c i="1" r="AY55"/>
  <c i="2" r="J35"/>
  <c i="1" r="AX55"/>
  <c i="2" r="BI207"/>
  <c r="BH207"/>
  <c r="BG207"/>
  <c r="BF207"/>
  <c r="T207"/>
  <c r="T206"/>
  <c r="R207"/>
  <c r="R206"/>
  <c r="P207"/>
  <c r="P206"/>
  <c r="BI202"/>
  <c r="BH202"/>
  <c r="BG202"/>
  <c r="BF202"/>
  <c r="T202"/>
  <c r="T201"/>
  <c r="T200"/>
  <c r="R202"/>
  <c r="R201"/>
  <c r="R200"/>
  <c r="P202"/>
  <c r="P201"/>
  <c r="P200"/>
  <c r="BI197"/>
  <c r="BH197"/>
  <c r="BG197"/>
  <c r="BF197"/>
  <c r="T197"/>
  <c r="T196"/>
  <c r="R197"/>
  <c r="R196"/>
  <c r="P197"/>
  <c r="P196"/>
  <c r="BI194"/>
  <c r="BH194"/>
  <c r="BG194"/>
  <c r="BF194"/>
  <c r="T194"/>
  <c r="R194"/>
  <c r="P194"/>
  <c r="BI192"/>
  <c r="BH192"/>
  <c r="BG192"/>
  <c r="BF192"/>
  <c r="T192"/>
  <c r="R192"/>
  <c r="P192"/>
  <c r="BI190"/>
  <c r="BH190"/>
  <c r="BG190"/>
  <c r="BF190"/>
  <c r="T190"/>
  <c r="R190"/>
  <c r="P190"/>
  <c r="BI186"/>
  <c r="BH186"/>
  <c r="BG186"/>
  <c r="BF186"/>
  <c r="T186"/>
  <c r="R186"/>
  <c r="P186"/>
  <c r="BI182"/>
  <c r="BH182"/>
  <c r="BG182"/>
  <c r="BF182"/>
  <c r="T182"/>
  <c r="R182"/>
  <c r="P182"/>
  <c r="BI179"/>
  <c r="BH179"/>
  <c r="BG179"/>
  <c r="BF179"/>
  <c r="T179"/>
  <c r="R179"/>
  <c r="P179"/>
  <c r="BI175"/>
  <c r="BH175"/>
  <c r="BG175"/>
  <c r="BF175"/>
  <c r="T175"/>
  <c r="R175"/>
  <c r="P175"/>
  <c r="BI172"/>
  <c r="BH172"/>
  <c r="BG172"/>
  <c r="BF172"/>
  <c r="T172"/>
  <c r="R172"/>
  <c r="P172"/>
  <c r="BI167"/>
  <c r="BH167"/>
  <c r="BG167"/>
  <c r="BF167"/>
  <c r="T167"/>
  <c r="R167"/>
  <c r="P167"/>
  <c r="BI163"/>
  <c r="BH163"/>
  <c r="BG163"/>
  <c r="BF163"/>
  <c r="T163"/>
  <c r="R163"/>
  <c r="P163"/>
  <c r="BI158"/>
  <c r="BH158"/>
  <c r="BG158"/>
  <c r="BF158"/>
  <c r="T158"/>
  <c r="R158"/>
  <c r="P158"/>
  <c r="BI154"/>
  <c r="BH154"/>
  <c r="BG154"/>
  <c r="BF154"/>
  <c r="T154"/>
  <c r="R154"/>
  <c r="P154"/>
  <c r="BI150"/>
  <c r="BH150"/>
  <c r="BG150"/>
  <c r="BF150"/>
  <c r="T150"/>
  <c r="R150"/>
  <c r="P150"/>
  <c r="BI146"/>
  <c r="BH146"/>
  <c r="BG146"/>
  <c r="BF146"/>
  <c r="T146"/>
  <c r="R146"/>
  <c r="P146"/>
  <c r="BI142"/>
  <c r="BH142"/>
  <c r="BG142"/>
  <c r="BF142"/>
  <c r="T142"/>
  <c r="R142"/>
  <c r="P142"/>
  <c r="BI137"/>
  <c r="BH137"/>
  <c r="BG137"/>
  <c r="BF137"/>
  <c r="T137"/>
  <c r="R137"/>
  <c r="P137"/>
  <c r="BI133"/>
  <c r="BH133"/>
  <c r="BG133"/>
  <c r="BF133"/>
  <c r="T133"/>
  <c r="R133"/>
  <c r="P133"/>
  <c r="BI129"/>
  <c r="BH129"/>
  <c r="BG129"/>
  <c r="BF129"/>
  <c r="T129"/>
  <c r="R129"/>
  <c r="P129"/>
  <c r="BI125"/>
  <c r="BH125"/>
  <c r="BG125"/>
  <c r="BF125"/>
  <c r="T125"/>
  <c r="R125"/>
  <c r="P125"/>
  <c r="BI121"/>
  <c r="BH121"/>
  <c r="BG121"/>
  <c r="BF121"/>
  <c r="T121"/>
  <c r="R121"/>
  <c r="P121"/>
  <c r="BI117"/>
  <c r="BH117"/>
  <c r="BG117"/>
  <c r="BF117"/>
  <c r="T117"/>
  <c r="R117"/>
  <c r="P117"/>
  <c r="BI113"/>
  <c r="BH113"/>
  <c r="BG113"/>
  <c r="BF113"/>
  <c r="T113"/>
  <c r="R113"/>
  <c r="P113"/>
  <c r="BI108"/>
  <c r="BH108"/>
  <c r="BG108"/>
  <c r="BF108"/>
  <c r="T108"/>
  <c r="R108"/>
  <c r="P108"/>
  <c r="BI103"/>
  <c r="BH103"/>
  <c r="BG103"/>
  <c r="BF103"/>
  <c r="T103"/>
  <c r="R103"/>
  <c r="P103"/>
  <c r="BI99"/>
  <c r="BH99"/>
  <c r="BG99"/>
  <c r="BF99"/>
  <c r="T99"/>
  <c r="R99"/>
  <c r="P99"/>
  <c r="BI95"/>
  <c r="BH95"/>
  <c r="BG95"/>
  <c r="BF95"/>
  <c r="T95"/>
  <c r="R95"/>
  <c r="P95"/>
  <c r="BI91"/>
  <c r="BH91"/>
  <c r="BG91"/>
  <c r="BF91"/>
  <c r="T91"/>
  <c r="R91"/>
  <c r="P91"/>
  <c r="F82"/>
  <c r="E80"/>
  <c r="F52"/>
  <c r="E50"/>
  <c r="J24"/>
  <c r="E24"/>
  <c r="J85"/>
  <c r="J23"/>
  <c r="J21"/>
  <c r="E21"/>
  <c r="J84"/>
  <c r="J20"/>
  <c r="J18"/>
  <c r="E18"/>
  <c r="F85"/>
  <c r="J17"/>
  <c r="J15"/>
  <c r="E15"/>
  <c r="F84"/>
  <c r="J14"/>
  <c r="J12"/>
  <c r="J82"/>
  <c r="E7"/>
  <c r="E78"/>
  <c i="1" r="L50"/>
  <c r="AM50"/>
  <c r="AM49"/>
  <c r="L49"/>
  <c r="AM47"/>
  <c r="L47"/>
  <c r="L45"/>
  <c r="L44"/>
  <c i="2" r="J207"/>
  <c r="BK192"/>
  <c r="J186"/>
  <c r="J179"/>
  <c r="J172"/>
  <c r="J167"/>
  <c r="J154"/>
  <c r="J146"/>
  <c r="J137"/>
  <c r="J133"/>
  <c r="J125"/>
  <c r="J117"/>
  <c r="BK108"/>
  <c r="BK99"/>
  <c r="BK91"/>
  <c i="1" r="AS58"/>
  <c i="2" r="J202"/>
  <c i="3" r="J168"/>
  <c r="BK151"/>
  <c r="J134"/>
  <c r="J118"/>
  <c r="BK100"/>
  <c r="BK173"/>
  <c r="BK155"/>
  <c r="J139"/>
  <c r="J126"/>
  <c r="BK105"/>
  <c r="BK88"/>
  <c i="4" r="BK246"/>
  <c r="J234"/>
  <c r="BK222"/>
  <c r="BK203"/>
  <c r="J176"/>
  <c r="BK171"/>
  <c r="J161"/>
  <c r="BK151"/>
  <c r="J127"/>
  <c r="J102"/>
  <c r="BK252"/>
  <c r="BK242"/>
  <c r="BK234"/>
  <c r="BK227"/>
  <c r="BK216"/>
  <c r="BK189"/>
  <c r="J178"/>
  <c r="J174"/>
  <c r="J158"/>
  <c r="J151"/>
  <c r="J132"/>
  <c r="BK112"/>
  <c i="5" r="BK88"/>
  <c i="6" r="J250"/>
  <c r="BK239"/>
  <c r="J226"/>
  <c r="BK216"/>
  <c r="BK203"/>
  <c r="BK191"/>
  <c r="J179"/>
  <c r="BK165"/>
  <c r="BK153"/>
  <c r="BK134"/>
  <c r="J117"/>
  <c r="BK98"/>
  <c r="J257"/>
  <c r="J244"/>
  <c r="J234"/>
  <c r="J228"/>
  <c r="J219"/>
  <c r="J206"/>
  <c r="J194"/>
  <c r="BK179"/>
  <c r="J165"/>
  <c r="J153"/>
  <c r="J134"/>
  <c r="BK117"/>
  <c r="J107"/>
  <c r="BK88"/>
  <c i="7" r="BK434"/>
  <c r="J423"/>
  <c r="BK411"/>
  <c r="BK406"/>
  <c r="J396"/>
  <c r="BK384"/>
  <c r="J372"/>
  <c r="BK362"/>
  <c r="BK352"/>
  <c r="J341"/>
  <c r="BK330"/>
  <c r="BK319"/>
  <c r="J310"/>
  <c r="J300"/>
  <c r="J288"/>
  <c r="BK274"/>
  <c r="J257"/>
  <c r="BK241"/>
  <c r="BK225"/>
  <c r="BK211"/>
  <c r="BK196"/>
  <c r="J182"/>
  <c r="J164"/>
  <c r="J148"/>
  <c r="J127"/>
  <c r="BK110"/>
  <c r="J91"/>
  <c r="BK420"/>
  <c r="J403"/>
  <c r="J393"/>
  <c r="BK381"/>
  <c r="BK369"/>
  <c r="J360"/>
  <c r="J347"/>
  <c r="J336"/>
  <c r="BK324"/>
  <c r="BK314"/>
  <c r="BK308"/>
  <c r="J298"/>
  <c r="BK285"/>
  <c r="J274"/>
  <c r="J268"/>
  <c r="BK260"/>
  <c r="J251"/>
  <c r="BK229"/>
  <c r="J214"/>
  <c r="J202"/>
  <c r="BK185"/>
  <c r="BK171"/>
  <c r="BK152"/>
  <c r="BK132"/>
  <c r="BK114"/>
  <c r="J94"/>
  <c i="8" r="J417"/>
  <c r="BK401"/>
  <c r="BK386"/>
  <c r="J370"/>
  <c r="BK361"/>
  <c r="J352"/>
  <c r="BK338"/>
  <c r="BK316"/>
  <c r="J295"/>
  <c r="J275"/>
  <c r="BK255"/>
  <c r="BK237"/>
  <c r="J221"/>
  <c r="J203"/>
  <c r="J186"/>
  <c r="BK167"/>
  <c r="J151"/>
  <c r="J134"/>
  <c r="BK117"/>
  <c r="J100"/>
  <c r="J401"/>
  <c r="J386"/>
  <c r="BK380"/>
  <c r="BK372"/>
  <c r="J364"/>
  <c r="BK357"/>
  <c r="BK346"/>
  <c r="BK326"/>
  <c r="J305"/>
  <c r="J290"/>
  <c r="J263"/>
  <c r="BK245"/>
  <c r="J229"/>
  <c r="BK211"/>
  <c r="J190"/>
  <c r="BK178"/>
  <c r="BK159"/>
  <c r="J142"/>
  <c r="J126"/>
  <c r="BK112"/>
  <c i="9" r="BK146"/>
  <c r="BK138"/>
  <c r="J130"/>
  <c r="J122"/>
  <c r="J116"/>
  <c r="J108"/>
  <c r="J100"/>
  <c r="BK92"/>
  <c r="J146"/>
  <c r="J138"/>
  <c r="J128"/>
  <c r="J120"/>
  <c r="J110"/>
  <c r="BK102"/>
  <c r="J94"/>
  <c r="J86"/>
  <c i="10" r="BK146"/>
  <c r="J138"/>
  <c r="BK130"/>
  <c r="J122"/>
  <c r="J114"/>
  <c r="BK106"/>
  <c r="BK98"/>
  <c r="J90"/>
  <c r="J150"/>
  <c r="J142"/>
  <c r="J134"/>
  <c r="BK126"/>
  <c r="BK114"/>
  <c r="BK110"/>
  <c r="BK102"/>
  <c r="BK94"/>
  <c i="11" r="J100"/>
  <c r="BK90"/>
  <c r="BK96"/>
  <c i="12" r="BK134"/>
  <c r="J126"/>
  <c r="BK116"/>
  <c r="J108"/>
  <c r="BK100"/>
  <c r="J92"/>
  <c r="J132"/>
  <c r="J124"/>
  <c r="J116"/>
  <c r="J110"/>
  <c r="J102"/>
  <c r="J90"/>
  <c i="13" r="J106"/>
  <c r="BK100"/>
  <c r="J90"/>
  <c r="BK106"/>
  <c r="BK96"/>
  <c r="BK90"/>
  <c i="14" r="BK202"/>
  <c r="J191"/>
  <c r="BK178"/>
  <c r="J165"/>
  <c r="BK153"/>
  <c r="J141"/>
  <c r="BK128"/>
  <c r="BK113"/>
  <c r="BK99"/>
  <c r="BK205"/>
  <c r="J196"/>
  <c r="J178"/>
  <c r="BK168"/>
  <c r="J156"/>
  <c r="J144"/>
  <c r="J132"/>
  <c r="BK116"/>
  <c r="BK108"/>
  <c i="15" r="BK98"/>
  <c r="J84"/>
  <c r="J98"/>
  <c r="BK90"/>
  <c r="J82"/>
  <c i="2" r="BK197"/>
  <c r="J192"/>
  <c r="BK182"/>
  <c r="BK175"/>
  <c r="BK167"/>
  <c r="BK158"/>
  <c r="BK150"/>
  <c r="BK142"/>
  <c r="BK133"/>
  <c r="BK125"/>
  <c r="BK117"/>
  <c r="J108"/>
  <c r="J99"/>
  <c r="J91"/>
  <c i="3" r="J173"/>
  <c r="BK163"/>
  <c r="J155"/>
  <c r="J147"/>
  <c r="J130"/>
  <c r="BK114"/>
  <c r="J96"/>
  <c r="J88"/>
  <c r="BK159"/>
  <c r="BK143"/>
  <c r="BK126"/>
  <c r="BK110"/>
  <c r="BK92"/>
  <c i="4" r="J248"/>
  <c r="BK240"/>
  <c r="J224"/>
  <c r="BK211"/>
  <c r="BK186"/>
  <c r="BK178"/>
  <c r="BK169"/>
  <c r="BK158"/>
  <c r="J154"/>
  <c r="J142"/>
  <c r="J99"/>
  <c r="J252"/>
  <c r="J244"/>
  <c r="J236"/>
  <c r="J186"/>
  <c r="BK176"/>
  <c r="J169"/>
  <c r="BK161"/>
  <c r="BK146"/>
  <c r="BK127"/>
  <c r="J112"/>
  <c r="BK99"/>
  <c i="5" r="J88"/>
  <c i="6" r="J261"/>
  <c r="BK247"/>
  <c r="BK237"/>
  <c r="BK230"/>
  <c r="BK219"/>
  <c r="BK206"/>
  <c r="BK194"/>
  <c r="BK185"/>
  <c r="BK176"/>
  <c r="BK162"/>
  <c r="BK148"/>
  <c r="J130"/>
  <c r="BK112"/>
  <c r="J93"/>
  <c r="BK261"/>
  <c r="J247"/>
  <c r="J237"/>
  <c r="BK228"/>
  <c r="J221"/>
  <c r="J209"/>
  <c r="J197"/>
  <c r="J182"/>
  <c r="J169"/>
  <c r="J156"/>
  <c r="J138"/>
  <c r="J122"/>
  <c r="BK101"/>
  <c i="7" r="J437"/>
  <c r="BK403"/>
  <c r="BK393"/>
  <c r="BK386"/>
  <c r="BK375"/>
  <c r="BK364"/>
  <c r="J354"/>
  <c r="BK344"/>
  <c r="BK333"/>
  <c r="J321"/>
  <c r="BK312"/>
  <c r="J303"/>
  <c r="BK293"/>
  <c r="J278"/>
  <c r="BK254"/>
  <c r="J246"/>
  <c r="J229"/>
  <c r="BK214"/>
  <c r="BK202"/>
  <c r="J185"/>
  <c r="J160"/>
  <c r="BK144"/>
  <c r="J132"/>
  <c r="J114"/>
  <c r="BK94"/>
  <c r="BK423"/>
  <c r="BK401"/>
  <c r="J389"/>
  <c r="BK378"/>
  <c r="J367"/>
  <c r="J357"/>
  <c r="J349"/>
  <c r="J339"/>
  <c r="J327"/>
  <c r="J317"/>
  <c r="J305"/>
  <c r="BK296"/>
  <c r="J282"/>
  <c r="BK268"/>
  <c r="J262"/>
  <c r="BK246"/>
  <c r="BK233"/>
  <c r="BK217"/>
  <c r="BK205"/>
  <c r="J189"/>
  <c r="J176"/>
  <c r="J156"/>
  <c r="BK140"/>
  <c r="J118"/>
  <c r="BK98"/>
  <c i="8" r="BK420"/>
  <c r="J415"/>
  <c r="BK396"/>
  <c r="BK383"/>
  <c r="J368"/>
  <c r="BK359"/>
  <c r="BK348"/>
  <c r="J333"/>
  <c r="J322"/>
  <c r="J300"/>
  <c r="BK280"/>
  <c r="J259"/>
  <c r="J241"/>
  <c r="BK225"/>
  <c r="BK207"/>
  <c r="BK190"/>
  <c r="J163"/>
  <c r="J155"/>
  <c r="J138"/>
  <c r="J122"/>
  <c r="J104"/>
  <c r="BK407"/>
  <c r="J389"/>
  <c r="J377"/>
  <c r="J372"/>
  <c r="BK366"/>
  <c r="BK355"/>
  <c r="J343"/>
  <c r="J330"/>
  <c r="J312"/>
  <c r="BK268"/>
  <c r="BK241"/>
  <c r="J225"/>
  <c r="J207"/>
  <c r="BK194"/>
  <c r="BK174"/>
  <c r="BK151"/>
  <c r="BK138"/>
  <c r="J117"/>
  <c r="BK100"/>
  <c i="9" r="J140"/>
  <c r="BK132"/>
  <c r="BK124"/>
  <c r="BK116"/>
  <c r="BK110"/>
  <c r="J102"/>
  <c r="BK94"/>
  <c r="BK86"/>
  <c r="BK140"/>
  <c r="J132"/>
  <c r="BK126"/>
  <c r="J118"/>
  <c r="BK112"/>
  <c r="BK108"/>
  <c r="BK100"/>
  <c r="J92"/>
  <c i="10" r="J154"/>
  <c r="BK144"/>
  <c r="BK136"/>
  <c r="BK124"/>
  <c r="BK116"/>
  <c r="J108"/>
  <c r="BK100"/>
  <c r="BK92"/>
  <c r="J152"/>
  <c r="J144"/>
  <c r="J136"/>
  <c r="J112"/>
  <c r="BK104"/>
  <c r="J96"/>
  <c i="11" r="J102"/>
  <c r="J92"/>
  <c r="J98"/>
  <c r="BK92"/>
  <c i="12" r="BK132"/>
  <c r="BK124"/>
  <c r="J114"/>
  <c r="BK106"/>
  <c r="J98"/>
  <c r="BK90"/>
  <c r="J130"/>
  <c r="J122"/>
  <c r="J120"/>
  <c r="BK108"/>
  <c r="BK98"/>
  <c r="BK94"/>
  <c r="BK92"/>
  <c i="13" r="BK108"/>
  <c r="J102"/>
  <c r="BK92"/>
  <c r="BK102"/>
  <c r="J96"/>
  <c r="J92"/>
  <c i="14" r="J205"/>
  <c r="BK193"/>
  <c r="J182"/>
  <c r="J168"/>
  <c r="BK156"/>
  <c r="BK144"/>
  <c r="BK132"/>
  <c r="J116"/>
  <c r="BK102"/>
  <c r="J211"/>
  <c r="J193"/>
  <c r="BK186"/>
  <c r="J175"/>
  <c r="BK159"/>
  <c r="J147"/>
  <c r="BK135"/>
  <c r="J121"/>
  <c r="J105"/>
  <c r="J96"/>
  <c i="15" r="J100"/>
  <c r="BK94"/>
  <c r="BK86"/>
  <c r="BK100"/>
  <c r="J92"/>
  <c r="BK84"/>
  <c i="2" r="J197"/>
  <c r="J194"/>
  <c r="BK190"/>
  <c r="J182"/>
  <c r="J175"/>
  <c r="J163"/>
  <c r="J158"/>
  <c r="J150"/>
  <c r="J142"/>
  <c r="J129"/>
  <c r="J121"/>
  <c r="BK113"/>
  <c r="BK103"/>
  <c r="BK95"/>
  <c i="1" r="AS69"/>
  <c i="2" r="BK207"/>
  <c r="J190"/>
  <c i="3" r="J159"/>
  <c r="J143"/>
  <c r="J122"/>
  <c r="J110"/>
  <c r="J92"/>
  <c r="J163"/>
  <c r="BK147"/>
  <c r="BK130"/>
  <c r="J114"/>
  <c r="BK96"/>
  <c i="4" r="BK248"/>
  <c r="J242"/>
  <c r="J227"/>
  <c r="J216"/>
  <c r="J189"/>
  <c r="BK184"/>
  <c r="J166"/>
  <c r="J156"/>
  <c r="BK137"/>
  <c r="J117"/>
  <c r="BK94"/>
  <c r="J246"/>
  <c r="BK236"/>
  <c r="J222"/>
  <c r="J203"/>
  <c r="J184"/>
  <c r="BK166"/>
  <c r="BK156"/>
  <c r="BK142"/>
  <c r="BK122"/>
  <c r="BK107"/>
  <c r="BK102"/>
  <c r="J94"/>
  <c i="5" r="BK90"/>
  <c i="6" r="BK264"/>
  <c r="BK257"/>
  <c r="J242"/>
  <c r="J232"/>
  <c r="BK221"/>
  <c r="BK209"/>
  <c r="BK197"/>
  <c r="J185"/>
  <c r="J173"/>
  <c r="BK159"/>
  <c r="J143"/>
  <c r="BK127"/>
  <c r="BK107"/>
  <c r="J264"/>
  <c r="BK250"/>
  <c r="J239"/>
  <c r="J230"/>
  <c r="BK223"/>
  <c r="BK212"/>
  <c r="J200"/>
  <c r="BK188"/>
  <c r="BK173"/>
  <c r="J159"/>
  <c r="BK143"/>
  <c r="J127"/>
  <c r="J98"/>
  <c i="7" r="BK437"/>
  <c r="BK429"/>
  <c r="J417"/>
  <c r="BK409"/>
  <c r="J401"/>
  <c r="BK389"/>
  <c r="J378"/>
  <c r="BK367"/>
  <c r="BK357"/>
  <c r="BK347"/>
  <c r="BK336"/>
  <c r="J324"/>
  <c r="J314"/>
  <c r="BK305"/>
  <c r="J296"/>
  <c r="BK282"/>
  <c r="BK262"/>
  <c r="BK251"/>
  <c r="J233"/>
  <c r="J217"/>
  <c r="J205"/>
  <c r="BK189"/>
  <c r="BK176"/>
  <c r="BK156"/>
  <c r="J140"/>
  <c r="BK118"/>
  <c r="J98"/>
  <c r="BK426"/>
  <c r="J414"/>
  <c r="BK399"/>
  <c r="J386"/>
  <c r="J375"/>
  <c r="J364"/>
  <c r="BK354"/>
  <c r="BK341"/>
  <c r="J330"/>
  <c r="J319"/>
  <c r="BK310"/>
  <c r="BK303"/>
  <c r="J293"/>
  <c r="BK271"/>
  <c r="J265"/>
  <c r="BK257"/>
  <c r="J237"/>
  <c r="BK219"/>
  <c r="J208"/>
  <c r="BK193"/>
  <c r="BK179"/>
  <c r="BK160"/>
  <c r="J144"/>
  <c r="J122"/>
  <c r="BK105"/>
  <c i="8" r="J420"/>
  <c r="BK412"/>
  <c r="J393"/>
  <c r="J380"/>
  <c r="J366"/>
  <c r="J357"/>
  <c r="J346"/>
  <c r="J326"/>
  <c r="BK305"/>
  <c r="BK285"/>
  <c r="BK263"/>
  <c r="J245"/>
  <c r="BK229"/>
  <c r="J211"/>
  <c r="J194"/>
  <c r="J178"/>
  <c r="J159"/>
  <c r="BK142"/>
  <c r="BK126"/>
  <c r="J108"/>
  <c r="J412"/>
  <c r="BK393"/>
  <c r="BK375"/>
  <c r="BK368"/>
  <c r="J359"/>
  <c r="BK352"/>
  <c r="J338"/>
  <c r="J316"/>
  <c r="BK300"/>
  <c r="BK275"/>
  <c r="J255"/>
  <c r="J237"/>
  <c r="BK221"/>
  <c r="J199"/>
  <c r="BK186"/>
  <c r="J167"/>
  <c r="BK155"/>
  <c r="BK134"/>
  <c r="BK122"/>
  <c r="BK104"/>
  <c i="9" r="J142"/>
  <c r="BK134"/>
  <c r="J126"/>
  <c r="BK118"/>
  <c r="J112"/>
  <c r="J104"/>
  <c r="BK96"/>
  <c r="J88"/>
  <c r="BK142"/>
  <c r="J134"/>
  <c r="J124"/>
  <c r="J114"/>
  <c r="BK106"/>
  <c r="BK98"/>
  <c r="J90"/>
  <c i="10" r="BK150"/>
  <c r="BK142"/>
  <c r="BK134"/>
  <c r="J126"/>
  <c r="BK118"/>
  <c r="J110"/>
  <c r="J102"/>
  <c r="J94"/>
  <c r="BK152"/>
  <c r="J146"/>
  <c r="BK138"/>
  <c r="J130"/>
  <c r="BK122"/>
  <c r="J118"/>
  <c r="J106"/>
  <c r="J98"/>
  <c r="BK90"/>
  <c i="11" r="J94"/>
  <c r="BK100"/>
  <c r="BK94"/>
  <c r="J90"/>
  <c i="12" r="BK130"/>
  <c r="BK122"/>
  <c r="J112"/>
  <c r="J104"/>
  <c r="BK96"/>
  <c r="BK136"/>
  <c r="BK128"/>
  <c r="BK120"/>
  <c r="BK112"/>
  <c r="J106"/>
  <c r="J100"/>
  <c i="13" r="J110"/>
  <c r="J104"/>
  <c r="J94"/>
  <c r="BK110"/>
  <c r="J100"/>
  <c r="BK94"/>
  <c i="14" r="BK211"/>
  <c r="BK196"/>
  <c r="J186"/>
  <c r="BK171"/>
  <c r="J159"/>
  <c r="BK147"/>
  <c r="J135"/>
  <c r="BK121"/>
  <c r="BK105"/>
  <c r="BK214"/>
  <c r="J198"/>
  <c r="J188"/>
  <c r="J171"/>
  <c r="BK162"/>
  <c r="BK150"/>
  <c r="J138"/>
  <c r="BK125"/>
  <c r="J102"/>
  <c i="15" r="BK92"/>
  <c r="J88"/>
  <c r="BK102"/>
  <c r="J94"/>
  <c r="J86"/>
  <c i="2" r="BK202"/>
  <c r="BK194"/>
  <c r="BK186"/>
  <c r="BK179"/>
  <c r="BK172"/>
  <c r="BK163"/>
  <c r="BK154"/>
  <c r="BK146"/>
  <c r="BK137"/>
  <c r="BK129"/>
  <c r="BK121"/>
  <c r="J113"/>
  <c r="J103"/>
  <c r="J95"/>
  <c i="1" r="AS63"/>
  <c i="3" r="BK139"/>
  <c r="BK118"/>
  <c r="J105"/>
  <c r="BK168"/>
  <c r="J151"/>
  <c r="BK134"/>
  <c r="BK122"/>
  <c r="J100"/>
  <c i="4" r="BK250"/>
  <c r="BK244"/>
  <c r="BK229"/>
  <c r="BK219"/>
  <c r="J194"/>
  <c r="J181"/>
  <c r="BK174"/>
  <c r="BK163"/>
  <c r="J146"/>
  <c r="BK132"/>
  <c r="J122"/>
  <c r="BK89"/>
  <c r="J250"/>
  <c r="J240"/>
  <c r="J229"/>
  <c r="BK224"/>
  <c r="J219"/>
  <c r="J211"/>
  <c r="BK194"/>
  <c r="BK181"/>
  <c r="J171"/>
  <c r="J163"/>
  <c r="BK154"/>
  <c r="J137"/>
  <c r="BK117"/>
  <c r="J107"/>
  <c r="J89"/>
  <c i="5" r="J90"/>
  <c i="6" r="J255"/>
  <c r="BK244"/>
  <c r="BK234"/>
  <c r="J223"/>
  <c r="J212"/>
  <c r="BK200"/>
  <c r="J188"/>
  <c r="BK182"/>
  <c r="BK169"/>
  <c r="BK156"/>
  <c r="BK138"/>
  <c r="BK122"/>
  <c r="J101"/>
  <c r="J88"/>
  <c r="BK255"/>
  <c r="BK242"/>
  <c r="BK232"/>
  <c r="BK226"/>
  <c r="J216"/>
  <c r="J203"/>
  <c r="J191"/>
  <c r="J176"/>
  <c r="J162"/>
  <c r="J148"/>
  <c r="BK130"/>
  <c r="J112"/>
  <c r="BK93"/>
  <c i="7" r="J434"/>
  <c r="J426"/>
  <c r="J420"/>
  <c r="BK414"/>
  <c r="J411"/>
  <c r="J409"/>
  <c r="J399"/>
  <c r="J381"/>
  <c r="J369"/>
  <c r="BK360"/>
  <c r="BK349"/>
  <c r="BK339"/>
  <c r="BK327"/>
  <c r="BK317"/>
  <c r="J308"/>
  <c r="BK298"/>
  <c r="J285"/>
  <c r="J271"/>
  <c r="J260"/>
  <c r="BK237"/>
  <c r="J219"/>
  <c r="BK208"/>
  <c r="J193"/>
  <c r="J179"/>
  <c r="J171"/>
  <c r="J152"/>
  <c r="BK122"/>
  <c r="J105"/>
  <c r="J429"/>
  <c r="BK417"/>
  <c r="J406"/>
  <c r="BK396"/>
  <c r="J384"/>
  <c r="BK372"/>
  <c r="J362"/>
  <c r="J352"/>
  <c r="J344"/>
  <c r="J333"/>
  <c r="BK321"/>
  <c r="J312"/>
  <c r="BK300"/>
  <c r="BK288"/>
  <c r="BK278"/>
  <c r="BK265"/>
  <c r="J254"/>
  <c r="J241"/>
  <c r="J225"/>
  <c r="J211"/>
  <c r="J196"/>
  <c r="BK182"/>
  <c r="BK164"/>
  <c r="BK148"/>
  <c r="BK127"/>
  <c r="J110"/>
  <c r="BK91"/>
  <c i="8" r="BK417"/>
  <c r="J407"/>
  <c r="BK389"/>
  <c r="BK377"/>
  <c r="BK364"/>
  <c r="J355"/>
  <c r="BK343"/>
  <c r="BK330"/>
  <c r="BK312"/>
  <c r="BK290"/>
  <c r="J268"/>
  <c r="J251"/>
  <c r="J233"/>
  <c r="J216"/>
  <c r="BK199"/>
  <c r="BK182"/>
  <c r="J174"/>
  <c r="J146"/>
  <c r="BK130"/>
  <c r="J112"/>
  <c r="BK415"/>
  <c r="J396"/>
  <c r="J383"/>
  <c r="J375"/>
  <c r="BK370"/>
  <c r="J361"/>
  <c r="J348"/>
  <c r="BK333"/>
  <c r="BK322"/>
  <c r="BK295"/>
  <c r="J285"/>
  <c r="J280"/>
  <c r="BK259"/>
  <c r="BK251"/>
  <c r="BK233"/>
  <c r="BK216"/>
  <c r="BK203"/>
  <c r="J182"/>
  <c r="BK163"/>
  <c r="BK146"/>
  <c r="J130"/>
  <c r="BK108"/>
  <c i="9" r="J144"/>
  <c r="BK136"/>
  <c r="BK128"/>
  <c r="BK120"/>
  <c r="BK114"/>
  <c r="J106"/>
  <c r="J98"/>
  <c r="BK90"/>
  <c r="BK144"/>
  <c r="J136"/>
  <c r="BK130"/>
  <c r="BK122"/>
  <c r="BK104"/>
  <c r="J96"/>
  <c r="BK88"/>
  <c i="10" r="J148"/>
  <c r="BK140"/>
  <c r="BK132"/>
  <c r="J128"/>
  <c r="J120"/>
  <c r="BK112"/>
  <c r="J104"/>
  <c r="BK96"/>
  <c r="BK154"/>
  <c r="BK148"/>
  <c r="J140"/>
  <c r="J132"/>
  <c r="BK128"/>
  <c r="J124"/>
  <c r="BK120"/>
  <c r="J116"/>
  <c r="BK108"/>
  <c r="J100"/>
  <c r="J92"/>
  <c i="11" r="BK98"/>
  <c r="BK102"/>
  <c r="J96"/>
  <c i="12" r="J136"/>
  <c r="J128"/>
  <c r="J118"/>
  <c r="BK110"/>
  <c r="BK102"/>
  <c r="J94"/>
  <c r="J134"/>
  <c r="BK126"/>
  <c r="BK118"/>
  <c r="BK114"/>
  <c r="BK104"/>
  <c r="J96"/>
  <c i="13" r="BK112"/>
  <c r="BK104"/>
  <c r="J98"/>
  <c r="J112"/>
  <c r="J108"/>
  <c r="BK98"/>
  <c i="14" r="J214"/>
  <c r="BK198"/>
  <c r="BK188"/>
  <c r="BK175"/>
  <c r="J162"/>
  <c r="J150"/>
  <c r="BK138"/>
  <c r="J125"/>
  <c r="J108"/>
  <c r="BK96"/>
  <c r="J202"/>
  <c r="BK191"/>
  <c r="BK182"/>
  <c r="BK165"/>
  <c r="J153"/>
  <c r="BK141"/>
  <c r="J128"/>
  <c r="J113"/>
  <c r="J99"/>
  <c i="15" r="J102"/>
  <c r="J96"/>
  <c r="J90"/>
  <c r="BK82"/>
  <c r="BK96"/>
  <c r="BK88"/>
  <c i="2" l="1" r="P90"/>
  <c r="T90"/>
  <c r="P141"/>
  <c r="T141"/>
  <c r="P171"/>
  <c r="T171"/>
  <c r="P185"/>
  <c r="R185"/>
  <c i="3" r="BK87"/>
  <c r="J87"/>
  <c r="J61"/>
  <c r="T87"/>
  <c r="P138"/>
  <c r="R138"/>
  <c i="4" r="P88"/>
  <c r="R88"/>
  <c r="BK141"/>
  <c r="J141"/>
  <c r="J62"/>
  <c r="R141"/>
  <c r="BK150"/>
  <c r="J150"/>
  <c r="J63"/>
  <c r="T150"/>
  <c r="BK193"/>
  <c r="BK192"/>
  <c r="J192"/>
  <c r="J64"/>
  <c r="R193"/>
  <c r="R192"/>
  <c r="BK239"/>
  <c r="J239"/>
  <c r="J66"/>
  <c r="R239"/>
  <c i="5" r="P87"/>
  <c r="P86"/>
  <c i="1" r="AU59"/>
  <c i="5" r="R87"/>
  <c r="R86"/>
  <c i="6" r="BK87"/>
  <c r="J87"/>
  <c r="J61"/>
  <c r="T87"/>
  <c r="P164"/>
  <c r="T164"/>
  <c r="P172"/>
  <c r="T172"/>
  <c r="P215"/>
  <c r="T215"/>
  <c i="7" r="BK90"/>
  <c r="T90"/>
  <c r="P201"/>
  <c r="T201"/>
  <c r="P250"/>
  <c r="R250"/>
  <c r="BK388"/>
  <c r="J388"/>
  <c r="J65"/>
  <c r="T388"/>
  <c r="P433"/>
  <c r="P432"/>
  <c r="R433"/>
  <c r="R432"/>
  <c i="8" r="P99"/>
  <c r="T99"/>
  <c r="P150"/>
  <c r="R150"/>
  <c r="BK198"/>
  <c r="J198"/>
  <c r="J64"/>
  <c r="T198"/>
  <c r="P250"/>
  <c r="T250"/>
  <c r="P267"/>
  <c r="T267"/>
  <c r="P311"/>
  <c r="T311"/>
  <c r="P329"/>
  <c r="T329"/>
  <c r="P351"/>
  <c r="R351"/>
  <c r="BK379"/>
  <c r="J379"/>
  <c r="J72"/>
  <c r="T379"/>
  <c r="BK395"/>
  <c r="J395"/>
  <c r="J73"/>
  <c r="R395"/>
  <c r="P411"/>
  <c r="P410"/>
  <c r="T411"/>
  <c r="T410"/>
  <c i="9" r="BK85"/>
  <c r="J85"/>
  <c r="J63"/>
  <c r="T85"/>
  <c i="10" r="P89"/>
  <c r="P88"/>
  <c r="P87"/>
  <c i="1" r="AU65"/>
  <c i="10" r="T89"/>
  <c r="T88"/>
  <c r="T87"/>
  <c i="11" r="P89"/>
  <c r="P88"/>
  <c r="P87"/>
  <c i="1" r="AU66"/>
  <c i="11" r="R89"/>
  <c r="R88"/>
  <c r="R87"/>
  <c i="12" r="BK89"/>
  <c r="J89"/>
  <c r="J65"/>
  <c r="T89"/>
  <c r="T88"/>
  <c r="T87"/>
  <c i="13" r="BK89"/>
  <c r="J89"/>
  <c r="J65"/>
  <c r="R89"/>
  <c r="R88"/>
  <c r="R87"/>
  <c i="14" r="P98"/>
  <c r="T98"/>
  <c r="P131"/>
  <c r="R131"/>
  <c r="BK174"/>
  <c r="J174"/>
  <c r="J68"/>
  <c r="R174"/>
  <c r="BK181"/>
  <c r="J181"/>
  <c r="J70"/>
  <c r="R181"/>
  <c r="R180"/>
  <c i="2" r="BK90"/>
  <c r="R90"/>
  <c r="BK141"/>
  <c r="J141"/>
  <c r="J62"/>
  <c r="R141"/>
  <c r="BK171"/>
  <c r="J171"/>
  <c r="J63"/>
  <c r="R171"/>
  <c r="BK185"/>
  <c r="J185"/>
  <c r="J64"/>
  <c r="T185"/>
  <c i="3" r="P87"/>
  <c r="P86"/>
  <c r="P85"/>
  <c i="1" r="AU56"/>
  <c i="3" r="R87"/>
  <c r="R86"/>
  <c r="R85"/>
  <c r="BK138"/>
  <c r="J138"/>
  <c r="J62"/>
  <c r="T138"/>
  <c i="4" r="BK88"/>
  <c r="J88"/>
  <c r="J61"/>
  <c r="T88"/>
  <c r="P141"/>
  <c r="T141"/>
  <c r="P150"/>
  <c r="R150"/>
  <c r="P193"/>
  <c r="P192"/>
  <c r="T193"/>
  <c r="T192"/>
  <c r="P239"/>
  <c r="T239"/>
  <c i="5" r="BK87"/>
  <c r="J87"/>
  <c r="J64"/>
  <c r="T87"/>
  <c r="T86"/>
  <c i="6" r="P87"/>
  <c r="P86"/>
  <c r="P85"/>
  <c i="1" r="AU60"/>
  <c i="6" r="R87"/>
  <c r="BK164"/>
  <c r="J164"/>
  <c r="J62"/>
  <c r="R164"/>
  <c r="BK172"/>
  <c r="J172"/>
  <c r="J63"/>
  <c r="R172"/>
  <c r="BK215"/>
  <c r="J215"/>
  <c r="J64"/>
  <c r="R215"/>
  <c i="7" r="P90"/>
  <c r="R90"/>
  <c r="BK201"/>
  <c r="J201"/>
  <c r="J62"/>
  <c r="R201"/>
  <c r="BK250"/>
  <c r="J250"/>
  <c r="J64"/>
  <c r="T250"/>
  <c r="P388"/>
  <c r="R388"/>
  <c r="BK433"/>
  <c r="J433"/>
  <c r="J68"/>
  <c r="T433"/>
  <c r="T432"/>
  <c i="8" r="BK99"/>
  <c r="J99"/>
  <c r="J62"/>
  <c r="R99"/>
  <c r="BK150"/>
  <c r="J150"/>
  <c r="J63"/>
  <c r="T150"/>
  <c r="P198"/>
  <c r="R198"/>
  <c r="BK250"/>
  <c r="J250"/>
  <c r="J66"/>
  <c r="R250"/>
  <c r="BK267"/>
  <c r="J267"/>
  <c r="J67"/>
  <c r="R267"/>
  <c r="BK311"/>
  <c r="J311"/>
  <c r="J69"/>
  <c r="R311"/>
  <c r="BK329"/>
  <c r="J329"/>
  <c r="J70"/>
  <c r="R329"/>
  <c r="BK351"/>
  <c r="J351"/>
  <c r="J71"/>
  <c r="T351"/>
  <c r="P379"/>
  <c r="R379"/>
  <c r="P395"/>
  <c r="T395"/>
  <c r="BK411"/>
  <c r="J411"/>
  <c r="J76"/>
  <c r="R411"/>
  <c r="R410"/>
  <c i="9" r="P85"/>
  <c i="1" r="AU64"/>
  <c i="9" r="R85"/>
  <c i="10" r="BK89"/>
  <c r="J89"/>
  <c r="J65"/>
  <c r="R89"/>
  <c r="R88"/>
  <c r="R87"/>
  <c i="11" r="BK89"/>
  <c r="J89"/>
  <c r="J65"/>
  <c r="T89"/>
  <c r="T88"/>
  <c r="T87"/>
  <c i="12" r="P89"/>
  <c r="P88"/>
  <c r="P87"/>
  <c i="1" r="AU67"/>
  <c i="12" r="R89"/>
  <c r="R88"/>
  <c r="R87"/>
  <c i="13" r="P89"/>
  <c r="P88"/>
  <c r="P87"/>
  <c i="1" r="AU68"/>
  <c i="13" r="T89"/>
  <c r="T88"/>
  <c r="T87"/>
  <c i="14" r="BK98"/>
  <c r="J98"/>
  <c r="J66"/>
  <c r="R98"/>
  <c r="R94"/>
  <c r="R93"/>
  <c r="BK131"/>
  <c r="J131"/>
  <c r="J67"/>
  <c r="T131"/>
  <c r="P174"/>
  <c r="T174"/>
  <c r="P181"/>
  <c r="P180"/>
  <c r="T181"/>
  <c r="T180"/>
  <c i="15" r="BK81"/>
  <c r="J81"/>
  <c r="J60"/>
  <c r="P81"/>
  <c r="P80"/>
  <c i="1" r="AU71"/>
  <c i="15" r="R81"/>
  <c r="R80"/>
  <c r="T81"/>
  <c r="T80"/>
  <c i="2" r="BK196"/>
  <c r="J196"/>
  <c r="J65"/>
  <c i="3" r="BK167"/>
  <c r="J167"/>
  <c r="J63"/>
  <c i="8" r="BK406"/>
  <c r="J406"/>
  <c r="J74"/>
  <c i="14" r="BK213"/>
  <c r="J213"/>
  <c r="J71"/>
  <c i="2" r="BK201"/>
  <c r="J201"/>
  <c r="J67"/>
  <c r="BK206"/>
  <c r="J206"/>
  <c r="J68"/>
  <c i="3" r="BK172"/>
  <c r="J172"/>
  <c r="J65"/>
  <c i="6" r="BK263"/>
  <c r="J263"/>
  <c r="J65"/>
  <c i="7" r="BK245"/>
  <c r="J245"/>
  <c r="J63"/>
  <c r="BK428"/>
  <c r="J428"/>
  <c r="J66"/>
  <c i="14" r="BK95"/>
  <c r="J95"/>
  <c r="J65"/>
  <c r="BK180"/>
  <c i="15" r="E48"/>
  <c r="F54"/>
  <c r="J54"/>
  <c r="J74"/>
  <c r="J77"/>
  <c r="BE84"/>
  <c r="BE86"/>
  <c r="BE90"/>
  <c r="BE94"/>
  <c r="BE98"/>
  <c r="F55"/>
  <c r="BE82"/>
  <c r="BE88"/>
  <c r="BE92"/>
  <c r="BE96"/>
  <c r="BE100"/>
  <c r="BE102"/>
  <c i="14" r="J56"/>
  <c r="F58"/>
  <c r="F59"/>
  <c r="E81"/>
  <c r="BE96"/>
  <c r="BE102"/>
  <c r="BE105"/>
  <c r="BE108"/>
  <c r="BE113"/>
  <c r="BE116"/>
  <c r="BE121"/>
  <c r="BE128"/>
  <c r="BE132"/>
  <c r="BE138"/>
  <c r="BE141"/>
  <c r="BE147"/>
  <c r="BE156"/>
  <c r="BE159"/>
  <c r="BE162"/>
  <c r="BE171"/>
  <c r="BE182"/>
  <c r="BE188"/>
  <c r="BE205"/>
  <c r="BE214"/>
  <c r="J58"/>
  <c r="J59"/>
  <c r="BE99"/>
  <c r="BE125"/>
  <c r="BE135"/>
  <c r="BE144"/>
  <c r="BE150"/>
  <c r="BE153"/>
  <c r="BE165"/>
  <c r="BE168"/>
  <c r="BE175"/>
  <c r="BE178"/>
  <c r="BE186"/>
  <c r="BE191"/>
  <c r="BE193"/>
  <c r="BE196"/>
  <c r="BE198"/>
  <c r="BE202"/>
  <c r="BE211"/>
  <c i="12" r="BK88"/>
  <c r="BK87"/>
  <c r="J87"/>
  <c i="13" r="J56"/>
  <c r="J58"/>
  <c r="E75"/>
  <c r="F83"/>
  <c r="F84"/>
  <c r="BE100"/>
  <c r="BE102"/>
  <c r="BE104"/>
  <c r="BE108"/>
  <c r="BE110"/>
  <c r="BE112"/>
  <c r="J59"/>
  <c r="BE90"/>
  <c r="BE92"/>
  <c r="BE94"/>
  <c r="BE96"/>
  <c r="BE98"/>
  <c r="BE106"/>
  <c i="12" r="E50"/>
  <c r="F58"/>
  <c r="F59"/>
  <c r="J81"/>
  <c r="BE90"/>
  <c r="BE92"/>
  <c r="BE96"/>
  <c r="BE102"/>
  <c r="BE104"/>
  <c r="BE106"/>
  <c r="BE110"/>
  <c r="BE120"/>
  <c r="BE134"/>
  <c r="BE136"/>
  <c r="J58"/>
  <c r="J59"/>
  <c r="BE94"/>
  <c r="BE98"/>
  <c r="BE100"/>
  <c r="BE108"/>
  <c r="BE112"/>
  <c r="BE114"/>
  <c r="BE116"/>
  <c r="BE118"/>
  <c r="BE122"/>
  <c r="BE124"/>
  <c r="BE126"/>
  <c r="BE128"/>
  <c r="BE130"/>
  <c r="BE132"/>
  <c i="11" r="J56"/>
  <c r="J58"/>
  <c r="F83"/>
  <c r="F84"/>
  <c r="BE92"/>
  <c r="BE98"/>
  <c r="BE100"/>
  <c r="E50"/>
  <c r="J59"/>
  <c r="BE90"/>
  <c r="BE94"/>
  <c r="BE96"/>
  <c r="BE102"/>
  <c i="10" r="F58"/>
  <c r="F59"/>
  <c r="E75"/>
  <c r="J81"/>
  <c r="BE92"/>
  <c r="BE100"/>
  <c r="BE102"/>
  <c r="BE106"/>
  <c r="BE108"/>
  <c r="BE112"/>
  <c r="BE114"/>
  <c r="BE120"/>
  <c r="BE122"/>
  <c r="BE126"/>
  <c r="BE136"/>
  <c r="BE144"/>
  <c r="BE148"/>
  <c r="BE154"/>
  <c r="J58"/>
  <c r="J59"/>
  <c r="BE90"/>
  <c r="BE94"/>
  <c r="BE96"/>
  <c r="BE98"/>
  <c r="BE104"/>
  <c r="BE110"/>
  <c r="BE116"/>
  <c r="BE118"/>
  <c r="BE124"/>
  <c r="BE128"/>
  <c r="BE130"/>
  <c r="BE132"/>
  <c r="BE134"/>
  <c r="BE138"/>
  <c r="BE140"/>
  <c r="BE142"/>
  <c r="BE146"/>
  <c r="BE150"/>
  <c r="BE152"/>
  <c i="9" r="E50"/>
  <c r="J56"/>
  <c r="F58"/>
  <c r="J59"/>
  <c r="F82"/>
  <c r="BE86"/>
  <c r="BE88"/>
  <c r="BE92"/>
  <c r="BE94"/>
  <c r="BE96"/>
  <c r="BE98"/>
  <c r="BE100"/>
  <c r="BE102"/>
  <c r="BE104"/>
  <c r="BE106"/>
  <c r="BE110"/>
  <c r="BE116"/>
  <c r="BE120"/>
  <c r="BE124"/>
  <c r="BE128"/>
  <c r="BE144"/>
  <c r="BE146"/>
  <c r="J58"/>
  <c r="BE90"/>
  <c r="BE108"/>
  <c r="BE112"/>
  <c r="BE114"/>
  <c r="BE118"/>
  <c r="BE122"/>
  <c r="BE126"/>
  <c r="BE130"/>
  <c r="BE132"/>
  <c r="BE134"/>
  <c r="BE136"/>
  <c r="BE138"/>
  <c r="BE140"/>
  <c r="BE142"/>
  <c i="7" r="J90"/>
  <c r="J61"/>
  <c i="8" r="J52"/>
  <c r="F54"/>
  <c r="F55"/>
  <c r="E86"/>
  <c r="BE100"/>
  <c r="BE104"/>
  <c r="BE108"/>
  <c r="BE122"/>
  <c r="BE130"/>
  <c r="BE142"/>
  <c r="BE151"/>
  <c r="BE155"/>
  <c r="BE159"/>
  <c r="BE167"/>
  <c r="BE174"/>
  <c r="BE182"/>
  <c r="BE186"/>
  <c r="BE194"/>
  <c r="BE199"/>
  <c r="BE211"/>
  <c r="BE216"/>
  <c r="BE225"/>
  <c r="BE229"/>
  <c r="BE237"/>
  <c r="BE241"/>
  <c r="BE255"/>
  <c r="BE268"/>
  <c r="BE290"/>
  <c r="BE295"/>
  <c r="BE305"/>
  <c r="BE316"/>
  <c r="BE326"/>
  <c r="BE330"/>
  <c r="BE343"/>
  <c r="BE352"/>
  <c r="BE355"/>
  <c r="BE359"/>
  <c r="BE366"/>
  <c r="BE368"/>
  <c r="BE377"/>
  <c r="BE393"/>
  <c r="J54"/>
  <c r="J55"/>
  <c r="BE112"/>
  <c r="BE117"/>
  <c r="BE126"/>
  <c r="BE134"/>
  <c r="BE138"/>
  <c r="BE146"/>
  <c r="BE163"/>
  <c r="BE178"/>
  <c r="BE190"/>
  <c r="BE203"/>
  <c r="BE207"/>
  <c r="BE221"/>
  <c r="BE233"/>
  <c r="BE245"/>
  <c r="BE251"/>
  <c r="BE259"/>
  <c r="BE263"/>
  <c r="BE275"/>
  <c r="BE280"/>
  <c r="BE285"/>
  <c r="BE300"/>
  <c r="BE312"/>
  <c r="BE322"/>
  <c r="BE333"/>
  <c r="BE338"/>
  <c r="BE346"/>
  <c r="BE348"/>
  <c r="BE357"/>
  <c r="BE361"/>
  <c r="BE364"/>
  <c r="BE370"/>
  <c r="BE372"/>
  <c r="BE375"/>
  <c r="BE380"/>
  <c r="BE383"/>
  <c r="BE386"/>
  <c r="BE389"/>
  <c r="BE396"/>
  <c r="BE401"/>
  <c r="BE407"/>
  <c r="BE412"/>
  <c r="BE415"/>
  <c r="BE417"/>
  <c r="BE420"/>
  <c i="7" r="F54"/>
  <c r="F55"/>
  <c r="E78"/>
  <c r="J82"/>
  <c r="J84"/>
  <c r="J85"/>
  <c r="BE94"/>
  <c r="BE98"/>
  <c r="BE110"/>
  <c r="BE122"/>
  <c r="BE127"/>
  <c r="BE132"/>
  <c r="BE140"/>
  <c r="BE144"/>
  <c r="BE148"/>
  <c r="BE156"/>
  <c r="BE160"/>
  <c r="BE164"/>
  <c r="BE171"/>
  <c r="BE176"/>
  <c r="BE179"/>
  <c r="BE182"/>
  <c r="BE196"/>
  <c r="BE202"/>
  <c r="BE217"/>
  <c r="BE233"/>
  <c r="BE246"/>
  <c r="BE254"/>
  <c r="BE257"/>
  <c r="BE262"/>
  <c r="BE265"/>
  <c r="BE268"/>
  <c r="BE274"/>
  <c r="BE278"/>
  <c r="BE282"/>
  <c r="BE285"/>
  <c r="BE288"/>
  <c r="BE298"/>
  <c r="BE300"/>
  <c r="BE305"/>
  <c r="BE308"/>
  <c r="BE312"/>
  <c r="BE321"/>
  <c r="BE341"/>
  <c r="BE344"/>
  <c r="BE352"/>
  <c r="BE360"/>
  <c r="BE362"/>
  <c r="BE367"/>
  <c r="BE369"/>
  <c r="BE378"/>
  <c r="BE384"/>
  <c r="BE386"/>
  <c r="BE393"/>
  <c r="BE396"/>
  <c r="BE399"/>
  <c r="BE406"/>
  <c r="BE409"/>
  <c r="BE411"/>
  <c r="BE417"/>
  <c r="BE420"/>
  <c r="BE423"/>
  <c r="BE91"/>
  <c r="BE105"/>
  <c r="BE114"/>
  <c r="BE118"/>
  <c r="BE152"/>
  <c r="BE185"/>
  <c r="BE189"/>
  <c r="BE193"/>
  <c r="BE205"/>
  <c r="BE208"/>
  <c r="BE211"/>
  <c r="BE214"/>
  <c r="BE219"/>
  <c r="BE225"/>
  <c r="BE229"/>
  <c r="BE237"/>
  <c r="BE241"/>
  <c r="BE251"/>
  <c r="BE260"/>
  <c r="BE271"/>
  <c r="BE293"/>
  <c r="BE296"/>
  <c r="BE303"/>
  <c r="BE310"/>
  <c r="BE314"/>
  <c r="BE317"/>
  <c r="BE319"/>
  <c r="BE324"/>
  <c r="BE327"/>
  <c r="BE330"/>
  <c r="BE333"/>
  <c r="BE336"/>
  <c r="BE339"/>
  <c r="BE347"/>
  <c r="BE349"/>
  <c r="BE354"/>
  <c r="BE357"/>
  <c r="BE364"/>
  <c r="BE372"/>
  <c r="BE375"/>
  <c r="BE381"/>
  <c r="BE389"/>
  <c r="BE401"/>
  <c r="BE403"/>
  <c r="BE414"/>
  <c r="BE426"/>
  <c r="BE429"/>
  <c r="BE434"/>
  <c r="BE437"/>
  <c i="6" r="E48"/>
  <c r="F54"/>
  <c r="F55"/>
  <c r="J55"/>
  <c r="J79"/>
  <c r="J81"/>
  <c r="BE88"/>
  <c r="BE93"/>
  <c r="BE98"/>
  <c r="BE112"/>
  <c r="BE127"/>
  <c r="BE138"/>
  <c r="BE148"/>
  <c r="BE156"/>
  <c r="BE162"/>
  <c r="BE176"/>
  <c r="BE185"/>
  <c r="BE209"/>
  <c r="BE212"/>
  <c r="BE219"/>
  <c r="BE221"/>
  <c r="BE223"/>
  <c r="BE228"/>
  <c r="BE242"/>
  <c r="BE247"/>
  <c r="BE250"/>
  <c r="BE257"/>
  <c r="BE261"/>
  <c r="BE264"/>
  <c r="BE101"/>
  <c r="BE107"/>
  <c r="BE117"/>
  <c r="BE122"/>
  <c r="BE130"/>
  <c r="BE134"/>
  <c r="BE143"/>
  <c r="BE153"/>
  <c r="BE159"/>
  <c r="BE165"/>
  <c r="BE169"/>
  <c r="BE173"/>
  <c r="BE179"/>
  <c r="BE182"/>
  <c r="BE188"/>
  <c r="BE191"/>
  <c r="BE194"/>
  <c r="BE197"/>
  <c r="BE200"/>
  <c r="BE203"/>
  <c r="BE206"/>
  <c r="BE216"/>
  <c r="BE226"/>
  <c r="BE230"/>
  <c r="BE232"/>
  <c r="BE234"/>
  <c r="BE237"/>
  <c r="BE239"/>
  <c r="BE244"/>
  <c r="BE255"/>
  <c i="4" r="J193"/>
  <c r="J65"/>
  <c i="5" r="E50"/>
  <c r="F58"/>
  <c r="F59"/>
  <c r="J56"/>
  <c r="J58"/>
  <c r="J59"/>
  <c r="BE88"/>
  <c r="BE90"/>
  <c i="3" r="BK86"/>
  <c r="BK85"/>
  <c r="J85"/>
  <c r="J59"/>
  <c i="4" r="J52"/>
  <c r="J54"/>
  <c r="J55"/>
  <c r="E76"/>
  <c r="F82"/>
  <c r="F83"/>
  <c r="BE94"/>
  <c r="BE99"/>
  <c r="BE107"/>
  <c r="BE112"/>
  <c r="BE117"/>
  <c r="BE122"/>
  <c r="BE142"/>
  <c r="BE151"/>
  <c r="BE154"/>
  <c r="BE158"/>
  <c r="BE163"/>
  <c r="BE169"/>
  <c r="BE174"/>
  <c r="BE178"/>
  <c r="BE189"/>
  <c r="BE194"/>
  <c r="BE211"/>
  <c r="BE222"/>
  <c r="BE224"/>
  <c r="BE229"/>
  <c r="BE240"/>
  <c r="BE242"/>
  <c r="BE246"/>
  <c r="BE248"/>
  <c r="BE250"/>
  <c r="BE252"/>
  <c r="BE89"/>
  <c r="BE102"/>
  <c r="BE127"/>
  <c r="BE132"/>
  <c r="BE137"/>
  <c r="BE146"/>
  <c r="BE156"/>
  <c r="BE161"/>
  <c r="BE166"/>
  <c r="BE171"/>
  <c r="BE176"/>
  <c r="BE181"/>
  <c r="BE184"/>
  <c r="BE186"/>
  <c r="BE203"/>
  <c r="BE216"/>
  <c r="BE219"/>
  <c r="BE227"/>
  <c r="BE234"/>
  <c r="BE236"/>
  <c r="BE244"/>
  <c i="2" r="J90"/>
  <c r="J61"/>
  <c i="3" r="E48"/>
  <c r="J52"/>
  <c r="J54"/>
  <c r="J55"/>
  <c r="F82"/>
  <c r="BE88"/>
  <c r="BE92"/>
  <c r="BE100"/>
  <c r="BE105"/>
  <c r="BE114"/>
  <c r="BE118"/>
  <c r="BE139"/>
  <c r="BE143"/>
  <c r="BE151"/>
  <c r="BE155"/>
  <c r="BE159"/>
  <c r="BE163"/>
  <c r="BE173"/>
  <c r="F54"/>
  <c r="BE96"/>
  <c r="BE110"/>
  <c r="BE122"/>
  <c r="BE126"/>
  <c r="BE130"/>
  <c r="BE134"/>
  <c r="BE147"/>
  <c r="BE168"/>
  <c i="2" r="E48"/>
  <c r="J54"/>
  <c r="BE202"/>
  <c r="BE207"/>
  <c r="J52"/>
  <c r="F54"/>
  <c r="F55"/>
  <c r="J55"/>
  <c r="BE91"/>
  <c r="BE95"/>
  <c r="BE99"/>
  <c r="BE103"/>
  <c r="BE108"/>
  <c r="BE113"/>
  <c r="BE117"/>
  <c r="BE121"/>
  <c r="BE125"/>
  <c r="BE129"/>
  <c r="BE133"/>
  <c r="BE137"/>
  <c r="BE142"/>
  <c r="BE146"/>
  <c r="BE150"/>
  <c r="BE154"/>
  <c r="BE158"/>
  <c r="BE163"/>
  <c r="BE167"/>
  <c r="BE172"/>
  <c r="BE175"/>
  <c r="BE179"/>
  <c r="BE182"/>
  <c r="BE186"/>
  <c r="BE190"/>
  <c r="BE192"/>
  <c r="BE194"/>
  <c r="BE197"/>
  <c r="F34"/>
  <c i="1" r="BA55"/>
  <c i="3" r="F34"/>
  <c i="1" r="BA56"/>
  <c i="4" r="F35"/>
  <c i="1" r="BB57"/>
  <c i="4" r="F36"/>
  <c i="1" r="BC57"/>
  <c i="6" r="F34"/>
  <c i="1" r="BA60"/>
  <c i="6" r="F35"/>
  <c i="1" r="BB60"/>
  <c i="7" r="J34"/>
  <c i="1" r="AW61"/>
  <c i="7" r="F36"/>
  <c i="1" r="BC61"/>
  <c i="8" r="J34"/>
  <c i="1" r="AW62"/>
  <c i="9" r="F38"/>
  <c i="1" r="BC64"/>
  <c i="9" r="F39"/>
  <c i="1" r="BD64"/>
  <c i="10" r="F37"/>
  <c i="1" r="BB65"/>
  <c i="9" r="J32"/>
  <c i="11" r="F37"/>
  <c i="1" r="BB66"/>
  <c i="11" r="F36"/>
  <c i="1" r="BA66"/>
  <c i="11" r="F39"/>
  <c i="1" r="BD66"/>
  <c i="12" r="F37"/>
  <c i="1" r="BB67"/>
  <c i="12" r="F38"/>
  <c i="1" r="BC67"/>
  <c i="12" r="J32"/>
  <c i="13" r="F38"/>
  <c i="1" r="BC68"/>
  <c i="14" r="F38"/>
  <c i="1" r="BC70"/>
  <c r="BC69"/>
  <c r="AY69"/>
  <c i="15" r="F34"/>
  <c i="1" r="BA71"/>
  <c i="15" r="J34"/>
  <c i="1" r="AW71"/>
  <c i="2" r="F35"/>
  <c i="1" r="BB55"/>
  <c i="3" r="J34"/>
  <c i="1" r="AW56"/>
  <c i="3" r="F35"/>
  <c i="1" r="BB56"/>
  <c i="4" r="F37"/>
  <c i="1" r="BD57"/>
  <c i="6" r="F37"/>
  <c i="1" r="BD60"/>
  <c i="8" r="F34"/>
  <c i="1" r="BA62"/>
  <c i="8" r="F35"/>
  <c i="1" r="BB62"/>
  <c i="9" r="F36"/>
  <c i="1" r="BA64"/>
  <c i="10" r="F38"/>
  <c i="1" r="BC65"/>
  <c i="10" r="F39"/>
  <c i="1" r="BD65"/>
  <c i="13" r="J36"/>
  <c i="1" r="AW68"/>
  <c i="13" r="F37"/>
  <c i="1" r="BB68"/>
  <c i="14" r="F36"/>
  <c i="1" r="BA70"/>
  <c r="BA69"/>
  <c r="AW69"/>
  <c i="14" r="F39"/>
  <c i="1" r="BD70"/>
  <c r="BD69"/>
  <c i="15" r="F35"/>
  <c i="1" r="BB71"/>
  <c r="AU58"/>
  <c r="AS54"/>
  <c i="2" r="J34"/>
  <c i="1" r="AW55"/>
  <c i="2" r="F36"/>
  <c i="1" r="BC55"/>
  <c i="3" r="F36"/>
  <c i="1" r="BC56"/>
  <c i="4" r="F34"/>
  <c i="1" r="BA57"/>
  <c i="5" r="F36"/>
  <c i="1" r="BA59"/>
  <c r="BA58"/>
  <c r="AW58"/>
  <c i="6" r="J34"/>
  <c i="1" r="AW60"/>
  <c i="7" r="F37"/>
  <c i="1" r="BD61"/>
  <c i="8" r="F37"/>
  <c i="1" r="BD62"/>
  <c i="8" r="F36"/>
  <c i="1" r="BC62"/>
  <c i="9" r="J36"/>
  <c i="1" r="AW64"/>
  <c i="10" r="J36"/>
  <c i="1" r="AW65"/>
  <c i="11" r="J36"/>
  <c i="1" r="AW66"/>
  <c i="12" r="F36"/>
  <c i="1" r="BA67"/>
  <c i="13" r="F36"/>
  <c i="1" r="BA68"/>
  <c i="14" r="J36"/>
  <c i="1" r="AW70"/>
  <c i="15" r="F37"/>
  <c i="1" r="BD71"/>
  <c i="15" r="F36"/>
  <c i="1" r="BC71"/>
  <c i="2" r="F37"/>
  <c i="1" r="BD55"/>
  <c i="3" r="F37"/>
  <c i="1" r="BD56"/>
  <c i="4" r="J34"/>
  <c i="1" r="AW57"/>
  <c i="5" r="J36"/>
  <c i="1" r="AW59"/>
  <c i="5" r="F37"/>
  <c i="1" r="BB59"/>
  <c r="BB58"/>
  <c r="AX58"/>
  <c i="5" r="F39"/>
  <c i="1" r="BD59"/>
  <c r="BD58"/>
  <c i="5" r="F38"/>
  <c i="1" r="BC59"/>
  <c r="BC58"/>
  <c r="AY58"/>
  <c i="6" r="F36"/>
  <c i="1" r="BC60"/>
  <c i="7" r="F34"/>
  <c i="1" r="BA61"/>
  <c i="7" r="F35"/>
  <c i="1" r="BB61"/>
  <c i="9" r="F37"/>
  <c i="1" r="BB64"/>
  <c i="10" r="F36"/>
  <c i="1" r="BA65"/>
  <c i="11" r="F38"/>
  <c i="1" r="BC66"/>
  <c i="12" r="J36"/>
  <c i="1" r="AW67"/>
  <c i="12" r="F39"/>
  <c i="1" r="BD67"/>
  <c i="13" r="F39"/>
  <c i="1" r="BD68"/>
  <c i="14" r="F37"/>
  <c i="1" r="BB70"/>
  <c r="BB69"/>
  <c r="AX69"/>
  <c i="14" l="1" r="T94"/>
  <c r="T93"/>
  <c r="P94"/>
  <c r="P93"/>
  <c i="1" r="AU70"/>
  <c i="8" r="R310"/>
  <c i="7" r="R89"/>
  <c r="R88"/>
  <c i="4" r="T87"/>
  <c r="T86"/>
  <c i="2" r="BK89"/>
  <c r="J89"/>
  <c r="J60"/>
  <c i="8" r="T310"/>
  <c r="P249"/>
  <c r="T98"/>
  <c i="7" r="BK89"/>
  <c r="J89"/>
  <c r="J60"/>
  <c i="4" r="P87"/>
  <c r="P86"/>
  <c i="1" r="AU57"/>
  <c i="3" r="T86"/>
  <c r="T85"/>
  <c i="2" r="T89"/>
  <c r="T88"/>
  <c i="8" r="R249"/>
  <c r="R98"/>
  <c r="R97"/>
  <c r="R96"/>
  <c i="7" r="P89"/>
  <c r="P88"/>
  <c i="1" r="AU61"/>
  <c i="6" r="R86"/>
  <c r="R85"/>
  <c i="2" r="R89"/>
  <c r="R88"/>
  <c i="8" r="P310"/>
  <c r="T249"/>
  <c r="P98"/>
  <c r="P97"/>
  <c r="P96"/>
  <c i="1" r="AU62"/>
  <c i="7" r="T89"/>
  <c r="T88"/>
  <c i="6" r="T86"/>
  <c r="T85"/>
  <c i="4" r="R87"/>
  <c r="R86"/>
  <c i="2" r="P89"/>
  <c r="P88"/>
  <c i="1" r="AU55"/>
  <c i="2" r="BK200"/>
  <c r="J200"/>
  <c r="J66"/>
  <c i="5" r="BK86"/>
  <c r="J86"/>
  <c i="7" r="BK432"/>
  <c r="J432"/>
  <c r="J67"/>
  <c i="8" r="BK98"/>
  <c r="J98"/>
  <c r="J61"/>
  <c r="BK249"/>
  <c r="J249"/>
  <c r="J65"/>
  <c r="BK410"/>
  <c r="J410"/>
  <c r="J75"/>
  <c i="11" r="BK88"/>
  <c r="J88"/>
  <c r="J64"/>
  <c i="13" r="BK88"/>
  <c r="J88"/>
  <c r="J64"/>
  <c i="14" r="BK94"/>
  <c r="J94"/>
  <c r="J64"/>
  <c i="4" r="BK87"/>
  <c r="J87"/>
  <c r="J60"/>
  <c i="6" r="BK86"/>
  <c r="J86"/>
  <c r="J60"/>
  <c i="8" r="BK310"/>
  <c r="J310"/>
  <c r="J68"/>
  <c i="10" r="BK88"/>
  <c r="J88"/>
  <c r="J64"/>
  <c i="15" r="BK80"/>
  <c r="J80"/>
  <c r="J59"/>
  <c i="14" r="J180"/>
  <c r="J69"/>
  <c i="1" r="AG67"/>
  <c i="12" r="J63"/>
  <c r="J88"/>
  <c r="J64"/>
  <c i="1" r="AG64"/>
  <c i="3" r="J86"/>
  <c r="J60"/>
  <c i="1" r="AU69"/>
  <c i="5" r="J32"/>
  <c i="1" r="AG59"/>
  <c r="AG58"/>
  <c i="3" r="F33"/>
  <c i="1" r="AZ56"/>
  <c i="3" r="J30"/>
  <c i="1" r="AG56"/>
  <c i="4" r="J33"/>
  <c i="1" r="AV57"/>
  <c r="AT57"/>
  <c i="7" r="F33"/>
  <c i="1" r="AZ61"/>
  <c i="10" r="J35"/>
  <c i="1" r="AV65"/>
  <c r="AT65"/>
  <c i="12" r="J35"/>
  <c i="1" r="AV67"/>
  <c r="AT67"/>
  <c r="AN67"/>
  <c i="14" r="F35"/>
  <c i="1" r="AZ70"/>
  <c r="AZ69"/>
  <c r="AV69"/>
  <c r="AT69"/>
  <c i="5" r="F35"/>
  <c i="1" r="AZ59"/>
  <c r="AZ58"/>
  <c r="AV58"/>
  <c r="AT58"/>
  <c r="AN58"/>
  <c i="7" r="J33"/>
  <c i="1" r="AV61"/>
  <c r="AT61"/>
  <c i="9" r="F35"/>
  <c i="1" r="AZ64"/>
  <c i="10" r="F35"/>
  <c i="1" r="AZ65"/>
  <c i="12" r="F35"/>
  <c i="1" r="AZ67"/>
  <c i="13" r="F35"/>
  <c i="1" r="AZ68"/>
  <c i="14" r="J35"/>
  <c i="1" r="AV70"/>
  <c r="AT70"/>
  <c i="2" r="F33"/>
  <c i="1" r="AZ55"/>
  <c i="5" r="J35"/>
  <c i="1" r="AV59"/>
  <c r="AT59"/>
  <c r="AN59"/>
  <c i="6" r="F33"/>
  <c i="1" r="AZ60"/>
  <c i="8" r="J33"/>
  <c i="1" r="AV62"/>
  <c r="AT62"/>
  <c i="9" r="J35"/>
  <c i="1" r="AV64"/>
  <c r="AT64"/>
  <c r="AN64"/>
  <c i="11" r="F35"/>
  <c i="1" r="AZ66"/>
  <c r="BD63"/>
  <c r="BB63"/>
  <c r="AX63"/>
  <c r="BC63"/>
  <c r="AY63"/>
  <c r="BA63"/>
  <c r="AW63"/>
  <c i="15" r="J33"/>
  <c i="1" r="AV71"/>
  <c r="AT71"/>
  <c r="AU63"/>
  <c i="2" r="J33"/>
  <c i="1" r="AV55"/>
  <c r="AT55"/>
  <c i="3" r="J33"/>
  <c i="1" r="AV56"/>
  <c r="AT56"/>
  <c i="4" r="F33"/>
  <c i="1" r="AZ57"/>
  <c i="6" r="J33"/>
  <c i="1" r="AV60"/>
  <c r="AT60"/>
  <c i="8" r="F33"/>
  <c i="1" r="AZ62"/>
  <c i="11" r="J35"/>
  <c i="1" r="AV66"/>
  <c r="AT66"/>
  <c i="13" r="J35"/>
  <c i="1" r="AV68"/>
  <c r="AT68"/>
  <c i="15" r="F33"/>
  <c i="1" r="AZ71"/>
  <c i="8" l="1" r="T97"/>
  <c r="T96"/>
  <c i="2" r="BK88"/>
  <c r="J88"/>
  <c r="J59"/>
  <c i="7" r="BK88"/>
  <c r="J88"/>
  <c r="J59"/>
  <c i="4" r="BK86"/>
  <c r="J86"/>
  <c i="6" r="BK85"/>
  <c r="J85"/>
  <c i="8" r="BK97"/>
  <c r="J97"/>
  <c r="J60"/>
  <c i="11" r="BK87"/>
  <c r="J87"/>
  <c r="J63"/>
  <c i="14" r="BK93"/>
  <c r="J93"/>
  <c r="J63"/>
  <c i="5" r="J63"/>
  <c i="10" r="BK87"/>
  <c r="J87"/>
  <c r="J63"/>
  <c i="13" r="BK87"/>
  <c r="J87"/>
  <c r="J63"/>
  <c i="12" r="J41"/>
  <c i="9" r="J41"/>
  <c i="5" r="J41"/>
  <c i="1" r="AN56"/>
  <c i="3" r="J39"/>
  <c i="1" r="AU54"/>
  <c r="BA54"/>
  <c r="W30"/>
  <c i="15" r="J30"/>
  <c i="1" r="AG71"/>
  <c r="AZ63"/>
  <c r="AV63"/>
  <c r="AT63"/>
  <c r="BD54"/>
  <c r="W33"/>
  <c i="6" r="J30"/>
  <c i="1" r="AG60"/>
  <c r="BB54"/>
  <c r="W31"/>
  <c i="4" r="J30"/>
  <c i="1" r="AG57"/>
  <c r="BC54"/>
  <c r="AY54"/>
  <c i="4" l="1" r="J39"/>
  <c i="15" r="J39"/>
  <c i="6" r="J39"/>
  <c r="J59"/>
  <c i="8" r="BK96"/>
  <c r="J96"/>
  <c r="J59"/>
  <c i="4" r="J59"/>
  <c i="1" r="AN57"/>
  <c r="AN71"/>
  <c r="AN60"/>
  <c i="13" r="J32"/>
  <c i="1" r="AG68"/>
  <c r="AZ54"/>
  <c r="AV54"/>
  <c r="AK29"/>
  <c i="2" r="J30"/>
  <c i="1" r="AG55"/>
  <c r="AX54"/>
  <c i="14" r="J32"/>
  <c i="1" r="AG70"/>
  <c r="AG69"/>
  <c r="AN69"/>
  <c r="W32"/>
  <c i="10" r="J32"/>
  <c i="1" r="AG65"/>
  <c i="7" r="J30"/>
  <c i="1" r="AG61"/>
  <c r="AN61"/>
  <c i="11" r="J32"/>
  <c i="1" r="AG66"/>
  <c r="AW54"/>
  <c r="AK30"/>
  <c l="1" r="AN70"/>
  <c r="AN55"/>
  <c i="2" r="J39"/>
  <c i="14" r="J41"/>
  <c i="11" r="J41"/>
  <c i="7" r="J39"/>
  <c i="13" r="J41"/>
  <c i="10" r="J41"/>
  <c i="1" r="AN65"/>
  <c r="AN66"/>
  <c r="AN68"/>
  <c i="8" r="J30"/>
  <c i="1" r="AG62"/>
  <c r="W29"/>
  <c r="AG63"/>
  <c r="AT54"/>
  <c i="8" l="1" r="J39"/>
  <c i="1" r="AN62"/>
  <c r="AN63"/>
  <c r="AG54"/>
  <c r="AK26"/>
  <c r="AK35"/>
  <c l="1" r="AN54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<sst xmlns="http://schemas.openxmlformats.org/spreadsheetml/2006/main">
  <si>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</si>
  <si>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</si>
  <si>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</si>
  <si>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</si>
  <si>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</si>
  <si>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{6d347311-2c5a-4efb-aa69-25262c8505a3}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</si>
  <si>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</si>
  <si>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</si>
  <si>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</si>
  <si>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</si>
  <si>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</si>
  <si>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</si>
  <si>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</si>
  <si>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</si>
  <si>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08/2024</t>
  </si>
  <si>
    <t>Měnit lze pouze buňky se žlutým podbarvením!_x000d_
_x000d_
1) v Rekapitulaci stavby vyplňte údaje o Uchazeči (přenesou se do ostatních sestav i v jiných listech)_x000d_
_x000d_
2) na vybraných listech vyplňte v sestavě Soupis prací ceny u položek</t>
  </si>
  <si>
    <t>Stavba:</t>
  </si>
  <si>
    <t>Sázava - sběrný dvůr</t>
  </si>
  <si>
    <t>KSO:</t>
  </si>
  <si>
    <t/>
  </si>
  <si>
    <t>CC-CZ:</t>
  </si>
  <si>
    <t>Místo:</t>
  </si>
  <si>
    <t>Sázava</t>
  </si>
  <si>
    <t>Datum:</t>
  </si>
  <si>
    <t>14. 4. 2021</t>
  </si>
  <si>
    <t>Zadavatel:</t>
  </si>
  <si>
    <t>IČ:</t>
  </si>
  <si>
    <t>00236411</t>
  </si>
  <si>
    <t>město Sázava</t>
  </si>
  <si>
    <t>DIČ:</t>
  </si>
  <si>
    <t>Uchazeč:</t>
  </si>
  <si>
    <t>Vyplň údaj</t>
  </si>
  <si>
    <t>Projektant:</t>
  </si>
  <si>
    <t xml:space="preserve"> </t>
  </si>
  <si>
    <t>True</t>
  </si>
  <si>
    <t>Zpracovatel:</t>
  </si>
  <si>
    <t>Marcel Cikánek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</si>
  <si>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</si>
  <si>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https://podminky.urs.cz._x000d_
1) Dodavatel je povinen do ceny jednotlivých položek započíst veškeré materiály a práce nezbytné k dokonalému a kompletnímu provedení díla._x000d_
2) Nedílnou součástí tohoto výkazu výměr je kompletní projektová dokumentace, jež podrobně definuje jednotlivé položky, materiály a práce. Položky ve výkazu výměr jsou souhrnným a zjednodušeným popisem daných konstrukcí a prací._x000d_
3) Dodavatel je povinen se seznámit se stavem stavby, jejího okolí a podmínek realizace a toto zohlednit do ceny díla._x000d_
4) Vzhledem k tomu, že při otevírání souboru *xls; *xlsx, pro provedení ocenění díla může dojítí k neúplnému zobrazení popisu položek (dle konkrétního nastavení formátů u jednotlivých dodavatelů), musí se dodavatel seznámit s popisem každé položky._x000d_
Pro všechny položky pak platí, že dodavatel oceňuje položku dle kompletního popisu, i když je ve formátu *xls; *xlsx zobrazen neúplně._x000d_
5) Součástí položkového rozpočtu není Mobilní EKO sklad, který již stavebník vlastní.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</si>
  <si>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</si>
  <si>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</si>
  <si>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</si>
  <si>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</si>
  <si>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</si>
  <si>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</si>
  <si>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</si>
  <si>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</si>
  <si>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</si>
  <si>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</si>
  <si>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</si>
  <si>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</si>
  <si>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</si>
  <si>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</si>
  <si>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</si>
  <si>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</si>
  <si>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</si>
  <si>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</si>
  <si>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</si>
  <si>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</si>
  <si>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</si>
  <si>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</si>
  <si>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</si>
  <si>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</si>
  <si>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</si>
  <si>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</si>
  <si>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</si>
  <si>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</si>
  <si>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</si>
  <si>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</si>
  <si>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</si>
  <si>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</si>
  <si>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</si>
  <si>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</si>
  <si>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</si>
  <si>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</si>
  <si>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</si>
  <si>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</si>
  <si>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</si>
  <si>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Etapa 1 - SO 01</t>
  </si>
  <si>
    <t xml:space="preserve"> Prefabrikovaný modulární systém</t>
  </si>
  <si>
    <t>STA</t>
  </si>
  <si>
    <t>1</t>
  </si>
  <si>
    <t>{a63609ab-8d3e-4a00-88a7-5ad80a7a5b42}</t>
  </si>
  <si>
    <t>2</t>
  </si>
  <si>
    <t>Etapa 1 - SO 02</t>
  </si>
  <si>
    <t>Silniční (mostové) váhy</t>
  </si>
  <si>
    <t>{8cad5cac-1d61-4e49-8490-f457f8f0f373}</t>
  </si>
  <si>
    <t>Etapa 1 - SO 03</t>
  </si>
  <si>
    <t>Provozní objekt</t>
  </si>
  <si>
    <t>{afa957c5-8ca3-4e3f-bf43-4f4a58cb8ef9}</t>
  </si>
  <si>
    <t>Etapa 1</t>
  </si>
  <si>
    <t>SO 05 - Vybavení sběrného dvora - mobilní EKO-SKLAD</t>
  </si>
  <si>
    <t>{84ace45c-2c00-4a62-ad03-80756a4e7141}</t>
  </si>
  <si>
    <t>Stavební práce</t>
  </si>
  <si>
    <t>Soupis</t>
  </si>
  <si>
    <t>{ce40a187-5815-426c-8d3f-d40da784385a}</t>
  </si>
  <si>
    <t>Etapa 1 - SO 07</t>
  </si>
  <si>
    <t>Zpevněné plochy</t>
  </si>
  <si>
    <t>{f539bdaa-1f2f-457f-8ab7-9c5b75bebebe}</t>
  </si>
  <si>
    <t>Etapa 1 - SO 08</t>
  </si>
  <si>
    <t>Odvodnění</t>
  </si>
  <si>
    <t>{84ae45c4-a9a5-425d-97d3-c2ad6a2b180b}</t>
  </si>
  <si>
    <t>Etapa 1 - SO 09</t>
  </si>
  <si>
    <t>Oplocení a posuvné brány</t>
  </si>
  <si>
    <t>{b2b56f9b-8803-46c6-9f0a-45efb5d21f95}</t>
  </si>
  <si>
    <t>Etapa 1 - SO 10</t>
  </si>
  <si>
    <t>Venkovní osvětlení a elektro</t>
  </si>
  <si>
    <t>{bb61f673-3247-4a17-b46e-6d3eb6e5c8e2}</t>
  </si>
  <si>
    <t>Rozvod NN</t>
  </si>
  <si>
    <t>{df3d719b-eabd-4b18-bc79-2b468f931c02}</t>
  </si>
  <si>
    <t>Rozvod sds</t>
  </si>
  <si>
    <t>{dcd49bb7-7c68-41cf-911a-933900991cb5}</t>
  </si>
  <si>
    <t>3</t>
  </si>
  <si>
    <t>Venkovní osvětlení</t>
  </si>
  <si>
    <t>{216dbb14-a240-4c5a-b987-5b484909939d}</t>
  </si>
  <si>
    <t>4</t>
  </si>
  <si>
    <t>Elektroinstalace</t>
  </si>
  <si>
    <t>{190ec132-506e-4f2f-928d-bccac33fa3e7}</t>
  </si>
  <si>
    <t>5</t>
  </si>
  <si>
    <t>Zemní práce</t>
  </si>
  <si>
    <t>{79172fd1-6e7b-425f-87fc-8cb80ded8c07}</t>
  </si>
  <si>
    <t>Etapa 2 - SO 11</t>
  </si>
  <si>
    <t>Objekt re-use</t>
  </si>
  <si>
    <t>{a9096894-aaad-49e2-ad0d-7ac3cda97d48}</t>
  </si>
  <si>
    <t>{0fa105fa-ea92-4fb9-9c13-fc08bb49bd45}</t>
  </si>
  <si>
    <t>VRN</t>
  </si>
  <si>
    <t>Vedlejší rozpočtové náklady</t>
  </si>
  <si>
    <t>{5ced66cd-4301-4dbc-9f9c-63283bf1b6ff}</t>
  </si>
  <si>
    <t>KRYCÍ LIST SOUPISU PRACÍ</t>
  </si>
  <si>
    <t>Objekt:</t>
  </si>
  <si>
    <t xml:space="preserve">Etapa 1 - SO 01 -  Prefabrikovaný modulární systém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</si>
  <si>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</si>
  <si>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</si>
  <si>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</si>
  <si>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</si>
  <si>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</si>
  <si>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1 - Zemní práce</t>
  </si>
  <si>
    <t xml:space="preserve">    2 - Zakládání</t>
  </si>
  <si>
    <t xml:space="preserve">    6 - Úpravy povrchů, podlahy a osazování výplní</t>
  </si>
  <si>
    <t xml:space="preserve">    9 - Ostatní konstrukce a práce, bourání</t>
  </si>
  <si>
    <t xml:space="preserve">    998 - Přesun hmot</t>
  </si>
  <si>
    <t>PSV - Práce a dodávky PSV</t>
  </si>
  <si>
    <t xml:space="preserve">    722 - Zdravotechnika - vnitřní vodovod</t>
  </si>
  <si>
    <t xml:space="preserve">    783 - Dokončovací práce - nátěry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</si>
  <si>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</si>
  <si>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</si>
  <si>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</si>
  <si>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</si>
  <si>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</si>
  <si>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</si>
  <si>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</si>
  <si>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</si>
  <si>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</si>
  <si>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</si>
  <si>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</si>
  <si>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</si>
  <si>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</si>
  <si>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</si>
  <si>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</si>
  <si>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</si>
  <si>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K</t>
  </si>
  <si>
    <t>121151113</t>
  </si>
  <si>
    <t>Sejmutí ornice plochy do 500 m2 tl vrstvy do 200 mm strojně</t>
  </si>
  <si>
    <t>m2</t>
  </si>
  <si>
    <t>CS ÚRS 2024 02</t>
  </si>
  <si>
    <t>642637368</t>
  </si>
  <si>
    <t>PP</t>
  </si>
  <si>
    <t>Sejmutí ornice strojně při souvislé ploše přes 100 do 500 m2, tl. vrstvy do 200 mm</t>
  </si>
  <si>
    <t>Online PSC</t>
  </si>
  <si>
    <t>https://podminky.urs.cz/item/CS_URS_2024_02/121151113</t>
  </si>
  <si>
    <t>VV</t>
  </si>
  <si>
    <t>382,7</t>
  </si>
  <si>
    <t>122251102</t>
  </si>
  <si>
    <t>Odkopávky a prokopávky nezapažené v hornině třídy těžitelnosti I skupiny 3 objem do 50 m3 strojně</t>
  </si>
  <si>
    <t>m3</t>
  </si>
  <si>
    <t>-1210513046</t>
  </si>
  <si>
    <t>Odkopávky a prokopávky nezapažené strojně v hornině třídy těžitelnosti I skupiny 3 přes 20 do 50 m3</t>
  </si>
  <si>
    <t>https://podminky.urs.cz/item/CS_URS_2024_02/122251102</t>
  </si>
  <si>
    <t>382,7*0,1</t>
  </si>
  <si>
    <t>122351104</t>
  </si>
  <si>
    <t>Odkopávky a prokopávky nezapažené v hornině třídy těžitelnosti II skupiny 4 objem do 500 m3 strojně</t>
  </si>
  <si>
    <t>-10613150</t>
  </si>
  <si>
    <t>Odkopávky a prokopávky nezapažené strojně v hornině třídy těžitelnosti II skupiny 4 přes 100 do 500 m3</t>
  </si>
  <si>
    <t>https://podminky.urs.cz/item/CS_URS_2024_02/122351104</t>
  </si>
  <si>
    <t>382,7*0,35</t>
  </si>
  <si>
    <t>37</t>
  </si>
  <si>
    <t>167151112</t>
  </si>
  <si>
    <t>Nakládání výkopku z hornin třídy těžitelnosti II skupiny 4 a 5 přes 100 m3</t>
  </si>
  <si>
    <t>1404918069</t>
  </si>
  <si>
    <t>Nakládání, skládání a překládání neulehlého výkopku nebo sypaniny strojně nakládání, množství přes 100 m3, z hornin třídy těžitelnosti II, skupiny 4 a 5</t>
  </si>
  <si>
    <t>https://podminky.urs.cz/item/CS_URS_2024_02/167151112</t>
  </si>
  <si>
    <t>38,27</t>
  </si>
  <si>
    <t>133,945</t>
  </si>
  <si>
    <t>162451106</t>
  </si>
  <si>
    <t>Vodorovné přemístění přes 1 500 do 2000 m výkopku/sypaniny z horniny třídy těžitelnosti I skupiny 1 až 3</t>
  </si>
  <si>
    <t>401158681</t>
  </si>
  <si>
    <t>Vodorovné přemístění výkopku nebo sypaniny po suchu na obvyklém dopravním prostředku, bez naložení výkopku, avšak se složením bez rozhrnutí z horniny třídy těžitelnosti I skupiny 1 až 3 na vzdálenost přes 1 500 do 2 000 m</t>
  </si>
  <si>
    <t>https://podminky.urs.cz/item/CS_URS_2024_02/162451106</t>
  </si>
  <si>
    <t>382,7*0,1"cesta tam</t>
  </si>
  <si>
    <t>382,7*0,1"cesta zpět</t>
  </si>
  <si>
    <t>171251101</t>
  </si>
  <si>
    <t>Uložení sypaniny do násypů nezhutněných strojně</t>
  </si>
  <si>
    <t>-1402567019</t>
  </si>
  <si>
    <t>Uložení sypanin do násypů strojně s rozprostřením sypaniny ve vrstvách a s hrubým urovnáním nezhutněných jakékoliv třídy těžitelnosti</t>
  </si>
  <si>
    <t>https://podminky.urs.cz/item/CS_URS_2024_02/171251101</t>
  </si>
  <si>
    <t>382,7*0,1"za ornici</t>
  </si>
  <si>
    <t>6</t>
  </si>
  <si>
    <t>162751117</t>
  </si>
  <si>
    <t>Vodorovné přemístění přes 9 000 do 10000 m výkopku/sypaniny z horniny třídy těžitelnosti I skupiny 1 až 3</t>
  </si>
  <si>
    <t>1455209260</t>
  </si>
  <si>
    <t>Vodorovné přemístění výkopku nebo sypaniny po suchu na obvyklém dopravním prostředku, bez naložení výkopku, avšak se složením bez rozhrnutí z horniny třídy těžitelnosti I skupiny 1 až 3 na vzdálenost přes 9 000 do 10 000 m</t>
  </si>
  <si>
    <t>https://podminky.urs.cz/item/CS_URS_2024_02/162751117</t>
  </si>
  <si>
    <t>7</t>
  </si>
  <si>
    <t>162751119</t>
  </si>
  <si>
    <t>Příplatek k vodorovnému přemístění výkopku/sypaniny z horniny třídy těžitelnosti I skupiny 1 až 3 ZKD 1000 m přes 10000 m</t>
  </si>
  <si>
    <t>1153540899</t>
  </si>
  <si>
    <t>Vodorovné přemístění výkopku nebo sypaniny po suchu na obvyklém dopravním prostředku, bez naložení výkopku, avšak se složením bez rozhrnutí z horniny třídy těžitelnosti I skupiny 1 až 3 na vzdálenost Příplatek k ceně za každých dalších i započatých 1 000 m</t>
  </si>
  <si>
    <t>https://podminky.urs.cz/item/CS_URS_2024_02/162751119</t>
  </si>
  <si>
    <t>26*(38,27)</t>
  </si>
  <si>
    <t>8</t>
  </si>
  <si>
    <t>162751137</t>
  </si>
  <si>
    <t>Vodorovné přemístění přes 9 000 do 10000 m výkopku/sypaniny z horniny třídy těžitelnosti II skupiny 4 a 5</t>
  </si>
  <si>
    <t>850496448</t>
  </si>
  <si>
    <t>Vodorovné přemístění výkopku nebo sypaniny po suchu na obvyklém dopravním prostředku, bez naložení výkopku, avšak se složením bez rozhrnutí z horniny třídy těžitelnosti II skupiny 4 a 5 na vzdálenost přes 9 000 do 10 000 m</t>
  </si>
  <si>
    <t>https://podminky.urs.cz/item/CS_URS_2024_02/162751137</t>
  </si>
  <si>
    <t>9</t>
  </si>
  <si>
    <t>162751139</t>
  </si>
  <si>
    <t>Příplatek k vodorovnému přemístění výkopku/sypaniny z horniny třídy těžitelnosti II skupiny 4 a 5 ZKD 1000 m přes 10000 m</t>
  </si>
  <si>
    <t>1348857041</t>
  </si>
  <si>
    <t>Vodorovné přemístění výkopku nebo sypaniny po suchu na obvyklém dopravním prostředku, bez naložení výkopku, avšak se složením bez rozhrnutí z horniny třídy těžitelnosti II skupiny 4 a 5 na vzdálenost Příplatek k ceně za každých dalších i započatých 1 000 m</t>
  </si>
  <si>
    <t>https://podminky.urs.cz/item/CS_URS_2024_02/162751139</t>
  </si>
  <si>
    <t>133,945*26</t>
  </si>
  <si>
    <t>10</t>
  </si>
  <si>
    <t>171251201</t>
  </si>
  <si>
    <t>Uložení sypaniny na skládky nebo meziskládky</t>
  </si>
  <si>
    <t>-336247932</t>
  </si>
  <si>
    <t>Uložení sypaniny na skládky nebo meziskládky bez hutnění s upravením uložené sypaniny do předepsaného tvaru</t>
  </si>
  <si>
    <t>https://podminky.urs.cz/item/CS_URS_2024_02/171251201</t>
  </si>
  <si>
    <t>38,27+133,945</t>
  </si>
  <si>
    <t>11</t>
  </si>
  <si>
    <t>171201221</t>
  </si>
  <si>
    <t>Poplatek za uložení na skládce (skládkovné) zeminy a kamení kód odpadu 17 05 04</t>
  </si>
  <si>
    <t>t</t>
  </si>
  <si>
    <t>-1969819757</t>
  </si>
  <si>
    <t>Poplatek za uložení stavebního odpadu na skládce (skládkovné) zeminy a kamení zatříděného do Katalogu odpadů pod kódem 17 05 04</t>
  </si>
  <si>
    <t>https://podminky.urs.cz/item/CS_URS_2024_02/171201221</t>
  </si>
  <si>
    <t>(172,215*1200)/1000</t>
  </si>
  <si>
    <t>Zakládání</t>
  </si>
  <si>
    <t>919726123</t>
  </si>
  <si>
    <t>Geotextilie pro ochranu, separaci a filtraci netkaná měrná hm přes 300 do 500 g/m2</t>
  </si>
  <si>
    <t>-1159620576</t>
  </si>
  <si>
    <t>Geotextilie netkaná pro ochranu, separaci nebo filtraci měrná hmotnost přes 300 do 500 g/m2</t>
  </si>
  <si>
    <t>https://podminky.urs.cz/item/CS_URS_2024_02/919726123</t>
  </si>
  <si>
    <t>13</t>
  </si>
  <si>
    <t>213311113</t>
  </si>
  <si>
    <t>Polštáře zhutněné pod základy z kameniva drceného frakce 16 až 63 mm</t>
  </si>
  <si>
    <t>1839777121</t>
  </si>
  <si>
    <t>Polštáře zhutněné pod základy z kameniva hrubého drceného, frakce 16 - 63 mm</t>
  </si>
  <si>
    <t>https://podminky.urs.cz/item/CS_URS_2024_02/213311113</t>
  </si>
  <si>
    <t>382,7*0,7</t>
  </si>
  <si>
    <t>14</t>
  </si>
  <si>
    <t>273322611</t>
  </si>
  <si>
    <t>Základové desky ze ŽB se zvýšenými nároky na prostředí tř. C 30/37</t>
  </si>
  <si>
    <t>198002959</t>
  </si>
  <si>
    <t>Základy z betonu železového (bez výztuže) desky z betonu se zvýšenými nároky na prostředí tř. C 30/37</t>
  </si>
  <si>
    <t>https://podminky.urs.cz/item/CS_URS_2024_02/273322611</t>
  </si>
  <si>
    <t>382,7*0,2</t>
  </si>
  <si>
    <t>15</t>
  </si>
  <si>
    <t>273351121</t>
  </si>
  <si>
    <t>Zřízení bednění základových desek</t>
  </si>
  <si>
    <t>90116918</t>
  </si>
  <si>
    <t>Bednění základů desek zřízení</t>
  </si>
  <si>
    <t>https://podminky.urs.cz/item/CS_URS_2024_02/273351121</t>
  </si>
  <si>
    <t>152,9*0,2</t>
  </si>
  <si>
    <t>16</t>
  </si>
  <si>
    <t>273361821</t>
  </si>
  <si>
    <t>Výztuž základových desek betonářskou ocelí 10 505 (R)</t>
  </si>
  <si>
    <t>-654956389</t>
  </si>
  <si>
    <t>Výztuž základů desek z betonářské oceli 10 505 (R) nebo BSt 500</t>
  </si>
  <si>
    <t>https://podminky.urs.cz/item/CS_URS_2024_02/273361821</t>
  </si>
  <si>
    <t>((1029*1,3*1,35)*0,40)/1000"příložky v pr.8 mm, dl.1,3 m</t>
  </si>
  <si>
    <t>((28*1,2*1,35)*0,89)/1000"rohy v pr.12, dl. 1,2 m</t>
  </si>
  <si>
    <t>17</t>
  </si>
  <si>
    <t>273362021</t>
  </si>
  <si>
    <t>Výztuž základových desek svařovanými sítěmi Kari</t>
  </si>
  <si>
    <t>-956906269</t>
  </si>
  <si>
    <t>Výztuž základů desek ze svařovaných sítí z drátů typu KARI</t>
  </si>
  <si>
    <t>https://podminky.urs.cz/item/CS_URS_2024_02/273362021</t>
  </si>
  <si>
    <t>((63,7*2*1,35)*32,39)/1000</t>
  </si>
  <si>
    <t>18</t>
  </si>
  <si>
    <t>273351122</t>
  </si>
  <si>
    <t>Odstranění bednění základových desek</t>
  </si>
  <si>
    <t>-1097115270</t>
  </si>
  <si>
    <t>Bednění základů desek odstranění</t>
  </si>
  <si>
    <t>https://podminky.urs.cz/item/CS_URS_2024_02/273351122</t>
  </si>
  <si>
    <t>Úpravy povrchů, podlahy a osazování výplní</t>
  </si>
  <si>
    <t>32</t>
  </si>
  <si>
    <t>634663112</t>
  </si>
  <si>
    <t>Výplň dilatačních spar šířky přes 10 do 15 mm v mazaninách polyuretanovouu samonivelační hmotou</t>
  </si>
  <si>
    <t>m</t>
  </si>
  <si>
    <t>-532910788</t>
  </si>
  <si>
    <t>Výplň dilatačních spar mazanin polyuretanovou samonivelační hmotou, šířka spáry přes 10 do 15 mm</t>
  </si>
  <si>
    <t>https://podminky.urs.cz/item/CS_URS_2024_02/634663112</t>
  </si>
  <si>
    <t>31</t>
  </si>
  <si>
    <t>634911122</t>
  </si>
  <si>
    <t>Řezání dilatačních spár š 10 mm hl přes 10 do 20 mm v čerstvé betonové mazanině</t>
  </si>
  <si>
    <t>907596769</t>
  </si>
  <si>
    <t>Řezání dilatačních nebo smršťovacích spár v čerstvé betonové mazanině nebo potěru šířky přes 5 do 10 mm, hloubky přes 10 do 20 mm</t>
  </si>
  <si>
    <t>https://podminky.urs.cz/item/CS_URS_2024_02/634911122</t>
  </si>
  <si>
    <t>3,72*7+8,74+8,74+18,77</t>
  </si>
  <si>
    <t>19</t>
  </si>
  <si>
    <t>634911133</t>
  </si>
  <si>
    <t>Řezání dilatačních spár š 20 mm hl přes 20 do 50 mm v čerstvé betonové mazanině</t>
  </si>
  <si>
    <t>1982628911</t>
  </si>
  <si>
    <t>Řezání dilatačních nebo smršťovacích spár v čerstvé betonové mazanině nebo potěru šířky přes 10 do 20 mm, hloubky přes 20 do 50 mm</t>
  </si>
  <si>
    <t>https://podminky.urs.cz/item/CS_URS_2024_02/634911133</t>
  </si>
  <si>
    <t>20</t>
  </si>
  <si>
    <t>634663114</t>
  </si>
  <si>
    <t>Výplň dilatačních spar šířky přes 20 do 30 mm v mazaninách polyuretanovou samonivelační hmotou</t>
  </si>
  <si>
    <t>1665678449</t>
  </si>
  <si>
    <t>Výplň dilatačních spar mazanin polyuretanovou samonivelační hmotou, šířka spáry přes 20 do 30 mm</t>
  </si>
  <si>
    <t>https://podminky.urs.cz/item/CS_URS_2024_02/634663114</t>
  </si>
  <si>
    <t>Ostatní konstrukce a práce, bourání</t>
  </si>
  <si>
    <t>33</t>
  </si>
  <si>
    <t>977151116</t>
  </si>
  <si>
    <t>Jádrové vrty diamantovými korunkami do stavebních materiálů D přes 70 do 80 mm</t>
  </si>
  <si>
    <t>1707212566</t>
  </si>
  <si>
    <t>Jádrové vrty diamantovými korunkami do stavebních materiálů (železobetonu, betonu, cihel, obkladů, dlažeb, kamene) průměru přes 70 do 80 mm</t>
  </si>
  <si>
    <t>https://podminky.urs.cz/item/CS_URS_2024_02/977151116</t>
  </si>
  <si>
    <t>0,14*5</t>
  </si>
  <si>
    <t>R01</t>
  </si>
  <si>
    <t>Prefabrikovaný modulární systém</t>
  </si>
  <si>
    <t>kpl</t>
  </si>
  <si>
    <t>1102332454</t>
  </si>
  <si>
    <t xml:space="preserve">Prefabrikovaný modulární systém. Únosnost na jeden blok je 12 t. Moduly velikosti 3x3 m a 4x3 m s výškou 2,6 m, šikmé rampy v 7° sklonu. Cena zahrnuje zábradlí, kotvení, těsnění, ventilační otvory s mřížkou, jednokřídlé dveře a vrata.
Cena je včetně montáže a dopravy. </t>
  </si>
  <si>
    <t>38</t>
  </si>
  <si>
    <t>R02</t>
  </si>
  <si>
    <t>Práškový hasící přístroj - 21 A</t>
  </si>
  <si>
    <t>kus</t>
  </si>
  <si>
    <t>1774509680</t>
  </si>
  <si>
    <t>Práškový hasící přístroj - 21 A. Cena zahrnuje dodávku + montáž.</t>
  </si>
  <si>
    <t>22</t>
  </si>
  <si>
    <t>R919</t>
  </si>
  <si>
    <t>Vodící kolejnice pod kontejnery D+M</t>
  </si>
  <si>
    <t>-203459982</t>
  </si>
  <si>
    <t xml:space="preserve">Vodící kolejnice pod kontejnery, ocelové žárově zinkovené profily, cena je za dodávku a montáž
</t>
  </si>
  <si>
    <t>998</t>
  </si>
  <si>
    <t>Přesun hmot</t>
  </si>
  <si>
    <t>23</t>
  </si>
  <si>
    <t>998014011</t>
  </si>
  <si>
    <t>Přesun hmot pro budovy jednopodlažní z betonových dílců s nezděným pláštěm</t>
  </si>
  <si>
    <t>-633051175</t>
  </si>
  <si>
    <t>Přesun hmot pro budovy a haly občanské výstavby, bydlení, výrobu a služby s nosnou svislou konstrukcí montovanou z dílců betonových plošných nebo tyčových s jakýmkoliv obvodovým pláštěm kromě vyzdívaného, i bez pláště vodorovná dopravní vzdálenost do 100 m, pro budovy a haly jednopodlažní</t>
  </si>
  <si>
    <t>https://podminky.urs.cz/item/CS_URS_2024_02/998014011</t>
  </si>
  <si>
    <t>PSV</t>
  </si>
  <si>
    <t>Práce a dodávky PSV</t>
  </si>
  <si>
    <t>722</t>
  </si>
  <si>
    <t>Zdravotechnika - vnitřní vodovod</t>
  </si>
  <si>
    <t>35</t>
  </si>
  <si>
    <t>722140118</t>
  </si>
  <si>
    <t>Potrubí vodovodní z ušlechtilé oceli spojované lisováním D 64x2 mm</t>
  </si>
  <si>
    <t>2111989932</t>
  </si>
  <si>
    <t>Potrubí z ocelových trubek z ušlechtilé oceli (nerez) spojované lisováním PN 16 do 85°C Ø 64/2</t>
  </si>
  <si>
    <t>https://podminky.urs.cz/item/CS_URS_2024_02/722140118</t>
  </si>
  <si>
    <t>2,65*5</t>
  </si>
  <si>
    <t>783</t>
  </si>
  <si>
    <t>Dokončovací práce - nátěry</t>
  </si>
  <si>
    <t>36</t>
  </si>
  <si>
    <t>783442101</t>
  </si>
  <si>
    <t>Tmelení klempířských konstrukcí polyuretanovým tmelem</t>
  </si>
  <si>
    <t>-1986335659</t>
  </si>
  <si>
    <t>Tmelení klempířských konstrukcí šířky spáry do 2 mm, tmelem polyuretanovým</t>
  </si>
  <si>
    <t>https://podminky.urs.cz/item/CS_URS_2024_02/783442101</t>
  </si>
  <si>
    <t>Etapa 1 - SO 02 - Silniční (mostové) váhy</t>
  </si>
  <si>
    <t>M - Práce a dodávky M</t>
  </si>
  <si>
    <t>OST - Ostatní</t>
  </si>
  <si>
    <t>121151103</t>
  </si>
  <si>
    <t>Sejmutí ornice plochy do 100 m2 tl vrstvy do 200 mm strojně</t>
  </si>
  <si>
    <t>830276215</t>
  </si>
  <si>
    <t>Sejmutí ornice strojně při souvislé ploše do 100 m2, tl. vrstvy do 200 mm</t>
  </si>
  <si>
    <t>https://podminky.urs.cz/item/CS_URS_2024_02/121151103</t>
  </si>
  <si>
    <t>4,5*9</t>
  </si>
  <si>
    <t>122251101</t>
  </si>
  <si>
    <t>Odkopávky a prokopávky nezapažené v hornině třídy těžitelnosti I skupiny 3 objem do 20 m3 strojně</t>
  </si>
  <si>
    <t>-921294313</t>
  </si>
  <si>
    <t>Odkopávky a prokopávky nezapažené strojně v hornině třídy těžitelnosti I skupiny 3 do 20 m3</t>
  </si>
  <si>
    <t>https://podminky.urs.cz/item/CS_URS_2024_02/122251101</t>
  </si>
  <si>
    <t>40,5*0,1</t>
  </si>
  <si>
    <t>122351102</t>
  </si>
  <si>
    <t>Odkopávky a prokopávky nezapažené v hornině třídy těžitelnosti II skupiny 4 objem do 50 m3 strojně</t>
  </si>
  <si>
    <t>-1579509071</t>
  </si>
  <si>
    <t>Odkopávky a prokopávky nezapažené strojně v hornině třídy těžitelnosti II skupiny 4 přes 20 do 50 m3</t>
  </si>
  <si>
    <t>https://podminky.urs.cz/item/CS_URS_2024_02/122351102</t>
  </si>
  <si>
    <t>40,5*0,65</t>
  </si>
  <si>
    <t>167151102</t>
  </si>
  <si>
    <t>Nakládání výkopku z hornin třídy těžitelnosti II skupiny 4 a 5 do 100 m3</t>
  </si>
  <si>
    <t>1591650429</t>
  </si>
  <si>
    <t>Nakládání, skládání a překládání neulehlého výkopku nebo sypaniny strojně nakládání, množství do 100 m3, z horniny třídy těžitelnosti II, skupiny 4 a 5</t>
  </si>
  <si>
    <t>https://podminky.urs.cz/item/CS_URS_2024_02/167151102</t>
  </si>
  <si>
    <t>4,05</t>
  </si>
  <si>
    <t>26,325</t>
  </si>
  <si>
    <t>2043702207</t>
  </si>
  <si>
    <t>40,5*0,1"cesta tam</t>
  </si>
  <si>
    <t>40,5*0,1"cesta zpět</t>
  </si>
  <si>
    <t>-1713440267</t>
  </si>
  <si>
    <t>1867779073</t>
  </si>
  <si>
    <t>218046568</t>
  </si>
  <si>
    <t>4,05*26</t>
  </si>
  <si>
    <t>1480724970</t>
  </si>
  <si>
    <t>-2045384900</t>
  </si>
  <si>
    <t>26,325*26</t>
  </si>
  <si>
    <t>-73655859</t>
  </si>
  <si>
    <t>4,05+26,325</t>
  </si>
  <si>
    <t>-362465321</t>
  </si>
  <si>
    <t>((4,05+26,325)*1200)/1000</t>
  </si>
  <si>
    <t>81597201</t>
  </si>
  <si>
    <t>40,5</t>
  </si>
  <si>
    <t>2084949053</t>
  </si>
  <si>
    <t>40,5*0,4</t>
  </si>
  <si>
    <t>-1597651084</t>
  </si>
  <si>
    <t>9*4,5*0,25</t>
  </si>
  <si>
    <t>966336841</t>
  </si>
  <si>
    <t>27*0,25</t>
  </si>
  <si>
    <t>1341962178</t>
  </si>
  <si>
    <t>-1266527447</t>
  </si>
  <si>
    <t>((252*1,35)*0,62)/1000"příložky v pr.10 mm dl.1,4 m</t>
  </si>
  <si>
    <t>-535745460</t>
  </si>
  <si>
    <t>((6,75*2*1,35)*50,6)/1000</t>
  </si>
  <si>
    <t>26</t>
  </si>
  <si>
    <t>998253010</t>
  </si>
  <si>
    <t>Přesun hmot pro montované ŽB kolektory a kanály</t>
  </si>
  <si>
    <t>477735808</t>
  </si>
  <si>
    <t>Přesun hmot pro kolektory a kanály pro vedení montované železobetonové jakéhokoliv rozsahu a hloubky dopravní vzdálenost do 10 m</t>
  </si>
  <si>
    <t>https://podminky.urs.cz/item/CS_URS_2024_02/998253010</t>
  </si>
  <si>
    <t>M</t>
  </si>
  <si>
    <t>Práce a dodávky M</t>
  </si>
  <si>
    <t>OST</t>
  </si>
  <si>
    <t>Ostatní</t>
  </si>
  <si>
    <t>R101.1</t>
  </si>
  <si>
    <t>Dodávka a montáž silniční váhy</t>
  </si>
  <si>
    <t>512</t>
  </si>
  <si>
    <t>764004862</t>
  </si>
  <si>
    <t xml:space="preserve">Dodávka a montáž silniční váhy - 1 ks. 
	Železobetonové nosiče břemene celkových rozměrů 7,5 x 3 m,
	Prefabrikované základové díly – stěnové dílce
	tenzometrické nerezové snímače splňujícími normu OIML R 60 se slučovací skříňkou,
	Vyhodnocovací indikátor typu, paměť
	Kabeláž od váhy do váhovny 
	Typová dokumentace pro přípravu stanoviště,
	Doprava vah na místo určení
	Projektová dokumentace elektro-instalace
	Jeřáb 40t pro manipulaci a instalaci mostových vah 
	Kontrola před montáží, instalace, montáž a uvedení do provozu, zaškolení obsluhy vah, doprava veškerého zařízení a techniků na místo
	T-profil pro omezení spadu nečistot pod váhy (3m) podélné umístění 
	Softwarový modul 
	Uživatelský program
	Prvotní úřední ověření váhy u výrobce a vydání „Potvrzení o ověření měřidla“ 
se platností 2 roky, vozidlo se závažím
</t>
  </si>
  <si>
    <t>Etapa 1 - SO 03 - Provozní objekt</t>
  </si>
  <si>
    <t xml:space="preserve">    4 - Vodorovné konstrukce</t>
  </si>
  <si>
    <t xml:space="preserve">    8 - Trubní vedení</t>
  </si>
  <si>
    <t xml:space="preserve">    767 - Konstrukce zámečnické</t>
  </si>
  <si>
    <t>122351501</t>
  </si>
  <si>
    <t>Odkopávky a prokopávky zapažené v hornině třídy těžitelnosti II skupiny 4 objem do 20 m3 strojně</t>
  </si>
  <si>
    <t>455440904</t>
  </si>
  <si>
    <t>Odkopávky a prokopávky zapažené strojně v hornině třídy těžitelnosti II skupiny 4 do 20 m3</t>
  </si>
  <si>
    <t>https://podminky.urs.cz/item/CS_URS_2024_02/122351501</t>
  </si>
  <si>
    <t>2,94*2,64*1,75"vodoměrná šachta výška je počítána na již odkopaný terén komunikace</t>
  </si>
  <si>
    <t>2,5*2,5*1,5"pro čerpací stanici</t>
  </si>
  <si>
    <t>46</t>
  </si>
  <si>
    <t>151101301</t>
  </si>
  <si>
    <t>Zřízení rozepření stěn při pažení příložném hl do 4 m</t>
  </si>
  <si>
    <t>1590086046</t>
  </si>
  <si>
    <t>Zřízení rozepření zapažených stěn výkopů s potřebným přepažováním při pažení příložném, hloubky do 4 m</t>
  </si>
  <si>
    <t>https://podminky.urs.cz/item/CS_URS_2024_02/151101301</t>
  </si>
  <si>
    <t>13,583"vodoměrná šachta</t>
  </si>
  <si>
    <t>9,375"čerpací stanice</t>
  </si>
  <si>
    <t>47</t>
  </si>
  <si>
    <t>151101311</t>
  </si>
  <si>
    <t>Odstranění rozepření stěn při pažení příložném hl do 4 m</t>
  </si>
  <si>
    <t>1193349464</t>
  </si>
  <si>
    <t>Odstranění rozepření stěn výkopů s uložením materiálu na vzdálenost do 3 m od okraje výkopu pažení příložného, hloubky do 4 m</t>
  </si>
  <si>
    <t>https://podminky.urs.cz/item/CS_URS_2024_02/151101311</t>
  </si>
  <si>
    <t>-1644623531</t>
  </si>
  <si>
    <t>-897269297</t>
  </si>
  <si>
    <t>13,583-9,55"vodoměrná šachta</t>
  </si>
  <si>
    <t>9,375-1,57"čerpací stanice</t>
  </si>
  <si>
    <t>34</t>
  </si>
  <si>
    <t>-1108762383</t>
  </si>
  <si>
    <t>4,033*26"vodoměrná šachta</t>
  </si>
  <si>
    <t>7,8*26"čerpací šachta</t>
  </si>
  <si>
    <t>28</t>
  </si>
  <si>
    <t>1090100430</t>
  </si>
  <si>
    <t>4,033"vodoměrná šachta</t>
  </si>
  <si>
    <t>7,8"čerpací stanice</t>
  </si>
  <si>
    <t>29</t>
  </si>
  <si>
    <t>171201231</t>
  </si>
  <si>
    <t>Poplatek za uložení zeminy a kamení na recyklační skládce (skládkovné) kód odpadu 17 05 04</t>
  </si>
  <si>
    <t>-452726763</t>
  </si>
  <si>
    <t>Poplatek za uložení stavebního odpadu na recyklační skládce (skládkovné) zeminy a kamení zatříděného do Katalogu odpadů pod kódem 17 05 04</t>
  </si>
  <si>
    <t>https://podminky.urs.cz/item/CS_URS_2024_02/171201231</t>
  </si>
  <si>
    <t>1,6*4,033"vodoměrná šachta</t>
  </si>
  <si>
    <t>1,6*7,8"čerpací stanice</t>
  </si>
  <si>
    <t>174151101</t>
  </si>
  <si>
    <t>Zásyp jam, šachet rýh nebo kolem objektů sypaninou se zhutněním</t>
  </si>
  <si>
    <t>-2139277523</t>
  </si>
  <si>
    <t>Zásyp sypaninou z jakékoliv horniny strojně s uložením výkopku ve vrstvách se zhutněním jam, šachet, rýh nebo kolem objektů v těchto vykopávkách</t>
  </si>
  <si>
    <t>https://podminky.urs.cz/item/CS_URS_2024_02/174151101</t>
  </si>
  <si>
    <t>9,55"vodoměrná šachta</t>
  </si>
  <si>
    <t>55</t>
  </si>
  <si>
    <t>175151101</t>
  </si>
  <si>
    <t>Obsypání potrubí strojně sypaninou bez prohození, uloženou do 3 m</t>
  </si>
  <si>
    <t>347822600</t>
  </si>
  <si>
    <t>Obsypání potrubí strojně sypaninou z vhodných hornin třídy těžitelnosti I a II, skupiny 1 až 4 nebo materiálem připraveným podél výkopu ve vzdálenosti do 3 m od jeho kraje, pro jakoukoliv hloubku výkopu a míru zhutnění bez prohození sypaniny</t>
  </si>
  <si>
    <t>https://podminky.urs.cz/item/CS_URS_2024_02/175151101</t>
  </si>
  <si>
    <t>0,47*0,6"vodovodní přípojka</t>
  </si>
  <si>
    <t>0,47*1,2"kanalizační přípojka</t>
  </si>
  <si>
    <t>54</t>
  </si>
  <si>
    <t>58337310</t>
  </si>
  <si>
    <t>štěrkopísek frakce 0/4</t>
  </si>
  <si>
    <t>-149316563</t>
  </si>
  <si>
    <t>0,282*2,7</t>
  </si>
  <si>
    <t>0,564*2,7</t>
  </si>
  <si>
    <t>Vodorovné konstrukce</t>
  </si>
  <si>
    <t>45</t>
  </si>
  <si>
    <t>452311141</t>
  </si>
  <si>
    <t>Podkladní desky z betonu prostého bez zvýšených nároků na prostředí tř. C 16/20 otevřený výkop</t>
  </si>
  <si>
    <t>1288518574</t>
  </si>
  <si>
    <t>Podkladní a zajišťovací konstrukce z betonu prostého v otevřeném výkopu bez zvýšených nároků na prostředí desky pod potrubí, stoky a drobné objekty z betonu tř. C 16/20</t>
  </si>
  <si>
    <t>https://podminky.urs.cz/item/CS_URS_2024_02/452311141</t>
  </si>
  <si>
    <t>1,6*1,9*0,1</t>
  </si>
  <si>
    <t>564231011</t>
  </si>
  <si>
    <t>Podklad nebo podsyp ze štěrkopísku ŠP plochy do 100 m2 tl 100 mm</t>
  </si>
  <si>
    <t>710507213</t>
  </si>
  <si>
    <t>Podklad nebo podsyp ze štěrkopísku ŠP s rozprostřením, vlhčením a zhutněním plochy jednotlivě do 100 m2, po zhutnění tl. 100 mm</t>
  </si>
  <si>
    <t>https://podminky.urs.cz/item/CS_URS_2024_02/564231011</t>
  </si>
  <si>
    <t>1,9*1,6</t>
  </si>
  <si>
    <t>Trubní vedení</t>
  </si>
  <si>
    <t>56</t>
  </si>
  <si>
    <t>877161118</t>
  </si>
  <si>
    <t>Montáž elektrozáslepek na vodovodním potrubí z PE trub d 32</t>
  </si>
  <si>
    <t>-163240583</t>
  </si>
  <si>
    <t>Montáž tvarovek na vodovodním plastovém potrubí z polyetylenu PE 100 elektrotvarovek SDR 11/PN16 záslepek d 32</t>
  </si>
  <si>
    <t>https://podminky.urs.cz/item/CS_URS_2024_02/877161118</t>
  </si>
  <si>
    <t>57</t>
  </si>
  <si>
    <t>28615020</t>
  </si>
  <si>
    <t>elektrozáslepka SDR11 PE 100 PN16 D 32mm</t>
  </si>
  <si>
    <t>-1939288690</t>
  </si>
  <si>
    <t>61</t>
  </si>
  <si>
    <t>28615021</t>
  </si>
  <si>
    <t>elektrozáslepka SDR11 PE 100 PN16 D 40mm</t>
  </si>
  <si>
    <t>736519046</t>
  </si>
  <si>
    <t>41</t>
  </si>
  <si>
    <t>899104112</t>
  </si>
  <si>
    <t>Osazení poklopů litinových, ocelových nebo železobetonových včetně rámů pro třídu zatížení D400, E600</t>
  </si>
  <si>
    <t>1140610940</t>
  </si>
  <si>
    <t>Osazení poklopů šachtových litinových, ocelových nebo železobetonových včetně rámů pro třídu zatížení D400, E600</t>
  </si>
  <si>
    <t>https://podminky.urs.cz/item/CS_URS_2024_02/899104112</t>
  </si>
  <si>
    <t>40</t>
  </si>
  <si>
    <t>63126058</t>
  </si>
  <si>
    <t>poklop kompozitní zátěžový hranatý včetně rámů a příslušenství 600/600mm D400</t>
  </si>
  <si>
    <t>874376693</t>
  </si>
  <si>
    <t>39</t>
  </si>
  <si>
    <t>452386111</t>
  </si>
  <si>
    <t>Vyrovnávací prstence z betonu prostého tř. C 25/30 v do 100 mm</t>
  </si>
  <si>
    <t>135720532</t>
  </si>
  <si>
    <t>Podkladní a vyrovnávací konstrukce z betonu vyrovnávací prstence z prostého betonu tř. C 25/30 pod poklopy a mříže, výšky do 100 mm</t>
  </si>
  <si>
    <t>https://podminky.urs.cz/item/CS_URS_2024_02/452386111</t>
  </si>
  <si>
    <t>893212111</t>
  </si>
  <si>
    <t>Šachty armaturní z prostého betonu se stropem z dílců půdorysné pl do 1,50 m2</t>
  </si>
  <si>
    <t>239674562</t>
  </si>
  <si>
    <t>Šachty armaturní z prostého betonu se stropem z dílců, vnitřní půdorysné plochy do 1,50 m2</t>
  </si>
  <si>
    <t>https://podminky.urs.cz/item/CS_URS_2024_02/893212111</t>
  </si>
  <si>
    <t>R11</t>
  </si>
  <si>
    <t>Vodoměrná šachta - pojízdná</t>
  </si>
  <si>
    <t>-383494455</t>
  </si>
  <si>
    <t>Vodoměrná šachta - pojízdná. Cena zahrnuje šachtové dno a zákrytovou desku. Vnitřní rozměry budou 1200x900 mm. Vnitřní výška 1850 mm. Beton pevnostní třídy C40/50. Zákrytová deska se vstupním otvorem 600x600 mm.</t>
  </si>
  <si>
    <t>43</t>
  </si>
  <si>
    <t>891152211</t>
  </si>
  <si>
    <t>Montáž závitového vodoměru G 3/4 v šachtě</t>
  </si>
  <si>
    <t>1356282887</t>
  </si>
  <si>
    <t>Montáž vodovodních armatur na potrubí vodoměrů v šachtě závitových G 3/4</t>
  </si>
  <si>
    <t>https://podminky.urs.cz/item/CS_URS_2024_02/891152211</t>
  </si>
  <si>
    <t>44</t>
  </si>
  <si>
    <t>38821458</t>
  </si>
  <si>
    <t>vodoměr domovní na studenou užitkovou vodu L165 G3/4 Q 1,5-BE PB</t>
  </si>
  <si>
    <t>1268841788</t>
  </si>
  <si>
    <t>42</t>
  </si>
  <si>
    <t>42290102</t>
  </si>
  <si>
    <t>souprava vodoměrná závitová se šroubením kohouty a zpětnou klapkou 3/4"-3/4"</t>
  </si>
  <si>
    <t>-1204178272</t>
  </si>
  <si>
    <t>50</t>
  </si>
  <si>
    <t>871161141</t>
  </si>
  <si>
    <t>Montáž potrubí z PE100 RC SDR 11 otevřený výkop svařovaných na tupo d 32 x 3,0 mm</t>
  </si>
  <si>
    <t>1806478811</t>
  </si>
  <si>
    <t>Montáž vodovodního potrubí z polyetylenu PE100 RC v otevřeném výkopu svařovaných na tupo SDR 11/PN16 d 32 x 3,0 mm</t>
  </si>
  <si>
    <t>https://podminky.urs.cz/item/CS_URS_2024_02/871161141</t>
  </si>
  <si>
    <t>51</t>
  </si>
  <si>
    <t>28613170</t>
  </si>
  <si>
    <t>potrubí vodovodní dvouvrstvé PE100 RC SDR11 32x3,0mm</t>
  </si>
  <si>
    <t>176365078</t>
  </si>
  <si>
    <t>0,6*1,015 'Přepočtené koeficientem množství</t>
  </si>
  <si>
    <t>59</t>
  </si>
  <si>
    <t>28613171</t>
  </si>
  <si>
    <t>potrubí vodovodní dvouvrstvé PE100 RC SDR11 40x3,7mm</t>
  </si>
  <si>
    <t>-571768290</t>
  </si>
  <si>
    <t>52</t>
  </si>
  <si>
    <t>899721111</t>
  </si>
  <si>
    <t>Signalizační vodič DN do 150 mm na potrubí</t>
  </si>
  <si>
    <t>187859361</t>
  </si>
  <si>
    <t>Signalizační vodič na potrubí DN do 150 mm</t>
  </si>
  <si>
    <t>https://podminky.urs.cz/item/CS_URS_2024_02/899721111</t>
  </si>
  <si>
    <t>60</t>
  </si>
  <si>
    <t>899722112</t>
  </si>
  <si>
    <t>Krytí potrubí z plastů výstražnou fólií z PVC přes 20 do 25 cm</t>
  </si>
  <si>
    <t>1404129160</t>
  </si>
  <si>
    <t>Krytí potrubí z plastů výstražnou fólií z PVC šířky přes 20 do 25 cm</t>
  </si>
  <si>
    <t>https://podminky.urs.cz/item/CS_URS_2024_02/899722112</t>
  </si>
  <si>
    <t>767</t>
  </si>
  <si>
    <t>Konstrukce zámečnické</t>
  </si>
  <si>
    <t>767991003</t>
  </si>
  <si>
    <t>Montáž pomocné nebo nosné konstrukce z kompozitních profilů o hm přes 2,5 do 5 kg/m</t>
  </si>
  <si>
    <t>-1670655222</t>
  </si>
  <si>
    <t>Montáž výrobků z kompozitů pomocné nebo nosné konstrukce z profilů hmotnosti přes 2,5 do 5 kg/m</t>
  </si>
  <si>
    <t>https://podminky.urs.cz/item/CS_URS_2024_02/767991003</t>
  </si>
  <si>
    <t>8*0,5"svislé (u okýnka)</t>
  </si>
  <si>
    <t>1,2*5"vodorovně (u okýnka)</t>
  </si>
  <si>
    <t>2*4"vodorovně (u okýnka)</t>
  </si>
  <si>
    <t>4"u vodorovně (u vstupu)</t>
  </si>
  <si>
    <t>1,2*3"vodorovně (u vstupu)</t>
  </si>
  <si>
    <t>0,25*4"svisle (u vstupu)</t>
  </si>
  <si>
    <t>Ocelový nosník I80</t>
  </si>
  <si>
    <t>-386034980</t>
  </si>
  <si>
    <t>8*0,5"svislé</t>
  </si>
  <si>
    <t>1,2*5"vodorovně</t>
  </si>
  <si>
    <t>2*4"vodorovně</t>
  </si>
  <si>
    <t>767591012</t>
  </si>
  <si>
    <t>Montáž podlah nebo podest z kompozitních pochůzných skládaných roštů o hm přes 15 do 30 kg/m2</t>
  </si>
  <si>
    <t>2052000348</t>
  </si>
  <si>
    <t>Montáž výrobků z kompozitů podlah nebo podest z pochůzných skládaných roštů hmotnosti přes 15 do 30 kg/m2</t>
  </si>
  <si>
    <t>https://podminky.urs.cz/item/CS_URS_2024_02/767591012</t>
  </si>
  <si>
    <t>1,2*4" u okýnka</t>
  </si>
  <si>
    <t>1,2*2"u vstupu</t>
  </si>
  <si>
    <t>Svařovaný rošt 1200x1000/30x2 mm, pozinkovaný</t>
  </si>
  <si>
    <t>-1873092871</t>
  </si>
  <si>
    <t>4+2</t>
  </si>
  <si>
    <t>767210114</t>
  </si>
  <si>
    <t>Montáž schodnic ocelových rovných na ocelovou konstrukci svařováním</t>
  </si>
  <si>
    <t>-990687444</t>
  </si>
  <si>
    <t>https://podminky.urs.cz/item/CS_URS_2024_02/767210114</t>
  </si>
  <si>
    <t>R03</t>
  </si>
  <si>
    <t>Ocelový nosník UPN - U100</t>
  </si>
  <si>
    <t>-512931293</t>
  </si>
  <si>
    <t>767211001</t>
  </si>
  <si>
    <t>Montáž schodišťových stupňů z kompozitních pochůzných litých roštů dl do 1 m</t>
  </si>
  <si>
    <t>-1658475854</t>
  </si>
  <si>
    <t>Montáž výrobků z kompozitů schodišťových stupňů z pochůzných litých roštů délky do 1 000 mm</t>
  </si>
  <si>
    <t>https://podminky.urs.cz/item/CS_URS_2024_02/767211001</t>
  </si>
  <si>
    <t>R04</t>
  </si>
  <si>
    <t>Schodnice 1200x270/40x3 mm, pozinkovaná</t>
  </si>
  <si>
    <t>1065374109</t>
  </si>
  <si>
    <t>767161123</t>
  </si>
  <si>
    <t>Montáž zábradlí rovného z trubek do ocelové konstrukce hm do 20 kg</t>
  </si>
  <si>
    <t>CS ÚRS 2023 01</t>
  </si>
  <si>
    <t>-281769370</t>
  </si>
  <si>
    <t>Montáž zábradlí rovného z trubek nebo tenkostěnných profilů na ocelovou konstrukci, hmotnosti 1 m zábradlí do 20 kg</t>
  </si>
  <si>
    <t>https://podminky.urs.cz/item/CS_URS_2023_01/767161123</t>
  </si>
  <si>
    <t>(0,8*5)+1,2+4+0,7"u okýnka</t>
  </si>
  <si>
    <t>(0,8*4)+1,2+2+0,7"u vstupu</t>
  </si>
  <si>
    <t>R05</t>
  </si>
  <si>
    <t>Zábradlí - trubka bzešvá - hladká, pr.44,5x4 mm</t>
  </si>
  <si>
    <t>809957568</t>
  </si>
  <si>
    <t>998767101</t>
  </si>
  <si>
    <t>Přesun hmot tonážní pro zámečnické konstrukce v objektech v do 6 m</t>
  </si>
  <si>
    <t>1961343949</t>
  </si>
  <si>
    <t>Přesun hmot pro zámečnické konstrukce stanovený z hmotnosti přesunovaného materiálu vodorovná dopravní vzdálenost do 50 m základní v objektech výšky do 6 m</t>
  </si>
  <si>
    <t>https://podminky.urs.cz/item/CS_URS_2024_02/998767101</t>
  </si>
  <si>
    <t>R06</t>
  </si>
  <si>
    <t>Dodávka, doprava a montáž obytného a sanitárního kontejneru vnějších rozměrů 2435x6055 mm. Světlá výška místností bude 2700 m.</t>
  </si>
  <si>
    <t>-1836946718</t>
  </si>
  <si>
    <t>Dodávka, doprava a montáž obytného a sanitárního kontejneru vnějších rozměrů 2435x6055 mm. Světlá výška místností bude 2700 mm - specifikace viz. projektová dokumentace část SO 03, cena je za dodávku, montáž a dopravu.</t>
  </si>
  <si>
    <t>R07</t>
  </si>
  <si>
    <t>Dodávka, doprava a montáž obytného kontejneru vnějších rozměrů 2435x6055 mm. Světlá výška místností bude 2700 mm.</t>
  </si>
  <si>
    <t>-315492820</t>
  </si>
  <si>
    <t>Dodávka, doprava a montáž obytného kontejneru vnějších rozměrů 2435x6055 mm. Světlá výška místností bude 2700 mm - specifikace viz. projektová dokumentace část SO 03, cena je za dodávku, montáž a dopravu.</t>
  </si>
  <si>
    <t>R08</t>
  </si>
  <si>
    <t>Dopojení vodovodu z buňky do vodoměrné šachty</t>
  </si>
  <si>
    <t>-834107360</t>
  </si>
  <si>
    <t>Dopojení vodovodu z buňky do vodoměrné šachty. Cena zahrnuje dodávku a montáž.</t>
  </si>
  <si>
    <t>R09</t>
  </si>
  <si>
    <t>Dopojení splaškové kanalizace z buňky do čerpací stanice</t>
  </si>
  <si>
    <t>-998286434</t>
  </si>
  <si>
    <t>Dopojení splaškové kanalizace z buňky do čerpací stanice. Cena zahrnuje dodávku a montáž.</t>
  </si>
  <si>
    <t>R10</t>
  </si>
  <si>
    <t>Podložení buněk D+M</t>
  </si>
  <si>
    <t>2105275991</t>
  </si>
  <si>
    <t>48</t>
  </si>
  <si>
    <t>R12</t>
  </si>
  <si>
    <t>Domovní čerpací stanice D+M</t>
  </si>
  <si>
    <t>-1329262175</t>
  </si>
  <si>
    <t xml:space="preserve">Domovní čerpací stanice. Samonosná PE šachta, průměr šachty 1,0 m. Osazeno ponorné kalové litinové čerpadlo Qmax 0,9 l/s; Hmax 100mm. Příkon 1,5 kW. Vybavena kulovou zpětnou klapkou, kulovým kohoutem, snímačem hladin a ovládací autimatikou. Součástí ovládací automatiky je hlavní vypínač, popř. proudový chránič, stykač, motorový spouštěč chránící motor čerpadla před přetížením a hlídač hladiny, který společně s elektrodovým hladinovým snímačem řídí chod čerpadla. Součástí hlídače hladin je optická signalizace provozních stavů.
Provozní napětí: 3×400/ 230V, 50Hz nebo 230V, 50HZ
Jmenovitý proud: max. 4 A nebo max. 9 A (dle typu čerpadla)
Instalovaný příkon: 1,5 kW (dle typu čerpadla)
Krytí skříně: IP 66 (IP 55)
Cena zahrnuje cenu za technologii, montáž a elektromontáž technologie, elektrorevize.
</t>
  </si>
  <si>
    <t>49</t>
  </si>
  <si>
    <t>R13</t>
  </si>
  <si>
    <t>Práškový hasící přístroj - 34 A</t>
  </si>
  <si>
    <t>-2109648879</t>
  </si>
  <si>
    <t>Práškový hasící přístroj - 34 A. Cena zahrnuje dodávku + montáž.</t>
  </si>
  <si>
    <t>Etapa 1 - SO 05 - Vybavení sběrného dvora - mobilní EKO-SKLAD</t>
  </si>
  <si>
    <t>Soupis:</t>
  </si>
  <si>
    <t>1 - Stavební práce</t>
  </si>
  <si>
    <t>N00 - Nepojmenované práce</t>
  </si>
  <si>
    <t>N00</t>
  </si>
  <si>
    <t>Nepojmenované práce</t>
  </si>
  <si>
    <t>Montáž stávajícího mobilního eko-skladu</t>
  </si>
  <si>
    <t>801668725</t>
  </si>
  <si>
    <t>Práškový hasící přístroj - 34 A a zároveň 183 B</t>
  </si>
  <si>
    <t>1009392576</t>
  </si>
  <si>
    <t>Práškový hasící přístroj - 34 A a zároveň 183 B. Cena zahrnuje dodávku + montáž.</t>
  </si>
  <si>
    <t>Etapa 1 - SO 07 - Zpevněné plochy</t>
  </si>
  <si>
    <t xml:space="preserve">    3 - Svislé a kompletní konstrukce</t>
  </si>
  <si>
    <t xml:space="preserve">    5 - Komunikace pozemní</t>
  </si>
  <si>
    <t>121151123</t>
  </si>
  <si>
    <t>Sejmutí ornice plochy přes 500 m2 tl vrstvy do 200 mm strojně</t>
  </si>
  <si>
    <t>1645306366</t>
  </si>
  <si>
    <t>Sejmutí ornice strojně při souvislé ploše přes 500 m2, tl. vrstvy do 200 mm</t>
  </si>
  <si>
    <t>https://podminky.urs.cz/item/CS_URS_2024_02/121151123</t>
  </si>
  <si>
    <t>1650</t>
  </si>
  <si>
    <t>15,9"pod lisem</t>
  </si>
  <si>
    <t>122251104</t>
  </si>
  <si>
    <t>Odkopávky a prokopávky nezapažené v hornině třídy těžitelnosti I skupiny 3 objem do 500 m3 strojně</t>
  </si>
  <si>
    <t>684348021</t>
  </si>
  <si>
    <t>Odkopávky a prokopávky nezapažené strojně v hornině třídy těžitelnosti I skupiny 3 přes 100 do 500 m3</t>
  </si>
  <si>
    <t>https://podminky.urs.cz/item/CS_URS_2024_02/122251104</t>
  </si>
  <si>
    <t>165</t>
  </si>
  <si>
    <t>15,9*0,5"pod lisem</t>
  </si>
  <si>
    <t>122351105</t>
  </si>
  <si>
    <t>Odkopávky a prokopávky nezapažené v hornině třídy těžitelnosti II skupiny 4 objem do 1000 m3 strojně</t>
  </si>
  <si>
    <t>-1826221486</t>
  </si>
  <si>
    <t>Odkopávky a prokopávky nezapažené strojně v hornině třídy těžitelnosti II skupiny 4 přes 500 do 1 000 m3</t>
  </si>
  <si>
    <t>https://podminky.urs.cz/item/CS_URS_2024_02/122351105</t>
  </si>
  <si>
    <t>1294686914</t>
  </si>
  <si>
    <t>660</t>
  </si>
  <si>
    <t>119286425</t>
  </si>
  <si>
    <t>1650*0,1"cesta tam</t>
  </si>
  <si>
    <t>1650*0,1"cesta zpět</t>
  </si>
  <si>
    <t>1811234897</t>
  </si>
  <si>
    <t>-1882643481</t>
  </si>
  <si>
    <t>1632811431</t>
  </si>
  <si>
    <t>165*26</t>
  </si>
  <si>
    <t>15,9*0,5*26"pod lisem</t>
  </si>
  <si>
    <t>-856847427</t>
  </si>
  <si>
    <t>2097497402</t>
  </si>
  <si>
    <t>660*26</t>
  </si>
  <si>
    <t>-608257540</t>
  </si>
  <si>
    <t>165+660</t>
  </si>
  <si>
    <t>363091395</t>
  </si>
  <si>
    <t>(825*1200)/1000</t>
  </si>
  <si>
    <t>(15,9*0,5*1200)/1000"pod lisem</t>
  </si>
  <si>
    <t>181912112</t>
  </si>
  <si>
    <t>Úprava pláně v hornině třídy těžitelnosti I skupiny 3 se zhutněním ručně</t>
  </si>
  <si>
    <t>-486396902</t>
  </si>
  <si>
    <t>Úprava pláně vyrovnáním výškových rozdílů ručně v hornině třídy těžitelnosti I skupiny 3 se zhutněním</t>
  </si>
  <si>
    <t>https://podminky.urs.cz/item/CS_URS_2024_02/181912112</t>
  </si>
  <si>
    <t>1760</t>
  </si>
  <si>
    <t>-15,9"lis</t>
  </si>
  <si>
    <t>182351127</t>
  </si>
  <si>
    <t>Rozprostření ornice pl přes 100 do 500 m2 ve svahu přes 1:5 tl vrstvy přes 400 do 500 mm strojně</t>
  </si>
  <si>
    <t>2049737688</t>
  </si>
  <si>
    <t>Rozprostření a urovnání ornice ve svahu sklonu přes 1:5 strojně při souvislé ploše přes 100 do 500 m2, tl. vrstvy přes 400 do 500 mm</t>
  </si>
  <si>
    <t>https://podminky.urs.cz/item/CS_URS_2024_02/182351127</t>
  </si>
  <si>
    <t>463,5</t>
  </si>
  <si>
    <t>181411121</t>
  </si>
  <si>
    <t>Založení lučního trávníku výsevem pl do 1000 m2 v rovině a ve svahu do 1:5</t>
  </si>
  <si>
    <t>-1799525230</t>
  </si>
  <si>
    <t>Založení trávníku na půdě předem připravené plochy do 1000 m2 výsevem včetně utažení lučního v rovině nebo na svahu do 1:5</t>
  </si>
  <si>
    <t>https://podminky.urs.cz/item/CS_URS_2024_02/181411121</t>
  </si>
  <si>
    <t>00572100</t>
  </si>
  <si>
    <t>osivo jetelotráva intenzivní víceletá</t>
  </si>
  <si>
    <t>kg</t>
  </si>
  <si>
    <t>1027745225</t>
  </si>
  <si>
    <t>0,03*447,6</t>
  </si>
  <si>
    <t>184453113</t>
  </si>
  <si>
    <t>Výsadba sazenic lesních dřevin listnatých sázecím strojem v řadě do 30 ks v zemině skupiny 3</t>
  </si>
  <si>
    <t>-588694106</t>
  </si>
  <si>
    <t>Výsadba sazenic lesních dřevin listnatých sázecím strojem prostokořených nebo obalovaných, v řadě do 30 ks v zemině skupiny 3</t>
  </si>
  <si>
    <t>https://podminky.urs.cz/item/CS_URS_2024_02/184453113</t>
  </si>
  <si>
    <t>02640445</t>
  </si>
  <si>
    <t>habr obecný /Carpinus betulus/ 200-250cm</t>
  </si>
  <si>
    <t>-531247418</t>
  </si>
  <si>
    <t>Svislé a kompletní konstrukce</t>
  </si>
  <si>
    <t>339921112</t>
  </si>
  <si>
    <t>Osazování betonových palisád do betonového základu jednotlivě výšky prvku přes 0,5 do 1 m</t>
  </si>
  <si>
    <t>1974157816</t>
  </si>
  <si>
    <t>Osazování palisád betonových jednotlivých se zabetonováním výšky palisády přes 500 do 1000 mm</t>
  </si>
  <si>
    <t>https://podminky.urs.cz/item/CS_URS_2024_02/339921112</t>
  </si>
  <si>
    <t>4*1,6</t>
  </si>
  <si>
    <t>59228410</t>
  </si>
  <si>
    <t>palisáda betonová vzhled dobové dlažební kameny přírodní 160x160x1000mm</t>
  </si>
  <si>
    <t>-1119502343</t>
  </si>
  <si>
    <t>Komunikace pozemní</t>
  </si>
  <si>
    <t>573111113</t>
  </si>
  <si>
    <t>Postřik živičný infiltrační s posypem z asfaltu množství 1,5 kg/m2</t>
  </si>
  <si>
    <t>1559608074</t>
  </si>
  <si>
    <t>Postřik infiltrační PI z asfaltu silničního s posypem kamenivem, v množství 1,50 kg/m2</t>
  </si>
  <si>
    <t>https://podminky.urs.cz/item/CS_URS_2024_02/573111113</t>
  </si>
  <si>
    <t>577134141</t>
  </si>
  <si>
    <t>Asfaltový beton vrstva obrusná ACO 11 (ABS) tl 40 mm š přes 3 m z modifikovaného asfaltu</t>
  </si>
  <si>
    <t>-421878276</t>
  </si>
  <si>
    <t>Asfaltový beton vrstva obrusná ACO 11 (ABS) s rozprostřením a se zhutněním z modifikovaného asfaltu v pruhu šířky přes 3 m, po zhutnění tl. 40 mm</t>
  </si>
  <si>
    <t>https://podminky.urs.cz/item/CS_URS_2024_02/577134141</t>
  </si>
  <si>
    <t>573111113.1</t>
  </si>
  <si>
    <t>-1381132259</t>
  </si>
  <si>
    <t>https://podminky.urs.cz/item/CS_URS_2024_02/573111113.1</t>
  </si>
  <si>
    <t>577155142</t>
  </si>
  <si>
    <t>Asfaltový beton vrstva ložní ACL 16 (ABH) tl 60 mm š přes 3 m z modifikovaného asfaltu</t>
  </si>
  <si>
    <t>1204806535</t>
  </si>
  <si>
    <t>Asfaltový beton vrstva ložní ACL 16 (ABH) s rozprostřením a zhutněním z modifikovaného asfaltu v pruhu šířky přes 3 m, po zhutnění tl. 60 mm</t>
  </si>
  <si>
    <t>https://podminky.urs.cz/item/CS_URS_2024_02/577155142</t>
  </si>
  <si>
    <t>991173416</t>
  </si>
  <si>
    <t>565166122</t>
  </si>
  <si>
    <t>Asfaltový beton vrstva podkladní ACP 22 (obalované kamenivo OKH) tl 90 mm š přes 3 m</t>
  </si>
  <si>
    <t>648090553</t>
  </si>
  <si>
    <t>Asfaltový beton vrstva podkladní ACP 22 (obalované kamenivo hrubozrnné - OKH) s rozprostřením a zhutněním v pruhu šířky přes 3 m, po zhutnění tl. 90 mm</t>
  </si>
  <si>
    <t>https://podminky.urs.cz/item/CS_URS_2024_02/565166122</t>
  </si>
  <si>
    <t>573111113.2</t>
  </si>
  <si>
    <t>2138872396</t>
  </si>
  <si>
    <t>https://podminky.urs.cz/item/CS_URS_2024_02/573111113.2</t>
  </si>
  <si>
    <t>564871111</t>
  </si>
  <si>
    <t>Podklad ze štěrkodrtě ŠD plochy přes 100 m2 tl 250 mm</t>
  </si>
  <si>
    <t>-1351567288</t>
  </si>
  <si>
    <t>Podklad ze štěrkodrti ŠD s rozprostřením a zhutněním plochy přes 100 m2, po zhutnění tl. 250 mm</t>
  </si>
  <si>
    <t>https://podminky.urs.cz/item/CS_URS_2024_02/564871111</t>
  </si>
  <si>
    <t>564861111</t>
  </si>
  <si>
    <t>Podklad ze štěrkodrtě ŠD plochy přes 100 m2 tl 200 mm</t>
  </si>
  <si>
    <t>330596714</t>
  </si>
  <si>
    <t>Podklad ze štěrkodrti ŠD s rozprostřením a zhutněním plochy přes 100 m2, po zhutnění tl. 200 mm</t>
  </si>
  <si>
    <t>https://podminky.urs.cz/item/CS_URS_2024_02/564861111</t>
  </si>
  <si>
    <t>24</t>
  </si>
  <si>
    <t>564851111</t>
  </si>
  <si>
    <t>Podklad ze štěrkodrtě ŠD plochy přes 100 m2 tl 150 mm</t>
  </si>
  <si>
    <t>-1860986179</t>
  </si>
  <si>
    <t>Podklad ze štěrkodrti ŠD s rozprostřením a zhutněním plochy přes 100 m2, po zhutnění tl. 150 mm</t>
  </si>
  <si>
    <t>https://podminky.urs.cz/item/CS_URS_2024_02/564851111</t>
  </si>
  <si>
    <t>25</t>
  </si>
  <si>
    <t>564831111</t>
  </si>
  <si>
    <t>Podklad ze štěrkodrtě ŠD plochy přes 100 m2 tl 100 mm</t>
  </si>
  <si>
    <t>1373091606</t>
  </si>
  <si>
    <t>Podklad ze štěrkodrti ŠD s rozprostřením a zhutněním plochy přes 100 m2, po zhutnění tl. 100 mm</t>
  </si>
  <si>
    <t>https://podminky.urs.cz/item/CS_URS_2024_02/564831111</t>
  </si>
  <si>
    <t>919112232</t>
  </si>
  <si>
    <t>Řezání spár pro vytvoření komůrky š 20 mm hl 30 mm pro těsnící zálivku v živičném krytu</t>
  </si>
  <si>
    <t>-82766336</t>
  </si>
  <si>
    <t>Řezání dilatačních spár v živičném krytu vytvoření komůrky pro těsnící zálivku šířky 20 mm, hloubky 30 mm</t>
  </si>
  <si>
    <t>https://podminky.urs.cz/item/CS_URS_2024_02/919112232</t>
  </si>
  <si>
    <t>27</t>
  </si>
  <si>
    <t>919122131</t>
  </si>
  <si>
    <t>Těsnění spár zálivkou za tepla pro komůrky š 20 mm hl 30 mm s těsnicím profilem</t>
  </si>
  <si>
    <t>-1555545678</t>
  </si>
  <si>
    <t>Utěsnění dilatačních spár zálivkou za tepla v cementobetonovém nebo živičném krytu včetně adhezního nátěru s těsnicím profilem pod zálivkou, pro komůrky šířky 20 mm, hloubky 30 mm</t>
  </si>
  <si>
    <t>https://podminky.urs.cz/item/CS_URS_2024_02/919122131</t>
  </si>
  <si>
    <t>-748175591</t>
  </si>
  <si>
    <t>30</t>
  </si>
  <si>
    <t>912111113</t>
  </si>
  <si>
    <t>Montáž zábrany parkovací sloupku v do 800 mm přichycené šrouby</t>
  </si>
  <si>
    <t>-1439308790</t>
  </si>
  <si>
    <t>Montáž zábrany parkovací tvaru sloupku do výšky 800 mm přichycené šrouby</t>
  </si>
  <si>
    <t>https://podminky.urs.cz/item/CS_URS_2024_02/912111113</t>
  </si>
  <si>
    <t>Litinový sloupek výšky 1,16 m, průměr nahoře/dole - 90/180 mm, hmotnost 30 kg</t>
  </si>
  <si>
    <t>2009590179</t>
  </si>
  <si>
    <t xml:space="preserve">Litinový sloupek výšky 1,16 m, průměr nahoře/dole - 90/180 mm, hmotnost 30 kg. Vybaven oky pro řetěz. </t>
  </si>
  <si>
    <t>Řetěz vysokopevnostní, třída 8, černý, 6x18 mm, nosnost 1120 kg</t>
  </si>
  <si>
    <t>-415592363</t>
  </si>
  <si>
    <t xml:space="preserve">Řetěz vysokopevnostní, třída 8, černý, 6x18 mm, nosnost 1120 kg. Cena zahrnuje dodávku i montáž
</t>
  </si>
  <si>
    <t>914111111.1</t>
  </si>
  <si>
    <t>Montáž svislé dopravní značky do velikosti 1 m2 objímkami na sloupek nebo konzolu</t>
  </si>
  <si>
    <t>564830695</t>
  </si>
  <si>
    <t>Montáž svislé dopravní značky základní velikosti do 1 m2 objímkami na sloupky nebo konzoly</t>
  </si>
  <si>
    <t>https://podminky.urs.cz/item/CS_URS_2024_02/914111111.1</t>
  </si>
  <si>
    <t>40445619</t>
  </si>
  <si>
    <t>zákazové, příkazové dopravní značky B1-B34, C1-15 500mm</t>
  </si>
  <si>
    <t>262878516</t>
  </si>
  <si>
    <t>40445615</t>
  </si>
  <si>
    <t>značky upravující přednost P6 700mm</t>
  </si>
  <si>
    <t>-1030734648</t>
  </si>
  <si>
    <t>40445625</t>
  </si>
  <si>
    <t>informativní značky provozní IP8, IP9, IP11-IP13 500x700mm</t>
  </si>
  <si>
    <t>960443230</t>
  </si>
  <si>
    <t>Dodatková tabulka E 12</t>
  </si>
  <si>
    <t>-47880747</t>
  </si>
  <si>
    <t>Dodatková tabulka E 12. Text ,,platí v celém areálu''</t>
  </si>
  <si>
    <t>914511111</t>
  </si>
  <si>
    <t>Montáž sloupku dopravních značek délky do 3,5 m s betonovým základem</t>
  </si>
  <si>
    <t>1320920040</t>
  </si>
  <si>
    <t>Montáž sloupku dopravních značek délky do 3,5 m do betonového základu</t>
  </si>
  <si>
    <t>https://podminky.urs.cz/item/CS_URS_2024_02/914511111</t>
  </si>
  <si>
    <t>40445225</t>
  </si>
  <si>
    <t>sloupek pro dopravní značku Zn D 60mm v 3,5m</t>
  </si>
  <si>
    <t>1199469791</t>
  </si>
  <si>
    <t>53</t>
  </si>
  <si>
    <t>914531111</t>
  </si>
  <si>
    <t>Montáž nástavce na sloupky velikosti do 1 m2 pro uchycení dopravních značek</t>
  </si>
  <si>
    <t>-1277979497</t>
  </si>
  <si>
    <t>Montáž konzol nebo nástavců pro osazení dopravních značek velikosti do 1 m2 na sloupek</t>
  </si>
  <si>
    <t>https://podminky.urs.cz/item/CS_URS_2024_02/914531111</t>
  </si>
  <si>
    <t>40445256</t>
  </si>
  <si>
    <t>svorka upínací na sloupek dopravní značky D 60mm</t>
  </si>
  <si>
    <t>31429494</t>
  </si>
  <si>
    <t>915311111</t>
  </si>
  <si>
    <t>Předformátované vodorovné dopravní značení dopravní značky do 1 m2</t>
  </si>
  <si>
    <t>-338273601</t>
  </si>
  <si>
    <t>Vodorovné značení předformovaným termoplastem dopravní značky barevné velikosti do 1 m2</t>
  </si>
  <si>
    <t>https://podminky.urs.cz/item/CS_URS_2024_02/915311111</t>
  </si>
  <si>
    <t>58</t>
  </si>
  <si>
    <t>915311113</t>
  </si>
  <si>
    <t>Předformátované vodorovné dopravní značení dopravní značky do 5 m2</t>
  </si>
  <si>
    <t>-2130174213</t>
  </si>
  <si>
    <t>Vodorovné značení předformovaným termoplastem dopravní značky barevné velikosti do 5 m2</t>
  </si>
  <si>
    <t>https://podminky.urs.cz/item/CS_URS_2024_02/915311113</t>
  </si>
  <si>
    <t>916131213</t>
  </si>
  <si>
    <t>Osazení silničního obrubníku betonového stojatého s boční opěrou do lože z betonu prostého</t>
  </si>
  <si>
    <t>-1539810185</t>
  </si>
  <si>
    <t>Osazení silničního obrubníku betonového se zřízením lože, s vyplněním a zatřením spár cementovou maltou stojatého s boční opěrou z betonu prostého, do lože z betonu prostého</t>
  </si>
  <si>
    <t>https://podminky.urs.cz/item/CS_URS_2024_02/916131213</t>
  </si>
  <si>
    <t>153</t>
  </si>
  <si>
    <t>29"parkoviště</t>
  </si>
  <si>
    <t>59217026</t>
  </si>
  <si>
    <t>obrubník silniční betonový 500x150x250mm</t>
  </si>
  <si>
    <t>-126717334</t>
  </si>
  <si>
    <t>59217028</t>
  </si>
  <si>
    <t>obrubník silniční betonový nájezdový 500x150x150mm</t>
  </si>
  <si>
    <t>477258383</t>
  </si>
  <si>
    <t>59217016</t>
  </si>
  <si>
    <t>obrubník betonový chodníkový 1000x80x250mm</t>
  </si>
  <si>
    <t>-1105129688</t>
  </si>
  <si>
    <t>998225111</t>
  </si>
  <si>
    <t>Přesun hmot pro pozemní komunikace s krytem z kamene, monolitickým betonovým nebo živičným</t>
  </si>
  <si>
    <t>-1309117737</t>
  </si>
  <si>
    <t>Přesun hmot pro komunikace s krytem z kameniva, monolitickým betonovým nebo živičným dopravní vzdálenost do 200 m jakékoliv délky objektu</t>
  </si>
  <si>
    <t>https://podminky.urs.cz/item/CS_URS_2024_02/998225111</t>
  </si>
  <si>
    <t>Etapa 1 - SO 08 - Odvodnění</t>
  </si>
  <si>
    <t xml:space="preserve">    724 - Zdravotechnika - strojní vybavení</t>
  </si>
  <si>
    <t>115101201</t>
  </si>
  <si>
    <t>Čerpání vody na dopravní výšku do 10 m průměrný přítok do 500 l/min</t>
  </si>
  <si>
    <t>hod</t>
  </si>
  <si>
    <t>-809478376</t>
  </si>
  <si>
    <t>Čerpání vody na dopravní výšku do 10 m s uvažovaným průměrným přítokem do 500 l/min</t>
  </si>
  <si>
    <t>https://podminky.urs.cz/item/CS_URS_2024_02/115101201</t>
  </si>
  <si>
    <t>990010778</t>
  </si>
  <si>
    <t>322,3</t>
  </si>
  <si>
    <t>-1253646578</t>
  </si>
  <si>
    <t>322,3*0,1"cesta tam</t>
  </si>
  <si>
    <t>322,3*0,1"cesta zpátky</t>
  </si>
  <si>
    <t>594,44"cesta tam</t>
  </si>
  <si>
    <t>594,44"cesta zpátky</t>
  </si>
  <si>
    <t>-717710540</t>
  </si>
  <si>
    <t>322,3*0,1</t>
  </si>
  <si>
    <t>594,44</t>
  </si>
  <si>
    <t>-1815636225</t>
  </si>
  <si>
    <t>928092152</t>
  </si>
  <si>
    <t>322,3*0,4</t>
  </si>
  <si>
    <t>131351105</t>
  </si>
  <si>
    <t>Hloubení jam nezapažených v hornině třídy těžitelnosti II skupiny 4 objem do 1000 m3 strojně</t>
  </si>
  <si>
    <t>-1350139604</t>
  </si>
  <si>
    <t>Hloubení nezapažených jam a zářezů strojně s urovnáním dna do předepsaného profilu a spádu v hornině třídy těžitelnosti II skupiny 4 přes 500 do 1 000 m3</t>
  </si>
  <si>
    <t>https://podminky.urs.cz/item/CS_URS_2024_02/131351105</t>
  </si>
  <si>
    <t>676,1-44,2</t>
  </si>
  <si>
    <t>131451102</t>
  </si>
  <si>
    <t>Hloubení jam nezapažených v hornině třídy těžitelnosti II skupiny 5 objem do 50 m3 strojně</t>
  </si>
  <si>
    <t>-470526697</t>
  </si>
  <si>
    <t>Hloubení nezapažených jam a zářezů strojně s urovnáním dna do předepsaného profilu a spádu v hornině třídy těžitelnosti II skupiny 5 přes 20 do 50 m3</t>
  </si>
  <si>
    <t>https://podminky.urs.cz/item/CS_URS_2024_02/131451102</t>
  </si>
  <si>
    <t>676,1-631,8</t>
  </si>
  <si>
    <t>1,2*1,2*1,5"Výkop jámy pro šachtu se zahradní hadicí</t>
  </si>
  <si>
    <t>132351102</t>
  </si>
  <si>
    <t>Hloubení rýh nezapažených š do 800 mm v hornině třídy těžitelnosti II skupiny 4 objem do 50 m3 strojně</t>
  </si>
  <si>
    <t>-2125195635</t>
  </si>
  <si>
    <t>Hloubení nezapažených rýh šířky do 800 mm strojně s urovnáním dna do předepsaného profilu a spádu v hornině třídy těžitelnosti II skupiny 4 přes 20 do 50 m3</t>
  </si>
  <si>
    <t>https://podminky.urs.cz/item/CS_URS_2024_02/132351102</t>
  </si>
  <si>
    <t>18,85+2,9+10,2"dešťová kanalizace</t>
  </si>
  <si>
    <t>40*0,8*0,5"voda od nádrže po šachtu se zahradní hadicí</t>
  </si>
  <si>
    <t>124</t>
  </si>
  <si>
    <t>734109668</t>
  </si>
  <si>
    <t>32,23</t>
  </si>
  <si>
    <t>128,92</t>
  </si>
  <si>
    <t>631,9</t>
  </si>
  <si>
    <t>46,46</t>
  </si>
  <si>
    <t>47,95</t>
  </si>
  <si>
    <t>1229251927</t>
  </si>
  <si>
    <t>2059278976</t>
  </si>
  <si>
    <t>32,23*26</t>
  </si>
  <si>
    <t>1460623325</t>
  </si>
  <si>
    <t>128,92+37,46+46,46+47,95</t>
  </si>
  <si>
    <t>-1825833037</t>
  </si>
  <si>
    <t>260,79*26</t>
  </si>
  <si>
    <t>1482554591</t>
  </si>
  <si>
    <t>((32,23+260,79)*1200)/1000</t>
  </si>
  <si>
    <t>-1645164813</t>
  </si>
  <si>
    <t>-615501882</t>
  </si>
  <si>
    <t>656,76</t>
  </si>
  <si>
    <t>0,8*0,14*(37,7)"zásyp zbytku rýhy dešťové kanalizace ve zpevněné ploše</t>
  </si>
  <si>
    <t>0,8*0,8*(3,5+12)"zásyp zbytku rýhy v zelené ploše</t>
  </si>
  <si>
    <t>0,8*0,14*40"zásyp zbytku rýhy od nádrže po šachtu s hadicí</t>
  </si>
  <si>
    <t>144768880</t>
  </si>
  <si>
    <t>144,2*0,36"dešťová kanalizace</t>
  </si>
  <si>
    <t>0,36*55"voda od nádrže po šachtu se zahradní hadicí</t>
  </si>
  <si>
    <t>-1663361752</t>
  </si>
  <si>
    <t>(71,712*2685)/1000</t>
  </si>
  <si>
    <t>184911161</t>
  </si>
  <si>
    <t>Mulčování záhonů kačírkem tl vrstvy přes 0,05 do 0,1 m v rovině a svahu do 1:5</t>
  </si>
  <si>
    <t>609823303</t>
  </si>
  <si>
    <t>Mulčování záhonů kačírkem nebo drceným kamenivem tloušťky mulče přes 50 do 100 mm v rovině nebo na svahu do 1:5</t>
  </si>
  <si>
    <t>https://podminky.urs.cz/item/CS_URS_2024_02/184911161</t>
  </si>
  <si>
    <t>58337403</t>
  </si>
  <si>
    <t>kamenivo dekorační (kačírek) frakce 16/32</t>
  </si>
  <si>
    <t>911246918</t>
  </si>
  <si>
    <t>(10*0,16*2200)/1000</t>
  </si>
  <si>
    <t>181351103</t>
  </si>
  <si>
    <t>Rozprostření ornice tl vrstvy do 200 mm pl přes 100 do 500 m2 v rovině nebo ve svahu do 1:5 strojně</t>
  </si>
  <si>
    <t>-584031956</t>
  </si>
  <si>
    <t>Rozprostření a urovnání ornice v rovině nebo ve svahu sklonu do 1:5 strojně při souvislé ploše přes 100 do 500 m2, tl. vrstvy do 200 mm</t>
  </si>
  <si>
    <t>https://podminky.urs.cz/item/CS_URS_2024_02/181351103</t>
  </si>
  <si>
    <t>155,8</t>
  </si>
  <si>
    <t>91860448</t>
  </si>
  <si>
    <t>-1535416059</t>
  </si>
  <si>
    <t>155,8*0,03</t>
  </si>
  <si>
    <t>120</t>
  </si>
  <si>
    <t>174111101</t>
  </si>
  <si>
    <t>Zásyp jam, šachet rýh nebo kolem objektů sypaninou se zhutněním ručně</t>
  </si>
  <si>
    <t>1818005212</t>
  </si>
  <si>
    <t>Zásyp sypaninou z jakékoliv horniny ručně s uložením výkopku ve vrstvách se zhutněním jam, šachet, rýh nebo kolem objektů v těchto vykopávkách</t>
  </si>
  <si>
    <t>https://podminky.urs.cz/item/CS_URS_2024_02/174111101</t>
  </si>
  <si>
    <t>2*(1,5*1,5*1,5)-0,21"zásyp tegra šachet v zelení</t>
  </si>
  <si>
    <t>1*(1,5*1,5*1,5)-0,21-(1,5*1,5*0,79)"zásyp šachty v komunikaci</t>
  </si>
  <si>
    <t>213141122</t>
  </si>
  <si>
    <t>Zřízení vrstvy z geotextilie ve sklonu přes 1:5 do 1:2 š přes 3 do 6 m</t>
  </si>
  <si>
    <t>-608555389</t>
  </si>
  <si>
    <t>Zřízení vrstvy z geotextilie filtrační, separační, odvodňovací, ochranné, výztužné nebo protierozní ve sklonu přes 1:5 do 1:2, šířky přes 3 do 6 m</t>
  </si>
  <si>
    <t>https://podminky.urs.cz/item/CS_URS_2024_02/213141122</t>
  </si>
  <si>
    <t>69311081</t>
  </si>
  <si>
    <t>geotextilie netkaná separační, ochranná, filtrační, drenážní PES 300g/m2</t>
  </si>
  <si>
    <t>-908708629</t>
  </si>
  <si>
    <t>318,108906711693*1,1845 'Přepočtené koeficientem množství</t>
  </si>
  <si>
    <t>789315210</t>
  </si>
  <si>
    <t>Nátěr zařízení s povrchem nečlenitým dvousložkový základní epoxidový tl do 40 µm</t>
  </si>
  <si>
    <t>-2132715589</t>
  </si>
  <si>
    <t>Nátěr zařízení s povrchem nečlenitým dvousložkový epoxidový základní, tloušťky do 40 μm</t>
  </si>
  <si>
    <t>https://podminky.urs.cz/item/CS_URS_2024_02/789315210</t>
  </si>
  <si>
    <t>789315214</t>
  </si>
  <si>
    <t>Nátěr zařízení s povrchem nečlenitým dvousložkový mezinátěr epoxidový tl do 40 μm</t>
  </si>
  <si>
    <t>2059478491</t>
  </si>
  <si>
    <t>Nátěr zařízení s povrchem nečlenitým dvousložkový epoxidový mezivrstva, tloušťky do 40 μm</t>
  </si>
  <si>
    <t>https://podminky.urs.cz/item/CS_URS_2024_02/789315214</t>
  </si>
  <si>
    <t>789315220</t>
  </si>
  <si>
    <t>Nátěr zařízení s povrchem nečlenitým dvousložkový krycí epoxidový (vrchní) tl do 40 µm</t>
  </si>
  <si>
    <t>-75809530</t>
  </si>
  <si>
    <t>Nátěr zařízení s povrchem nečlenitým dvousložkový epoxidový krycí (vrchní), tloušťky do 40 μm</t>
  </si>
  <si>
    <t>https://podminky.urs.cz/item/CS_URS_2024_02/789315220</t>
  </si>
  <si>
    <t>R001</t>
  </si>
  <si>
    <t>Zafixování geotextílie ke svahu</t>
  </si>
  <si>
    <t>1654065153</t>
  </si>
  <si>
    <t>271532213</t>
  </si>
  <si>
    <t>Podsyp pod základové konstrukce se zhutněním z hrubého kameniva frakce 8 až 16 mm</t>
  </si>
  <si>
    <t>1910996534</t>
  </si>
  <si>
    <t>Podsyp pod základové konstrukce se zhutněním a urovnáním povrchu z kameniva hrubého, frakce 8 - 16 mm</t>
  </si>
  <si>
    <t>https://podminky.urs.cz/item/CS_URS_2024_02/271532213</t>
  </si>
  <si>
    <t>1,37*6</t>
  </si>
  <si>
    <t>1,15*8,6</t>
  </si>
  <si>
    <t>157*0,25" štěrkodrť</t>
  </si>
  <si>
    <t>274351121</t>
  </si>
  <si>
    <t>Zřízení bednění základových pasů rovného</t>
  </si>
  <si>
    <t>-547334914</t>
  </si>
  <si>
    <t>Bednění základů pasů rovné zřízení</t>
  </si>
  <si>
    <t>https://podminky.urs.cz/item/CS_URS_2024_02/274351121</t>
  </si>
  <si>
    <t>0,5*28,1"nádrž</t>
  </si>
  <si>
    <t>762776789</t>
  </si>
  <si>
    <t>(8,34*150)/1000</t>
  </si>
  <si>
    <t>274313911</t>
  </si>
  <si>
    <t>Základové pásy z betonu tř. C 30/37</t>
  </si>
  <si>
    <t>70137756</t>
  </si>
  <si>
    <t>Základy z betonu prostého pasy betonu kamenem neprokládaného tř. C 30/37</t>
  </si>
  <si>
    <t>https://podminky.urs.cz/item/CS_URS_2024_02/274313911</t>
  </si>
  <si>
    <t>(0,5*0,5*28,1)*1,2"nádrž</t>
  </si>
  <si>
    <t>274351122</t>
  </si>
  <si>
    <t>Odstranění bednění základových pasů rovného</t>
  </si>
  <si>
    <t>-2016104814</t>
  </si>
  <si>
    <t>Bednění základů pasů rovné odstranění</t>
  </si>
  <si>
    <t>https://podminky.urs.cz/item/CS_URS_2024_02/274351122</t>
  </si>
  <si>
    <t>-1733666844</t>
  </si>
  <si>
    <t>180</t>
  </si>
  <si>
    <t>97</t>
  </si>
  <si>
    <t>1735112556</t>
  </si>
  <si>
    <t>1,5*1,5"pod šachtu se zahradní hadicí</t>
  </si>
  <si>
    <t>2026785052</t>
  </si>
  <si>
    <t>88782688</t>
  </si>
  <si>
    <t>53,2019704433498*1,015 'Přepočtené koeficientem množství</t>
  </si>
  <si>
    <t>89</t>
  </si>
  <si>
    <t>877161112</t>
  </si>
  <si>
    <t>Montáž elektrokolen 90° na vodovodním potrubí z PE trub d 32</t>
  </si>
  <si>
    <t>1109897967</t>
  </si>
  <si>
    <t>Montáž tvarovek na vodovodním plastovém potrubí z polyetylenu PE 100 elektrotvarovek SDR 11/PN16 kolen 90° d 32</t>
  </si>
  <si>
    <t>https://podminky.urs.cz/item/CS_URS_2024_02/877161112</t>
  </si>
  <si>
    <t>108</t>
  </si>
  <si>
    <t>28653074</t>
  </si>
  <si>
    <t>elektrokoleno 90° přechodové PE-mosaz vodovodního potrubí PE vnější závit 32-1 1/2"</t>
  </si>
  <si>
    <t>2063436269</t>
  </si>
  <si>
    <t>109</t>
  </si>
  <si>
    <t>722232063</t>
  </si>
  <si>
    <t>Kohout kulový přímý G 1" PN 42 do 185°C vnitřní závit s vypouštěním</t>
  </si>
  <si>
    <t>-941557653</t>
  </si>
  <si>
    <t>Armatury se dvěma závity kulové kohouty PN 42 do 185 °C přímé vnitřní závit s vypouštěním G 1"</t>
  </si>
  <si>
    <t>https://podminky.urs.cz/item/CS_URS_2024_02/722232063</t>
  </si>
  <si>
    <t>114</t>
  </si>
  <si>
    <t>722224154</t>
  </si>
  <si>
    <t>Kulový kohout zahradní s vnějším závitem a páčkou PN 15, T 120°C G 1"</t>
  </si>
  <si>
    <t>-681027558</t>
  </si>
  <si>
    <t>Armatury s jedním závitem ventily kulové zahradní uzávěry PN 15 do 120° C G 1"</t>
  </si>
  <si>
    <t>https://podminky.urs.cz/item/CS_URS_2024_02/722224154</t>
  </si>
  <si>
    <t>113</t>
  </si>
  <si>
    <t>722140115</t>
  </si>
  <si>
    <t>Potrubí vodovodní z ušlechtilé oceli spojované lisováním D 35x 1,5 mm</t>
  </si>
  <si>
    <t>-430628778</t>
  </si>
  <si>
    <t>Potrubí z ocelových trubek z ušlechtilé oceli (nerez) spojované lisováním PN 16 do 85°C Ø 35/1,5</t>
  </si>
  <si>
    <t>https://podminky.urs.cz/item/CS_URS_2024_02/722140115</t>
  </si>
  <si>
    <t>111</t>
  </si>
  <si>
    <t>722290226</t>
  </si>
  <si>
    <t>Zkouška těsnosti vodovodního potrubí závitového DN do 50</t>
  </si>
  <si>
    <t>1055314536</t>
  </si>
  <si>
    <t>Zkoušky, proplach a desinfekce vodovodního potrubí zkoušky těsnosti vodovodního potrubí závitového do DN 50</t>
  </si>
  <si>
    <t>https://podminky.urs.cz/item/CS_URS_2024_02/722290226</t>
  </si>
  <si>
    <t>77</t>
  </si>
  <si>
    <t>871310320</t>
  </si>
  <si>
    <t>Montáž kanalizačního potrubí hladkého plnostěnného SN 12 z polypropylenu DN 150</t>
  </si>
  <si>
    <t>-1621143645</t>
  </si>
  <si>
    <t>Montáž kanalizačního potrubí z polypropylenu PP hladkého plnostěnného SN 12 DN 150</t>
  </si>
  <si>
    <t>https://podminky.urs.cz/item/CS_URS_2024_02/871310320</t>
  </si>
  <si>
    <t>9,4+23,7+8+13,6</t>
  </si>
  <si>
    <t>78</t>
  </si>
  <si>
    <t>28617025</t>
  </si>
  <si>
    <t>trubka kanalizační PP plnostěnná třívrstvá DN 150x1000mm SN12</t>
  </si>
  <si>
    <t>-1449834026</t>
  </si>
  <si>
    <t>54,7*1,015 'Přepočtené koeficientem množství</t>
  </si>
  <si>
    <t>74</t>
  </si>
  <si>
    <t>871350320</t>
  </si>
  <si>
    <t>Montáž kanalizačního potrubí hladkého plnostěnného SN 12 z polypropylenu DN 200</t>
  </si>
  <si>
    <t>-1120606818</t>
  </si>
  <si>
    <t>Montáž kanalizačního potrubí z polypropylenu PP hladkého plnostěnného SN 12 DN 200</t>
  </si>
  <si>
    <t>https://podminky.urs.cz/item/CS_URS_2024_02/871350320</t>
  </si>
  <si>
    <t>75</t>
  </si>
  <si>
    <t>28617026</t>
  </si>
  <si>
    <t>trubka kanalizační PP plnostěnná třívrstvá DN 200x1000mm SN12</t>
  </si>
  <si>
    <t>459207196</t>
  </si>
  <si>
    <t>88,1773399014778*1,015 'Přepočtené koeficientem množství</t>
  </si>
  <si>
    <t>871365251</t>
  </si>
  <si>
    <t>Kanalizační potrubí z tvrdého PVC vícevrstvé tuhost třídy SN16 DN 250</t>
  </si>
  <si>
    <t>2089441104</t>
  </si>
  <si>
    <t>Kanalizační potrubí z tvrdého PVC v otevřeném výkopu ve sklonu do 20 %, hladkého plnostěnného vícevrstvého, tuhost třídy SN 16 DN 250</t>
  </si>
  <si>
    <t>https://podminky.urs.cz/item/CS_URS_2023_01/871365251</t>
  </si>
  <si>
    <t>2,5"mezi odlučovačem kalu a odlučovačem ropných látek</t>
  </si>
  <si>
    <t>4"mezi odlučovačem ropných látek a akumulační nádrží</t>
  </si>
  <si>
    <t>79</t>
  </si>
  <si>
    <t>877315211</t>
  </si>
  <si>
    <t>Montáž kolen na kanalizačním potrubí z PP nebo tvrdého PVC-U trub hladkých plnostěnných DN 150</t>
  </si>
  <si>
    <t>-1433868695</t>
  </si>
  <si>
    <t>Montáž tvarovek na kanalizačním plastovém potrubí z PP nebo PVC-U hladkého plnostěnného kolen, víček nebo hrdlových uzávěrů DN 150</t>
  </si>
  <si>
    <t>https://podminky.urs.cz/item/CS_URS_2024_02/877315211</t>
  </si>
  <si>
    <t>80</t>
  </si>
  <si>
    <t>28617182</t>
  </si>
  <si>
    <t>koleno kanalizační PP třívrstvé SN16 DN 150x45°</t>
  </si>
  <si>
    <t>-58112365</t>
  </si>
  <si>
    <t>91</t>
  </si>
  <si>
    <t>28617192</t>
  </si>
  <si>
    <t>koleno kanalizační PP třívrstvé SN16 DN 150x87°</t>
  </si>
  <si>
    <t>-56707501</t>
  </si>
  <si>
    <t>84</t>
  </si>
  <si>
    <t>877315221</t>
  </si>
  <si>
    <t>Montáž odboček na kanalizačním potrubí z PP nebo tvrdého PVC-U trub hladkých plnostěnných DN 150</t>
  </si>
  <si>
    <t>-1943780728</t>
  </si>
  <si>
    <t>Montáž tvarovek na kanalizačním plastovém potrubí z PP nebo PVC-U hladkého plnostěnného odboček DN 150</t>
  </si>
  <si>
    <t>https://podminky.urs.cz/item/CS_URS_2024_02/877315221</t>
  </si>
  <si>
    <t>85</t>
  </si>
  <si>
    <t>28617205</t>
  </si>
  <si>
    <t>odbočka kanalizační PP třívrstvá SN16 45° DN 150/150</t>
  </si>
  <si>
    <t>281983956</t>
  </si>
  <si>
    <t>82</t>
  </si>
  <si>
    <t>877355211</t>
  </si>
  <si>
    <t>Montáž kolen na kanalizačním potrubí z PP nebo tvrdého PVC-U trub hladkých plnostěnných DN 200</t>
  </si>
  <si>
    <t>-1702081584</t>
  </si>
  <si>
    <t>Montáž tvarovek na kanalizačním plastovém potrubí z PP nebo PVC-U hladkého plnostěnného kolen, víček nebo hrdlových uzávěrů DN 200</t>
  </si>
  <si>
    <t>https://podminky.urs.cz/item/CS_URS_2024_02/877355211</t>
  </si>
  <si>
    <t>81</t>
  </si>
  <si>
    <t>28617245</t>
  </si>
  <si>
    <t>redukce kanalizační PP třívrstvá DN 200/150</t>
  </si>
  <si>
    <t>249905124</t>
  </si>
  <si>
    <t>83</t>
  </si>
  <si>
    <t>28617183</t>
  </si>
  <si>
    <t>koleno kanalizační PP třívrstvé SN16 DN 200x45°</t>
  </si>
  <si>
    <t>1141954939</t>
  </si>
  <si>
    <t>92</t>
  </si>
  <si>
    <t>28617193</t>
  </si>
  <si>
    <t>koleno kanalizační PP třívrstvé SN16 DN 200x87°</t>
  </si>
  <si>
    <t>840869000</t>
  </si>
  <si>
    <t>86</t>
  </si>
  <si>
    <t>877355221</t>
  </si>
  <si>
    <t>Montáž odboček na kanalizačním potrubí z PP nebo tvrdého PVC-U trub hladkých plnostěnných DN 200</t>
  </si>
  <si>
    <t>2114769595</t>
  </si>
  <si>
    <t>Montáž tvarovek na kanalizačním plastovém potrubí z PP nebo PVC-U hladkého plnostěnného odboček DN 200</t>
  </si>
  <si>
    <t>https://podminky.urs.cz/item/CS_URS_2024_02/877355221</t>
  </si>
  <si>
    <t>87</t>
  </si>
  <si>
    <t>28617208</t>
  </si>
  <si>
    <t>odbočka kanalizační PP třívrstvá SN16 45° DN 200/200</t>
  </si>
  <si>
    <t>306137080</t>
  </si>
  <si>
    <t>88</t>
  </si>
  <si>
    <t>28617207</t>
  </si>
  <si>
    <t>odbočka kanalizační PP třívrstvá SN16 45° DN 200/150</t>
  </si>
  <si>
    <t>1822691803</t>
  </si>
  <si>
    <t>877365221</t>
  </si>
  <si>
    <t>Montáž odboček na kanalizačním potrubí z PP nebo tvrdého PVC-U trub hladkých plnostěnných DN 250</t>
  </si>
  <si>
    <t>-1250130116</t>
  </si>
  <si>
    <t>Montáž tvarovek na kanalizačním plastovém potrubí z PP nebo PVC-U hladkého plnostěnného odboček DN 250</t>
  </si>
  <si>
    <t>https://podminky.urs.cz/item/CS_URS_2024_02/877365221</t>
  </si>
  <si>
    <t>28611512</t>
  </si>
  <si>
    <t>redukce kanalizační PVC 250/200</t>
  </si>
  <si>
    <t>-1859376966</t>
  </si>
  <si>
    <t>0,985221674876847*1,015 'Přepočtené koeficientem množství</t>
  </si>
  <si>
    <t>877375221</t>
  </si>
  <si>
    <t>Montáž odboček na kanalizačním potrubí z PP nebo tvrdého PVC-U trub hladkých plnostěnných DN 300</t>
  </si>
  <si>
    <t>213487129</t>
  </si>
  <si>
    <t>Montáž tvarovek na kanalizačním plastovém potrubí z PP nebo PVC-U hladkého plnostěnného odboček DN 300</t>
  </si>
  <si>
    <t>https://podminky.urs.cz/item/CS_URS_2024_02/877375221</t>
  </si>
  <si>
    <t>28617247</t>
  </si>
  <si>
    <t>redukce kanalizační PP třívrstvá DN 300/250</t>
  </si>
  <si>
    <t>-1831789565</t>
  </si>
  <si>
    <t>892351111</t>
  </si>
  <si>
    <t>Tlaková zkouška vodou potrubí DN 150 nebo 200</t>
  </si>
  <si>
    <t>222948946</t>
  </si>
  <si>
    <t>Tlakové zkoušky vodou na potrubí DN 150 nebo 200</t>
  </si>
  <si>
    <t>https://podminky.urs.cz/item/CS_URS_2024_02/892351111</t>
  </si>
  <si>
    <t>895931111</t>
  </si>
  <si>
    <t>Vpusti kanalizačních horské z betonu prostého C30/37 velikosti 1200/600 mm</t>
  </si>
  <si>
    <t>-522547644</t>
  </si>
  <si>
    <t>Vpusti kanalizační horské z betonu prostého tř. C 30/37 velikosti 1200/600 mm</t>
  </si>
  <si>
    <t>https://podminky.urs.cz/item/CS_URS_2024_02/895931111</t>
  </si>
  <si>
    <t>Horská vpusť z prefabrikovaného betonu</t>
  </si>
  <si>
    <t>564749477</t>
  </si>
  <si>
    <t>Horská vpusť z prefabrikovaného betonu pevnostní třídy C30/37. Rozměry 1240/620/1530 mm. V ceně jsou kramlová stupadla s ocelovým jádrem s PE povlakem. Cena zahrnuje mříž s kompozitním rámem s únosností 125 kN.</t>
  </si>
  <si>
    <t>1237643439</t>
  </si>
  <si>
    <t>935112211</t>
  </si>
  <si>
    <t>Osazení příkopového žlabu do betonu tl 100 mm z betonových tvárnic š 800 mm</t>
  </si>
  <si>
    <t>1665381030</t>
  </si>
  <si>
    <t>Osazení betonového příkopového žlabu s vyplněním a zatřením spár cementovou maltou s ložem tl. 100 mm z betonu prostého z betonových příkopových tvárnic šířky přes 500 do 800 mm</t>
  </si>
  <si>
    <t>https://podminky.urs.cz/item/CS_URS_2024_02/935112211</t>
  </si>
  <si>
    <t>59227723</t>
  </si>
  <si>
    <t>žlab dvouvrstvý vibrolisovaný pro povrchové odvodnění betonový 80x330x590/669mm</t>
  </si>
  <si>
    <t>-1633649572</t>
  </si>
  <si>
    <t>104</t>
  </si>
  <si>
    <t>899103112</t>
  </si>
  <si>
    <t>Osazení poklopů litinových, ocelových nebo železobetonových včetně rámů pro třídu zatížení B125, C250</t>
  </si>
  <si>
    <t>-855386179</t>
  </si>
  <si>
    <t>Osazení poklopů šachtových litinových, ocelových nebo železobetonových včetně rámů pro třídu zatížení B125, C250</t>
  </si>
  <si>
    <t>https://podminky.urs.cz/item/CS_URS_2024_02/899103112</t>
  </si>
  <si>
    <t>105</t>
  </si>
  <si>
    <t>63126037</t>
  </si>
  <si>
    <t>poklop šachtový s kompozitním rámem kruhový DN 600 B125</t>
  </si>
  <si>
    <t>1105078274</t>
  </si>
  <si>
    <t>106</t>
  </si>
  <si>
    <t>-791625050</t>
  </si>
  <si>
    <t>100</t>
  </si>
  <si>
    <t>894414211</t>
  </si>
  <si>
    <t>Osazení betonových nebo železobetonových dílců pro šachty desek zákrytových</t>
  </si>
  <si>
    <t>-1572787183</t>
  </si>
  <si>
    <t>https://podminky.urs.cz/item/CS_URS_2024_02/894414211</t>
  </si>
  <si>
    <t>101</t>
  </si>
  <si>
    <t>59225720</t>
  </si>
  <si>
    <t>deska betonová zákrytová pro studny, šachty a jímky celistvý poklop D 62,5x5cm</t>
  </si>
  <si>
    <t>1126911492</t>
  </si>
  <si>
    <t>107</t>
  </si>
  <si>
    <t>59224348</t>
  </si>
  <si>
    <t>těsnění elastomerové pro spojení šachetních dílů DN 1000</t>
  </si>
  <si>
    <t>-1139650481</t>
  </si>
  <si>
    <t>98</t>
  </si>
  <si>
    <t>894411311</t>
  </si>
  <si>
    <t>Osazení betonových nebo železobetonových dílců pro šachty skruží rovných</t>
  </si>
  <si>
    <t>1201930820</t>
  </si>
  <si>
    <t>https://podminky.urs.cz/item/CS_URS_2024_02/894411311</t>
  </si>
  <si>
    <t>99</t>
  </si>
  <si>
    <t>59224162</t>
  </si>
  <si>
    <t>skruž betonová kanalizační se stupadly 100x100x12cm</t>
  </si>
  <si>
    <t>-33082193</t>
  </si>
  <si>
    <t>118</t>
  </si>
  <si>
    <t>894812262</t>
  </si>
  <si>
    <t>Revizní a čistící šachta z PP DN 425 poklop litinový plný do teleskopické trubky pro třídu zatížení D400</t>
  </si>
  <si>
    <t>-1015323954</t>
  </si>
  <si>
    <t>Revizní a čistící šachta z polypropylenu PP pro hladké trouby DN 425 poklop litinový (pro třídu zatížení) plný do teleskopické trubky (D400)</t>
  </si>
  <si>
    <t>https://podminky.urs.cz/item/CS_URS_2024_02/894812262</t>
  </si>
  <si>
    <t>117</t>
  </si>
  <si>
    <t>894812251</t>
  </si>
  <si>
    <t>Revizní a čistící šachta z PP DN 425 poklop betonový s betonovým konusem pro třídu zatížení B125</t>
  </si>
  <si>
    <t>-1820124954</t>
  </si>
  <si>
    <t>Revizní a čistící šachta z polypropylenu PP pro hladké trouby DN 425 poklop betonový (pro třídu zatížení) s betonovým konusem (B125)</t>
  </si>
  <si>
    <t>https://podminky.urs.cz/item/CS_URS_2024_02/894812251</t>
  </si>
  <si>
    <t>116</t>
  </si>
  <si>
    <t>894812249</t>
  </si>
  <si>
    <t>Příplatek k rourám revizní a čistící šachty z PP DN 425 za uříznutí šachtové roury</t>
  </si>
  <si>
    <t>1679123364</t>
  </si>
  <si>
    <t>Revizní a čistící šachta z polypropylenu PP pro hladké trouby DN 425 roura šachtová korugovaná Příplatek k cenám 2231 - 2242 za uříznutí šachtové roury</t>
  </si>
  <si>
    <t>https://podminky.urs.cz/item/CS_URS_2024_02/894812249</t>
  </si>
  <si>
    <t>119</t>
  </si>
  <si>
    <t>894812231</t>
  </si>
  <si>
    <t>Revizní a čistící šachta z PP DN 425 šachtová roura korugovaná bez hrdla světlé hloubky 1500 mm</t>
  </si>
  <si>
    <t>-1366890429</t>
  </si>
  <si>
    <t>Revizní a čistící šachta z polypropylenu PP pro hladké trouby DN 425 roura šachtová korugovaná bez hrdla, světlé hloubky 1500 mm</t>
  </si>
  <si>
    <t>https://podminky.urs.cz/item/CS_URS_2024_02/894812231</t>
  </si>
  <si>
    <t>115</t>
  </si>
  <si>
    <t>894812206</t>
  </si>
  <si>
    <t>Revizní a čistící šachta z PP šachtové dno DN 425/200 průtočné 30°,60°,90°</t>
  </si>
  <si>
    <t>-229638963</t>
  </si>
  <si>
    <t>Revizní a čistící šachta z polypropylenu PP pro hladké trouby DN 425 šachtové dno (DN šachty / DN trubního vedení) DN 425/200 průtočné 30°,60°,90°</t>
  </si>
  <si>
    <t>https://podminky.urs.cz/item/CS_URS_2024_02/894812206</t>
  </si>
  <si>
    <t>122</t>
  </si>
  <si>
    <t>Zpětná klapka DN 32 - 5/4" celomosazná</t>
  </si>
  <si>
    <t>-1762020717</t>
  </si>
  <si>
    <t>123</t>
  </si>
  <si>
    <t>Ponorné čerpadlo systém start/stop</t>
  </si>
  <si>
    <t>-522148961</t>
  </si>
  <si>
    <t xml:space="preserve">Ponorné čerpadlo systém start/stop. Max. průtok 3,5 m3/hod, max. výtlačná výška 100 m, průměr čerpadla 4'', napětí / frekvece 230/50, výkon 1100 W, připojení 1'', stupeň krytí IP 68, hmotnost 16,5 kg. Cena zahrnuje dodávku + montáž.
</t>
  </si>
  <si>
    <t>935113111</t>
  </si>
  <si>
    <t>Osazení odvodňovacího polymerbetonového žlabu s krycím roštem šířky do 200 mm</t>
  </si>
  <si>
    <t>-491950862</t>
  </si>
  <si>
    <t>Osazení odvodňovacího žlabu s krycím roštem polymerbetonového šířky do 200 mm</t>
  </si>
  <si>
    <t>https://podminky.urs.cz/item/CS_URS_2024_02/935113111</t>
  </si>
  <si>
    <t>2,8+4,8</t>
  </si>
  <si>
    <t>56241027</t>
  </si>
  <si>
    <t>žlab odvodňovací PE/PP zátěž A15-D400 světlá š 200mm</t>
  </si>
  <si>
    <t>-1638146561</t>
  </si>
  <si>
    <t>935114112</t>
  </si>
  <si>
    <t>Mikroštěrbinový odvodňovací betonový žlab 220x260 mm se spádem dna 0,5 % se základem</t>
  </si>
  <si>
    <t>-560424688</t>
  </si>
  <si>
    <t>Štěrbinový odvodňovací betonový žlab se základem z betonu prostého a s obetonováním rozměru 220x260 mm (mikroštěrbinový) se spádem dna 0,5 %</t>
  </si>
  <si>
    <t>https://podminky.urs.cz/item/CS_URS_2023_01/935114112</t>
  </si>
  <si>
    <t>Sestava odlučovače ropných látek a akumulačí nádrže na 100 m3</t>
  </si>
  <si>
    <t>-779131909</t>
  </si>
  <si>
    <t>Sestava odlučovače ropných látek a akumulačí nádrže na 100 m3. Odlučovač ropných látek, odlučovač kalu a akumulační nádrž jsou s ochranou proti vztlaku spodní vody - tzv. přitěžovacím prstencem. Cena obsahuje pronájem jeřábu nosnosti 100 t. Cena je platná při objednání celého rozsahu nabídky. Celý popis - viz. technická zpráva v PD.</t>
  </si>
  <si>
    <t>62</t>
  </si>
  <si>
    <t>Příplatek za zabezpeční nádrže proti vztlaku spodní vody</t>
  </si>
  <si>
    <t>-1494668809</t>
  </si>
  <si>
    <t>Příplatek na zabezpeční akumulační nádrže proti vztlaku spodní vody. Osazení systémové lišty se spřahovací výztuží.Cena nazahrnuje monolitickou dobetonávku prstenců.</t>
  </si>
  <si>
    <t>127</t>
  </si>
  <si>
    <t>919542111</t>
  </si>
  <si>
    <t>Zřízení propustku, mostku z trub ocelových rýhovaných kruhového profilu DN do 800 mm</t>
  </si>
  <si>
    <t>99557697</t>
  </si>
  <si>
    <t>Zřízení propustku, podchodu, mostku nebo kanálu z trub ocelových rýhovaných včetně montáže spojovacích prstenců, profilu kruhového DN do 800 mm</t>
  </si>
  <si>
    <t>https://podminky.urs.cz/item/CS_URS_2024_02/919542111</t>
  </si>
  <si>
    <t>64</t>
  </si>
  <si>
    <t>59224184</t>
  </si>
  <si>
    <t>prstenec šachtový vyrovnávací betonový 625x120x40mm</t>
  </si>
  <si>
    <t>1946795969</t>
  </si>
  <si>
    <t>6,89655172413793*1,015 'Přepočtené koeficientem množství</t>
  </si>
  <si>
    <t>126</t>
  </si>
  <si>
    <t>59224187</t>
  </si>
  <si>
    <t>prstenec šachtový vyrovnávací betonový 625x120x100mm</t>
  </si>
  <si>
    <t>1985303164</t>
  </si>
  <si>
    <t>63</t>
  </si>
  <si>
    <t>919542112</t>
  </si>
  <si>
    <t>Zřízení propustku, mostku z trub ocelových rýhovaných kruhového profilu DN přes 800 do 1200 mm</t>
  </si>
  <si>
    <t>-1572722112</t>
  </si>
  <si>
    <t>Zřízení propustku, podchodu, mostku nebo kanálu z trub ocelových rýhovaných včetně montáže spojovacích prstenců, profilu kruhového DN přes 800 do 1 200 mm</t>
  </si>
  <si>
    <t>https://podminky.urs.cz/item/CS_URS_2024_02/919542112</t>
  </si>
  <si>
    <t>128</t>
  </si>
  <si>
    <t>59224056</t>
  </si>
  <si>
    <t>konus betonové šachty DN 1000 kanalizační 100x62,5x67cm kapsové stupadlo</t>
  </si>
  <si>
    <t>-985264872</t>
  </si>
  <si>
    <t>3,94088669950739*1,015 'Přepočtené koeficientem množství</t>
  </si>
  <si>
    <t>68</t>
  </si>
  <si>
    <t>59224160</t>
  </si>
  <si>
    <t>skruž betonová kanalizační se stupadly 100x25x12cm</t>
  </si>
  <si>
    <t>-2073180402</t>
  </si>
  <si>
    <t>129</t>
  </si>
  <si>
    <t>-1901792652</t>
  </si>
  <si>
    <t>69</t>
  </si>
  <si>
    <t>59224161</t>
  </si>
  <si>
    <t>skruž betonová kanalizační se stupadly 100x50x12cm</t>
  </si>
  <si>
    <t>261925043</t>
  </si>
  <si>
    <t>70</t>
  </si>
  <si>
    <t>-477981657</t>
  </si>
  <si>
    <t>73</t>
  </si>
  <si>
    <t>166837022</t>
  </si>
  <si>
    <t>724</t>
  </si>
  <si>
    <t>Zdravotechnika - strojní vybavení</t>
  </si>
  <si>
    <t>71</t>
  </si>
  <si>
    <t>977151113</t>
  </si>
  <si>
    <t>Jádrové vrty diamantovými korunkami do stavebních materiálů D přes 40 do 50 mm</t>
  </si>
  <si>
    <t>514095168</t>
  </si>
  <si>
    <t>Jádrové vrty diamantovými korunkami do stavebních materiálů (železobetonu, betonu, cihel, obkladů, dlažeb, kamene) průměru přes 40 do 50 mm</t>
  </si>
  <si>
    <t>https://podminky.urs.cz/item/CS_URS_2024_02/977151113</t>
  </si>
  <si>
    <t>72</t>
  </si>
  <si>
    <t>Zahradní hadice 5/4 z PVC v délce 50 m</t>
  </si>
  <si>
    <t>-1153465002</t>
  </si>
  <si>
    <t xml:space="preserve">Zahradní hadice 5/4 z PVC v délce 50 m. Trhací tlak 30 bar, max. teplota vody 60°. </t>
  </si>
  <si>
    <t>Etapa 1 - SO 09 - Oplocení a posuvné brány</t>
  </si>
  <si>
    <t xml:space="preserve">      1.3 - Protipožární ochranná zeď</t>
  </si>
  <si>
    <t xml:space="preserve">      1.4 - Posuvné brány</t>
  </si>
  <si>
    <t xml:space="preserve">      1.6 - Oplocení - plotové sloupky</t>
  </si>
  <si>
    <t xml:space="preserve">      2.3 - Protipožární ochranná stěna</t>
  </si>
  <si>
    <t xml:space="preserve">      2.4 - Posuvné brány</t>
  </si>
  <si>
    <t xml:space="preserve">      3.3 - Protipožární ochranná zeď</t>
  </si>
  <si>
    <t xml:space="preserve">      3.4 - Posuvné brány</t>
  </si>
  <si>
    <t xml:space="preserve">      3.6 - Oplocení - plotové sloupky</t>
  </si>
  <si>
    <t xml:space="preserve">    997 - Přesun sutě</t>
  </si>
  <si>
    <t xml:space="preserve">    22-M - Montáže technologických zařízení pro dopravní stavby</t>
  </si>
  <si>
    <t>1.3</t>
  </si>
  <si>
    <t>Protipožární ochranná zeď</t>
  </si>
  <si>
    <t>-1325726927</t>
  </si>
  <si>
    <t>14,2" protipožární zeď</t>
  </si>
  <si>
    <t>132251101</t>
  </si>
  <si>
    <t>Hloubení rýh nezapažených š do 800 mm v hornině třídy těžitelnosti I skupiny 3 objem do 20 m3 strojně</t>
  </si>
  <si>
    <t>-1045363712</t>
  </si>
  <si>
    <t>Hloubení nezapažených rýh šířky do 800 mm strojně s urovnáním dna do předepsaného profilu a spádu v hornině třídy těžitelnosti I skupiny 3 do 20 m3</t>
  </si>
  <si>
    <t>https://podminky.urs.cz/item/CS_URS_2024_02/132251101</t>
  </si>
  <si>
    <t>1,42</t>
  </si>
  <si>
    <t>132351101</t>
  </si>
  <si>
    <t>Hloubení rýh nezapažených š do 800 mm v hornině třídy těžitelnosti II skupiny 4 objem do 20 m3 strojně</t>
  </si>
  <si>
    <t>-875886537</t>
  </si>
  <si>
    <t>Hloubení nezapažených rýh šířky do 800 mm strojně s urovnáním dna do předepsaného profilu a spádu v hornině třídy těžitelnosti II skupiny 4 do 20 m3</t>
  </si>
  <si>
    <t>https://podminky.urs.cz/item/CS_URS_2024_02/132351101</t>
  </si>
  <si>
    <t>14,91</t>
  </si>
  <si>
    <t>1512929035</t>
  </si>
  <si>
    <t>-937208956</t>
  </si>
  <si>
    <t>14,2*0,1"cesta tam</t>
  </si>
  <si>
    <t>14,2*0,1"cesta zpátky</t>
  </si>
  <si>
    <t>-1977901629</t>
  </si>
  <si>
    <t>14,2*0,1</t>
  </si>
  <si>
    <t>-14734432</t>
  </si>
  <si>
    <t>-1236791237</t>
  </si>
  <si>
    <t>1,42*26</t>
  </si>
  <si>
    <t>-576163801</t>
  </si>
  <si>
    <t>-1979816795</t>
  </si>
  <si>
    <t>14,91*26</t>
  </si>
  <si>
    <t>1821343702</t>
  </si>
  <si>
    <t>1,42+14,91</t>
  </si>
  <si>
    <t>1483544720</t>
  </si>
  <si>
    <t>(16,33*1200)/1000</t>
  </si>
  <si>
    <t>1.4</t>
  </si>
  <si>
    <t>Posuvné brány</t>
  </si>
  <si>
    <t>131251100</t>
  </si>
  <si>
    <t>Hloubení jam nezapažených v hornině třídy těžitelnosti I skupiny 3 objem do 20 m3 strojně</t>
  </si>
  <si>
    <t>-286604595</t>
  </si>
  <si>
    <t>Hloubení nezapažených jam a zářezů strojně s urovnáním dna do předepsaného profilu a spádu v hornině třídy těžitelnosti I skupiny 3 do 20 m3</t>
  </si>
  <si>
    <t>https://podminky.urs.cz/item/CS_URS_2024_02/131251100</t>
  </si>
  <si>
    <t>0,1+0,1</t>
  </si>
  <si>
    <t>131351100</t>
  </si>
  <si>
    <t>Hloubení jam nezapažených v hornině třídy těžitelnosti II skupiny 4 objem do 20 m3 strojně</t>
  </si>
  <si>
    <t>2046270515</t>
  </si>
  <si>
    <t>Hloubení nezapažených jam a zářezů strojně s urovnáním dna do předepsaného profilu a spádu v hornině třídy těžitelnosti II skupiny 4 do 20 m3</t>
  </si>
  <si>
    <t>https://podminky.urs.cz/item/CS_URS_2024_02/131351100</t>
  </si>
  <si>
    <t>0,5+0,5</t>
  </si>
  <si>
    <t>1378639000</t>
  </si>
  <si>
    <t>0,2+0,2</t>
  </si>
  <si>
    <t>317779073</t>
  </si>
  <si>
    <t>1,5+1,5</t>
  </si>
  <si>
    <t>-584347278</t>
  </si>
  <si>
    <t>0,2</t>
  </si>
  <si>
    <t>0,4</t>
  </si>
  <si>
    <t>-182071193</t>
  </si>
  <si>
    <t>0,2+0,4</t>
  </si>
  <si>
    <t>-2036300627</t>
  </si>
  <si>
    <t>0,6*26</t>
  </si>
  <si>
    <t>1877744433</t>
  </si>
  <si>
    <t>1+3</t>
  </si>
  <si>
    <t>629008219</t>
  </si>
  <si>
    <t>4*26</t>
  </si>
  <si>
    <t>1376486952</t>
  </si>
  <si>
    <t>0,6+4</t>
  </si>
  <si>
    <t>1209872917</t>
  </si>
  <si>
    <t>(4,6*1200)/1000</t>
  </si>
  <si>
    <t>1.6</t>
  </si>
  <si>
    <t>Oplocení - plotové sloupky</t>
  </si>
  <si>
    <t>-1633137085</t>
  </si>
  <si>
    <t>90*0,07</t>
  </si>
  <si>
    <t>131213102</t>
  </si>
  <si>
    <t>Hloubení jam v nesoudržných horninách třídy těžitelnosti I, skupiny 3 ručně</t>
  </si>
  <si>
    <t>CS ÚRS 2021 01</t>
  </si>
  <si>
    <t>644651341</t>
  </si>
  <si>
    <t>Hloubení jam ručně zapažených i nezapažených s urovnáním dna do předepsaného profilu a spádu v hornině třídy těžitelnosti I skupiny 3 nesoudržných</t>
  </si>
  <si>
    <t>https://podminky.urs.cz/item/CS_URS_2021_01/131213102</t>
  </si>
  <si>
    <t>90*0,07*0,1</t>
  </si>
  <si>
    <t>131312502</t>
  </si>
  <si>
    <t>Hloubení jamek pro sloupky, zábradlí, značky objem do 0,5 m3 v nesoudržných horninách třídy těžitelnosti II skupiny 4 ručně</t>
  </si>
  <si>
    <t>-1688608792</t>
  </si>
  <si>
    <t>Hloubení jamek pro spodní stavbu železnic ručně pro sloupky zábradlí, značky, apod. objemu do 0,5 m3 s odhozením výkopku nebo naložením na dopravní prostředek v hornině třídy těžitelnosti II skupiny 4 nesoudržných</t>
  </si>
  <si>
    <t>https://podminky.urs.cz/item/CS_URS_2024_02/131312502</t>
  </si>
  <si>
    <t>90*0,07*0,7</t>
  </si>
  <si>
    <t>1911951788</t>
  </si>
  <si>
    <t>0,63</t>
  </si>
  <si>
    <t>4,41</t>
  </si>
  <si>
    <t>2143510388</t>
  </si>
  <si>
    <t>6,3*0,1"cesta tam</t>
  </si>
  <si>
    <t>6,3*0,1"cesta zpátky</t>
  </si>
  <si>
    <t>631515451</t>
  </si>
  <si>
    <t>6,3*0,1</t>
  </si>
  <si>
    <t>1391820206</t>
  </si>
  <si>
    <t>-1148294002</t>
  </si>
  <si>
    <t>0,63*26</t>
  </si>
  <si>
    <t>1107575820</t>
  </si>
  <si>
    <t>467401525</t>
  </si>
  <si>
    <t>4,41*26</t>
  </si>
  <si>
    <t>-1308634153</t>
  </si>
  <si>
    <t>0,63+4,41</t>
  </si>
  <si>
    <t>1309555953</t>
  </si>
  <si>
    <t>(5,04*1200)/1000</t>
  </si>
  <si>
    <t>2.3</t>
  </si>
  <si>
    <t>Protipožární ochranná stěna</t>
  </si>
  <si>
    <t>271572211</t>
  </si>
  <si>
    <t>Podsyp pod základové konstrukce se zhutněním z netříděného štěrkopísku</t>
  </si>
  <si>
    <t>-744141556</t>
  </si>
  <si>
    <t>Podsyp pod základové konstrukce se zhutněním a urovnáním povrchu ze štěrkopísku netříděného</t>
  </si>
  <si>
    <t>https://podminky.urs.cz/item/CS_URS_2024_02/271572211</t>
  </si>
  <si>
    <t>18,1*0,1</t>
  </si>
  <si>
    <t>274313511</t>
  </si>
  <si>
    <t>Základové pásy z betonu tř. C 12/15</t>
  </si>
  <si>
    <t>-2143791270</t>
  </si>
  <si>
    <t>Základy z betonu prostého pasy betonu kamenem neprokládaného tř. C 12/15</t>
  </si>
  <si>
    <t>https://podminky.urs.cz/item/CS_URS_2024_02/274313511</t>
  </si>
  <si>
    <t>18,1*1,1</t>
  </si>
  <si>
    <t>350317730</t>
  </si>
  <si>
    <t>61,6*1,1</t>
  </si>
  <si>
    <t>-1322242358</t>
  </si>
  <si>
    <t>2.4</t>
  </si>
  <si>
    <t>1365585425</t>
  </si>
  <si>
    <t>(0,3*0,1*2)+(1,68*0,1)"brána 6,0 m</t>
  </si>
  <si>
    <t>1,68*0,1"brána 6,0 m</t>
  </si>
  <si>
    <t>(0,2*0,1*2)+(1,68*0,1)"brána 9,0 m</t>
  </si>
  <si>
    <t>1,68*0,1"brána 9,0 m</t>
  </si>
  <si>
    <t>120461944</t>
  </si>
  <si>
    <t>1,68*1"brána 6,0 m</t>
  </si>
  <si>
    <t>1,68*1"brána 9,0 m</t>
  </si>
  <si>
    <t>66035445</t>
  </si>
  <si>
    <t>6,2*1"brána 6,0 m</t>
  </si>
  <si>
    <t>6,2*1"brána 9,0 m</t>
  </si>
  <si>
    <t>-1051342530</t>
  </si>
  <si>
    <t>274362021</t>
  </si>
  <si>
    <t>Výztuž základových pasů svařovanými sítěmi Kari</t>
  </si>
  <si>
    <t>-708187901</t>
  </si>
  <si>
    <t>Výztuž základů pasů ze svařovaných sítí z drátů typu KARI</t>
  </si>
  <si>
    <t>https://podminky.urs.cz/item/CS_URS_2024_02/274362021</t>
  </si>
  <si>
    <t>((1,03*2*1,35)*50,6)/1000"brána 6,0 m</t>
  </si>
  <si>
    <t>((1,03*2*1,35)*50,6)/1000"brána 9,0 m</t>
  </si>
  <si>
    <t>275313511</t>
  </si>
  <si>
    <t>Základové patky z betonu tř. C 12/15</t>
  </si>
  <si>
    <t>-1229120925</t>
  </si>
  <si>
    <t>Základy z betonu prostého patky a bloky z betonu kamenem neprokládaného tř. C 12/15</t>
  </si>
  <si>
    <t>https://podminky.urs.cz/item/CS_URS_2024_02/275313511</t>
  </si>
  <si>
    <t>0,3*1*2"brána 6,0 m</t>
  </si>
  <si>
    <t>0,3*1*2"brána 9,0 m</t>
  </si>
  <si>
    <t>275351121</t>
  </si>
  <si>
    <t>Zřízení bednění základových patek</t>
  </si>
  <si>
    <t>-2304505</t>
  </si>
  <si>
    <t>Bednění základů patek zřízení</t>
  </si>
  <si>
    <t>https://podminky.urs.cz/item/CS_URS_2024_02/275351121</t>
  </si>
  <si>
    <t>2,2*1*2"brána 6,0 m</t>
  </si>
  <si>
    <t>2,2*1*2"brána 9,0 m</t>
  </si>
  <si>
    <t>275351122</t>
  </si>
  <si>
    <t>Odstranění bednění základových patek</t>
  </si>
  <si>
    <t>622750168</t>
  </si>
  <si>
    <t>Bednění základů patek odstranění</t>
  </si>
  <si>
    <t>https://podminky.urs.cz/item/CS_URS_2024_02/275351122</t>
  </si>
  <si>
    <t>3.3</t>
  </si>
  <si>
    <t>311113144</t>
  </si>
  <si>
    <t>Nadzákladová zeď tl přes 250 do 300 mm z hladkých tvárnic ztraceného bednění včetně výplně z betonu tř. C 20/25</t>
  </si>
  <si>
    <t>923933133</t>
  </si>
  <si>
    <t>Nadzákladové zdi z betonových tvárnic ztraceného bednění hladkých, včetně výplně z betonu třídy C 20/25, tloušťky zdiva přes 250 do 300 mm</t>
  </si>
  <si>
    <t>https://podminky.urs.cz/item/CS_URS_2024_02/311113144</t>
  </si>
  <si>
    <t>3*29,9</t>
  </si>
  <si>
    <t>311361821</t>
  </si>
  <si>
    <t>Výztuž nosných zdí betonářskou ocelí 10 505</t>
  </si>
  <si>
    <t>933591550</t>
  </si>
  <si>
    <t>Výztuž nadzákladových zdí nosných svislých nebo odkloněných od svislice, rovných nebo oblých z betonářské oceli 10 505 (R) nebo BSt 500</t>
  </si>
  <si>
    <t>https://podminky.urs.cz/item/CS_URS_2024_02/311361821</t>
  </si>
  <si>
    <t>0,106*1,35"označení 1</t>
  </si>
  <si>
    <t>0,313*1,35"označení 2</t>
  </si>
  <si>
    <t>0,480*1,35"označení 3</t>
  </si>
  <si>
    <t>348272515</t>
  </si>
  <si>
    <t>Plotová stříška pro zeď tl 295 mm z tvarovek hladkých nebo štípaných přírodních</t>
  </si>
  <si>
    <t>-407394800</t>
  </si>
  <si>
    <t>Ploty z tvárnic betonových plotová stříška lepená mrazuvzdorným lepidlem z tvarovek hladkých nebo štípaných, sedlového tvaru přírodních, tloušťka zdiva 295 mm</t>
  </si>
  <si>
    <t>https://podminky.urs.cz/item/CS_URS_2024_02/348272515</t>
  </si>
  <si>
    <t>29,9</t>
  </si>
  <si>
    <t>59235024</t>
  </si>
  <si>
    <t>stříška průběžná i sloupková betonová šedá 500x500x50mm</t>
  </si>
  <si>
    <t>194577167</t>
  </si>
  <si>
    <t>3.4</t>
  </si>
  <si>
    <t>348172115</t>
  </si>
  <si>
    <t>Montáž vjezdových bran samonosných jednokřídlových pl přes 6 m2 do 9 m2</t>
  </si>
  <si>
    <t>2131162668</t>
  </si>
  <si>
    <t>Montáž vjezdových bran samonosných posuvných jednokřídlových plochy přes 6 do 9 m2</t>
  </si>
  <si>
    <t>https://podminky.urs.cz/item/CS_URS_2024_02/348172115</t>
  </si>
  <si>
    <t>Samonosná hliníková brána dl. 6,0 m</t>
  </si>
  <si>
    <t>664024390</t>
  </si>
  <si>
    <t>Samonosná hliníková brána dl. 6,0 m, výška 1,4 m, přírodní hliník. Set obsahuje - hliníkový rám 90/60 + hliníkový nosný profil, 2x nerezový nosný nastavitelný vozík, nerezové dojezdové kolečko, 2x nerezové záslepky profilu, nerezovou dojezdovou kapsu ( horní + spodní), gumové dorazy, nerezové nastavitelné horní vedení, nerezové držáky horní i spodní kapsy, kompletní nerezový spojovací materiál.
Výplň - pozinkované pletivo + PVC RAL 6005 nebo 7016.
Hliníkový sloupek 120x120x1500 mm</t>
  </si>
  <si>
    <t>42900"set samonosná brána</t>
  </si>
  <si>
    <t>14280"pletivo</t>
  </si>
  <si>
    <t>2200*2"sloupek 120x120x1500 mm</t>
  </si>
  <si>
    <t>Samonosná hliníková brána dl. 9,0 m</t>
  </si>
  <si>
    <t>-1700444622</t>
  </si>
  <si>
    <t xml:space="preserve">Samonosná hliníková brána dl. 9,0 m, výšky 1,4 m, přírodní hliník. Set obsahuje - hliníkový rám 90/60 + hliníkový nosný profil, 2x nerezový nastavitelný vozík, nerezové dojezdové kolečko, 2x nerezové záslepky profilu, nerezovou dojezdovou kapsu (horní+spodní), gumové dorazy, nerezové nastavitelné horní vedení, nerezové držáky horní i spodní kapsy, kompletní nerezový spojovací materiál.
Výplň pozinkované pletivo + PVC RAL 6005 nebo 7016.
Hliníkový sloupek 2x </t>
  </si>
  <si>
    <t>140000"brána</t>
  </si>
  <si>
    <t>21420"pletivo</t>
  </si>
  <si>
    <t>7500*2"sloupek</t>
  </si>
  <si>
    <t>348172911</t>
  </si>
  <si>
    <t>Montáž pohonu pro bránu</t>
  </si>
  <si>
    <t>1370857443</t>
  </si>
  <si>
    <t>Montáž vjezdových bran doplňků pohonu pro bránu</t>
  </si>
  <si>
    <t>https://podminky.urs.cz/item/CS_URS_2024_02/348172911</t>
  </si>
  <si>
    <t>Pohon pro bránu dl.6,0 m</t>
  </si>
  <si>
    <t>-1672189300</t>
  </si>
  <si>
    <t>Pohon pro bránu dl.6,0 m, výšky 1,4 m. Cena zahrnuje hřebeny, podložky pod pohon, fotobuňka, 1x dálkový ovladač a elektroinstalační materiál.</t>
  </si>
  <si>
    <t>Pohon pro bránu dl. 9,0 m</t>
  </si>
  <si>
    <t>586040483</t>
  </si>
  <si>
    <t>Pohon pro bránu dl. 9,0 m, výšky 1,4 m. 230 V v RTS, 2x dálkový ovladač, hřebeny.</t>
  </si>
  <si>
    <t>18860</t>
  </si>
  <si>
    <t>3.6</t>
  </si>
  <si>
    <t>338171113</t>
  </si>
  <si>
    <t>Osazování sloupků a vzpěr plotových ocelových v do 2 m se zabetonováním</t>
  </si>
  <si>
    <t>2092471095</t>
  </si>
  <si>
    <t>Montáž sloupků a vzpěr plotových ocelových trubkových nebo profilovaných výšky do 2 m se zabetonováním do 0,08 m3 do připravených jamek</t>
  </si>
  <si>
    <t>https://podminky.urs.cz/item/CS_URS_2024_02/338171113</t>
  </si>
  <si>
    <t>55342242</t>
  </si>
  <si>
    <t>sloupek plotový Pz 2250/48x1,5mm</t>
  </si>
  <si>
    <t>754323031</t>
  </si>
  <si>
    <t>55342273</t>
  </si>
  <si>
    <t>vzpěra plotová Pz 2000/38x1,5mm</t>
  </si>
  <si>
    <t>464601275</t>
  </si>
  <si>
    <t>55342202</t>
  </si>
  <si>
    <t>objímka pro uchycení vzpěry na sloupek D 40-50mm</t>
  </si>
  <si>
    <t>-1596287573</t>
  </si>
  <si>
    <t>348121221</t>
  </si>
  <si>
    <t>Osazení podhrabových desek dl přes 2 do 3 m na ocelové plotové sloupky</t>
  </si>
  <si>
    <t>-1083277389</t>
  </si>
  <si>
    <t>Osazení podhrabových desek na ocelové sloupky, délky desek přes 2 do 3 m</t>
  </si>
  <si>
    <t>https://podminky.urs.cz/item/CS_URS_2024_02/348121221</t>
  </si>
  <si>
    <t>Betonová podhrabová deska 2950x200x50 mm</t>
  </si>
  <si>
    <t>33274490</t>
  </si>
  <si>
    <t>59232551</t>
  </si>
  <si>
    <t>držák podhrabové desky typ U výšky 200mm koncový povrchová úprava žárový zinek</t>
  </si>
  <si>
    <t>482813319</t>
  </si>
  <si>
    <t>59232554</t>
  </si>
  <si>
    <t>kolík fixační pro ukotvení vzpěry do podhrabové desky</t>
  </si>
  <si>
    <t>743727084</t>
  </si>
  <si>
    <t>59232555</t>
  </si>
  <si>
    <t>držák pletiva podhrabové desky</t>
  </si>
  <si>
    <t>-866609175</t>
  </si>
  <si>
    <t>348401120</t>
  </si>
  <si>
    <t>Montáž oplocení ze strojového pletiva s napínacími dráty v do 1,6 m</t>
  </si>
  <si>
    <t>30893987</t>
  </si>
  <si>
    <t>Montáž oplocení z pletiva strojového s napínacími dráty do 1,6 m</t>
  </si>
  <si>
    <t>https://podminky.urs.cz/item/CS_URS_2024_02/348401120</t>
  </si>
  <si>
    <t>65</t>
  </si>
  <si>
    <t>31324772</t>
  </si>
  <si>
    <t>pletivo čtyřhranné Zn pletené 55x55/2,0mm v 1500mm</t>
  </si>
  <si>
    <t>1488995370</t>
  </si>
  <si>
    <t>66</t>
  </si>
  <si>
    <t>31324771</t>
  </si>
  <si>
    <t>pletivo čtyřhranné Zn pletené 55x55/2,15mm v 1250mm</t>
  </si>
  <si>
    <t>9099985</t>
  </si>
  <si>
    <t>67</t>
  </si>
  <si>
    <t>966071711</t>
  </si>
  <si>
    <t>Bourání sloupků a vzpěr plotových ocelových do 2,5 m zabetonovaných</t>
  </si>
  <si>
    <t>1469593562</t>
  </si>
  <si>
    <t>Bourání plotových sloupků a vzpěr ocelových trubkových nebo profilovaných výšky do 2,50 m zabetonovaných</t>
  </si>
  <si>
    <t>https://podminky.urs.cz/item/CS_URS_2024_02/966071711</t>
  </si>
  <si>
    <t>966071821</t>
  </si>
  <si>
    <t>Rozebrání oplocení z drátěného pletiva se čtvercovými oky v do 1,6 m</t>
  </si>
  <si>
    <t>-232639690</t>
  </si>
  <si>
    <t>Rozebrání oplocení z pletiva drátěného se čtvercovými oky, výšky do 1,6 m</t>
  </si>
  <si>
    <t>https://podminky.urs.cz/item/CS_URS_2024_02/966071821</t>
  </si>
  <si>
    <t>966073813</t>
  </si>
  <si>
    <t>Rozebrání vrat a vrátek k oplocení pl přes 10 do 20 m2</t>
  </si>
  <si>
    <t>-1854528841</t>
  </si>
  <si>
    <t>Rozebrání vrat a vrátek k oplocení plochy jednotlivě přes 10 do 20 m2</t>
  </si>
  <si>
    <t>https://podminky.urs.cz/item/CS_URS_2024_02/966073813</t>
  </si>
  <si>
    <t>977131110</t>
  </si>
  <si>
    <t>Vrty příklepovými vrtáky D do 16 mm do cihelného zdiva nebo prostého betonu</t>
  </si>
  <si>
    <t>1573219108</t>
  </si>
  <si>
    <t>Vrty příklepovými vrtáky do cihelného zdiva nebo prostého betonu průměru do 16 mm</t>
  </si>
  <si>
    <t>https://podminky.urs.cz/item/CS_URS_2024_02/977131110</t>
  </si>
  <si>
    <t>98*0,54</t>
  </si>
  <si>
    <t>Chemická kotva vhodná pro kotvení betonářské oceli do betonu</t>
  </si>
  <si>
    <t>1469530874</t>
  </si>
  <si>
    <t>Chemická kotva vhodná pro kotvení betonářské oceli do betonu. Cena zahrnuje D+M.</t>
  </si>
  <si>
    <t>997</t>
  </si>
  <si>
    <t>Přesun sutě</t>
  </si>
  <si>
    <t>997221612</t>
  </si>
  <si>
    <t>Nakládání vybouraných hmot na dopravní prostředky pro vodorovnou dopravu</t>
  </si>
  <si>
    <t>-1202273285</t>
  </si>
  <si>
    <t>Nakládání na dopravní prostředky pro vodorovnou dopravu vybouraných hmot</t>
  </si>
  <si>
    <t>https://podminky.urs.cz/item/CS_URS_2024_02/997221612</t>
  </si>
  <si>
    <t>(0,08+0,003)*90"základ + sloupek</t>
  </si>
  <si>
    <t>(1,27*200)/1000"pletivo</t>
  </si>
  <si>
    <t>997221625</t>
  </si>
  <si>
    <t>Poplatek za uložení na skládce (skládkovné) stavebního odpadu železobetonového kód odpadu 17 01 01</t>
  </si>
  <si>
    <t>1005394318</t>
  </si>
  <si>
    <t>Poplatek za uložení stavebního odpadu na skládce (skládkovné) z armovaného betonu zatříděného do Katalogu odpadů pod kódem 17 01 01</t>
  </si>
  <si>
    <t>https://podminky.urs.cz/item/CS_URS_2024_02/997221625</t>
  </si>
  <si>
    <t>1898885481</t>
  </si>
  <si>
    <t>22-M</t>
  </si>
  <si>
    <t>Montáže technologických zařízení pro dopravní stavby</t>
  </si>
  <si>
    <t>220320201</t>
  </si>
  <si>
    <t>Montáž zvonku pro vnitřní použití na střídavý nebo stejnosměrný proud napětí 3 až 24 V</t>
  </si>
  <si>
    <t>1090117844</t>
  </si>
  <si>
    <t>https://podminky.urs.cz/item/CS_URS_2024_02/220320201</t>
  </si>
  <si>
    <t>R5</t>
  </si>
  <si>
    <t xml:space="preserve">Bezdrátový zvonek </t>
  </si>
  <si>
    <t>256</t>
  </si>
  <si>
    <t>-1431472059</t>
  </si>
  <si>
    <t>Bezdrátový zvonek, akustický výkon 85 dB, frekvence 433,92 MHz, provozní teplota zoven -20°C až 50°C, provozní teplota siréna 0°C až 50°C</t>
  </si>
  <si>
    <t>220320233</t>
  </si>
  <si>
    <t>Montáž tlačítka pro zvonky</t>
  </si>
  <si>
    <t>966431095</t>
  </si>
  <si>
    <t>Montáž příslušenství zvonku tlačítka</t>
  </si>
  <si>
    <t>https://podminky.urs.cz/item/CS_URS_2024_02/220320233</t>
  </si>
  <si>
    <t>76</t>
  </si>
  <si>
    <t>Bezdrátové tlačítko</t>
  </si>
  <si>
    <t>-2036074308</t>
  </si>
  <si>
    <t>Bezdrátové tlačítko, stupěň krytí IP 65, Vf. výkon 10 mW, frekvence 433,92 MHz, provozní teplota -20°C až 50°C</t>
  </si>
  <si>
    <t>Etapa 1 - SO 10 - Venkovní osvětlení a elektro</t>
  </si>
  <si>
    <t>1 - Rozvod NN</t>
  </si>
  <si>
    <t>16.1</t>
  </si>
  <si>
    <t>Zásuvka 400v/16A IP64</t>
  </si>
  <si>
    <t>ks</t>
  </si>
  <si>
    <t>1696346324</t>
  </si>
  <si>
    <t>21.1</t>
  </si>
  <si>
    <t>Ocelová nosná konstrukce vč.nátěru</t>
  </si>
  <si>
    <t>284013036</t>
  </si>
  <si>
    <t>Pol1</t>
  </si>
  <si>
    <t>Elektroměrový rozvaděč RE1 (3x25A) vč.plast.pilíře</t>
  </si>
  <si>
    <t>-1337026988</t>
  </si>
  <si>
    <t>Pol10</t>
  </si>
  <si>
    <t>Kabel CYKY 7x1,5</t>
  </si>
  <si>
    <t>1831328285</t>
  </si>
  <si>
    <t>Pol11</t>
  </si>
  <si>
    <t>Kabel CYKY 3x2,5</t>
  </si>
  <si>
    <t>1006896560</t>
  </si>
  <si>
    <t>Pol12</t>
  </si>
  <si>
    <t>Kabel CYKY 3x4</t>
  </si>
  <si>
    <t>-1991596852</t>
  </si>
  <si>
    <t>Pol13</t>
  </si>
  <si>
    <t>Kabel JYTY 2x1</t>
  </si>
  <si>
    <t>-2098857610</t>
  </si>
  <si>
    <t>Pol14</t>
  </si>
  <si>
    <t>Drát FeZn d=10mm</t>
  </si>
  <si>
    <t>-1045994122</t>
  </si>
  <si>
    <t>Pol15</t>
  </si>
  <si>
    <t>Pásek FeZn 30x4 v zemi</t>
  </si>
  <si>
    <t>1455408872</t>
  </si>
  <si>
    <t>Pol16</t>
  </si>
  <si>
    <t>Vodič CY10 z/ž</t>
  </si>
  <si>
    <t>1894149536</t>
  </si>
  <si>
    <t>Pol17</t>
  </si>
  <si>
    <t>Elektrodový spínač hladiny NCVRC_TB_PVC</t>
  </si>
  <si>
    <t>-1953099683</t>
  </si>
  <si>
    <t>Pol18</t>
  </si>
  <si>
    <t>Lišta na povrch 20/20</t>
  </si>
  <si>
    <t>260567246</t>
  </si>
  <si>
    <t>Pol19</t>
  </si>
  <si>
    <t>Lišta na povrch 40/20</t>
  </si>
  <si>
    <t>-1416372118</t>
  </si>
  <si>
    <t>Pol2</t>
  </si>
  <si>
    <t>Elektroměrový rozvaděč vč.plastového pilíře RE-T (3x16A2-s)</t>
  </si>
  <si>
    <t>78893190</t>
  </si>
  <si>
    <t>Pol20</t>
  </si>
  <si>
    <t>Svorka krabicová do 2,5 mm2</t>
  </si>
  <si>
    <t>187767510</t>
  </si>
  <si>
    <t>Pol21</t>
  </si>
  <si>
    <t>Ochr.trubka AROT 50 mm</t>
  </si>
  <si>
    <t>-1937836963</t>
  </si>
  <si>
    <t>Pol22</t>
  </si>
  <si>
    <t>Ukončení kabelu do 4x10</t>
  </si>
  <si>
    <t>2101411751</t>
  </si>
  <si>
    <t>Pol23</t>
  </si>
  <si>
    <t>Ukončení kabelu do 5x16</t>
  </si>
  <si>
    <t>587136734</t>
  </si>
  <si>
    <t>Pol24</t>
  </si>
  <si>
    <t>Ukončení kabelu do 7x4</t>
  </si>
  <si>
    <t>349206435</t>
  </si>
  <si>
    <t>Pol25</t>
  </si>
  <si>
    <t>Průraz zdivem</t>
  </si>
  <si>
    <t>1807555501</t>
  </si>
  <si>
    <t>Pol26</t>
  </si>
  <si>
    <t>Revize el. zařízení</t>
  </si>
  <si>
    <t>354388615</t>
  </si>
  <si>
    <t>Pol27</t>
  </si>
  <si>
    <t>Pomocné montážní práce, zkušební provoz, kompletace</t>
  </si>
  <si>
    <t>-563681931</t>
  </si>
  <si>
    <t>Pol28</t>
  </si>
  <si>
    <t>Pomocný materiál 2%</t>
  </si>
  <si>
    <t>2020720902</t>
  </si>
  <si>
    <t>Pol3</t>
  </si>
  <si>
    <t>Venkovní rozvaděč v plastovém pilíři Rs2 atyp</t>
  </si>
  <si>
    <t>1229314763</t>
  </si>
  <si>
    <t>Pol4</t>
  </si>
  <si>
    <t>Nástěnný plastový rozvaděč Rs1T</t>
  </si>
  <si>
    <t>494879200</t>
  </si>
  <si>
    <t>Pol5</t>
  </si>
  <si>
    <t>Připojovací skříň vč.plastového pilíře Rs3,Rs4</t>
  </si>
  <si>
    <t>-2093875936</t>
  </si>
  <si>
    <t>Pol6</t>
  </si>
  <si>
    <t>Kabel CYKY 4x10</t>
  </si>
  <si>
    <t>436810161</t>
  </si>
  <si>
    <t>Pol7</t>
  </si>
  <si>
    <t>Kabel CYKY 5x10</t>
  </si>
  <si>
    <t>-1604618377</t>
  </si>
  <si>
    <t>Pol8</t>
  </si>
  <si>
    <t>Kabel CYKY 5x6</t>
  </si>
  <si>
    <t>158368444</t>
  </si>
  <si>
    <t>8.1</t>
  </si>
  <si>
    <t>Kabel CYKY 5x4</t>
  </si>
  <si>
    <t>527212307</t>
  </si>
  <si>
    <t>Pol9</t>
  </si>
  <si>
    <t>Kabel CYKY 5x2,5</t>
  </si>
  <si>
    <t>-1683147811</t>
  </si>
  <si>
    <t>2 - Rozvod sds</t>
  </si>
  <si>
    <t xml:space="preserve">    N01 - Nepojmenovaný díl</t>
  </si>
  <si>
    <t>N01</t>
  </si>
  <si>
    <t>Nepojmenovaný díl</t>
  </si>
  <si>
    <t>Datová zásuvka jednoduchá RJ45</t>
  </si>
  <si>
    <t>-1725532554</t>
  </si>
  <si>
    <t>Swith panel 24 portů</t>
  </si>
  <si>
    <t>-858400719</t>
  </si>
  <si>
    <t>Rozvodný panel AXON 230V</t>
  </si>
  <si>
    <t>-147395508</t>
  </si>
  <si>
    <t>PACH panel 24 portů do skříně RACK 19"</t>
  </si>
  <si>
    <t>406046507</t>
  </si>
  <si>
    <t>Skříňový datový rozvaděč 19"</t>
  </si>
  <si>
    <t>1875288132</t>
  </si>
  <si>
    <t>Ventilační jednotka</t>
  </si>
  <si>
    <t>1613067946</t>
  </si>
  <si>
    <t>Patch kabel 0,5m</t>
  </si>
  <si>
    <t>1074322336</t>
  </si>
  <si>
    <t>Vstupní panel</t>
  </si>
  <si>
    <t>741044982</t>
  </si>
  <si>
    <t>Venkovní kamera dle specifikace a příslušenství</t>
  </si>
  <si>
    <t>-698054504</t>
  </si>
  <si>
    <t>4 portový přepínač dle specifikace</t>
  </si>
  <si>
    <t>-1181424897</t>
  </si>
  <si>
    <t>Optický modul dle specifikace</t>
  </si>
  <si>
    <t>541062948</t>
  </si>
  <si>
    <t>1945273856</t>
  </si>
  <si>
    <t>Síťový videorekorder dle specifikace</t>
  </si>
  <si>
    <t>-839880611</t>
  </si>
  <si>
    <t>Pevný disk 6GB dle specifikace</t>
  </si>
  <si>
    <t>130994984</t>
  </si>
  <si>
    <t>PC k sledování a monitorování dle specifikace</t>
  </si>
  <si>
    <t>136648171</t>
  </si>
  <si>
    <t>Monitor k PC 24" dle specifikace</t>
  </si>
  <si>
    <t>-1485100980</t>
  </si>
  <si>
    <t>Kamerová jednotka s tlačítkem dle specifikace</t>
  </si>
  <si>
    <t>727613623</t>
  </si>
  <si>
    <t>Instalační set pod omítku dle specifikace</t>
  </si>
  <si>
    <t>930051769</t>
  </si>
  <si>
    <t>Napájecí zdroj dle specifikace</t>
  </si>
  <si>
    <t>922981555</t>
  </si>
  <si>
    <t>Videomonitor dle specifikace</t>
  </si>
  <si>
    <t>705603003</t>
  </si>
  <si>
    <t>Portový přepínač dle specifikace</t>
  </si>
  <si>
    <t>-683310399</t>
  </si>
  <si>
    <t xml:space="preserve">Elektrický zámek dle specifikace </t>
  </si>
  <si>
    <t>-2031398442</t>
  </si>
  <si>
    <t>Kabel UTP cat.5e volně</t>
  </si>
  <si>
    <t>1473590900</t>
  </si>
  <si>
    <t>Ukončení kabelu UTP</t>
  </si>
  <si>
    <t>-9758306</t>
  </si>
  <si>
    <t>Ukončení reproduktorového kabelu</t>
  </si>
  <si>
    <t>-204607683</t>
  </si>
  <si>
    <t>Ochranná trubka HDPe 40</t>
  </si>
  <si>
    <t>1365195883</t>
  </si>
  <si>
    <t>Trubka pevně na povrchu 21mm</t>
  </si>
  <si>
    <t>1987518265</t>
  </si>
  <si>
    <t>-1662686609</t>
  </si>
  <si>
    <t>845552847</t>
  </si>
  <si>
    <t>467336115</t>
  </si>
  <si>
    <t>Průraz zdivem do tl 25cm</t>
  </si>
  <si>
    <t>1054347527</t>
  </si>
  <si>
    <t>Pomocné montážní práce</t>
  </si>
  <si>
    <t>1228430134</t>
  </si>
  <si>
    <t>Kompletace</t>
  </si>
  <si>
    <t>-1925200874</t>
  </si>
  <si>
    <t>3 - Venkovní osvětlení</t>
  </si>
  <si>
    <t xml:space="preserve">Kabel CYKY 5x2,5 mm2 vč.uložení </t>
  </si>
  <si>
    <t>-1731134666</t>
  </si>
  <si>
    <t xml:space="preserve">Elekrovýzbroj stožáru </t>
  </si>
  <si>
    <t>1415125974</t>
  </si>
  <si>
    <t>uzem.vodič FeZn 10mm</t>
  </si>
  <si>
    <t>-452337680</t>
  </si>
  <si>
    <t>Osvětl.pozink.bezpatic.stožár 8m+výložník 1m</t>
  </si>
  <si>
    <t>-1709273478</t>
  </si>
  <si>
    <t xml:space="preserve">Svítidlo venkovního osvětlení Greenline LED/120W </t>
  </si>
  <si>
    <t>-1193217012</t>
  </si>
  <si>
    <t>Ukončení kabelů CYKY do 5x4</t>
  </si>
  <si>
    <t>1698415938</t>
  </si>
  <si>
    <t>Revize el.zařízení</t>
  </si>
  <si>
    <t>1988417871</t>
  </si>
  <si>
    <t>4 - Elektroinstalace</t>
  </si>
  <si>
    <t>Rozvaděč Rs5</t>
  </si>
  <si>
    <t>-70691551</t>
  </si>
  <si>
    <t>GSM komunikátor na DIN lištu GD-02K</t>
  </si>
  <si>
    <t>235004343</t>
  </si>
  <si>
    <t>-1266267228</t>
  </si>
  <si>
    <t>Kabel CYKY 5x1,5</t>
  </si>
  <si>
    <t>-551167599</t>
  </si>
  <si>
    <t>Kabel CYKY 3x1,5</t>
  </si>
  <si>
    <t>-1950317506</t>
  </si>
  <si>
    <t>-736877292</t>
  </si>
  <si>
    <t>-1623937371</t>
  </si>
  <si>
    <t>Odbočná krabice se svorkovnicí na povrch</t>
  </si>
  <si>
    <t>1680218455</t>
  </si>
  <si>
    <t xml:space="preserve">Svorka krabicová do 2,5 mm2 </t>
  </si>
  <si>
    <t>1478399689</t>
  </si>
  <si>
    <t>Jednopólový vypínač na povrch IP44</t>
  </si>
  <si>
    <t>-634353519</t>
  </si>
  <si>
    <t>Střídavý přepínač na povrch IP44</t>
  </si>
  <si>
    <t>-261831164</t>
  </si>
  <si>
    <t>Křížový přepínač na povrch IP44</t>
  </si>
  <si>
    <t>-1918397537</t>
  </si>
  <si>
    <t>Zásuvka 230/16A na povrch IP44</t>
  </si>
  <si>
    <t>-17639338</t>
  </si>
  <si>
    <t>Zásuvka 400V16A IP44 na povrch</t>
  </si>
  <si>
    <t>-175169338</t>
  </si>
  <si>
    <t>Svorka pospojování</t>
  </si>
  <si>
    <t>-842014353</t>
  </si>
  <si>
    <t>Svorkovnice pospojování Met</t>
  </si>
  <si>
    <t>-741539121</t>
  </si>
  <si>
    <t>Svítidlo polykarbonátové s krytem IP54 33W LED</t>
  </si>
  <si>
    <t>130351082</t>
  </si>
  <si>
    <t xml:space="preserve">Nouzové svítidlo 3W s nouz.zdrojem 30min IP65 </t>
  </si>
  <si>
    <t>1756625495</t>
  </si>
  <si>
    <t>1796829717</t>
  </si>
  <si>
    <t>1845424390</t>
  </si>
  <si>
    <t>-981855120</t>
  </si>
  <si>
    <t>Ukončení vodiče pospojování</t>
  </si>
  <si>
    <t>1882336439</t>
  </si>
  <si>
    <t>Pomocný materiál 6%</t>
  </si>
  <si>
    <t>-2048240925</t>
  </si>
  <si>
    <t>Průraz stěnou</t>
  </si>
  <si>
    <t>-1398781344</t>
  </si>
  <si>
    <t>5 - Zemní práce</t>
  </si>
  <si>
    <t>Vytyčení trasy vedení</t>
  </si>
  <si>
    <t>km</t>
  </si>
  <si>
    <t>-1104826712</t>
  </si>
  <si>
    <t>Výkop pro stožár VO+bet základ, základ pro pilíře</t>
  </si>
  <si>
    <t>364684992</t>
  </si>
  <si>
    <t>Výkop + zához35x85 cm tř.3</t>
  </si>
  <si>
    <t>1898883433</t>
  </si>
  <si>
    <t>Výkop+zához rýhy 50x85 tř.3</t>
  </si>
  <si>
    <t>1512024065</t>
  </si>
  <si>
    <t>Výkop + zához 50x120cm tř. 3</t>
  </si>
  <si>
    <t>-1004686213</t>
  </si>
  <si>
    <t>Výkop a zához rýhy 100x85 tř.3</t>
  </si>
  <si>
    <t>-580072427</t>
  </si>
  <si>
    <t>Výkop+zához rýky 100x 120 tř.3</t>
  </si>
  <si>
    <t>-1052913285</t>
  </si>
  <si>
    <t>Výstražná folie š.22cm</t>
  </si>
  <si>
    <t>-111917875</t>
  </si>
  <si>
    <t>Výstražná folie š.33</t>
  </si>
  <si>
    <t>110862305</t>
  </si>
  <si>
    <t xml:space="preserve">Zajištění kabelů; potrubí  </t>
  </si>
  <si>
    <t>2023663864</t>
  </si>
  <si>
    <t xml:space="preserve">Zajištění kabelů; potrubí </t>
  </si>
  <si>
    <t>Kabelový žlab TK 1</t>
  </si>
  <si>
    <t>-213833155</t>
  </si>
  <si>
    <t>Betonový základ pro ocel.konstrukci vč.výkopu</t>
  </si>
  <si>
    <t>1098401881</t>
  </si>
  <si>
    <t>Etapa 2 - SO 11 - Objekt re-use</t>
  </si>
  <si>
    <t xml:space="preserve">    0 - objekt re-use</t>
  </si>
  <si>
    <t>objekt re-use</t>
  </si>
  <si>
    <t>2014994961</t>
  </si>
  <si>
    <t>1074589305</t>
  </si>
  <si>
    <t>-979056323</t>
  </si>
  <si>
    <t>122351101</t>
  </si>
  <si>
    <t>Odkopávky a prokopávky nezapažené v hornině třídy těžitelnosti II skupiny 4 objem do 20 m3 strojně</t>
  </si>
  <si>
    <t>-1688224095</t>
  </si>
  <si>
    <t>Odkopávky a prokopávky nezapažené strojně v hornině třídy těžitelnosti II skupiny 4 do 20 m3</t>
  </si>
  <si>
    <t>https://podminky.urs.cz/item/CS_URS_2024_02/122351101</t>
  </si>
  <si>
    <t>-491660373</t>
  </si>
  <si>
    <t>34*0,1</t>
  </si>
  <si>
    <t>3,4</t>
  </si>
  <si>
    <t>162451126</t>
  </si>
  <si>
    <t>Vodorovné přemístění přes 1 500 do 2000 m výkopku/sypaniny z horniny třídy těžitelnosti II skupiny 4 a 5</t>
  </si>
  <si>
    <t>102749131</t>
  </si>
  <si>
    <t>Vodorovné přemístění výkopku nebo sypaniny po suchu na obvyklém dopravním prostředku, bez naložení výkopku, avšak se složením bez rozhrnutí z horniny třídy těžitelnosti II skupiny 4 a 5 na vzdálenost přes 1 500 do 2 000 m</t>
  </si>
  <si>
    <t>https://podminky.urs.cz/item/CS_URS_2024_02/162451126</t>
  </si>
  <si>
    <t>-146271913</t>
  </si>
  <si>
    <t>1719251857</t>
  </si>
  <si>
    <t>23,8*1,6</t>
  </si>
  <si>
    <t>-952172804</t>
  </si>
  <si>
    <t>1933401980</t>
  </si>
  <si>
    <t>-1442440331</t>
  </si>
  <si>
    <t>-1186344750</t>
  </si>
  <si>
    <t>-762162395</t>
  </si>
  <si>
    <t>518302891</t>
  </si>
  <si>
    <t>-1468495619</t>
  </si>
  <si>
    <t>1164552068</t>
  </si>
  <si>
    <t>1731288117</t>
  </si>
  <si>
    <t>-1337790496</t>
  </si>
  <si>
    <t>-1680962632</t>
  </si>
  <si>
    <t>-1508006799</t>
  </si>
  <si>
    <t>-916368972</t>
  </si>
  <si>
    <t>1026375124</t>
  </si>
  <si>
    <t>1738456987</t>
  </si>
  <si>
    <t>2125904793</t>
  </si>
  <si>
    <t>-643417265</t>
  </si>
  <si>
    <t>1258175319</t>
  </si>
  <si>
    <t>2088412051</t>
  </si>
  <si>
    <t>-581862583</t>
  </si>
  <si>
    <t>-1416440846</t>
  </si>
  <si>
    <t>-665853628</t>
  </si>
  <si>
    <t>1135910916</t>
  </si>
  <si>
    <t>965751062</t>
  </si>
  <si>
    <t>1053616274</t>
  </si>
  <si>
    <t>1243470895</t>
  </si>
  <si>
    <t>668006566</t>
  </si>
  <si>
    <t>-286469852</t>
  </si>
  <si>
    <t>-917095356</t>
  </si>
  <si>
    <t>VRN - Vedlejší rozpočtové náklady</t>
  </si>
  <si>
    <t>001</t>
  </si>
  <si>
    <t>Geodetické práce - vytyčení stavby</t>
  </si>
  <si>
    <t>1024</t>
  </si>
  <si>
    <t>1875241276</t>
  </si>
  <si>
    <t>003</t>
  </si>
  <si>
    <t>Zařízení staveniště</t>
  </si>
  <si>
    <t>1548080044</t>
  </si>
  <si>
    <t xml:space="preserve">Zařízení staveniště
</t>
  </si>
  <si>
    <t>004</t>
  </si>
  <si>
    <t>Zrušení zařízení staveniště</t>
  </si>
  <si>
    <t>733448226</t>
  </si>
  <si>
    <t>005</t>
  </si>
  <si>
    <t>Inženýrská činnost (zkoušky, měření, revize)</t>
  </si>
  <si>
    <t>2047493451</t>
  </si>
  <si>
    <t>006</t>
  </si>
  <si>
    <t>Koordinační činnost</t>
  </si>
  <si>
    <t>-843737369</t>
  </si>
  <si>
    <t>011</t>
  </si>
  <si>
    <t>Dopravně inženýrské opatření</t>
  </si>
  <si>
    <t>589998010</t>
  </si>
  <si>
    <t>012</t>
  </si>
  <si>
    <t>Vytyčení inženýrských sítí</t>
  </si>
  <si>
    <t>717096122</t>
  </si>
  <si>
    <t>013</t>
  </si>
  <si>
    <t>Geotechnický dozor</t>
  </si>
  <si>
    <t>885474443</t>
  </si>
  <si>
    <t>Geotechnický dozor v rozsahu 40 h včetně cestovného</t>
  </si>
  <si>
    <t>014</t>
  </si>
  <si>
    <t>Geometrické zaměření stavby</t>
  </si>
  <si>
    <t>-1668285271</t>
  </si>
  <si>
    <t>015</t>
  </si>
  <si>
    <t>Dokumentace skutečného provedení stavby</t>
  </si>
  <si>
    <t>132304703</t>
  </si>
  <si>
    <t>017</t>
  </si>
  <si>
    <t>Dodavatelská dokumentace</t>
  </si>
  <si>
    <t>356961864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</si>
  <si>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</si>
  <si>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</si>
  <si>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</si>
  <si>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</si>
  <si>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stavby </t>
    </r>
    <r>
      <rPr>
        <rFont val="Arial CE"/>
        <charset val="238"/>
        <color auto="1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</si>
  <si>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stavby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</si>
  <si>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uchazeče.</t>
  </si>
  <si>
    <t xml:space="preserve">Termínem "uchazeč"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</si>
  <si>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stavby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</si>
  <si>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</si>
  <si>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</si>
  <si>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</si>
  <si>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</si>
  <si>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</si>
  <si>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</si>
  <si>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</si>
  <si>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</si>
  <si>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</si>
  <si>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</si>
  <si>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</si>
  <si>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</si>
  <si>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</si>
  <si>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uchazeče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</si>
  <si>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</si>
  <si>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</si>
  <si>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</si>
  <si>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</si>
  <si>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</si>
  <si>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</si>
  <si>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</si>
  <si>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</si>
  <si>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</si>
  <si>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</si>
  <si>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</si>
  <si>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</si>
  <si>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</si>
  <si>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</si>
  <si>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</si>
  <si>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</si>
  <si>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</si>
  <si>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</si>
  <si>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</si>
  <si>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</si>
  <si>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</si>
  <si>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</si>
  <si>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</si>
  <si>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</si>
  <si>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</si>
  <si>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</si>
  <si>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Uchazeč je pro podání nabídky povinen vyplnit žlutě podbarvená pole: </t>
  </si>
  <si>
    <t xml:space="preserve">Pole Uchazeč v sestavě Rekapitulace stavby - zde uchazeč vyplní svůj název (název subjektu) </t>
  </si>
  <si>
    <t>Pole IČ a DIČ v sestavě Rekapitulace stavby - zde uchazeč vyplní svoje IČ a DIČ</t>
  </si>
  <si>
    <t>Datum v sestavě Rekapitulace stavby - zde uchazeč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</si>
  <si>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</si>
  <si>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</si>
  <si>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</si>
  <si>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</si>
  <si>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</si>
  <si>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</si>
  <si>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Uchazeč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</si>
  <si>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</si>
  <si>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</si>
  <si>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</si>
  <si>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</si>
  <si>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</si>
  <si>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</si>
  <si>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</si>
  <si>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</si>
  <si>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</si>
  <si>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</si>
  <si>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</si>
  <si>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</si>
  <si>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</si>
  <si>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</si>
  <si>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</si>
  <si>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</si>
  <si>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</si>
  <si>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</si>
  <si>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</si>
  <si>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</si>
  <si>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</si>
  <si>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</si>
  <si>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</si>
  <si>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</si>
  <si>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</si>
  <si>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</si>
  <si>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</si>
  <si>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</si>
  <si>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</si>
  <si>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</si>
  <si>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</si>
  <si>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</si>
  <si>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</si>
  <si>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</si>
  <si>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Uchazeč</t>
  </si>
  <si>
    <t>Uchazeč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</si>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</sst>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52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i/>
      <sz val="9"/>
      <color rgb="FF0000FF"/>
      <name val="Arial CE"/>
    </font>
    <font>
      <i/>
      <sz val="8"/>
      <color rgb="FF0000FF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family val="0"/>
      <charset val="238"/>
    </font>
    <font>
      <sz val="8"/>
      <name val="Arial CE"/>
      <family val="0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50" fillId="0" borderId="0" applyNumberFormat="0" applyFill="0" applyBorder="0" applyAlignment="0" applyProtection="0"/>
  </cellStyleXfs>
  <cellXfs count="348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1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2" fillId="0" borderId="0" xfId="0" applyFont="1" applyAlignment="1" applyProtection="1">
      <alignment horizontal="left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6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4" fontId="16" fillId="0" borderId="6" xfId="0" applyNumberFormat="1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7" fillId="0" borderId="0" xfId="0" applyNumberFormat="1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4" xfId="0" applyFont="1" applyBorder="1" applyAlignment="1">
      <alignment vertical="center"/>
    </xf>
    <xf numFmtId="0" fontId="16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18" fillId="0" borderId="12" xfId="0" applyFont="1" applyBorder="1" applyAlignment="1">
      <alignment horizontal="center" vertical="center"/>
    </xf>
    <xf numFmtId="0" fontId="18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19" fillId="0" borderId="15" xfId="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19" fillId="0" borderId="15" xfId="0" applyFont="1" applyBorder="1" applyAlignment="1" applyProtection="1">
      <alignment horizontal="left" vertical="center"/>
    </xf>
    <xf numFmtId="0" fontId="19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20" fillId="4" borderId="7" xfId="0" applyFont="1" applyFill="1" applyBorder="1" applyAlignment="1" applyProtection="1">
      <alignment horizontal="center" vertical="center"/>
    </xf>
    <xf numFmtId="0" fontId="20" fillId="4" borderId="8" xfId="0" applyFont="1" applyFill="1" applyBorder="1" applyAlignment="1" applyProtection="1">
      <alignment horizontal="left" vertical="center"/>
    </xf>
    <xf numFmtId="0" fontId="0" fillId="4" borderId="8" xfId="0" applyFont="1" applyFill="1" applyBorder="1" applyAlignment="1" applyProtection="1">
      <alignment vertical="center"/>
    </xf>
    <xf numFmtId="0" fontId="20" fillId="4" borderId="8" xfId="0" applyFont="1" applyFill="1" applyBorder="1" applyAlignment="1" applyProtection="1">
      <alignment horizontal="center" vertical="center"/>
    </xf>
    <xf numFmtId="0" fontId="20" fillId="4" borderId="8" xfId="0" applyFont="1" applyFill="1" applyBorder="1" applyAlignment="1" applyProtection="1">
      <alignment horizontal="right" vertical="center"/>
    </xf>
    <xf numFmtId="0" fontId="20" fillId="4" borderId="9" xfId="0" applyFont="1" applyFill="1" applyBorder="1" applyAlignment="1" applyProtection="1">
      <alignment horizontal="center" vertical="center"/>
    </xf>
    <xf numFmtId="0" fontId="21" fillId="0" borderId="17" xfId="0" applyFont="1" applyBorder="1" applyAlignment="1" applyProtection="1">
      <alignment horizontal="center" vertical="center" wrapText="1"/>
    </xf>
    <xf numFmtId="0" fontId="21" fillId="0" borderId="18" xfId="0" applyFont="1" applyBorder="1" applyAlignment="1" applyProtection="1">
      <alignment horizontal="center" vertical="center" wrapText="1"/>
    </xf>
    <xf numFmtId="0" fontId="21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2" fillId="0" borderId="0" xfId="0" applyFont="1" applyAlignment="1" applyProtection="1">
      <alignment horizontal="left" vertical="center"/>
    </xf>
    <xf numFmtId="0" fontId="22" fillId="0" borderId="0" xfId="0" applyFont="1" applyAlignment="1" applyProtection="1">
      <alignment vertical="center"/>
    </xf>
    <xf numFmtId="4" fontId="22" fillId="0" borderId="0" xfId="0" applyNumberFormat="1" applyFont="1" applyAlignment="1" applyProtection="1">
      <alignment horizontal="right" vertical="center"/>
    </xf>
    <xf numFmtId="4" fontId="22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18" fillId="0" borderId="15" xfId="0" applyNumberFormat="1" applyFont="1" applyBorder="1" applyAlignment="1" applyProtection="1">
      <alignment vertical="center"/>
    </xf>
    <xf numFmtId="4" fontId="18" fillId="0" borderId="0" xfId="0" applyNumberFormat="1" applyFont="1" applyBorder="1" applyAlignment="1" applyProtection="1">
      <alignment vertical="center"/>
    </xf>
    <xf numFmtId="166" fontId="18" fillId="0" borderId="0" xfId="0" applyNumberFormat="1" applyFont="1" applyBorder="1" applyAlignment="1" applyProtection="1">
      <alignment vertical="center"/>
    </xf>
    <xf numFmtId="4" fontId="18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4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5" fillId="0" borderId="0" xfId="0" applyFont="1" applyAlignment="1" applyProtection="1">
      <alignment vertical="center"/>
    </xf>
    <xf numFmtId="0" fontId="25" fillId="0" borderId="0" xfId="0" applyFont="1" applyAlignment="1" applyProtection="1">
      <alignment horizontal="left" vertical="center" wrapText="1"/>
    </xf>
    <xf numFmtId="0" fontId="26" fillId="0" borderId="0" xfId="0" applyFont="1" applyAlignment="1" applyProtection="1">
      <alignment vertical="center"/>
    </xf>
    <xf numFmtId="4" fontId="26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7" fillId="0" borderId="15" xfId="0" applyNumberFormat="1" applyFont="1" applyBorder="1" applyAlignment="1" applyProtection="1">
      <alignment vertical="center"/>
    </xf>
    <xf numFmtId="4" fontId="27" fillId="0" borderId="0" xfId="0" applyNumberFormat="1" applyFont="1" applyBorder="1" applyAlignment="1" applyProtection="1">
      <alignment vertical="center"/>
    </xf>
    <xf numFmtId="166" fontId="27" fillId="0" borderId="0" xfId="0" applyNumberFormat="1" applyFont="1" applyBorder="1" applyAlignment="1" applyProtection="1">
      <alignment vertical="center"/>
    </xf>
    <xf numFmtId="4" fontId="27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6" fillId="0" borderId="0" xfId="0" applyNumberFormat="1" applyFont="1" applyAlignment="1" applyProtection="1">
      <alignment horizontal="right" vertical="center"/>
    </xf>
    <xf numFmtId="0" fontId="7" fillId="0" borderId="0" xfId="0" applyFont="1" applyAlignment="1" applyProtection="1">
      <alignment vertical="center"/>
    </xf>
    <xf numFmtId="0" fontId="28" fillId="0" borderId="0" xfId="0" applyFont="1" applyAlignment="1" applyProtection="1">
      <alignment horizontal="left" vertical="center" wrapText="1"/>
    </xf>
    <xf numFmtId="4" fontId="7" fillId="0" borderId="0" xfId="0" applyNumberFormat="1" applyFont="1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4" fontId="1" fillId="0" borderId="15" xfId="0" applyNumberFormat="1" applyFont="1" applyBorder="1" applyAlignment="1" applyProtection="1">
      <alignment vertical="center"/>
    </xf>
    <xf numFmtId="4" fontId="1" fillId="0" borderId="0" xfId="0" applyNumberFormat="1" applyFont="1" applyBorder="1" applyAlignment="1" applyProtection="1">
      <alignment vertical="center"/>
    </xf>
    <xf numFmtId="166" fontId="1" fillId="0" borderId="0" xfId="0" applyNumberFormat="1" applyFont="1" applyBorder="1" applyAlignment="1" applyProtection="1">
      <alignment vertical="center"/>
    </xf>
    <xf numFmtId="4" fontId="1" fillId="0" borderId="16" xfId="0" applyNumberFormat="1" applyFont="1" applyBorder="1" applyAlignment="1" applyProtection="1">
      <alignment vertical="center"/>
    </xf>
    <xf numFmtId="0" fontId="2" fillId="0" borderId="0" xfId="0" applyFont="1" applyAlignment="1">
      <alignment horizontal="left" vertical="center"/>
    </xf>
    <xf numFmtId="4" fontId="27" fillId="0" borderId="20" xfId="0" applyNumberFormat="1" applyFont="1" applyBorder="1" applyAlignment="1" applyProtection="1">
      <alignment vertical="center"/>
    </xf>
    <xf numFmtId="4" fontId="27" fillId="0" borderId="21" xfId="0" applyNumberFormat="1" applyFont="1" applyBorder="1" applyAlignment="1" applyProtection="1">
      <alignment vertical="center"/>
    </xf>
    <xf numFmtId="166" fontId="27" fillId="0" borderId="21" xfId="0" applyNumberFormat="1" applyFont="1" applyBorder="1" applyAlignment="1" applyProtection="1">
      <alignment vertical="center"/>
    </xf>
    <xf numFmtId="4" fontId="27" fillId="0" borderId="22" xfId="0" applyNumberFormat="1" applyFont="1" applyBorder="1" applyAlignment="1" applyProtection="1">
      <alignment vertical="center"/>
    </xf>
    <xf numFmtId="0" fontId="0" fillId="0" borderId="2" xfId="0" applyBorder="1"/>
    <xf numFmtId="0" fontId="0" fillId="0" borderId="3" xfId="0" applyBorder="1"/>
    <xf numFmtId="0" fontId="12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6" fillId="0" borderId="0" xfId="0" applyFont="1" applyAlignment="1">
      <alignment horizontal="left" vertical="center"/>
    </xf>
    <xf numFmtId="4" fontId="22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19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0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0" fillId="4" borderId="0" xfId="0" applyFont="1" applyFill="1" applyAlignment="1" applyProtection="1">
      <alignment horizontal="right" vertical="center"/>
    </xf>
    <xf numFmtId="0" fontId="30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0" fillId="4" borderId="17" xfId="0" applyFont="1" applyFill="1" applyBorder="1" applyAlignment="1" applyProtection="1">
      <alignment horizontal="center" vertical="center" wrapText="1"/>
    </xf>
    <xf numFmtId="0" fontId="20" fillId="4" borderId="18" xfId="0" applyFont="1" applyFill="1" applyBorder="1" applyAlignment="1" applyProtection="1">
      <alignment horizontal="center" vertical="center" wrapText="1"/>
    </xf>
    <xf numFmtId="0" fontId="20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2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1" fillId="0" borderId="13" xfId="0" applyNumberFormat="1" applyFont="1" applyBorder="1" applyAlignment="1" applyProtection="1"/>
    <xf numFmtId="166" fontId="31" fillId="0" borderId="14" xfId="0" applyNumberFormat="1" applyFont="1" applyBorder="1" applyAlignment="1" applyProtection="1"/>
    <xf numFmtId="4" fontId="32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0" fillId="0" borderId="23" xfId="0" applyFont="1" applyBorder="1" applyAlignment="1" applyProtection="1">
      <alignment horizontal="center" vertical="center"/>
    </xf>
    <xf numFmtId="49" fontId="20" fillId="0" borderId="23" xfId="0" applyNumberFormat="1" applyFont="1" applyBorder="1" applyAlignment="1" applyProtection="1">
      <alignment horizontal="left" vertical="center" wrapText="1"/>
    </xf>
    <xf numFmtId="0" fontId="20" fillId="0" borderId="23" xfId="0" applyFont="1" applyBorder="1" applyAlignment="1" applyProtection="1">
      <alignment horizontal="left" vertical="center" wrapText="1"/>
    </xf>
    <xf numFmtId="0" fontId="20" fillId="0" borderId="23" xfId="0" applyFont="1" applyBorder="1" applyAlignment="1" applyProtection="1">
      <alignment horizontal="center" vertical="center" wrapText="1"/>
    </xf>
    <xf numFmtId="167" fontId="20" fillId="0" borderId="23" xfId="0" applyNumberFormat="1" applyFont="1" applyBorder="1" applyAlignment="1" applyProtection="1">
      <alignment vertical="center"/>
    </xf>
    <xf numFmtId="4" fontId="20" fillId="2" borderId="23" xfId="0" applyNumberFormat="1" applyFont="1" applyFill="1" applyBorder="1" applyAlignment="1" applyProtection="1">
      <alignment vertical="center"/>
      <protection locked="0"/>
    </xf>
    <xf numFmtId="4" fontId="20" fillId="0" borderId="23" xfId="0" applyNumberFormat="1" applyFont="1" applyBorder="1" applyAlignment="1" applyProtection="1">
      <alignment vertical="center"/>
    </xf>
    <xf numFmtId="0" fontId="21" fillId="2" borderId="15" xfId="0" applyFont="1" applyFill="1" applyBorder="1" applyAlignment="1" applyProtection="1">
      <alignment horizontal="left" vertical="center"/>
      <protection locked="0"/>
    </xf>
    <xf numFmtId="0" fontId="21" fillId="0" borderId="0" xfId="0" applyFont="1" applyBorder="1" applyAlignment="1" applyProtection="1">
      <alignment horizontal="center" vertical="center"/>
    </xf>
    <xf numFmtId="166" fontId="21" fillId="0" borderId="0" xfId="0" applyNumberFormat="1" applyFont="1" applyBorder="1" applyAlignment="1" applyProtection="1">
      <alignment vertical="center"/>
    </xf>
    <xf numFmtId="166" fontId="21" fillId="0" borderId="16" xfId="0" applyNumberFormat="1" applyFont="1" applyBorder="1" applyAlignment="1" applyProtection="1">
      <alignment vertical="center"/>
    </xf>
    <xf numFmtId="0" fontId="20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3" fillId="0" borderId="0" xfId="0" applyFont="1" applyAlignment="1" applyProtection="1">
      <alignment horizontal="left" vertical="center"/>
    </xf>
    <xf numFmtId="0" fontId="34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35" fillId="0" borderId="0" xfId="0" applyFont="1" applyAlignment="1" applyProtection="1">
      <alignment horizontal="left" vertical="center"/>
    </xf>
    <xf numFmtId="0" fontId="36" fillId="0" borderId="0" xfId="1" applyFont="1" applyAlignment="1" applyProtection="1">
      <alignment vertical="center" wrapText="1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37" fillId="0" borderId="23" xfId="0" applyFont="1" applyBorder="1" applyAlignment="1" applyProtection="1">
      <alignment horizontal="center" vertical="center"/>
    </xf>
    <xf numFmtId="49" fontId="37" fillId="0" borderId="23" xfId="0" applyNumberFormat="1" applyFont="1" applyBorder="1" applyAlignment="1" applyProtection="1">
      <alignment horizontal="left" vertical="center" wrapText="1"/>
    </xf>
    <xf numFmtId="0" fontId="37" fillId="0" borderId="23" xfId="0" applyFont="1" applyBorder="1" applyAlignment="1" applyProtection="1">
      <alignment horizontal="left" vertical="center" wrapText="1"/>
    </xf>
    <xf numFmtId="0" fontId="37" fillId="0" borderId="23" xfId="0" applyFont="1" applyBorder="1" applyAlignment="1" applyProtection="1">
      <alignment horizontal="center" vertical="center" wrapText="1"/>
    </xf>
    <xf numFmtId="167" fontId="37" fillId="0" borderId="23" xfId="0" applyNumberFormat="1" applyFont="1" applyBorder="1" applyAlignment="1" applyProtection="1">
      <alignment vertical="center"/>
    </xf>
    <xf numFmtId="4" fontId="37" fillId="2" borderId="23" xfId="0" applyNumberFormat="1" applyFont="1" applyFill="1" applyBorder="1" applyAlignment="1" applyProtection="1">
      <alignment vertical="center"/>
      <protection locked="0"/>
    </xf>
    <xf numFmtId="4" fontId="37" fillId="0" borderId="23" xfId="0" applyNumberFormat="1" applyFont="1" applyBorder="1" applyAlignment="1" applyProtection="1">
      <alignment vertical="center"/>
    </xf>
    <xf numFmtId="0" fontId="38" fillId="0" borderId="4" xfId="0" applyFont="1" applyBorder="1" applyAlignment="1">
      <alignment vertical="center"/>
    </xf>
    <xf numFmtId="0" fontId="37" fillId="2" borderId="15" xfId="0" applyFont="1" applyFill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center" vertical="center"/>
    </xf>
    <xf numFmtId="0" fontId="0" fillId="0" borderId="0" xfId="0" applyAlignment="1">
      <alignment vertical="top"/>
    </xf>
    <xf numFmtId="0" fontId="39" fillId="0" borderId="24" xfId="0" applyFont="1" applyBorder="1" applyAlignment="1">
      <alignment vertical="center" wrapText="1"/>
    </xf>
    <xf numFmtId="0" fontId="39" fillId="0" borderId="25" xfId="0" applyFont="1" applyBorder="1" applyAlignment="1">
      <alignment vertical="center" wrapText="1"/>
    </xf>
    <xf numFmtId="0" fontId="39" fillId="0" borderId="26" xfId="0" applyFont="1" applyBorder="1" applyAlignment="1">
      <alignment vertical="center" wrapText="1"/>
    </xf>
    <xf numFmtId="0" fontId="39" fillId="0" borderId="27" xfId="0" applyFont="1" applyBorder="1" applyAlignment="1">
      <alignment horizontal="center" vertical="center" wrapText="1"/>
    </xf>
    <xf numFmtId="0" fontId="40" fillId="0" borderId="1" xfId="0" applyFont="1" applyBorder="1" applyAlignment="1">
      <alignment horizontal="center" vertical="center" wrapText="1"/>
    </xf>
    <xf numFmtId="0" fontId="39" fillId="0" borderId="28" xfId="0" applyFont="1" applyBorder="1" applyAlignment="1">
      <alignment horizontal="center" vertical="center" wrapText="1"/>
    </xf>
    <xf numFmtId="0" fontId="39" fillId="0" borderId="27" xfId="0" applyFont="1" applyBorder="1" applyAlignment="1">
      <alignment vertical="center" wrapText="1"/>
    </xf>
    <xf numFmtId="0" fontId="41" fillId="0" borderId="29" xfId="0" applyFont="1" applyBorder="1" applyAlignment="1">
      <alignment horizontal="left" wrapText="1"/>
    </xf>
    <xf numFmtId="0" fontId="39" fillId="0" borderId="28" xfId="0" applyFont="1" applyBorder="1" applyAlignment="1">
      <alignment vertical="center" wrapText="1"/>
    </xf>
    <xf numFmtId="0" fontId="41" fillId="0" borderId="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center" wrapText="1"/>
    </xf>
    <xf numFmtId="0" fontId="43" fillId="0" borderId="27" xfId="0" applyFont="1" applyBorder="1" applyAlignment="1">
      <alignment vertical="center" wrapText="1"/>
    </xf>
    <xf numFmtId="0" fontId="42" fillId="0" borderId="1" xfId="0" applyFont="1" applyBorder="1" applyAlignment="1">
      <alignment vertical="center" wrapText="1"/>
    </xf>
    <xf numFmtId="0" fontId="42" fillId="0" borderId="1" xfId="0" applyFont="1" applyBorder="1" applyAlignment="1">
      <alignment horizontal="left" vertical="center"/>
    </xf>
    <xf numFmtId="0" fontId="42" fillId="0" borderId="1" xfId="0" applyFont="1" applyBorder="1" applyAlignment="1">
      <alignment vertical="center"/>
    </xf>
    <xf numFmtId="49" fontId="42" fillId="0" borderId="1" xfId="0" applyNumberFormat="1" applyFont="1" applyBorder="1" applyAlignment="1">
      <alignment horizontal="left" vertical="center" wrapText="1"/>
    </xf>
    <xf numFmtId="49" fontId="42" fillId="0" borderId="1" xfId="0" applyNumberFormat="1" applyFont="1" applyBorder="1" applyAlignment="1">
      <alignment vertical="center" wrapText="1"/>
    </xf>
    <xf numFmtId="0" fontId="39" fillId="0" borderId="30" xfId="0" applyFont="1" applyBorder="1" applyAlignment="1">
      <alignment vertical="center" wrapText="1"/>
    </xf>
    <xf numFmtId="0" fontId="44" fillId="0" borderId="29" xfId="0" applyFont="1" applyBorder="1" applyAlignment="1">
      <alignment vertical="center" wrapText="1"/>
    </xf>
    <xf numFmtId="0" fontId="39" fillId="0" borderId="31" xfId="0" applyFont="1" applyBorder="1" applyAlignment="1">
      <alignment vertical="center" wrapText="1"/>
    </xf>
    <xf numFmtId="0" fontId="39" fillId="0" borderId="1" xfId="0" applyFont="1" applyBorder="1" applyAlignment="1">
      <alignment vertical="top"/>
    </xf>
    <xf numFmtId="0" fontId="39" fillId="0" borderId="0" xfId="0" applyFont="1" applyAlignment="1">
      <alignment vertical="top"/>
    </xf>
    <xf numFmtId="0" fontId="39" fillId="0" borderId="24" xfId="0" applyFont="1" applyBorder="1" applyAlignment="1">
      <alignment horizontal="left" vertical="center"/>
    </xf>
    <xf numFmtId="0" fontId="39" fillId="0" borderId="25" xfId="0" applyFont="1" applyBorder="1" applyAlignment="1">
      <alignment horizontal="left" vertical="center"/>
    </xf>
    <xf numFmtId="0" fontId="39" fillId="0" borderId="26" xfId="0" applyFont="1" applyBorder="1" applyAlignment="1">
      <alignment horizontal="left" vertical="center"/>
    </xf>
    <xf numFmtId="0" fontId="39" fillId="0" borderId="27" xfId="0" applyFont="1" applyBorder="1" applyAlignment="1">
      <alignment horizontal="left" vertical="center"/>
    </xf>
    <xf numFmtId="0" fontId="40" fillId="0" borderId="1" xfId="0" applyFont="1" applyBorder="1" applyAlignment="1">
      <alignment horizontal="center" vertical="center"/>
    </xf>
    <xf numFmtId="0" fontId="39" fillId="0" borderId="28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/>
    </xf>
    <xf numFmtId="0" fontId="45" fillId="0" borderId="0" xfId="0" applyFont="1" applyAlignment="1">
      <alignment horizontal="left" vertical="center"/>
    </xf>
    <xf numFmtId="0" fontId="41" fillId="0" borderId="29" xfId="0" applyFont="1" applyBorder="1" applyAlignment="1">
      <alignment horizontal="left" vertical="center"/>
    </xf>
    <xf numFmtId="0" fontId="41" fillId="0" borderId="29" xfId="0" applyFont="1" applyBorder="1" applyAlignment="1">
      <alignment horizontal="center" vertical="center"/>
    </xf>
    <xf numFmtId="0" fontId="45" fillId="0" borderId="29" xfId="0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3" fillId="0" borderId="0" xfId="0" applyFont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2" fillId="0" borderId="1" xfId="0" applyFont="1" applyBorder="1" applyAlignment="1">
      <alignment horizontal="center" vertical="center"/>
    </xf>
    <xf numFmtId="0" fontId="42" fillId="0" borderId="0" xfId="0" applyFont="1" applyAlignment="1">
      <alignment horizontal="left" vertical="center"/>
    </xf>
    <xf numFmtId="0" fontId="43" fillId="0" borderId="27" xfId="0" applyFont="1" applyBorder="1" applyAlignment="1">
      <alignment horizontal="left" vertical="center"/>
    </xf>
    <xf numFmtId="0" fontId="42" fillId="0" borderId="1" xfId="0" applyFont="1" applyFill="1" applyBorder="1" applyAlignment="1">
      <alignment horizontal="left" vertical="center"/>
    </xf>
    <xf numFmtId="0" fontId="42" fillId="0" borderId="1" xfId="0" applyFont="1" applyFill="1" applyBorder="1" applyAlignment="1">
      <alignment horizontal="center" vertical="center"/>
    </xf>
    <xf numFmtId="0" fontId="39" fillId="0" borderId="30" xfId="0" applyFont="1" applyBorder="1" applyAlignment="1">
      <alignment horizontal="left" vertical="center"/>
    </xf>
    <xf numFmtId="0" fontId="44" fillId="0" borderId="29" xfId="0" applyFont="1" applyBorder="1" applyAlignment="1">
      <alignment horizontal="left" vertical="center"/>
    </xf>
    <xf numFmtId="0" fontId="39" fillId="0" borderId="31" xfId="0" applyFont="1" applyBorder="1" applyAlignment="1">
      <alignment horizontal="left" vertical="center"/>
    </xf>
    <xf numFmtId="0" fontId="39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3" fillId="0" borderId="29" xfId="0" applyFont="1" applyBorder="1" applyAlignment="1">
      <alignment horizontal="left" vertical="center"/>
    </xf>
    <xf numFmtId="0" fontId="39" fillId="0" borderId="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center" vertical="center" wrapText="1"/>
    </xf>
    <xf numFmtId="0" fontId="39" fillId="0" borderId="24" xfId="0" applyFont="1" applyBorder="1" applyAlignment="1">
      <alignment horizontal="left" vertical="center" wrapText="1"/>
    </xf>
    <xf numFmtId="0" fontId="39" fillId="0" borderId="25" xfId="0" applyFont="1" applyBorder="1" applyAlignment="1">
      <alignment horizontal="left" vertical="center" wrapText="1"/>
    </xf>
    <xf numFmtId="0" fontId="39" fillId="0" borderId="26" xfId="0" applyFont="1" applyBorder="1" applyAlignment="1">
      <alignment horizontal="left" vertical="center" wrapText="1"/>
    </xf>
    <xf numFmtId="0" fontId="39" fillId="0" borderId="27" xfId="0" applyFont="1" applyBorder="1" applyAlignment="1">
      <alignment horizontal="left" vertical="center" wrapText="1"/>
    </xf>
    <xf numFmtId="0" fontId="39" fillId="0" borderId="28" xfId="0" applyFont="1" applyBorder="1" applyAlignment="1">
      <alignment horizontal="left" vertical="center" wrapText="1"/>
    </xf>
    <xf numFmtId="0" fontId="45" fillId="0" borderId="27" xfId="0" applyFont="1" applyBorder="1" applyAlignment="1">
      <alignment horizontal="left" vertical="center" wrapText="1"/>
    </xf>
    <xf numFmtId="0" fontId="45" fillId="0" borderId="28" xfId="0" applyFont="1" applyBorder="1" applyAlignment="1">
      <alignment horizontal="left" vertical="center" wrapText="1"/>
    </xf>
    <xf numFmtId="0" fontId="43" fillId="0" borderId="27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/>
    </xf>
    <xf numFmtId="0" fontId="43" fillId="0" borderId="28" xfId="0" applyFont="1" applyBorder="1" applyAlignment="1">
      <alignment horizontal="left" vertical="center" wrapText="1"/>
    </xf>
    <xf numFmtId="0" fontId="43" fillId="0" borderId="28" xfId="0" applyFont="1" applyBorder="1" applyAlignment="1">
      <alignment horizontal="left" vertical="center"/>
    </xf>
    <xf numFmtId="0" fontId="43" fillId="0" borderId="30" xfId="0" applyFont="1" applyBorder="1" applyAlignment="1">
      <alignment horizontal="left" vertical="center" wrapText="1"/>
    </xf>
    <xf numFmtId="0" fontId="43" fillId="0" borderId="29" xfId="0" applyFont="1" applyBorder="1" applyAlignment="1">
      <alignment horizontal="left" vertical="center" wrapText="1"/>
    </xf>
    <xf numFmtId="0" fontId="43" fillId="0" borderId="3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top"/>
    </xf>
    <xf numFmtId="0" fontId="42" fillId="0" borderId="1" xfId="0" applyFont="1" applyBorder="1" applyAlignment="1">
      <alignment horizontal="center" vertical="top"/>
    </xf>
    <xf numFmtId="0" fontId="43" fillId="0" borderId="30" xfId="0" applyFont="1" applyBorder="1" applyAlignment="1">
      <alignment horizontal="left" vertical="center"/>
    </xf>
    <xf numFmtId="0" fontId="43" fillId="0" borderId="31" xfId="0" applyFont="1" applyBorder="1" applyAlignment="1">
      <alignment horizontal="left" vertical="center"/>
    </xf>
    <xf numFmtId="0" fontId="43" fillId="0" borderId="1" xfId="0" applyFont="1" applyBorder="1" applyAlignment="1">
      <alignment horizontal="center" vertical="center"/>
    </xf>
    <xf numFmtId="0" fontId="45" fillId="0" borderId="0" xfId="0" applyFont="1" applyAlignment="1">
      <alignment vertical="center"/>
    </xf>
    <xf numFmtId="0" fontId="41" fillId="0" borderId="1" xfId="0" applyFont="1" applyBorder="1" applyAlignment="1">
      <alignment vertical="center"/>
    </xf>
    <xf numFmtId="0" fontId="45" fillId="0" borderId="29" xfId="0" applyFont="1" applyBorder="1" applyAlignment="1">
      <alignment vertical="center"/>
    </xf>
    <xf numFmtId="0" fontId="41" fillId="0" borderId="29" xfId="0" applyFont="1" applyBorder="1" applyAlignment="1">
      <alignment vertical="center"/>
    </xf>
    <xf numFmtId="0" fontId="42" fillId="0" borderId="1" xfId="0" applyFont="1" applyBorder="1" applyAlignment="1">
      <alignment vertical="top"/>
    </xf>
    <xf numFmtId="49" fontId="42" fillId="0" borderId="1" xfId="0" applyNumberFormat="1" applyFont="1" applyBorder="1" applyAlignment="1">
      <alignment horizontal="left" vertical="center"/>
    </xf>
    <xf numFmtId="0" fontId="48" fillId="0" borderId="27" xfId="0" applyFont="1" applyBorder="1" applyAlignment="1" applyProtection="1">
      <alignment horizontal="left" vertical="center"/>
    </xf>
    <xf numFmtId="0" fontId="49" fillId="0" borderId="1" xfId="0" applyFont="1" applyBorder="1" applyAlignment="1" applyProtection="1">
      <alignment vertical="top"/>
    </xf>
    <xf numFmtId="0" fontId="49" fillId="0" borderId="1" xfId="0" applyFont="1" applyBorder="1" applyAlignment="1" applyProtection="1">
      <alignment horizontal="left" vertical="center"/>
    </xf>
    <xf numFmtId="0" fontId="49" fillId="0" borderId="1" xfId="0" applyFont="1" applyBorder="1" applyAlignment="1" applyProtection="1">
      <alignment horizontal="center" vertical="center"/>
    </xf>
    <xf numFmtId="49" fontId="49" fillId="0" borderId="1" xfId="0" applyNumberFormat="1" applyFont="1" applyBorder="1" applyAlignment="1" applyProtection="1">
      <alignment horizontal="left" vertical="center"/>
    </xf>
    <xf numFmtId="0" fontId="48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41" fillId="0" borderId="29" xfId="0" applyFont="1" applyBorder="1" applyAlignment="1">
      <alignment horizontal="left"/>
    </xf>
    <xf numFmtId="0" fontId="45" fillId="0" borderId="29" xfId="0" applyFont="1" applyBorder="1" applyAlignment="1"/>
    <xf numFmtId="0" fontId="39" fillId="0" borderId="27" xfId="0" applyFont="1" applyBorder="1" applyAlignment="1">
      <alignment vertical="top"/>
    </xf>
    <xf numFmtId="0" fontId="39" fillId="0" borderId="28" xfId="0" applyFont="1" applyBorder="1" applyAlignment="1">
      <alignment vertical="top"/>
    </xf>
    <xf numFmtId="0" fontId="39" fillId="0" borderId="30" xfId="0" applyFont="1" applyBorder="1" applyAlignment="1">
      <alignment vertical="top"/>
    </xf>
    <xf numFmtId="0" fontId="39" fillId="0" borderId="29" xfId="0" applyFont="1" applyBorder="1" applyAlignment="1">
      <alignment vertical="top"/>
    </xf>
    <xf numFmtId="0" fontId="39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worksheet" Target="worksheets/sheet10.xml" /><Relationship Id="rId11" Type="http://schemas.openxmlformats.org/officeDocument/2006/relationships/worksheet" Target="worksheets/sheet11.xml" /><Relationship Id="rId12" Type="http://schemas.openxmlformats.org/officeDocument/2006/relationships/worksheet" Target="worksheets/sheet12.xml" /><Relationship Id="rId13" Type="http://schemas.openxmlformats.org/officeDocument/2006/relationships/worksheet" Target="worksheets/sheet13.xml" /><Relationship Id="rId14" Type="http://schemas.openxmlformats.org/officeDocument/2006/relationships/worksheet" Target="worksheets/sheet14.xml" /><Relationship Id="rId15" Type="http://schemas.openxmlformats.org/officeDocument/2006/relationships/worksheet" Target="worksheets/sheet15.xml" /><Relationship Id="rId16" Type="http://schemas.openxmlformats.org/officeDocument/2006/relationships/worksheet" Target="worksheets/sheet16.xml" /><Relationship Id="rId17" Type="http://schemas.openxmlformats.org/officeDocument/2006/relationships/styles" Target="styles.xml" /><Relationship Id="rId18" Type="http://schemas.openxmlformats.org/officeDocument/2006/relationships/theme" Target="theme/theme1.xml" /><Relationship Id="rId19" Type="http://schemas.openxmlformats.org/officeDocument/2006/relationships/calcChain" Target="calcChain.xml" /><Relationship Id="rId20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10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1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1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1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1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15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6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7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8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9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10.xml.rels>&#65279;<?xml version="1.0" encoding="utf-8"?><Relationships xmlns="http://schemas.openxmlformats.org/package/2006/relationships"><Relationship Id="rId1" Type="http://schemas.openxmlformats.org/officeDocument/2006/relationships/drawing" Target="../drawings/drawing10.xml" /></Relationships>
</file>

<file path=xl/worksheets/_rels/sheet11.xml.rels>&#65279;<?xml version="1.0" encoding="utf-8"?><Relationships xmlns="http://schemas.openxmlformats.org/package/2006/relationships"><Relationship Id="rId1" Type="http://schemas.openxmlformats.org/officeDocument/2006/relationships/drawing" Target="../drawings/drawing11.xml" /></Relationships>
</file>

<file path=xl/worksheets/_rels/sheet12.xml.rels>&#65279;<?xml version="1.0" encoding="utf-8"?><Relationships xmlns="http://schemas.openxmlformats.org/package/2006/relationships"><Relationship Id="rId1" Type="http://schemas.openxmlformats.org/officeDocument/2006/relationships/drawing" Target="../drawings/drawing12.xml" /></Relationships>
</file>

<file path=xl/worksheets/_rels/sheet13.xml.rels>&#65279;<?xml version="1.0" encoding="utf-8"?><Relationships xmlns="http://schemas.openxmlformats.org/package/2006/relationships"><Relationship Id="rId1" Type="http://schemas.openxmlformats.org/officeDocument/2006/relationships/drawing" Target="../drawings/drawing13.xml" /></Relationships>
</file>

<file path=xl/worksheets/_rels/sheet14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2/121151103" TargetMode="External" /><Relationship Id="rId2" Type="http://schemas.openxmlformats.org/officeDocument/2006/relationships/hyperlink" Target="https://podminky.urs.cz/item/CS_URS_2024_02/122251101" TargetMode="External" /><Relationship Id="rId3" Type="http://schemas.openxmlformats.org/officeDocument/2006/relationships/hyperlink" Target="https://podminky.urs.cz/item/CS_URS_2024_02/122351101" TargetMode="External" /><Relationship Id="rId4" Type="http://schemas.openxmlformats.org/officeDocument/2006/relationships/hyperlink" Target="https://podminky.urs.cz/item/CS_URS_2024_02/162451106" TargetMode="External" /><Relationship Id="rId5" Type="http://schemas.openxmlformats.org/officeDocument/2006/relationships/hyperlink" Target="https://podminky.urs.cz/item/CS_URS_2024_02/162451126" TargetMode="External" /><Relationship Id="rId6" Type="http://schemas.openxmlformats.org/officeDocument/2006/relationships/hyperlink" Target="https://podminky.urs.cz/item/CS_URS_2024_02/167151102" TargetMode="External" /><Relationship Id="rId7" Type="http://schemas.openxmlformats.org/officeDocument/2006/relationships/hyperlink" Target="https://podminky.urs.cz/item/CS_URS_2024_02/171201221" TargetMode="External" /><Relationship Id="rId8" Type="http://schemas.openxmlformats.org/officeDocument/2006/relationships/hyperlink" Target="https://podminky.urs.cz/item/CS_URS_2024_02/171251101" TargetMode="External" /><Relationship Id="rId9" Type="http://schemas.openxmlformats.org/officeDocument/2006/relationships/hyperlink" Target="https://podminky.urs.cz/item/CS_URS_2024_02/171251201" TargetMode="External" /><Relationship Id="rId10" Type="http://schemas.openxmlformats.org/officeDocument/2006/relationships/hyperlink" Target="https://podminky.urs.cz/item/CS_URS_2024_02/564831111" TargetMode="External" /><Relationship Id="rId11" Type="http://schemas.openxmlformats.org/officeDocument/2006/relationships/hyperlink" Target="https://podminky.urs.cz/item/CS_URS_2024_02/564851111" TargetMode="External" /><Relationship Id="rId12" Type="http://schemas.openxmlformats.org/officeDocument/2006/relationships/hyperlink" Target="https://podminky.urs.cz/item/CS_URS_2024_02/564861111" TargetMode="External" /><Relationship Id="rId13" Type="http://schemas.openxmlformats.org/officeDocument/2006/relationships/hyperlink" Target="https://podminky.urs.cz/item/CS_URS_2024_02/564871111" TargetMode="External" /><Relationship Id="rId14" Type="http://schemas.openxmlformats.org/officeDocument/2006/relationships/hyperlink" Target="https://podminky.urs.cz/item/CS_URS_2024_02/565166122" TargetMode="External" /><Relationship Id="rId15" Type="http://schemas.openxmlformats.org/officeDocument/2006/relationships/hyperlink" Target="https://podminky.urs.cz/item/CS_URS_2024_02/573111113" TargetMode="External" /><Relationship Id="rId16" Type="http://schemas.openxmlformats.org/officeDocument/2006/relationships/hyperlink" Target="https://podminky.urs.cz/item/CS_URS_2024_02/573111113.1" TargetMode="External" /><Relationship Id="rId17" Type="http://schemas.openxmlformats.org/officeDocument/2006/relationships/hyperlink" Target="https://podminky.urs.cz/item/CS_URS_2024_02/573111113.1" TargetMode="External" /><Relationship Id="rId18" Type="http://schemas.openxmlformats.org/officeDocument/2006/relationships/hyperlink" Target="https://podminky.urs.cz/item/CS_URS_2024_02/573111113.2" TargetMode="External" /><Relationship Id="rId19" Type="http://schemas.openxmlformats.org/officeDocument/2006/relationships/hyperlink" Target="https://podminky.urs.cz/item/CS_URS_2024_02/577134141" TargetMode="External" /><Relationship Id="rId20" Type="http://schemas.openxmlformats.org/officeDocument/2006/relationships/hyperlink" Target="https://podminky.urs.cz/item/CS_URS_2024_02/577155142" TargetMode="External" /><Relationship Id="rId21" Type="http://schemas.openxmlformats.org/officeDocument/2006/relationships/hyperlink" Target="https://podminky.urs.cz/item/CS_URS_2024_02/919112232" TargetMode="External" /><Relationship Id="rId22" Type="http://schemas.openxmlformats.org/officeDocument/2006/relationships/hyperlink" Target="https://podminky.urs.cz/item/CS_URS_2024_02/919122131" TargetMode="External" /><Relationship Id="rId23" Type="http://schemas.openxmlformats.org/officeDocument/2006/relationships/hyperlink" Target="https://podminky.urs.cz/item/CS_URS_2024_02/919726123" TargetMode="External" /><Relationship Id="rId24" Type="http://schemas.openxmlformats.org/officeDocument/2006/relationships/hyperlink" Target="https://podminky.urs.cz/item/CS_URS_2024_02/916131213" TargetMode="External" /><Relationship Id="rId25" Type="http://schemas.openxmlformats.org/officeDocument/2006/relationships/hyperlink" Target="https://podminky.urs.cz/item/CS_URS_2023_01/767161123" TargetMode="External" /><Relationship Id="rId26" Type="http://schemas.openxmlformats.org/officeDocument/2006/relationships/hyperlink" Target="https://podminky.urs.cz/item/CS_URS_2024_02/767210114" TargetMode="External" /><Relationship Id="rId27" Type="http://schemas.openxmlformats.org/officeDocument/2006/relationships/hyperlink" Target="https://podminky.urs.cz/item/CS_URS_2024_02/767211001" TargetMode="External" /><Relationship Id="rId28" Type="http://schemas.openxmlformats.org/officeDocument/2006/relationships/hyperlink" Target="https://podminky.urs.cz/item/CS_URS_2024_02/767591012" TargetMode="External" /><Relationship Id="rId29" Type="http://schemas.openxmlformats.org/officeDocument/2006/relationships/hyperlink" Target="https://podminky.urs.cz/item/CS_URS_2024_02/767991003" TargetMode="External" /><Relationship Id="rId30" Type="http://schemas.openxmlformats.org/officeDocument/2006/relationships/drawing" Target="../drawings/drawing14.xml" /></Relationships>
</file>

<file path=xl/worksheets/_rels/sheet15.xml.rels>&#65279;<?xml version="1.0" encoding="utf-8"?><Relationships xmlns="http://schemas.openxmlformats.org/package/2006/relationships"><Relationship Id="rId1" Type="http://schemas.openxmlformats.org/officeDocument/2006/relationships/drawing" Target="../drawings/drawing15.xml" /></Relationships>
</file>

<file path=xl/worksheets/_rels/sheet1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2/121151113" TargetMode="External" /><Relationship Id="rId2" Type="http://schemas.openxmlformats.org/officeDocument/2006/relationships/hyperlink" Target="https://podminky.urs.cz/item/CS_URS_2024_02/122251102" TargetMode="External" /><Relationship Id="rId3" Type="http://schemas.openxmlformats.org/officeDocument/2006/relationships/hyperlink" Target="https://podminky.urs.cz/item/CS_URS_2024_02/122351104" TargetMode="External" /><Relationship Id="rId4" Type="http://schemas.openxmlformats.org/officeDocument/2006/relationships/hyperlink" Target="https://podminky.urs.cz/item/CS_URS_2024_02/167151112" TargetMode="External" /><Relationship Id="rId5" Type="http://schemas.openxmlformats.org/officeDocument/2006/relationships/hyperlink" Target="https://podminky.urs.cz/item/CS_URS_2024_02/162451106" TargetMode="External" /><Relationship Id="rId6" Type="http://schemas.openxmlformats.org/officeDocument/2006/relationships/hyperlink" Target="https://podminky.urs.cz/item/CS_URS_2024_02/171251101" TargetMode="External" /><Relationship Id="rId7" Type="http://schemas.openxmlformats.org/officeDocument/2006/relationships/hyperlink" Target="https://podminky.urs.cz/item/CS_URS_2024_02/162751117" TargetMode="External" /><Relationship Id="rId8" Type="http://schemas.openxmlformats.org/officeDocument/2006/relationships/hyperlink" Target="https://podminky.urs.cz/item/CS_URS_2024_02/162751119" TargetMode="External" /><Relationship Id="rId9" Type="http://schemas.openxmlformats.org/officeDocument/2006/relationships/hyperlink" Target="https://podminky.urs.cz/item/CS_URS_2024_02/162751137" TargetMode="External" /><Relationship Id="rId10" Type="http://schemas.openxmlformats.org/officeDocument/2006/relationships/hyperlink" Target="https://podminky.urs.cz/item/CS_URS_2024_02/162751139" TargetMode="External" /><Relationship Id="rId11" Type="http://schemas.openxmlformats.org/officeDocument/2006/relationships/hyperlink" Target="https://podminky.urs.cz/item/CS_URS_2024_02/171251201" TargetMode="External" /><Relationship Id="rId12" Type="http://schemas.openxmlformats.org/officeDocument/2006/relationships/hyperlink" Target="https://podminky.urs.cz/item/CS_URS_2024_02/171201221" TargetMode="External" /><Relationship Id="rId13" Type="http://schemas.openxmlformats.org/officeDocument/2006/relationships/hyperlink" Target="https://podminky.urs.cz/item/CS_URS_2024_02/919726123" TargetMode="External" /><Relationship Id="rId14" Type="http://schemas.openxmlformats.org/officeDocument/2006/relationships/hyperlink" Target="https://podminky.urs.cz/item/CS_URS_2024_02/213311113" TargetMode="External" /><Relationship Id="rId15" Type="http://schemas.openxmlformats.org/officeDocument/2006/relationships/hyperlink" Target="https://podminky.urs.cz/item/CS_URS_2024_02/273322611" TargetMode="External" /><Relationship Id="rId16" Type="http://schemas.openxmlformats.org/officeDocument/2006/relationships/hyperlink" Target="https://podminky.urs.cz/item/CS_URS_2024_02/273351121" TargetMode="External" /><Relationship Id="rId17" Type="http://schemas.openxmlformats.org/officeDocument/2006/relationships/hyperlink" Target="https://podminky.urs.cz/item/CS_URS_2024_02/273361821" TargetMode="External" /><Relationship Id="rId18" Type="http://schemas.openxmlformats.org/officeDocument/2006/relationships/hyperlink" Target="https://podminky.urs.cz/item/CS_URS_2024_02/273362021" TargetMode="External" /><Relationship Id="rId19" Type="http://schemas.openxmlformats.org/officeDocument/2006/relationships/hyperlink" Target="https://podminky.urs.cz/item/CS_URS_2024_02/273351122" TargetMode="External" /><Relationship Id="rId20" Type="http://schemas.openxmlformats.org/officeDocument/2006/relationships/hyperlink" Target="https://podminky.urs.cz/item/CS_URS_2024_02/634663112" TargetMode="External" /><Relationship Id="rId21" Type="http://schemas.openxmlformats.org/officeDocument/2006/relationships/hyperlink" Target="https://podminky.urs.cz/item/CS_URS_2024_02/634911122" TargetMode="External" /><Relationship Id="rId22" Type="http://schemas.openxmlformats.org/officeDocument/2006/relationships/hyperlink" Target="https://podminky.urs.cz/item/CS_URS_2024_02/634911133" TargetMode="External" /><Relationship Id="rId23" Type="http://schemas.openxmlformats.org/officeDocument/2006/relationships/hyperlink" Target="https://podminky.urs.cz/item/CS_URS_2024_02/634663114" TargetMode="External" /><Relationship Id="rId24" Type="http://schemas.openxmlformats.org/officeDocument/2006/relationships/hyperlink" Target="https://podminky.urs.cz/item/CS_URS_2024_02/977151116" TargetMode="External" /><Relationship Id="rId25" Type="http://schemas.openxmlformats.org/officeDocument/2006/relationships/hyperlink" Target="https://podminky.urs.cz/item/CS_URS_2024_02/998014011" TargetMode="External" /><Relationship Id="rId26" Type="http://schemas.openxmlformats.org/officeDocument/2006/relationships/hyperlink" Target="https://podminky.urs.cz/item/CS_URS_2024_02/722140118" TargetMode="External" /><Relationship Id="rId27" Type="http://schemas.openxmlformats.org/officeDocument/2006/relationships/hyperlink" Target="https://podminky.urs.cz/item/CS_URS_2024_02/783442101" TargetMode="External" /><Relationship Id="rId28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2/121151103" TargetMode="External" /><Relationship Id="rId2" Type="http://schemas.openxmlformats.org/officeDocument/2006/relationships/hyperlink" Target="https://podminky.urs.cz/item/CS_URS_2024_02/122251101" TargetMode="External" /><Relationship Id="rId3" Type="http://schemas.openxmlformats.org/officeDocument/2006/relationships/hyperlink" Target="https://podminky.urs.cz/item/CS_URS_2024_02/122351102" TargetMode="External" /><Relationship Id="rId4" Type="http://schemas.openxmlformats.org/officeDocument/2006/relationships/hyperlink" Target="https://podminky.urs.cz/item/CS_URS_2024_02/167151102" TargetMode="External" /><Relationship Id="rId5" Type="http://schemas.openxmlformats.org/officeDocument/2006/relationships/hyperlink" Target="https://podminky.urs.cz/item/CS_URS_2024_02/162451106" TargetMode="External" /><Relationship Id="rId6" Type="http://schemas.openxmlformats.org/officeDocument/2006/relationships/hyperlink" Target="https://podminky.urs.cz/item/CS_URS_2024_02/171251101" TargetMode="External" /><Relationship Id="rId7" Type="http://schemas.openxmlformats.org/officeDocument/2006/relationships/hyperlink" Target="https://podminky.urs.cz/item/CS_URS_2024_02/162751117" TargetMode="External" /><Relationship Id="rId8" Type="http://schemas.openxmlformats.org/officeDocument/2006/relationships/hyperlink" Target="https://podminky.urs.cz/item/CS_URS_2024_02/162751119" TargetMode="External" /><Relationship Id="rId9" Type="http://schemas.openxmlformats.org/officeDocument/2006/relationships/hyperlink" Target="https://podminky.urs.cz/item/CS_URS_2024_02/162751137" TargetMode="External" /><Relationship Id="rId10" Type="http://schemas.openxmlformats.org/officeDocument/2006/relationships/hyperlink" Target="https://podminky.urs.cz/item/CS_URS_2024_02/162751139" TargetMode="External" /><Relationship Id="rId11" Type="http://schemas.openxmlformats.org/officeDocument/2006/relationships/hyperlink" Target="https://podminky.urs.cz/item/CS_URS_2024_02/171251201" TargetMode="External" /><Relationship Id="rId12" Type="http://schemas.openxmlformats.org/officeDocument/2006/relationships/hyperlink" Target="https://podminky.urs.cz/item/CS_URS_2024_02/171201221" TargetMode="External" /><Relationship Id="rId13" Type="http://schemas.openxmlformats.org/officeDocument/2006/relationships/hyperlink" Target="https://podminky.urs.cz/item/CS_URS_2024_02/919726123" TargetMode="External" /><Relationship Id="rId14" Type="http://schemas.openxmlformats.org/officeDocument/2006/relationships/hyperlink" Target="https://podminky.urs.cz/item/CS_URS_2024_02/213311113" TargetMode="External" /><Relationship Id="rId15" Type="http://schemas.openxmlformats.org/officeDocument/2006/relationships/hyperlink" Target="https://podminky.urs.cz/item/CS_URS_2024_02/273322611" TargetMode="External" /><Relationship Id="rId16" Type="http://schemas.openxmlformats.org/officeDocument/2006/relationships/hyperlink" Target="https://podminky.urs.cz/item/CS_URS_2024_02/273351121" TargetMode="External" /><Relationship Id="rId17" Type="http://schemas.openxmlformats.org/officeDocument/2006/relationships/hyperlink" Target="https://podminky.urs.cz/item/CS_URS_2024_02/273351122" TargetMode="External" /><Relationship Id="rId18" Type="http://schemas.openxmlformats.org/officeDocument/2006/relationships/hyperlink" Target="https://podminky.urs.cz/item/CS_URS_2024_02/273361821" TargetMode="External" /><Relationship Id="rId19" Type="http://schemas.openxmlformats.org/officeDocument/2006/relationships/hyperlink" Target="https://podminky.urs.cz/item/CS_URS_2024_02/273362021" TargetMode="External" /><Relationship Id="rId20" Type="http://schemas.openxmlformats.org/officeDocument/2006/relationships/hyperlink" Target="https://podminky.urs.cz/item/CS_URS_2024_02/998253010" TargetMode="External" /><Relationship Id="rId2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2/122351501" TargetMode="External" /><Relationship Id="rId2" Type="http://schemas.openxmlformats.org/officeDocument/2006/relationships/hyperlink" Target="https://podminky.urs.cz/item/CS_URS_2024_02/151101301" TargetMode="External" /><Relationship Id="rId3" Type="http://schemas.openxmlformats.org/officeDocument/2006/relationships/hyperlink" Target="https://podminky.urs.cz/item/CS_URS_2024_02/151101311" TargetMode="External" /><Relationship Id="rId4" Type="http://schemas.openxmlformats.org/officeDocument/2006/relationships/hyperlink" Target="https://podminky.urs.cz/item/CS_URS_2024_02/167151102" TargetMode="External" /><Relationship Id="rId5" Type="http://schemas.openxmlformats.org/officeDocument/2006/relationships/hyperlink" Target="https://podminky.urs.cz/item/CS_URS_2024_02/162751137" TargetMode="External" /><Relationship Id="rId6" Type="http://schemas.openxmlformats.org/officeDocument/2006/relationships/hyperlink" Target="https://podminky.urs.cz/item/CS_URS_2024_02/162751139" TargetMode="External" /><Relationship Id="rId7" Type="http://schemas.openxmlformats.org/officeDocument/2006/relationships/hyperlink" Target="https://podminky.urs.cz/item/CS_URS_2024_02/171251201" TargetMode="External" /><Relationship Id="rId8" Type="http://schemas.openxmlformats.org/officeDocument/2006/relationships/hyperlink" Target="https://podminky.urs.cz/item/CS_URS_2024_02/171201231" TargetMode="External" /><Relationship Id="rId9" Type="http://schemas.openxmlformats.org/officeDocument/2006/relationships/hyperlink" Target="https://podminky.urs.cz/item/CS_URS_2024_02/174151101" TargetMode="External" /><Relationship Id="rId10" Type="http://schemas.openxmlformats.org/officeDocument/2006/relationships/hyperlink" Target="https://podminky.urs.cz/item/CS_URS_2024_02/175151101" TargetMode="External" /><Relationship Id="rId11" Type="http://schemas.openxmlformats.org/officeDocument/2006/relationships/hyperlink" Target="https://podminky.urs.cz/item/CS_URS_2024_02/452311141" TargetMode="External" /><Relationship Id="rId12" Type="http://schemas.openxmlformats.org/officeDocument/2006/relationships/hyperlink" Target="https://podminky.urs.cz/item/CS_URS_2024_02/564231011" TargetMode="External" /><Relationship Id="rId13" Type="http://schemas.openxmlformats.org/officeDocument/2006/relationships/hyperlink" Target="https://podminky.urs.cz/item/CS_URS_2024_02/877161118" TargetMode="External" /><Relationship Id="rId14" Type="http://schemas.openxmlformats.org/officeDocument/2006/relationships/hyperlink" Target="https://podminky.urs.cz/item/CS_URS_2024_02/899104112" TargetMode="External" /><Relationship Id="rId15" Type="http://schemas.openxmlformats.org/officeDocument/2006/relationships/hyperlink" Target="https://podminky.urs.cz/item/CS_URS_2024_02/452386111" TargetMode="External" /><Relationship Id="rId16" Type="http://schemas.openxmlformats.org/officeDocument/2006/relationships/hyperlink" Target="https://podminky.urs.cz/item/CS_URS_2024_02/893212111" TargetMode="External" /><Relationship Id="rId17" Type="http://schemas.openxmlformats.org/officeDocument/2006/relationships/hyperlink" Target="https://podminky.urs.cz/item/CS_URS_2024_02/891152211" TargetMode="External" /><Relationship Id="rId18" Type="http://schemas.openxmlformats.org/officeDocument/2006/relationships/hyperlink" Target="https://podminky.urs.cz/item/CS_URS_2024_02/871161141" TargetMode="External" /><Relationship Id="rId19" Type="http://schemas.openxmlformats.org/officeDocument/2006/relationships/hyperlink" Target="https://podminky.urs.cz/item/CS_URS_2024_02/899721111" TargetMode="External" /><Relationship Id="rId20" Type="http://schemas.openxmlformats.org/officeDocument/2006/relationships/hyperlink" Target="https://podminky.urs.cz/item/CS_URS_2024_02/899722112" TargetMode="External" /><Relationship Id="rId21" Type="http://schemas.openxmlformats.org/officeDocument/2006/relationships/hyperlink" Target="https://podminky.urs.cz/item/CS_URS_2024_02/767991003" TargetMode="External" /><Relationship Id="rId22" Type="http://schemas.openxmlformats.org/officeDocument/2006/relationships/hyperlink" Target="https://podminky.urs.cz/item/CS_URS_2024_02/767591012" TargetMode="External" /><Relationship Id="rId23" Type="http://schemas.openxmlformats.org/officeDocument/2006/relationships/hyperlink" Target="https://podminky.urs.cz/item/CS_URS_2024_02/767210114" TargetMode="External" /><Relationship Id="rId24" Type="http://schemas.openxmlformats.org/officeDocument/2006/relationships/hyperlink" Target="https://podminky.urs.cz/item/CS_URS_2024_02/767211001" TargetMode="External" /><Relationship Id="rId25" Type="http://schemas.openxmlformats.org/officeDocument/2006/relationships/hyperlink" Target="https://podminky.urs.cz/item/CS_URS_2023_01/767161123" TargetMode="External" /><Relationship Id="rId26" Type="http://schemas.openxmlformats.org/officeDocument/2006/relationships/hyperlink" Target="https://podminky.urs.cz/item/CS_URS_2024_02/998767101" TargetMode="External" /><Relationship Id="rId27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2/121151123" TargetMode="External" /><Relationship Id="rId2" Type="http://schemas.openxmlformats.org/officeDocument/2006/relationships/hyperlink" Target="https://podminky.urs.cz/item/CS_URS_2024_02/122251104" TargetMode="External" /><Relationship Id="rId3" Type="http://schemas.openxmlformats.org/officeDocument/2006/relationships/hyperlink" Target="https://podminky.urs.cz/item/CS_URS_2024_02/122351105" TargetMode="External" /><Relationship Id="rId4" Type="http://schemas.openxmlformats.org/officeDocument/2006/relationships/hyperlink" Target="https://podminky.urs.cz/item/CS_URS_2024_02/167151112" TargetMode="External" /><Relationship Id="rId5" Type="http://schemas.openxmlformats.org/officeDocument/2006/relationships/hyperlink" Target="https://podminky.urs.cz/item/CS_URS_2024_02/162451106" TargetMode="External" /><Relationship Id="rId6" Type="http://schemas.openxmlformats.org/officeDocument/2006/relationships/hyperlink" Target="https://podminky.urs.cz/item/CS_URS_2024_02/171251101" TargetMode="External" /><Relationship Id="rId7" Type="http://schemas.openxmlformats.org/officeDocument/2006/relationships/hyperlink" Target="https://podminky.urs.cz/item/CS_URS_2024_02/162751117" TargetMode="External" /><Relationship Id="rId8" Type="http://schemas.openxmlformats.org/officeDocument/2006/relationships/hyperlink" Target="https://podminky.urs.cz/item/CS_URS_2024_02/162751119" TargetMode="External" /><Relationship Id="rId9" Type="http://schemas.openxmlformats.org/officeDocument/2006/relationships/hyperlink" Target="https://podminky.urs.cz/item/CS_URS_2024_02/162751137" TargetMode="External" /><Relationship Id="rId10" Type="http://schemas.openxmlformats.org/officeDocument/2006/relationships/hyperlink" Target="https://podminky.urs.cz/item/CS_URS_2024_02/162751139" TargetMode="External" /><Relationship Id="rId11" Type="http://schemas.openxmlformats.org/officeDocument/2006/relationships/hyperlink" Target="https://podminky.urs.cz/item/CS_URS_2024_02/171251201" TargetMode="External" /><Relationship Id="rId12" Type="http://schemas.openxmlformats.org/officeDocument/2006/relationships/hyperlink" Target="https://podminky.urs.cz/item/CS_URS_2024_02/171201221" TargetMode="External" /><Relationship Id="rId13" Type="http://schemas.openxmlformats.org/officeDocument/2006/relationships/hyperlink" Target="https://podminky.urs.cz/item/CS_URS_2024_02/181912112" TargetMode="External" /><Relationship Id="rId14" Type="http://schemas.openxmlformats.org/officeDocument/2006/relationships/hyperlink" Target="https://podminky.urs.cz/item/CS_URS_2024_02/182351127" TargetMode="External" /><Relationship Id="rId15" Type="http://schemas.openxmlformats.org/officeDocument/2006/relationships/hyperlink" Target="https://podminky.urs.cz/item/CS_URS_2024_02/181411121" TargetMode="External" /><Relationship Id="rId16" Type="http://schemas.openxmlformats.org/officeDocument/2006/relationships/hyperlink" Target="https://podminky.urs.cz/item/CS_URS_2024_02/184453113" TargetMode="External" /><Relationship Id="rId17" Type="http://schemas.openxmlformats.org/officeDocument/2006/relationships/hyperlink" Target="https://podminky.urs.cz/item/CS_URS_2024_02/339921112" TargetMode="External" /><Relationship Id="rId18" Type="http://schemas.openxmlformats.org/officeDocument/2006/relationships/hyperlink" Target="https://podminky.urs.cz/item/CS_URS_2024_02/573111113" TargetMode="External" /><Relationship Id="rId19" Type="http://schemas.openxmlformats.org/officeDocument/2006/relationships/hyperlink" Target="https://podminky.urs.cz/item/CS_URS_2024_02/577134141" TargetMode="External" /><Relationship Id="rId20" Type="http://schemas.openxmlformats.org/officeDocument/2006/relationships/hyperlink" Target="https://podminky.urs.cz/item/CS_URS_2024_02/573111113.1" TargetMode="External" /><Relationship Id="rId21" Type="http://schemas.openxmlformats.org/officeDocument/2006/relationships/hyperlink" Target="https://podminky.urs.cz/item/CS_URS_2024_02/577155142" TargetMode="External" /><Relationship Id="rId22" Type="http://schemas.openxmlformats.org/officeDocument/2006/relationships/hyperlink" Target="https://podminky.urs.cz/item/CS_URS_2024_02/573111113.1" TargetMode="External" /><Relationship Id="rId23" Type="http://schemas.openxmlformats.org/officeDocument/2006/relationships/hyperlink" Target="https://podminky.urs.cz/item/CS_URS_2024_02/565166122" TargetMode="External" /><Relationship Id="rId24" Type="http://schemas.openxmlformats.org/officeDocument/2006/relationships/hyperlink" Target="https://podminky.urs.cz/item/CS_URS_2024_02/573111113.2" TargetMode="External" /><Relationship Id="rId25" Type="http://schemas.openxmlformats.org/officeDocument/2006/relationships/hyperlink" Target="https://podminky.urs.cz/item/CS_URS_2024_02/564871111" TargetMode="External" /><Relationship Id="rId26" Type="http://schemas.openxmlformats.org/officeDocument/2006/relationships/hyperlink" Target="https://podminky.urs.cz/item/CS_URS_2024_02/564861111" TargetMode="External" /><Relationship Id="rId27" Type="http://schemas.openxmlformats.org/officeDocument/2006/relationships/hyperlink" Target="https://podminky.urs.cz/item/CS_URS_2024_02/564851111" TargetMode="External" /><Relationship Id="rId28" Type="http://schemas.openxmlformats.org/officeDocument/2006/relationships/hyperlink" Target="https://podminky.urs.cz/item/CS_URS_2024_02/564831111" TargetMode="External" /><Relationship Id="rId29" Type="http://schemas.openxmlformats.org/officeDocument/2006/relationships/hyperlink" Target="https://podminky.urs.cz/item/CS_URS_2024_02/919112232" TargetMode="External" /><Relationship Id="rId30" Type="http://schemas.openxmlformats.org/officeDocument/2006/relationships/hyperlink" Target="https://podminky.urs.cz/item/CS_URS_2024_02/919122131" TargetMode="External" /><Relationship Id="rId31" Type="http://schemas.openxmlformats.org/officeDocument/2006/relationships/hyperlink" Target="https://podminky.urs.cz/item/CS_URS_2024_02/919726123" TargetMode="External" /><Relationship Id="rId32" Type="http://schemas.openxmlformats.org/officeDocument/2006/relationships/hyperlink" Target="https://podminky.urs.cz/item/CS_URS_2024_02/912111113" TargetMode="External" /><Relationship Id="rId33" Type="http://schemas.openxmlformats.org/officeDocument/2006/relationships/hyperlink" Target="https://podminky.urs.cz/item/CS_URS_2024_02/914111111.1" TargetMode="External" /><Relationship Id="rId34" Type="http://schemas.openxmlformats.org/officeDocument/2006/relationships/hyperlink" Target="https://podminky.urs.cz/item/CS_URS_2024_02/914511111" TargetMode="External" /><Relationship Id="rId35" Type="http://schemas.openxmlformats.org/officeDocument/2006/relationships/hyperlink" Target="https://podminky.urs.cz/item/CS_URS_2024_02/914531111" TargetMode="External" /><Relationship Id="rId36" Type="http://schemas.openxmlformats.org/officeDocument/2006/relationships/hyperlink" Target="https://podminky.urs.cz/item/CS_URS_2024_02/915311111" TargetMode="External" /><Relationship Id="rId37" Type="http://schemas.openxmlformats.org/officeDocument/2006/relationships/hyperlink" Target="https://podminky.urs.cz/item/CS_URS_2024_02/915311113" TargetMode="External" /><Relationship Id="rId38" Type="http://schemas.openxmlformats.org/officeDocument/2006/relationships/hyperlink" Target="https://podminky.urs.cz/item/CS_URS_2024_02/916131213" TargetMode="External" /><Relationship Id="rId39" Type="http://schemas.openxmlformats.org/officeDocument/2006/relationships/hyperlink" Target="https://podminky.urs.cz/item/CS_URS_2024_02/998225111" TargetMode="External" /><Relationship Id="rId40" Type="http://schemas.openxmlformats.org/officeDocument/2006/relationships/drawing" Target="../drawings/drawing6.xml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2/115101201" TargetMode="External" /><Relationship Id="rId2" Type="http://schemas.openxmlformats.org/officeDocument/2006/relationships/hyperlink" Target="https://podminky.urs.cz/item/CS_URS_2024_02/121151113" TargetMode="External" /><Relationship Id="rId3" Type="http://schemas.openxmlformats.org/officeDocument/2006/relationships/hyperlink" Target="https://podminky.urs.cz/item/CS_URS_2024_02/162451106" TargetMode="External" /><Relationship Id="rId4" Type="http://schemas.openxmlformats.org/officeDocument/2006/relationships/hyperlink" Target="https://podminky.urs.cz/item/CS_URS_2024_02/171251101" TargetMode="External" /><Relationship Id="rId5" Type="http://schemas.openxmlformats.org/officeDocument/2006/relationships/hyperlink" Target="https://podminky.urs.cz/item/CS_URS_2024_02/122251102" TargetMode="External" /><Relationship Id="rId6" Type="http://schemas.openxmlformats.org/officeDocument/2006/relationships/hyperlink" Target="https://podminky.urs.cz/item/CS_URS_2024_02/122351104" TargetMode="External" /><Relationship Id="rId7" Type="http://schemas.openxmlformats.org/officeDocument/2006/relationships/hyperlink" Target="https://podminky.urs.cz/item/CS_URS_2024_02/131351105" TargetMode="External" /><Relationship Id="rId8" Type="http://schemas.openxmlformats.org/officeDocument/2006/relationships/hyperlink" Target="https://podminky.urs.cz/item/CS_URS_2024_02/131451102" TargetMode="External" /><Relationship Id="rId9" Type="http://schemas.openxmlformats.org/officeDocument/2006/relationships/hyperlink" Target="https://podminky.urs.cz/item/CS_URS_2024_02/132351102" TargetMode="External" /><Relationship Id="rId10" Type="http://schemas.openxmlformats.org/officeDocument/2006/relationships/hyperlink" Target="https://podminky.urs.cz/item/CS_URS_2024_02/167151112" TargetMode="External" /><Relationship Id="rId11" Type="http://schemas.openxmlformats.org/officeDocument/2006/relationships/hyperlink" Target="https://podminky.urs.cz/item/CS_URS_2024_02/162751117" TargetMode="External" /><Relationship Id="rId12" Type="http://schemas.openxmlformats.org/officeDocument/2006/relationships/hyperlink" Target="https://podminky.urs.cz/item/CS_URS_2024_02/162751119" TargetMode="External" /><Relationship Id="rId13" Type="http://schemas.openxmlformats.org/officeDocument/2006/relationships/hyperlink" Target="https://podminky.urs.cz/item/CS_URS_2024_02/162751137" TargetMode="External" /><Relationship Id="rId14" Type="http://schemas.openxmlformats.org/officeDocument/2006/relationships/hyperlink" Target="https://podminky.urs.cz/item/CS_URS_2024_02/162751139" TargetMode="External" /><Relationship Id="rId15" Type="http://schemas.openxmlformats.org/officeDocument/2006/relationships/hyperlink" Target="https://podminky.urs.cz/item/CS_URS_2024_02/171201221" TargetMode="External" /><Relationship Id="rId16" Type="http://schemas.openxmlformats.org/officeDocument/2006/relationships/hyperlink" Target="https://podminky.urs.cz/item/CS_URS_2024_02/171251201" TargetMode="External" /><Relationship Id="rId17" Type="http://schemas.openxmlformats.org/officeDocument/2006/relationships/hyperlink" Target="https://podminky.urs.cz/item/CS_URS_2024_02/174151101" TargetMode="External" /><Relationship Id="rId18" Type="http://schemas.openxmlformats.org/officeDocument/2006/relationships/hyperlink" Target="https://podminky.urs.cz/item/CS_URS_2024_02/175151101" TargetMode="External" /><Relationship Id="rId19" Type="http://schemas.openxmlformats.org/officeDocument/2006/relationships/hyperlink" Target="https://podminky.urs.cz/item/CS_URS_2024_02/184911161" TargetMode="External" /><Relationship Id="rId20" Type="http://schemas.openxmlformats.org/officeDocument/2006/relationships/hyperlink" Target="https://podminky.urs.cz/item/CS_URS_2024_02/181351103" TargetMode="External" /><Relationship Id="rId21" Type="http://schemas.openxmlformats.org/officeDocument/2006/relationships/hyperlink" Target="https://podminky.urs.cz/item/CS_URS_2024_02/181411121" TargetMode="External" /><Relationship Id="rId22" Type="http://schemas.openxmlformats.org/officeDocument/2006/relationships/hyperlink" Target="https://podminky.urs.cz/item/CS_URS_2024_02/174111101" TargetMode="External" /><Relationship Id="rId23" Type="http://schemas.openxmlformats.org/officeDocument/2006/relationships/hyperlink" Target="https://podminky.urs.cz/item/CS_URS_2024_02/213141122" TargetMode="External" /><Relationship Id="rId24" Type="http://schemas.openxmlformats.org/officeDocument/2006/relationships/hyperlink" Target="https://podminky.urs.cz/item/CS_URS_2024_02/789315210" TargetMode="External" /><Relationship Id="rId25" Type="http://schemas.openxmlformats.org/officeDocument/2006/relationships/hyperlink" Target="https://podminky.urs.cz/item/CS_URS_2024_02/789315214" TargetMode="External" /><Relationship Id="rId26" Type="http://schemas.openxmlformats.org/officeDocument/2006/relationships/hyperlink" Target="https://podminky.urs.cz/item/CS_URS_2024_02/789315220" TargetMode="External" /><Relationship Id="rId27" Type="http://schemas.openxmlformats.org/officeDocument/2006/relationships/hyperlink" Target="https://podminky.urs.cz/item/CS_URS_2024_02/271532213" TargetMode="External" /><Relationship Id="rId28" Type="http://schemas.openxmlformats.org/officeDocument/2006/relationships/hyperlink" Target="https://podminky.urs.cz/item/CS_URS_2024_02/274351121" TargetMode="External" /><Relationship Id="rId29" Type="http://schemas.openxmlformats.org/officeDocument/2006/relationships/hyperlink" Target="https://podminky.urs.cz/item/CS_URS_2024_02/273361821" TargetMode="External" /><Relationship Id="rId30" Type="http://schemas.openxmlformats.org/officeDocument/2006/relationships/hyperlink" Target="https://podminky.urs.cz/item/CS_URS_2024_02/274313911" TargetMode="External" /><Relationship Id="rId31" Type="http://schemas.openxmlformats.org/officeDocument/2006/relationships/hyperlink" Target="https://podminky.urs.cz/item/CS_URS_2024_02/274351122" TargetMode="External" /><Relationship Id="rId32" Type="http://schemas.openxmlformats.org/officeDocument/2006/relationships/hyperlink" Target="https://podminky.urs.cz/item/CS_URS_2024_02/919726123" TargetMode="External" /><Relationship Id="rId33" Type="http://schemas.openxmlformats.org/officeDocument/2006/relationships/hyperlink" Target="https://podminky.urs.cz/item/CS_URS_2024_02/564231011" TargetMode="External" /><Relationship Id="rId34" Type="http://schemas.openxmlformats.org/officeDocument/2006/relationships/hyperlink" Target="https://podminky.urs.cz/item/CS_URS_2024_02/871161141" TargetMode="External" /><Relationship Id="rId35" Type="http://schemas.openxmlformats.org/officeDocument/2006/relationships/hyperlink" Target="https://podminky.urs.cz/item/CS_URS_2024_02/877161112" TargetMode="External" /><Relationship Id="rId36" Type="http://schemas.openxmlformats.org/officeDocument/2006/relationships/hyperlink" Target="https://podminky.urs.cz/item/CS_URS_2024_02/722232063" TargetMode="External" /><Relationship Id="rId37" Type="http://schemas.openxmlformats.org/officeDocument/2006/relationships/hyperlink" Target="https://podminky.urs.cz/item/CS_URS_2024_02/722224154" TargetMode="External" /><Relationship Id="rId38" Type="http://schemas.openxmlformats.org/officeDocument/2006/relationships/hyperlink" Target="https://podminky.urs.cz/item/CS_URS_2024_02/722140115" TargetMode="External" /><Relationship Id="rId39" Type="http://schemas.openxmlformats.org/officeDocument/2006/relationships/hyperlink" Target="https://podminky.urs.cz/item/CS_URS_2024_02/722290226" TargetMode="External" /><Relationship Id="rId40" Type="http://schemas.openxmlformats.org/officeDocument/2006/relationships/hyperlink" Target="https://podminky.urs.cz/item/CS_URS_2024_02/871310320" TargetMode="External" /><Relationship Id="rId41" Type="http://schemas.openxmlformats.org/officeDocument/2006/relationships/hyperlink" Target="https://podminky.urs.cz/item/CS_URS_2024_02/871350320" TargetMode="External" /><Relationship Id="rId42" Type="http://schemas.openxmlformats.org/officeDocument/2006/relationships/hyperlink" Target="https://podminky.urs.cz/item/CS_URS_2023_01/871365251" TargetMode="External" /><Relationship Id="rId43" Type="http://schemas.openxmlformats.org/officeDocument/2006/relationships/hyperlink" Target="https://podminky.urs.cz/item/CS_URS_2024_02/877315211" TargetMode="External" /><Relationship Id="rId44" Type="http://schemas.openxmlformats.org/officeDocument/2006/relationships/hyperlink" Target="https://podminky.urs.cz/item/CS_URS_2024_02/877315221" TargetMode="External" /><Relationship Id="rId45" Type="http://schemas.openxmlformats.org/officeDocument/2006/relationships/hyperlink" Target="https://podminky.urs.cz/item/CS_URS_2024_02/877355211" TargetMode="External" /><Relationship Id="rId46" Type="http://schemas.openxmlformats.org/officeDocument/2006/relationships/hyperlink" Target="https://podminky.urs.cz/item/CS_URS_2024_02/877355221" TargetMode="External" /><Relationship Id="rId47" Type="http://schemas.openxmlformats.org/officeDocument/2006/relationships/hyperlink" Target="https://podminky.urs.cz/item/CS_URS_2024_02/877365221" TargetMode="External" /><Relationship Id="rId48" Type="http://schemas.openxmlformats.org/officeDocument/2006/relationships/hyperlink" Target="https://podminky.urs.cz/item/CS_URS_2024_02/877375221" TargetMode="External" /><Relationship Id="rId49" Type="http://schemas.openxmlformats.org/officeDocument/2006/relationships/hyperlink" Target="https://podminky.urs.cz/item/CS_URS_2024_02/892351111" TargetMode="External" /><Relationship Id="rId50" Type="http://schemas.openxmlformats.org/officeDocument/2006/relationships/hyperlink" Target="https://podminky.urs.cz/item/CS_URS_2024_02/895931111" TargetMode="External" /><Relationship Id="rId51" Type="http://schemas.openxmlformats.org/officeDocument/2006/relationships/hyperlink" Target="https://podminky.urs.cz/item/CS_URS_2024_02/899722112" TargetMode="External" /><Relationship Id="rId52" Type="http://schemas.openxmlformats.org/officeDocument/2006/relationships/hyperlink" Target="https://podminky.urs.cz/item/CS_URS_2024_02/935112211" TargetMode="External" /><Relationship Id="rId53" Type="http://schemas.openxmlformats.org/officeDocument/2006/relationships/hyperlink" Target="https://podminky.urs.cz/item/CS_URS_2024_02/899103112" TargetMode="External" /><Relationship Id="rId54" Type="http://schemas.openxmlformats.org/officeDocument/2006/relationships/hyperlink" Target="https://podminky.urs.cz/item/CS_URS_2024_02/452386111" TargetMode="External" /><Relationship Id="rId55" Type="http://schemas.openxmlformats.org/officeDocument/2006/relationships/hyperlink" Target="https://podminky.urs.cz/item/CS_URS_2024_02/894414211" TargetMode="External" /><Relationship Id="rId56" Type="http://schemas.openxmlformats.org/officeDocument/2006/relationships/hyperlink" Target="https://podminky.urs.cz/item/CS_URS_2024_02/894411311" TargetMode="External" /><Relationship Id="rId57" Type="http://schemas.openxmlformats.org/officeDocument/2006/relationships/hyperlink" Target="https://podminky.urs.cz/item/CS_URS_2024_02/894812262" TargetMode="External" /><Relationship Id="rId58" Type="http://schemas.openxmlformats.org/officeDocument/2006/relationships/hyperlink" Target="https://podminky.urs.cz/item/CS_URS_2024_02/894812251" TargetMode="External" /><Relationship Id="rId59" Type="http://schemas.openxmlformats.org/officeDocument/2006/relationships/hyperlink" Target="https://podminky.urs.cz/item/CS_URS_2024_02/894812249" TargetMode="External" /><Relationship Id="rId60" Type="http://schemas.openxmlformats.org/officeDocument/2006/relationships/hyperlink" Target="https://podminky.urs.cz/item/CS_URS_2024_02/894812231" TargetMode="External" /><Relationship Id="rId61" Type="http://schemas.openxmlformats.org/officeDocument/2006/relationships/hyperlink" Target="https://podminky.urs.cz/item/CS_URS_2024_02/894812206" TargetMode="External" /><Relationship Id="rId62" Type="http://schemas.openxmlformats.org/officeDocument/2006/relationships/hyperlink" Target="https://podminky.urs.cz/item/CS_URS_2024_02/935113111" TargetMode="External" /><Relationship Id="rId63" Type="http://schemas.openxmlformats.org/officeDocument/2006/relationships/hyperlink" Target="https://podminky.urs.cz/item/CS_URS_2023_01/935114112" TargetMode="External" /><Relationship Id="rId64" Type="http://schemas.openxmlformats.org/officeDocument/2006/relationships/hyperlink" Target="https://podminky.urs.cz/item/CS_URS_2024_02/919542111" TargetMode="External" /><Relationship Id="rId65" Type="http://schemas.openxmlformats.org/officeDocument/2006/relationships/hyperlink" Target="https://podminky.urs.cz/item/CS_URS_2024_02/919542112" TargetMode="External" /><Relationship Id="rId66" Type="http://schemas.openxmlformats.org/officeDocument/2006/relationships/hyperlink" Target="https://podminky.urs.cz/item/CS_URS_2024_02/894411311" TargetMode="External" /><Relationship Id="rId67" Type="http://schemas.openxmlformats.org/officeDocument/2006/relationships/hyperlink" Target="https://podminky.urs.cz/item/CS_URS_2024_02/998225111" TargetMode="External" /><Relationship Id="rId68" Type="http://schemas.openxmlformats.org/officeDocument/2006/relationships/hyperlink" Target="https://podminky.urs.cz/item/CS_URS_2024_02/977151113" TargetMode="External" /><Relationship Id="rId69" Type="http://schemas.openxmlformats.org/officeDocument/2006/relationships/drawing" Target="../drawings/drawing7.xml" /></Relationships>
</file>

<file path=xl/worksheets/_rels/sheet8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2/121151103" TargetMode="External" /><Relationship Id="rId2" Type="http://schemas.openxmlformats.org/officeDocument/2006/relationships/hyperlink" Target="https://podminky.urs.cz/item/CS_URS_2024_02/132251101" TargetMode="External" /><Relationship Id="rId3" Type="http://schemas.openxmlformats.org/officeDocument/2006/relationships/hyperlink" Target="https://podminky.urs.cz/item/CS_URS_2024_02/132351101" TargetMode="External" /><Relationship Id="rId4" Type="http://schemas.openxmlformats.org/officeDocument/2006/relationships/hyperlink" Target="https://podminky.urs.cz/item/CS_URS_2024_02/167151102" TargetMode="External" /><Relationship Id="rId5" Type="http://schemas.openxmlformats.org/officeDocument/2006/relationships/hyperlink" Target="https://podminky.urs.cz/item/CS_URS_2024_02/162451106" TargetMode="External" /><Relationship Id="rId6" Type="http://schemas.openxmlformats.org/officeDocument/2006/relationships/hyperlink" Target="https://podminky.urs.cz/item/CS_URS_2024_02/171251101" TargetMode="External" /><Relationship Id="rId7" Type="http://schemas.openxmlformats.org/officeDocument/2006/relationships/hyperlink" Target="https://podminky.urs.cz/item/CS_URS_2024_02/162751117" TargetMode="External" /><Relationship Id="rId8" Type="http://schemas.openxmlformats.org/officeDocument/2006/relationships/hyperlink" Target="https://podminky.urs.cz/item/CS_URS_2024_02/162751119" TargetMode="External" /><Relationship Id="rId9" Type="http://schemas.openxmlformats.org/officeDocument/2006/relationships/hyperlink" Target="https://podminky.urs.cz/item/CS_URS_2024_02/162751137" TargetMode="External" /><Relationship Id="rId10" Type="http://schemas.openxmlformats.org/officeDocument/2006/relationships/hyperlink" Target="https://podminky.urs.cz/item/CS_URS_2024_02/162751139" TargetMode="External" /><Relationship Id="rId11" Type="http://schemas.openxmlformats.org/officeDocument/2006/relationships/hyperlink" Target="https://podminky.urs.cz/item/CS_URS_2024_02/171251201" TargetMode="External" /><Relationship Id="rId12" Type="http://schemas.openxmlformats.org/officeDocument/2006/relationships/hyperlink" Target="https://podminky.urs.cz/item/CS_URS_2024_02/171201221" TargetMode="External" /><Relationship Id="rId13" Type="http://schemas.openxmlformats.org/officeDocument/2006/relationships/hyperlink" Target="https://podminky.urs.cz/item/CS_URS_2024_02/131251100" TargetMode="External" /><Relationship Id="rId14" Type="http://schemas.openxmlformats.org/officeDocument/2006/relationships/hyperlink" Target="https://podminky.urs.cz/item/CS_URS_2024_02/131351100" TargetMode="External" /><Relationship Id="rId15" Type="http://schemas.openxmlformats.org/officeDocument/2006/relationships/hyperlink" Target="https://podminky.urs.cz/item/CS_URS_2024_02/132251101" TargetMode="External" /><Relationship Id="rId16" Type="http://schemas.openxmlformats.org/officeDocument/2006/relationships/hyperlink" Target="https://podminky.urs.cz/item/CS_URS_2024_02/132351101" TargetMode="External" /><Relationship Id="rId17" Type="http://schemas.openxmlformats.org/officeDocument/2006/relationships/hyperlink" Target="https://podminky.urs.cz/item/CS_URS_2024_02/167151102" TargetMode="External" /><Relationship Id="rId18" Type="http://schemas.openxmlformats.org/officeDocument/2006/relationships/hyperlink" Target="https://podminky.urs.cz/item/CS_URS_2024_02/162751117" TargetMode="External" /><Relationship Id="rId19" Type="http://schemas.openxmlformats.org/officeDocument/2006/relationships/hyperlink" Target="https://podminky.urs.cz/item/CS_URS_2024_02/162751119" TargetMode="External" /><Relationship Id="rId20" Type="http://schemas.openxmlformats.org/officeDocument/2006/relationships/hyperlink" Target="https://podminky.urs.cz/item/CS_URS_2024_02/162751137" TargetMode="External" /><Relationship Id="rId21" Type="http://schemas.openxmlformats.org/officeDocument/2006/relationships/hyperlink" Target="https://podminky.urs.cz/item/CS_URS_2024_02/162751139" TargetMode="External" /><Relationship Id="rId22" Type="http://schemas.openxmlformats.org/officeDocument/2006/relationships/hyperlink" Target="https://podminky.urs.cz/item/CS_URS_2024_02/171251201" TargetMode="External" /><Relationship Id="rId23" Type="http://schemas.openxmlformats.org/officeDocument/2006/relationships/hyperlink" Target="https://podminky.urs.cz/item/CS_URS_2024_02/171201221" TargetMode="External" /><Relationship Id="rId24" Type="http://schemas.openxmlformats.org/officeDocument/2006/relationships/hyperlink" Target="https://podminky.urs.cz/item/CS_URS_2024_02/121151103" TargetMode="External" /><Relationship Id="rId25" Type="http://schemas.openxmlformats.org/officeDocument/2006/relationships/hyperlink" Target="https://podminky.urs.cz/item/CS_URS_2021_01/131213102" TargetMode="External" /><Relationship Id="rId26" Type="http://schemas.openxmlformats.org/officeDocument/2006/relationships/hyperlink" Target="https://podminky.urs.cz/item/CS_URS_2024_02/131312502" TargetMode="External" /><Relationship Id="rId27" Type="http://schemas.openxmlformats.org/officeDocument/2006/relationships/hyperlink" Target="https://podminky.urs.cz/item/CS_URS_2024_02/167151102" TargetMode="External" /><Relationship Id="rId28" Type="http://schemas.openxmlformats.org/officeDocument/2006/relationships/hyperlink" Target="https://podminky.urs.cz/item/CS_URS_2024_02/162451106" TargetMode="External" /><Relationship Id="rId29" Type="http://schemas.openxmlformats.org/officeDocument/2006/relationships/hyperlink" Target="https://podminky.urs.cz/item/CS_URS_2024_02/171251101" TargetMode="External" /><Relationship Id="rId30" Type="http://schemas.openxmlformats.org/officeDocument/2006/relationships/hyperlink" Target="https://podminky.urs.cz/item/CS_URS_2024_02/162751117" TargetMode="External" /><Relationship Id="rId31" Type="http://schemas.openxmlformats.org/officeDocument/2006/relationships/hyperlink" Target="https://podminky.urs.cz/item/CS_URS_2024_02/162751119" TargetMode="External" /><Relationship Id="rId32" Type="http://schemas.openxmlformats.org/officeDocument/2006/relationships/hyperlink" Target="https://podminky.urs.cz/item/CS_URS_2024_02/162751137" TargetMode="External" /><Relationship Id="rId33" Type="http://schemas.openxmlformats.org/officeDocument/2006/relationships/hyperlink" Target="https://podminky.urs.cz/item/CS_URS_2024_02/162751139" TargetMode="External" /><Relationship Id="rId34" Type="http://schemas.openxmlformats.org/officeDocument/2006/relationships/hyperlink" Target="https://podminky.urs.cz/item/CS_URS_2024_02/171251201" TargetMode="External" /><Relationship Id="rId35" Type="http://schemas.openxmlformats.org/officeDocument/2006/relationships/hyperlink" Target="https://podminky.urs.cz/item/CS_URS_2024_02/171201221" TargetMode="External" /><Relationship Id="rId36" Type="http://schemas.openxmlformats.org/officeDocument/2006/relationships/hyperlink" Target="https://podminky.urs.cz/item/CS_URS_2024_02/271572211" TargetMode="External" /><Relationship Id="rId37" Type="http://schemas.openxmlformats.org/officeDocument/2006/relationships/hyperlink" Target="https://podminky.urs.cz/item/CS_URS_2024_02/274313511" TargetMode="External" /><Relationship Id="rId38" Type="http://schemas.openxmlformats.org/officeDocument/2006/relationships/hyperlink" Target="https://podminky.urs.cz/item/CS_URS_2024_02/274351121" TargetMode="External" /><Relationship Id="rId39" Type="http://schemas.openxmlformats.org/officeDocument/2006/relationships/hyperlink" Target="https://podminky.urs.cz/item/CS_URS_2024_02/274351122" TargetMode="External" /><Relationship Id="rId40" Type="http://schemas.openxmlformats.org/officeDocument/2006/relationships/hyperlink" Target="https://podminky.urs.cz/item/CS_URS_2024_02/271572211" TargetMode="External" /><Relationship Id="rId41" Type="http://schemas.openxmlformats.org/officeDocument/2006/relationships/hyperlink" Target="https://podminky.urs.cz/item/CS_URS_2024_02/274313511" TargetMode="External" /><Relationship Id="rId42" Type="http://schemas.openxmlformats.org/officeDocument/2006/relationships/hyperlink" Target="https://podminky.urs.cz/item/CS_URS_2024_02/274351121" TargetMode="External" /><Relationship Id="rId43" Type="http://schemas.openxmlformats.org/officeDocument/2006/relationships/hyperlink" Target="https://podminky.urs.cz/item/CS_URS_2024_02/274351122" TargetMode="External" /><Relationship Id="rId44" Type="http://schemas.openxmlformats.org/officeDocument/2006/relationships/hyperlink" Target="https://podminky.urs.cz/item/CS_URS_2024_02/274362021" TargetMode="External" /><Relationship Id="rId45" Type="http://schemas.openxmlformats.org/officeDocument/2006/relationships/hyperlink" Target="https://podminky.urs.cz/item/CS_URS_2024_02/275313511" TargetMode="External" /><Relationship Id="rId46" Type="http://schemas.openxmlformats.org/officeDocument/2006/relationships/hyperlink" Target="https://podminky.urs.cz/item/CS_URS_2024_02/275351121" TargetMode="External" /><Relationship Id="rId47" Type="http://schemas.openxmlformats.org/officeDocument/2006/relationships/hyperlink" Target="https://podminky.urs.cz/item/CS_URS_2024_02/275351122" TargetMode="External" /><Relationship Id="rId48" Type="http://schemas.openxmlformats.org/officeDocument/2006/relationships/hyperlink" Target="https://podminky.urs.cz/item/CS_URS_2024_02/311113144" TargetMode="External" /><Relationship Id="rId49" Type="http://schemas.openxmlformats.org/officeDocument/2006/relationships/hyperlink" Target="https://podminky.urs.cz/item/CS_URS_2024_02/311361821" TargetMode="External" /><Relationship Id="rId50" Type="http://schemas.openxmlformats.org/officeDocument/2006/relationships/hyperlink" Target="https://podminky.urs.cz/item/CS_URS_2024_02/348272515" TargetMode="External" /><Relationship Id="rId51" Type="http://schemas.openxmlformats.org/officeDocument/2006/relationships/hyperlink" Target="https://podminky.urs.cz/item/CS_URS_2024_02/348172115" TargetMode="External" /><Relationship Id="rId52" Type="http://schemas.openxmlformats.org/officeDocument/2006/relationships/hyperlink" Target="https://podminky.urs.cz/item/CS_URS_2024_02/348172911" TargetMode="External" /><Relationship Id="rId53" Type="http://schemas.openxmlformats.org/officeDocument/2006/relationships/hyperlink" Target="https://podminky.urs.cz/item/CS_URS_2024_02/338171113" TargetMode="External" /><Relationship Id="rId54" Type="http://schemas.openxmlformats.org/officeDocument/2006/relationships/hyperlink" Target="https://podminky.urs.cz/item/CS_URS_2024_02/348121221" TargetMode="External" /><Relationship Id="rId55" Type="http://schemas.openxmlformats.org/officeDocument/2006/relationships/hyperlink" Target="https://podminky.urs.cz/item/CS_URS_2024_02/348401120" TargetMode="External" /><Relationship Id="rId56" Type="http://schemas.openxmlformats.org/officeDocument/2006/relationships/hyperlink" Target="https://podminky.urs.cz/item/CS_URS_2024_02/966071711" TargetMode="External" /><Relationship Id="rId57" Type="http://schemas.openxmlformats.org/officeDocument/2006/relationships/hyperlink" Target="https://podminky.urs.cz/item/CS_URS_2024_02/966071821" TargetMode="External" /><Relationship Id="rId58" Type="http://schemas.openxmlformats.org/officeDocument/2006/relationships/hyperlink" Target="https://podminky.urs.cz/item/CS_URS_2024_02/966073813" TargetMode="External" /><Relationship Id="rId59" Type="http://schemas.openxmlformats.org/officeDocument/2006/relationships/hyperlink" Target="https://podminky.urs.cz/item/CS_URS_2024_02/977131110" TargetMode="External" /><Relationship Id="rId60" Type="http://schemas.openxmlformats.org/officeDocument/2006/relationships/hyperlink" Target="https://podminky.urs.cz/item/CS_URS_2024_02/997221612" TargetMode="External" /><Relationship Id="rId61" Type="http://schemas.openxmlformats.org/officeDocument/2006/relationships/hyperlink" Target="https://podminky.urs.cz/item/CS_URS_2024_02/997221625" TargetMode="External" /><Relationship Id="rId62" Type="http://schemas.openxmlformats.org/officeDocument/2006/relationships/hyperlink" Target="https://podminky.urs.cz/item/CS_URS_2024_02/998225111" TargetMode="External" /><Relationship Id="rId63" Type="http://schemas.openxmlformats.org/officeDocument/2006/relationships/hyperlink" Target="https://podminky.urs.cz/item/CS_URS_2024_02/220320201" TargetMode="External" /><Relationship Id="rId64" Type="http://schemas.openxmlformats.org/officeDocument/2006/relationships/hyperlink" Target="https://podminky.urs.cz/item/CS_URS_2024_02/220320233" TargetMode="External" /><Relationship Id="rId65" Type="http://schemas.openxmlformats.org/officeDocument/2006/relationships/drawing" Target="../drawings/drawing8.xml" /></Relationships>
</file>

<file path=xl/worksheets/_rels/sheet9.xml.rels>&#65279;<?xml version="1.0" encoding="utf-8"?><Relationships xmlns="http://schemas.openxmlformats.org/package/2006/relationships"><Relationship Id="rId1" Type="http://schemas.openxmlformats.org/officeDocument/2006/relationships/drawing" Target="../drawings/drawing9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6" t="s">
        <v>0</v>
      </c>
      <c r="AZ1" s="16" t="s">
        <v>1</v>
      </c>
      <c r="BA1" s="16" t="s">
        <v>2</v>
      </c>
      <c r="BB1" s="16" t="s">
        <v>3</v>
      </c>
      <c r="BT1" s="16" t="s">
        <v>4</v>
      </c>
      <c r="BU1" s="16" t="s">
        <v>4</v>
      </c>
      <c r="BV1" s="16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7" t="s">
        <v>6</v>
      </c>
      <c r="BT2" s="17" t="s">
        <v>7</v>
      </c>
    </row>
    <row r="3" s="1" customFormat="1" ht="6.96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8</v>
      </c>
    </row>
    <row r="4" s="1" customFormat="1" ht="24.96" customHeight="1">
      <c r="B4" s="21"/>
      <c r="C4" s="22"/>
      <c r="D4" s="23" t="s">
        <v>9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0"/>
      <c r="AS4" s="24" t="s">
        <v>10</v>
      </c>
      <c r="BE4" s="25" t="s">
        <v>11</v>
      </c>
      <c r="BS4" s="17" t="s">
        <v>12</v>
      </c>
    </row>
    <row r="5" s="1" customFormat="1" ht="12" customHeight="1">
      <c r="B5" s="21"/>
      <c r="C5" s="22"/>
      <c r="D5" s="26" t="s">
        <v>13</v>
      </c>
      <c r="E5" s="22"/>
      <c r="F5" s="22"/>
      <c r="G5" s="22"/>
      <c r="H5" s="22"/>
      <c r="I5" s="22"/>
      <c r="J5" s="22"/>
      <c r="K5" s="27" t="s">
        <v>14</v>
      </c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0"/>
      <c r="BE5" s="28" t="s">
        <v>15</v>
      </c>
      <c r="BS5" s="17" t="s">
        <v>6</v>
      </c>
    </row>
    <row r="6" s="1" customFormat="1" ht="36.96" customHeight="1">
      <c r="B6" s="21"/>
      <c r="C6" s="22"/>
      <c r="D6" s="29" t="s">
        <v>16</v>
      </c>
      <c r="E6" s="22"/>
      <c r="F6" s="22"/>
      <c r="G6" s="22"/>
      <c r="H6" s="22"/>
      <c r="I6" s="22"/>
      <c r="J6" s="22"/>
      <c r="K6" s="30" t="s">
        <v>17</v>
      </c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0"/>
      <c r="BE6" s="31"/>
      <c r="BS6" s="17" t="s">
        <v>6</v>
      </c>
    </row>
    <row r="7" s="1" customFormat="1" ht="12" customHeight="1">
      <c r="B7" s="21"/>
      <c r="C7" s="22"/>
      <c r="D7" s="32" t="s">
        <v>18</v>
      </c>
      <c r="E7" s="22"/>
      <c r="F7" s="22"/>
      <c r="G7" s="22"/>
      <c r="H7" s="22"/>
      <c r="I7" s="22"/>
      <c r="J7" s="22"/>
      <c r="K7" s="27" t="s">
        <v>19</v>
      </c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32" t="s">
        <v>20</v>
      </c>
      <c r="AL7" s="22"/>
      <c r="AM7" s="22"/>
      <c r="AN7" s="27" t="s">
        <v>19</v>
      </c>
      <c r="AO7" s="22"/>
      <c r="AP7" s="22"/>
      <c r="AQ7" s="22"/>
      <c r="AR7" s="20"/>
      <c r="BE7" s="31"/>
      <c r="BS7" s="17" t="s">
        <v>6</v>
      </c>
    </row>
    <row r="8" s="1" customFormat="1" ht="12" customHeight="1">
      <c r="B8" s="21"/>
      <c r="C8" s="22"/>
      <c r="D8" s="32" t="s">
        <v>21</v>
      </c>
      <c r="E8" s="22"/>
      <c r="F8" s="22"/>
      <c r="G8" s="22"/>
      <c r="H8" s="22"/>
      <c r="I8" s="22"/>
      <c r="J8" s="22"/>
      <c r="K8" s="27" t="s">
        <v>22</v>
      </c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32" t="s">
        <v>23</v>
      </c>
      <c r="AL8" s="22"/>
      <c r="AM8" s="22"/>
      <c r="AN8" s="33" t="s">
        <v>24</v>
      </c>
      <c r="AO8" s="22"/>
      <c r="AP8" s="22"/>
      <c r="AQ8" s="22"/>
      <c r="AR8" s="20"/>
      <c r="BE8" s="31"/>
      <c r="BS8" s="17" t="s">
        <v>6</v>
      </c>
    </row>
    <row r="9" s="1" customFormat="1" ht="14.4" customHeight="1">
      <c r="B9" s="21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0"/>
      <c r="BE9" s="31"/>
      <c r="BS9" s="17" t="s">
        <v>6</v>
      </c>
    </row>
    <row r="10" s="1" customFormat="1" ht="12" customHeight="1">
      <c r="B10" s="21"/>
      <c r="C10" s="22"/>
      <c r="D10" s="32" t="s">
        <v>25</v>
      </c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32" t="s">
        <v>26</v>
      </c>
      <c r="AL10" s="22"/>
      <c r="AM10" s="22"/>
      <c r="AN10" s="27" t="s">
        <v>27</v>
      </c>
      <c r="AO10" s="22"/>
      <c r="AP10" s="22"/>
      <c r="AQ10" s="22"/>
      <c r="AR10" s="20"/>
      <c r="BE10" s="31"/>
      <c r="BS10" s="17" t="s">
        <v>6</v>
      </c>
    </row>
    <row r="11" s="1" customFormat="1" ht="18.48" customHeight="1">
      <c r="B11" s="21"/>
      <c r="C11" s="22"/>
      <c r="D11" s="22"/>
      <c r="E11" s="27" t="s">
        <v>28</v>
      </c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32" t="s">
        <v>29</v>
      </c>
      <c r="AL11" s="22"/>
      <c r="AM11" s="22"/>
      <c r="AN11" s="27" t="s">
        <v>19</v>
      </c>
      <c r="AO11" s="22"/>
      <c r="AP11" s="22"/>
      <c r="AQ11" s="22"/>
      <c r="AR11" s="20"/>
      <c r="BE11" s="31"/>
      <c r="BS11" s="17" t="s">
        <v>6</v>
      </c>
    </row>
    <row r="12" s="1" customFormat="1" ht="6.96" customHeight="1">
      <c r="B12" s="21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0"/>
      <c r="BE12" s="31"/>
      <c r="BS12" s="17" t="s">
        <v>6</v>
      </c>
    </row>
    <row r="13" s="1" customFormat="1" ht="12" customHeight="1">
      <c r="B13" s="21"/>
      <c r="C13" s="22"/>
      <c r="D13" s="32" t="s">
        <v>30</v>
      </c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32" t="s">
        <v>26</v>
      </c>
      <c r="AL13" s="22"/>
      <c r="AM13" s="22"/>
      <c r="AN13" s="34" t="s">
        <v>31</v>
      </c>
      <c r="AO13" s="22"/>
      <c r="AP13" s="22"/>
      <c r="AQ13" s="22"/>
      <c r="AR13" s="20"/>
      <c r="BE13" s="31"/>
      <c r="BS13" s="17" t="s">
        <v>6</v>
      </c>
    </row>
    <row r="14">
      <c r="B14" s="21"/>
      <c r="C14" s="22"/>
      <c r="D14" s="22"/>
      <c r="E14" s="34" t="s">
        <v>31</v>
      </c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2" t="s">
        <v>29</v>
      </c>
      <c r="AL14" s="22"/>
      <c r="AM14" s="22"/>
      <c r="AN14" s="34" t="s">
        <v>31</v>
      </c>
      <c r="AO14" s="22"/>
      <c r="AP14" s="22"/>
      <c r="AQ14" s="22"/>
      <c r="AR14" s="20"/>
      <c r="BE14" s="31"/>
      <c r="BS14" s="17" t="s">
        <v>6</v>
      </c>
    </row>
    <row r="15" s="1" customFormat="1" ht="6.96" customHeight="1">
      <c r="B15" s="21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0"/>
      <c r="BE15" s="31"/>
      <c r="BS15" s="17" t="s">
        <v>4</v>
      </c>
    </row>
    <row r="16" s="1" customFormat="1" ht="12" customHeight="1">
      <c r="B16" s="21"/>
      <c r="C16" s="22"/>
      <c r="D16" s="32" t="s">
        <v>32</v>
      </c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32" t="s">
        <v>26</v>
      </c>
      <c r="AL16" s="22"/>
      <c r="AM16" s="22"/>
      <c r="AN16" s="27" t="s">
        <v>19</v>
      </c>
      <c r="AO16" s="22"/>
      <c r="AP16" s="22"/>
      <c r="AQ16" s="22"/>
      <c r="AR16" s="20"/>
      <c r="BE16" s="31"/>
      <c r="BS16" s="17" t="s">
        <v>4</v>
      </c>
    </row>
    <row r="17" s="1" customFormat="1" ht="18.48" customHeight="1">
      <c r="B17" s="21"/>
      <c r="C17" s="22"/>
      <c r="D17" s="22"/>
      <c r="E17" s="27" t="s">
        <v>33</v>
      </c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32" t="s">
        <v>29</v>
      </c>
      <c r="AL17" s="22"/>
      <c r="AM17" s="22"/>
      <c r="AN17" s="27" t="s">
        <v>19</v>
      </c>
      <c r="AO17" s="22"/>
      <c r="AP17" s="22"/>
      <c r="AQ17" s="22"/>
      <c r="AR17" s="20"/>
      <c r="BE17" s="31"/>
      <c r="BS17" s="17" t="s">
        <v>34</v>
      </c>
    </row>
    <row r="18" s="1" customFormat="1" ht="6.96" customHeight="1">
      <c r="B18" s="21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0"/>
      <c r="BE18" s="31"/>
      <c r="BS18" s="17" t="s">
        <v>6</v>
      </c>
    </row>
    <row r="19" s="1" customFormat="1" ht="12" customHeight="1">
      <c r="B19" s="21"/>
      <c r="C19" s="22"/>
      <c r="D19" s="32" t="s">
        <v>35</v>
      </c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32" t="s">
        <v>26</v>
      </c>
      <c r="AL19" s="22"/>
      <c r="AM19" s="22"/>
      <c r="AN19" s="27" t="s">
        <v>19</v>
      </c>
      <c r="AO19" s="22"/>
      <c r="AP19" s="22"/>
      <c r="AQ19" s="22"/>
      <c r="AR19" s="20"/>
      <c r="BE19" s="31"/>
      <c r="BS19" s="17" t="s">
        <v>6</v>
      </c>
    </row>
    <row r="20" s="1" customFormat="1" ht="18.48" customHeight="1">
      <c r="B20" s="21"/>
      <c r="C20" s="22"/>
      <c r="D20" s="22"/>
      <c r="E20" s="27" t="s">
        <v>36</v>
      </c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32" t="s">
        <v>29</v>
      </c>
      <c r="AL20" s="22"/>
      <c r="AM20" s="22"/>
      <c r="AN20" s="27" t="s">
        <v>19</v>
      </c>
      <c r="AO20" s="22"/>
      <c r="AP20" s="22"/>
      <c r="AQ20" s="22"/>
      <c r="AR20" s="20"/>
      <c r="BE20" s="31"/>
      <c r="BS20" s="17" t="s">
        <v>34</v>
      </c>
    </row>
    <row r="21" s="1" customFormat="1" ht="6.96" customHeight="1">
      <c r="B21" s="21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0"/>
      <c r="BE21" s="31"/>
    </row>
    <row r="22" s="1" customFormat="1" ht="12" customHeight="1">
      <c r="B22" s="21"/>
      <c r="C22" s="22"/>
      <c r="D22" s="32" t="s">
        <v>37</v>
      </c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0"/>
      <c r="BE22" s="31"/>
    </row>
    <row r="23" s="1" customFormat="1" ht="179.25" customHeight="1">
      <c r="B23" s="21"/>
      <c r="C23" s="22"/>
      <c r="D23" s="22"/>
      <c r="E23" s="36" t="s">
        <v>38</v>
      </c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22"/>
      <c r="AP23" s="22"/>
      <c r="AQ23" s="22"/>
      <c r="AR23" s="20"/>
      <c r="BE23" s="31"/>
    </row>
    <row r="24" s="1" customFormat="1" ht="6.96" customHeight="1">
      <c r="B24" s="21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0"/>
      <c r="BE24" s="31"/>
    </row>
    <row r="25" s="1" customFormat="1" ht="6.96" customHeight="1">
      <c r="B25" s="21"/>
      <c r="C25" s="22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22"/>
      <c r="AQ25" s="22"/>
      <c r="AR25" s="20"/>
      <c r="BE25" s="31"/>
    </row>
    <row r="26" s="2" customFormat="1" ht="25.92" customHeight="1">
      <c r="A26" s="38"/>
      <c r="B26" s="39"/>
      <c r="C26" s="40"/>
      <c r="D26" s="41" t="s">
        <v>39</v>
      </c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3">
        <f>ROUND(AG54,2)</f>
        <v>0</v>
      </c>
      <c r="AL26" s="42"/>
      <c r="AM26" s="42"/>
      <c r="AN26" s="42"/>
      <c r="AO26" s="42"/>
      <c r="AP26" s="40"/>
      <c r="AQ26" s="40"/>
      <c r="AR26" s="44"/>
      <c r="BE26" s="31"/>
    </row>
    <row r="27" s="2" customFormat="1" ht="6.96" customHeight="1">
      <c r="A27" s="38"/>
      <c r="B27" s="39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4"/>
      <c r="BE27" s="31"/>
    </row>
    <row r="28" s="2" customFormat="1">
      <c r="A28" s="38"/>
      <c r="B28" s="39"/>
      <c r="C28" s="40"/>
      <c r="D28" s="40"/>
      <c r="E28" s="40"/>
      <c r="F28" s="40"/>
      <c r="G28" s="40"/>
      <c r="H28" s="40"/>
      <c r="I28" s="40"/>
      <c r="J28" s="40"/>
      <c r="K28" s="40"/>
      <c r="L28" s="45" t="s">
        <v>40</v>
      </c>
      <c r="M28" s="45"/>
      <c r="N28" s="45"/>
      <c r="O28" s="45"/>
      <c r="P28" s="45"/>
      <c r="Q28" s="40"/>
      <c r="R28" s="40"/>
      <c r="S28" s="40"/>
      <c r="T28" s="40"/>
      <c r="U28" s="40"/>
      <c r="V28" s="40"/>
      <c r="W28" s="45" t="s">
        <v>41</v>
      </c>
      <c r="X28" s="45"/>
      <c r="Y28" s="45"/>
      <c r="Z28" s="45"/>
      <c r="AA28" s="45"/>
      <c r="AB28" s="45"/>
      <c r="AC28" s="45"/>
      <c r="AD28" s="45"/>
      <c r="AE28" s="45"/>
      <c r="AF28" s="40"/>
      <c r="AG28" s="40"/>
      <c r="AH28" s="40"/>
      <c r="AI28" s="40"/>
      <c r="AJ28" s="40"/>
      <c r="AK28" s="45" t="s">
        <v>42</v>
      </c>
      <c r="AL28" s="45"/>
      <c r="AM28" s="45"/>
      <c r="AN28" s="45"/>
      <c r="AO28" s="45"/>
      <c r="AP28" s="40"/>
      <c r="AQ28" s="40"/>
      <c r="AR28" s="44"/>
      <c r="BE28" s="31"/>
    </row>
    <row r="29" s="3" customFormat="1" ht="14.4" customHeight="1">
      <c r="A29" s="3"/>
      <c r="B29" s="46"/>
      <c r="C29" s="47"/>
      <c r="D29" s="32" t="s">
        <v>43</v>
      </c>
      <c r="E29" s="47"/>
      <c r="F29" s="32" t="s">
        <v>44</v>
      </c>
      <c r="G29" s="47"/>
      <c r="H29" s="47"/>
      <c r="I29" s="47"/>
      <c r="J29" s="47"/>
      <c r="K29" s="47"/>
      <c r="L29" s="48">
        <v>0.20999999999999999</v>
      </c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9">
        <f>ROUND(AZ54, 2)</f>
        <v>0</v>
      </c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9">
        <f>ROUND(AV54, 2)</f>
        <v>0</v>
      </c>
      <c r="AL29" s="47"/>
      <c r="AM29" s="47"/>
      <c r="AN29" s="47"/>
      <c r="AO29" s="47"/>
      <c r="AP29" s="47"/>
      <c r="AQ29" s="47"/>
      <c r="AR29" s="50"/>
      <c r="BE29" s="51"/>
    </row>
    <row r="30" s="3" customFormat="1" ht="14.4" customHeight="1">
      <c r="A30" s="3"/>
      <c r="B30" s="46"/>
      <c r="C30" s="47"/>
      <c r="D30" s="47"/>
      <c r="E30" s="47"/>
      <c r="F30" s="32" t="s">
        <v>45</v>
      </c>
      <c r="G30" s="47"/>
      <c r="H30" s="47"/>
      <c r="I30" s="47"/>
      <c r="J30" s="47"/>
      <c r="K30" s="47"/>
      <c r="L30" s="48">
        <v>0.12</v>
      </c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9">
        <f>ROUND(BA54, 2)</f>
        <v>0</v>
      </c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9">
        <f>ROUND(AW54, 2)</f>
        <v>0</v>
      </c>
      <c r="AL30" s="47"/>
      <c r="AM30" s="47"/>
      <c r="AN30" s="47"/>
      <c r="AO30" s="47"/>
      <c r="AP30" s="47"/>
      <c r="AQ30" s="47"/>
      <c r="AR30" s="50"/>
      <c r="BE30" s="51"/>
    </row>
    <row r="31" hidden="1" s="3" customFormat="1" ht="14.4" customHeight="1">
      <c r="A31" s="3"/>
      <c r="B31" s="46"/>
      <c r="C31" s="47"/>
      <c r="D31" s="47"/>
      <c r="E31" s="47"/>
      <c r="F31" s="32" t="s">
        <v>46</v>
      </c>
      <c r="G31" s="47"/>
      <c r="H31" s="47"/>
      <c r="I31" s="47"/>
      <c r="J31" s="47"/>
      <c r="K31" s="47"/>
      <c r="L31" s="48">
        <v>0.20999999999999999</v>
      </c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9">
        <f>ROUND(BB54, 2)</f>
        <v>0</v>
      </c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9">
        <v>0</v>
      </c>
      <c r="AL31" s="47"/>
      <c r="AM31" s="47"/>
      <c r="AN31" s="47"/>
      <c r="AO31" s="47"/>
      <c r="AP31" s="47"/>
      <c r="AQ31" s="47"/>
      <c r="AR31" s="50"/>
      <c r="BE31" s="51"/>
    </row>
    <row r="32" hidden="1" s="3" customFormat="1" ht="14.4" customHeight="1">
      <c r="A32" s="3"/>
      <c r="B32" s="46"/>
      <c r="C32" s="47"/>
      <c r="D32" s="47"/>
      <c r="E32" s="47"/>
      <c r="F32" s="32" t="s">
        <v>47</v>
      </c>
      <c r="G32" s="47"/>
      <c r="H32" s="47"/>
      <c r="I32" s="47"/>
      <c r="J32" s="47"/>
      <c r="K32" s="47"/>
      <c r="L32" s="48">
        <v>0.12</v>
      </c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9">
        <f>ROUND(BC54, 2)</f>
        <v>0</v>
      </c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9">
        <v>0</v>
      </c>
      <c r="AL32" s="47"/>
      <c r="AM32" s="47"/>
      <c r="AN32" s="47"/>
      <c r="AO32" s="47"/>
      <c r="AP32" s="47"/>
      <c r="AQ32" s="47"/>
      <c r="AR32" s="50"/>
      <c r="BE32" s="51"/>
    </row>
    <row r="33" hidden="1" s="3" customFormat="1" ht="14.4" customHeight="1">
      <c r="A33" s="3"/>
      <c r="B33" s="46"/>
      <c r="C33" s="47"/>
      <c r="D33" s="47"/>
      <c r="E33" s="47"/>
      <c r="F33" s="32" t="s">
        <v>48</v>
      </c>
      <c r="G33" s="47"/>
      <c r="H33" s="47"/>
      <c r="I33" s="47"/>
      <c r="J33" s="47"/>
      <c r="K33" s="47"/>
      <c r="L33" s="48">
        <v>0</v>
      </c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9">
        <f>ROUND(BD54, 2)</f>
        <v>0</v>
      </c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9">
        <v>0</v>
      </c>
      <c r="AL33" s="47"/>
      <c r="AM33" s="47"/>
      <c r="AN33" s="47"/>
      <c r="AO33" s="47"/>
      <c r="AP33" s="47"/>
      <c r="AQ33" s="47"/>
      <c r="AR33" s="50"/>
      <c r="BE33" s="3"/>
    </row>
    <row r="34" s="2" customFormat="1" ht="6.96" customHeight="1">
      <c r="A34" s="38"/>
      <c r="B34" s="39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4"/>
      <c r="BE34" s="38"/>
    </row>
    <row r="35" s="2" customFormat="1" ht="25.92" customHeight="1">
      <c r="A35" s="38"/>
      <c r="B35" s="39"/>
      <c r="C35" s="52"/>
      <c r="D35" s="53" t="s">
        <v>49</v>
      </c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5" t="s">
        <v>50</v>
      </c>
      <c r="U35" s="54"/>
      <c r="V35" s="54"/>
      <c r="W35" s="54"/>
      <c r="X35" s="56" t="s">
        <v>51</v>
      </c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7">
        <f>SUM(AK26:AK33)</f>
        <v>0</v>
      </c>
      <c r="AL35" s="54"/>
      <c r="AM35" s="54"/>
      <c r="AN35" s="54"/>
      <c r="AO35" s="58"/>
      <c r="AP35" s="52"/>
      <c r="AQ35" s="52"/>
      <c r="AR35" s="44"/>
      <c r="BE35" s="38"/>
    </row>
    <row r="36" s="2" customFormat="1" ht="6.96" customHeight="1">
      <c r="A36" s="38"/>
      <c r="B36" s="39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4"/>
      <c r="BE36" s="38"/>
    </row>
    <row r="37" s="2" customFormat="1" ht="6.96" customHeight="1">
      <c r="A37" s="38"/>
      <c r="B37" s="59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44"/>
      <c r="BE37" s="38"/>
    </row>
    <row r="41" s="2" customFormat="1" ht="6.96" customHeight="1">
      <c r="A41" s="38"/>
      <c r="B41" s="61"/>
      <c r="C41" s="62"/>
      <c r="D41" s="62"/>
      <c r="E41" s="62"/>
      <c r="F41" s="62"/>
      <c r="G41" s="62"/>
      <c r="H41" s="62"/>
      <c r="I41" s="62"/>
      <c r="J41" s="62"/>
      <c r="K41" s="62"/>
      <c r="L41" s="62"/>
      <c r="M41" s="62"/>
      <c r="N41" s="62"/>
      <c r="O41" s="62"/>
      <c r="P41" s="62"/>
      <c r="Q41" s="62"/>
      <c r="R41" s="62"/>
      <c r="S41" s="62"/>
      <c r="T41" s="62"/>
      <c r="U41" s="62"/>
      <c r="V41" s="62"/>
      <c r="W41" s="62"/>
      <c r="X41" s="62"/>
      <c r="Y41" s="62"/>
      <c r="Z41" s="62"/>
      <c r="AA41" s="62"/>
      <c r="AB41" s="62"/>
      <c r="AC41" s="62"/>
      <c r="AD41" s="62"/>
      <c r="AE41" s="62"/>
      <c r="AF41" s="62"/>
      <c r="AG41" s="62"/>
      <c r="AH41" s="62"/>
      <c r="AI41" s="62"/>
      <c r="AJ41" s="62"/>
      <c r="AK41" s="62"/>
      <c r="AL41" s="62"/>
      <c r="AM41" s="62"/>
      <c r="AN41" s="62"/>
      <c r="AO41" s="62"/>
      <c r="AP41" s="62"/>
      <c r="AQ41" s="62"/>
      <c r="AR41" s="44"/>
      <c r="BE41" s="38"/>
    </row>
    <row r="42" s="2" customFormat="1" ht="24.96" customHeight="1">
      <c r="A42" s="38"/>
      <c r="B42" s="39"/>
      <c r="C42" s="23" t="s">
        <v>52</v>
      </c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4"/>
      <c r="BE42" s="38"/>
    </row>
    <row r="43" s="2" customFormat="1" ht="6.96" customHeight="1">
      <c r="A43" s="38"/>
      <c r="B43" s="39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4"/>
      <c r="BE43" s="38"/>
    </row>
    <row r="44" s="4" customFormat="1" ht="12" customHeight="1">
      <c r="A44" s="4"/>
      <c r="B44" s="63"/>
      <c r="C44" s="32" t="s">
        <v>13</v>
      </c>
      <c r="D44" s="64"/>
      <c r="E44" s="64"/>
      <c r="F44" s="64"/>
      <c r="G44" s="64"/>
      <c r="H44" s="64"/>
      <c r="I44" s="64"/>
      <c r="J44" s="64"/>
      <c r="K44" s="64"/>
      <c r="L44" s="64" t="str">
        <f>K5</f>
        <v>08/2024</v>
      </c>
      <c r="M44" s="64"/>
      <c r="N44" s="64"/>
      <c r="O44" s="64"/>
      <c r="P44" s="64"/>
      <c r="Q44" s="64"/>
      <c r="R44" s="64"/>
      <c r="S44" s="64"/>
      <c r="T44" s="64"/>
      <c r="U44" s="64"/>
      <c r="V44" s="64"/>
      <c r="W44" s="64"/>
      <c r="X44" s="64"/>
      <c r="Y44" s="64"/>
      <c r="Z44" s="64"/>
      <c r="AA44" s="64"/>
      <c r="AB44" s="64"/>
      <c r="AC44" s="64"/>
      <c r="AD44" s="64"/>
      <c r="AE44" s="64"/>
      <c r="AF44" s="64"/>
      <c r="AG44" s="64"/>
      <c r="AH44" s="64"/>
      <c r="AI44" s="64"/>
      <c r="AJ44" s="64"/>
      <c r="AK44" s="64"/>
      <c r="AL44" s="64"/>
      <c r="AM44" s="64"/>
      <c r="AN44" s="64"/>
      <c r="AO44" s="64"/>
      <c r="AP44" s="64"/>
      <c r="AQ44" s="64"/>
      <c r="AR44" s="65"/>
      <c r="BE44" s="4"/>
    </row>
    <row r="45" s="5" customFormat="1" ht="36.96" customHeight="1">
      <c r="A45" s="5"/>
      <c r="B45" s="66"/>
      <c r="C45" s="67" t="s">
        <v>16</v>
      </c>
      <c r="D45" s="68"/>
      <c r="E45" s="68"/>
      <c r="F45" s="68"/>
      <c r="G45" s="68"/>
      <c r="H45" s="68"/>
      <c r="I45" s="68"/>
      <c r="J45" s="68"/>
      <c r="K45" s="68"/>
      <c r="L45" s="69" t="str">
        <f>K6</f>
        <v>Sázava - sběrný dvůr</v>
      </c>
      <c r="M45" s="68"/>
      <c r="N45" s="68"/>
      <c r="O45" s="68"/>
      <c r="P45" s="68"/>
      <c r="Q45" s="68"/>
      <c r="R45" s="68"/>
      <c r="S45" s="68"/>
      <c r="T45" s="68"/>
      <c r="U45" s="68"/>
      <c r="V45" s="68"/>
      <c r="W45" s="68"/>
      <c r="X45" s="68"/>
      <c r="Y45" s="68"/>
      <c r="Z45" s="68"/>
      <c r="AA45" s="68"/>
      <c r="AB45" s="68"/>
      <c r="AC45" s="68"/>
      <c r="AD45" s="68"/>
      <c r="AE45" s="68"/>
      <c r="AF45" s="68"/>
      <c r="AG45" s="68"/>
      <c r="AH45" s="68"/>
      <c r="AI45" s="68"/>
      <c r="AJ45" s="68"/>
      <c r="AK45" s="68"/>
      <c r="AL45" s="68"/>
      <c r="AM45" s="68"/>
      <c r="AN45" s="68"/>
      <c r="AO45" s="68"/>
      <c r="AP45" s="68"/>
      <c r="AQ45" s="68"/>
      <c r="AR45" s="70"/>
      <c r="BE45" s="5"/>
    </row>
    <row r="46" s="2" customFormat="1" ht="6.96" customHeight="1">
      <c r="A46" s="38"/>
      <c r="B46" s="39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4"/>
      <c r="BE46" s="38"/>
    </row>
    <row r="47" s="2" customFormat="1" ht="12" customHeight="1">
      <c r="A47" s="38"/>
      <c r="B47" s="39"/>
      <c r="C47" s="32" t="s">
        <v>21</v>
      </c>
      <c r="D47" s="40"/>
      <c r="E47" s="40"/>
      <c r="F47" s="40"/>
      <c r="G47" s="40"/>
      <c r="H47" s="40"/>
      <c r="I47" s="40"/>
      <c r="J47" s="40"/>
      <c r="K47" s="40"/>
      <c r="L47" s="71" t="str">
        <f>IF(K8="","",K8)</f>
        <v>Sázava</v>
      </c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32" t="s">
        <v>23</v>
      </c>
      <c r="AJ47" s="40"/>
      <c r="AK47" s="40"/>
      <c r="AL47" s="40"/>
      <c r="AM47" s="72" t="str">
        <f>IF(AN8= "","",AN8)</f>
        <v>14. 4. 2021</v>
      </c>
      <c r="AN47" s="72"/>
      <c r="AO47" s="40"/>
      <c r="AP47" s="40"/>
      <c r="AQ47" s="40"/>
      <c r="AR47" s="44"/>
      <c r="BE47" s="38"/>
    </row>
    <row r="48" s="2" customFormat="1" ht="6.96" customHeight="1">
      <c r="A48" s="38"/>
      <c r="B48" s="39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4"/>
      <c r="BE48" s="38"/>
    </row>
    <row r="49" s="2" customFormat="1" ht="15.15" customHeight="1">
      <c r="A49" s="38"/>
      <c r="B49" s="39"/>
      <c r="C49" s="32" t="s">
        <v>25</v>
      </c>
      <c r="D49" s="40"/>
      <c r="E49" s="40"/>
      <c r="F49" s="40"/>
      <c r="G49" s="40"/>
      <c r="H49" s="40"/>
      <c r="I49" s="40"/>
      <c r="J49" s="40"/>
      <c r="K49" s="40"/>
      <c r="L49" s="64" t="str">
        <f>IF(E11= "","",E11)</f>
        <v>město Sázava</v>
      </c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32" t="s">
        <v>32</v>
      </c>
      <c r="AJ49" s="40"/>
      <c r="AK49" s="40"/>
      <c r="AL49" s="40"/>
      <c r="AM49" s="73" t="str">
        <f>IF(E17="","",E17)</f>
        <v xml:space="preserve"> </v>
      </c>
      <c r="AN49" s="64"/>
      <c r="AO49" s="64"/>
      <c r="AP49" s="64"/>
      <c r="AQ49" s="40"/>
      <c r="AR49" s="44"/>
      <c r="AS49" s="74" t="s">
        <v>53</v>
      </c>
      <c r="AT49" s="75"/>
      <c r="AU49" s="76"/>
      <c r="AV49" s="76"/>
      <c r="AW49" s="76"/>
      <c r="AX49" s="76"/>
      <c r="AY49" s="76"/>
      <c r="AZ49" s="76"/>
      <c r="BA49" s="76"/>
      <c r="BB49" s="76"/>
      <c r="BC49" s="76"/>
      <c r="BD49" s="77"/>
      <c r="BE49" s="38"/>
    </row>
    <row r="50" s="2" customFormat="1" ht="15.15" customHeight="1">
      <c r="A50" s="38"/>
      <c r="B50" s="39"/>
      <c r="C50" s="32" t="s">
        <v>30</v>
      </c>
      <c r="D50" s="40"/>
      <c r="E50" s="40"/>
      <c r="F50" s="40"/>
      <c r="G50" s="40"/>
      <c r="H50" s="40"/>
      <c r="I50" s="40"/>
      <c r="J50" s="40"/>
      <c r="K50" s="40"/>
      <c r="L50" s="64" t="str">
        <f>IF(E14= "Vyplň údaj","",E14)</f>
        <v/>
      </c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32" t="s">
        <v>35</v>
      </c>
      <c r="AJ50" s="40"/>
      <c r="AK50" s="40"/>
      <c r="AL50" s="40"/>
      <c r="AM50" s="73" t="str">
        <f>IF(E20="","",E20)</f>
        <v>Marcel Cikánek</v>
      </c>
      <c r="AN50" s="64"/>
      <c r="AO50" s="64"/>
      <c r="AP50" s="64"/>
      <c r="AQ50" s="40"/>
      <c r="AR50" s="44"/>
      <c r="AS50" s="78"/>
      <c r="AT50" s="79"/>
      <c r="AU50" s="80"/>
      <c r="AV50" s="80"/>
      <c r="AW50" s="80"/>
      <c r="AX50" s="80"/>
      <c r="AY50" s="80"/>
      <c r="AZ50" s="80"/>
      <c r="BA50" s="80"/>
      <c r="BB50" s="80"/>
      <c r="BC50" s="80"/>
      <c r="BD50" s="81"/>
      <c r="BE50" s="38"/>
    </row>
    <row r="51" s="2" customFormat="1" ht="10.8" customHeight="1">
      <c r="A51" s="38"/>
      <c r="B51" s="39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4"/>
      <c r="AS51" s="82"/>
      <c r="AT51" s="83"/>
      <c r="AU51" s="84"/>
      <c r="AV51" s="84"/>
      <c r="AW51" s="84"/>
      <c r="AX51" s="84"/>
      <c r="AY51" s="84"/>
      <c r="AZ51" s="84"/>
      <c r="BA51" s="84"/>
      <c r="BB51" s="84"/>
      <c r="BC51" s="84"/>
      <c r="BD51" s="85"/>
      <c r="BE51" s="38"/>
    </row>
    <row r="52" s="2" customFormat="1" ht="29.28" customHeight="1">
      <c r="A52" s="38"/>
      <c r="B52" s="39"/>
      <c r="C52" s="86" t="s">
        <v>54</v>
      </c>
      <c r="D52" s="87"/>
      <c r="E52" s="87"/>
      <c r="F52" s="87"/>
      <c r="G52" s="87"/>
      <c r="H52" s="88"/>
      <c r="I52" s="89" t="s">
        <v>55</v>
      </c>
      <c r="J52" s="87"/>
      <c r="K52" s="87"/>
      <c r="L52" s="87"/>
      <c r="M52" s="87"/>
      <c r="N52" s="87"/>
      <c r="O52" s="87"/>
      <c r="P52" s="87"/>
      <c r="Q52" s="87"/>
      <c r="R52" s="87"/>
      <c r="S52" s="87"/>
      <c r="T52" s="87"/>
      <c r="U52" s="87"/>
      <c r="V52" s="87"/>
      <c r="W52" s="87"/>
      <c r="X52" s="87"/>
      <c r="Y52" s="87"/>
      <c r="Z52" s="87"/>
      <c r="AA52" s="87"/>
      <c r="AB52" s="87"/>
      <c r="AC52" s="87"/>
      <c r="AD52" s="87"/>
      <c r="AE52" s="87"/>
      <c r="AF52" s="87"/>
      <c r="AG52" s="90" t="s">
        <v>56</v>
      </c>
      <c r="AH52" s="87"/>
      <c r="AI52" s="87"/>
      <c r="AJ52" s="87"/>
      <c r="AK52" s="87"/>
      <c r="AL52" s="87"/>
      <c r="AM52" s="87"/>
      <c r="AN52" s="89" t="s">
        <v>57</v>
      </c>
      <c r="AO52" s="87"/>
      <c r="AP52" s="87"/>
      <c r="AQ52" s="91" t="s">
        <v>58</v>
      </c>
      <c r="AR52" s="44"/>
      <c r="AS52" s="92" t="s">
        <v>59</v>
      </c>
      <c r="AT52" s="93" t="s">
        <v>60</v>
      </c>
      <c r="AU52" s="93" t="s">
        <v>61</v>
      </c>
      <c r="AV52" s="93" t="s">
        <v>62</v>
      </c>
      <c r="AW52" s="93" t="s">
        <v>63</v>
      </c>
      <c r="AX52" s="93" t="s">
        <v>64</v>
      </c>
      <c r="AY52" s="93" t="s">
        <v>65</v>
      </c>
      <c r="AZ52" s="93" t="s">
        <v>66</v>
      </c>
      <c r="BA52" s="93" t="s">
        <v>67</v>
      </c>
      <c r="BB52" s="93" t="s">
        <v>68</v>
      </c>
      <c r="BC52" s="93" t="s">
        <v>69</v>
      </c>
      <c r="BD52" s="94" t="s">
        <v>70</v>
      </c>
      <c r="BE52" s="38"/>
    </row>
    <row r="53" s="2" customFormat="1" ht="10.8" customHeight="1">
      <c r="A53" s="38"/>
      <c r="B53" s="39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4"/>
      <c r="AS53" s="95"/>
      <c r="AT53" s="96"/>
      <c r="AU53" s="96"/>
      <c r="AV53" s="96"/>
      <c r="AW53" s="96"/>
      <c r="AX53" s="96"/>
      <c r="AY53" s="96"/>
      <c r="AZ53" s="96"/>
      <c r="BA53" s="96"/>
      <c r="BB53" s="96"/>
      <c r="BC53" s="96"/>
      <c r="BD53" s="97"/>
      <c r="BE53" s="38"/>
    </row>
    <row r="54" s="6" customFormat="1" ht="32.4" customHeight="1">
      <c r="A54" s="6"/>
      <c r="B54" s="98"/>
      <c r="C54" s="99" t="s">
        <v>71</v>
      </c>
      <c r="D54" s="100"/>
      <c r="E54" s="100"/>
      <c r="F54" s="100"/>
      <c r="G54" s="100"/>
      <c r="H54" s="100"/>
      <c r="I54" s="100"/>
      <c r="J54" s="100"/>
      <c r="K54" s="100"/>
      <c r="L54" s="100"/>
      <c r="M54" s="100"/>
      <c r="N54" s="100"/>
      <c r="O54" s="100"/>
      <c r="P54" s="100"/>
      <c r="Q54" s="100"/>
      <c r="R54" s="100"/>
      <c r="S54" s="100"/>
      <c r="T54" s="100"/>
      <c r="U54" s="100"/>
      <c r="V54" s="100"/>
      <c r="W54" s="100"/>
      <c r="X54" s="100"/>
      <c r="Y54" s="100"/>
      <c r="Z54" s="100"/>
      <c r="AA54" s="100"/>
      <c r="AB54" s="100"/>
      <c r="AC54" s="100"/>
      <c r="AD54" s="100"/>
      <c r="AE54" s="100"/>
      <c r="AF54" s="100"/>
      <c r="AG54" s="101">
        <f>ROUND(AG55+SUM(AG56:AG58)+SUM(AG60:AG63)+AG69+AG71,2)</f>
        <v>0</v>
      </c>
      <c r="AH54" s="101"/>
      <c r="AI54" s="101"/>
      <c r="AJ54" s="101"/>
      <c r="AK54" s="101"/>
      <c r="AL54" s="101"/>
      <c r="AM54" s="101"/>
      <c r="AN54" s="102">
        <f>SUM(AG54,AT54)</f>
        <v>0</v>
      </c>
      <c r="AO54" s="102"/>
      <c r="AP54" s="102"/>
      <c r="AQ54" s="103" t="s">
        <v>19</v>
      </c>
      <c r="AR54" s="104"/>
      <c r="AS54" s="105">
        <f>ROUND(AS55+SUM(AS56:AS58)+SUM(AS60:AS63)+AS69+AS71,2)</f>
        <v>0</v>
      </c>
      <c r="AT54" s="106">
        <f>ROUND(SUM(AV54:AW54),2)</f>
        <v>0</v>
      </c>
      <c r="AU54" s="107">
        <f>ROUND(AU55+SUM(AU56:AU58)+SUM(AU60:AU63)+AU69+AU71,5)</f>
        <v>0</v>
      </c>
      <c r="AV54" s="106">
        <f>ROUND(AZ54*L29,2)</f>
        <v>0</v>
      </c>
      <c r="AW54" s="106">
        <f>ROUND(BA54*L30,2)</f>
        <v>0</v>
      </c>
      <c r="AX54" s="106">
        <f>ROUND(BB54*L29,2)</f>
        <v>0</v>
      </c>
      <c r="AY54" s="106">
        <f>ROUND(BC54*L30,2)</f>
        <v>0</v>
      </c>
      <c r="AZ54" s="106">
        <f>ROUND(AZ55+SUM(AZ56:AZ58)+SUM(AZ60:AZ63)+AZ69+AZ71,2)</f>
        <v>0</v>
      </c>
      <c r="BA54" s="106">
        <f>ROUND(BA55+SUM(BA56:BA58)+SUM(BA60:BA63)+BA69+BA71,2)</f>
        <v>0</v>
      </c>
      <c r="BB54" s="106">
        <f>ROUND(BB55+SUM(BB56:BB58)+SUM(BB60:BB63)+BB69+BB71,2)</f>
        <v>0</v>
      </c>
      <c r="BC54" s="106">
        <f>ROUND(BC55+SUM(BC56:BC58)+SUM(BC60:BC63)+BC69+BC71,2)</f>
        <v>0</v>
      </c>
      <c r="BD54" s="108">
        <f>ROUND(BD55+SUM(BD56:BD58)+SUM(BD60:BD63)+BD69+BD71,2)</f>
        <v>0</v>
      </c>
      <c r="BE54" s="6"/>
      <c r="BS54" s="109" t="s">
        <v>72</v>
      </c>
      <c r="BT54" s="109" t="s">
        <v>73</v>
      </c>
      <c r="BU54" s="110" t="s">
        <v>74</v>
      </c>
      <c r="BV54" s="109" t="s">
        <v>75</v>
      </c>
      <c r="BW54" s="109" t="s">
        <v>5</v>
      </c>
      <c r="BX54" s="109" t="s">
        <v>76</v>
      </c>
      <c r="CL54" s="109" t="s">
        <v>19</v>
      </c>
    </row>
    <row r="55" s="7" customFormat="1" ht="37.5" customHeight="1">
      <c r="A55" s="111" t="s">
        <v>77</v>
      </c>
      <c r="B55" s="112"/>
      <c r="C55" s="113"/>
      <c r="D55" s="114" t="s">
        <v>78</v>
      </c>
      <c r="E55" s="114"/>
      <c r="F55" s="114"/>
      <c r="G55" s="114"/>
      <c r="H55" s="114"/>
      <c r="I55" s="115"/>
      <c r="J55" s="114" t="s">
        <v>79</v>
      </c>
      <c r="K55" s="114"/>
      <c r="L55" s="114"/>
      <c r="M55" s="114"/>
      <c r="N55" s="114"/>
      <c r="O55" s="114"/>
      <c r="P55" s="114"/>
      <c r="Q55" s="114"/>
      <c r="R55" s="114"/>
      <c r="S55" s="114"/>
      <c r="T55" s="114"/>
      <c r="U55" s="114"/>
      <c r="V55" s="114"/>
      <c r="W55" s="114"/>
      <c r="X55" s="114"/>
      <c r="Y55" s="114"/>
      <c r="Z55" s="114"/>
      <c r="AA55" s="114"/>
      <c r="AB55" s="114"/>
      <c r="AC55" s="114"/>
      <c r="AD55" s="114"/>
      <c r="AE55" s="114"/>
      <c r="AF55" s="114"/>
      <c r="AG55" s="116">
        <f>'Etapa 1 - SO 01 -  Prefab...'!J30</f>
        <v>0</v>
      </c>
      <c r="AH55" s="115"/>
      <c r="AI55" s="115"/>
      <c r="AJ55" s="115"/>
      <c r="AK55" s="115"/>
      <c r="AL55" s="115"/>
      <c r="AM55" s="115"/>
      <c r="AN55" s="116">
        <f>SUM(AG55,AT55)</f>
        <v>0</v>
      </c>
      <c r="AO55" s="115"/>
      <c r="AP55" s="115"/>
      <c r="AQ55" s="117" t="s">
        <v>80</v>
      </c>
      <c r="AR55" s="118"/>
      <c r="AS55" s="119">
        <v>0</v>
      </c>
      <c r="AT55" s="120">
        <f>ROUND(SUM(AV55:AW55),2)</f>
        <v>0</v>
      </c>
      <c r="AU55" s="121">
        <f>'Etapa 1 - SO 01 -  Prefab...'!P88</f>
        <v>0</v>
      </c>
      <c r="AV55" s="120">
        <f>'Etapa 1 - SO 01 -  Prefab...'!J33</f>
        <v>0</v>
      </c>
      <c r="AW55" s="120">
        <f>'Etapa 1 - SO 01 -  Prefab...'!J34</f>
        <v>0</v>
      </c>
      <c r="AX55" s="120">
        <f>'Etapa 1 - SO 01 -  Prefab...'!J35</f>
        <v>0</v>
      </c>
      <c r="AY55" s="120">
        <f>'Etapa 1 - SO 01 -  Prefab...'!J36</f>
        <v>0</v>
      </c>
      <c r="AZ55" s="120">
        <f>'Etapa 1 - SO 01 -  Prefab...'!F33</f>
        <v>0</v>
      </c>
      <c r="BA55" s="120">
        <f>'Etapa 1 - SO 01 -  Prefab...'!F34</f>
        <v>0</v>
      </c>
      <c r="BB55" s="120">
        <f>'Etapa 1 - SO 01 -  Prefab...'!F35</f>
        <v>0</v>
      </c>
      <c r="BC55" s="120">
        <f>'Etapa 1 - SO 01 -  Prefab...'!F36</f>
        <v>0</v>
      </c>
      <c r="BD55" s="122">
        <f>'Etapa 1 - SO 01 -  Prefab...'!F37</f>
        <v>0</v>
      </c>
      <c r="BE55" s="7"/>
      <c r="BT55" s="123" t="s">
        <v>81</v>
      </c>
      <c r="BV55" s="123" t="s">
        <v>75</v>
      </c>
      <c r="BW55" s="123" t="s">
        <v>82</v>
      </c>
      <c r="BX55" s="123" t="s">
        <v>5</v>
      </c>
      <c r="CL55" s="123" t="s">
        <v>19</v>
      </c>
      <c r="CM55" s="123" t="s">
        <v>83</v>
      </c>
    </row>
    <row r="56" s="7" customFormat="1" ht="37.5" customHeight="1">
      <c r="A56" s="111" t="s">
        <v>77</v>
      </c>
      <c r="B56" s="112"/>
      <c r="C56" s="113"/>
      <c r="D56" s="114" t="s">
        <v>84</v>
      </c>
      <c r="E56" s="114"/>
      <c r="F56" s="114"/>
      <c r="G56" s="114"/>
      <c r="H56" s="114"/>
      <c r="I56" s="115"/>
      <c r="J56" s="114" t="s">
        <v>85</v>
      </c>
      <c r="K56" s="114"/>
      <c r="L56" s="114"/>
      <c r="M56" s="114"/>
      <c r="N56" s="114"/>
      <c r="O56" s="114"/>
      <c r="P56" s="114"/>
      <c r="Q56" s="114"/>
      <c r="R56" s="114"/>
      <c r="S56" s="114"/>
      <c r="T56" s="114"/>
      <c r="U56" s="114"/>
      <c r="V56" s="114"/>
      <c r="W56" s="114"/>
      <c r="X56" s="114"/>
      <c r="Y56" s="114"/>
      <c r="Z56" s="114"/>
      <c r="AA56" s="114"/>
      <c r="AB56" s="114"/>
      <c r="AC56" s="114"/>
      <c r="AD56" s="114"/>
      <c r="AE56" s="114"/>
      <c r="AF56" s="114"/>
      <c r="AG56" s="116">
        <f>'Etapa 1 - SO 02 - Silničn...'!J30</f>
        <v>0</v>
      </c>
      <c r="AH56" s="115"/>
      <c r="AI56" s="115"/>
      <c r="AJ56" s="115"/>
      <c r="AK56" s="115"/>
      <c r="AL56" s="115"/>
      <c r="AM56" s="115"/>
      <c r="AN56" s="116">
        <f>SUM(AG56,AT56)</f>
        <v>0</v>
      </c>
      <c r="AO56" s="115"/>
      <c r="AP56" s="115"/>
      <c r="AQ56" s="117" t="s">
        <v>80</v>
      </c>
      <c r="AR56" s="118"/>
      <c r="AS56" s="119">
        <v>0</v>
      </c>
      <c r="AT56" s="120">
        <f>ROUND(SUM(AV56:AW56),2)</f>
        <v>0</v>
      </c>
      <c r="AU56" s="121">
        <f>'Etapa 1 - SO 02 - Silničn...'!P85</f>
        <v>0</v>
      </c>
      <c r="AV56" s="120">
        <f>'Etapa 1 - SO 02 - Silničn...'!J33</f>
        <v>0</v>
      </c>
      <c r="AW56" s="120">
        <f>'Etapa 1 - SO 02 - Silničn...'!J34</f>
        <v>0</v>
      </c>
      <c r="AX56" s="120">
        <f>'Etapa 1 - SO 02 - Silničn...'!J35</f>
        <v>0</v>
      </c>
      <c r="AY56" s="120">
        <f>'Etapa 1 - SO 02 - Silničn...'!J36</f>
        <v>0</v>
      </c>
      <c r="AZ56" s="120">
        <f>'Etapa 1 - SO 02 - Silničn...'!F33</f>
        <v>0</v>
      </c>
      <c r="BA56" s="120">
        <f>'Etapa 1 - SO 02 - Silničn...'!F34</f>
        <v>0</v>
      </c>
      <c r="BB56" s="120">
        <f>'Etapa 1 - SO 02 - Silničn...'!F35</f>
        <v>0</v>
      </c>
      <c r="BC56" s="120">
        <f>'Etapa 1 - SO 02 - Silničn...'!F36</f>
        <v>0</v>
      </c>
      <c r="BD56" s="122">
        <f>'Etapa 1 - SO 02 - Silničn...'!F37</f>
        <v>0</v>
      </c>
      <c r="BE56" s="7"/>
      <c r="BT56" s="123" t="s">
        <v>81</v>
      </c>
      <c r="BV56" s="123" t="s">
        <v>75</v>
      </c>
      <c r="BW56" s="123" t="s">
        <v>86</v>
      </c>
      <c r="BX56" s="123" t="s">
        <v>5</v>
      </c>
      <c r="CL56" s="123" t="s">
        <v>19</v>
      </c>
      <c r="CM56" s="123" t="s">
        <v>83</v>
      </c>
    </row>
    <row r="57" s="7" customFormat="1" ht="37.5" customHeight="1">
      <c r="A57" s="111" t="s">
        <v>77</v>
      </c>
      <c r="B57" s="112"/>
      <c r="C57" s="113"/>
      <c r="D57" s="114" t="s">
        <v>87</v>
      </c>
      <c r="E57" s="114"/>
      <c r="F57" s="114"/>
      <c r="G57" s="114"/>
      <c r="H57" s="114"/>
      <c r="I57" s="115"/>
      <c r="J57" s="114" t="s">
        <v>88</v>
      </c>
      <c r="K57" s="114"/>
      <c r="L57" s="114"/>
      <c r="M57" s="114"/>
      <c r="N57" s="114"/>
      <c r="O57" s="114"/>
      <c r="P57" s="114"/>
      <c r="Q57" s="114"/>
      <c r="R57" s="114"/>
      <c r="S57" s="114"/>
      <c r="T57" s="114"/>
      <c r="U57" s="114"/>
      <c r="V57" s="114"/>
      <c r="W57" s="114"/>
      <c r="X57" s="114"/>
      <c r="Y57" s="114"/>
      <c r="Z57" s="114"/>
      <c r="AA57" s="114"/>
      <c r="AB57" s="114"/>
      <c r="AC57" s="114"/>
      <c r="AD57" s="114"/>
      <c r="AE57" s="114"/>
      <c r="AF57" s="114"/>
      <c r="AG57" s="116">
        <f>'Etapa 1 - SO 03 - Provozn...'!J30</f>
        <v>0</v>
      </c>
      <c r="AH57" s="115"/>
      <c r="AI57" s="115"/>
      <c r="AJ57" s="115"/>
      <c r="AK57" s="115"/>
      <c r="AL57" s="115"/>
      <c r="AM57" s="115"/>
      <c r="AN57" s="116">
        <f>SUM(AG57,AT57)</f>
        <v>0</v>
      </c>
      <c r="AO57" s="115"/>
      <c r="AP57" s="115"/>
      <c r="AQ57" s="117" t="s">
        <v>80</v>
      </c>
      <c r="AR57" s="118"/>
      <c r="AS57" s="119">
        <v>0</v>
      </c>
      <c r="AT57" s="120">
        <f>ROUND(SUM(AV57:AW57),2)</f>
        <v>0</v>
      </c>
      <c r="AU57" s="121">
        <f>'Etapa 1 - SO 03 - Provozn...'!P86</f>
        <v>0</v>
      </c>
      <c r="AV57" s="120">
        <f>'Etapa 1 - SO 03 - Provozn...'!J33</f>
        <v>0</v>
      </c>
      <c r="AW57" s="120">
        <f>'Etapa 1 - SO 03 - Provozn...'!J34</f>
        <v>0</v>
      </c>
      <c r="AX57" s="120">
        <f>'Etapa 1 - SO 03 - Provozn...'!J35</f>
        <v>0</v>
      </c>
      <c r="AY57" s="120">
        <f>'Etapa 1 - SO 03 - Provozn...'!J36</f>
        <v>0</v>
      </c>
      <c r="AZ57" s="120">
        <f>'Etapa 1 - SO 03 - Provozn...'!F33</f>
        <v>0</v>
      </c>
      <c r="BA57" s="120">
        <f>'Etapa 1 - SO 03 - Provozn...'!F34</f>
        <v>0</v>
      </c>
      <c r="BB57" s="120">
        <f>'Etapa 1 - SO 03 - Provozn...'!F35</f>
        <v>0</v>
      </c>
      <c r="BC57" s="120">
        <f>'Etapa 1 - SO 03 - Provozn...'!F36</f>
        <v>0</v>
      </c>
      <c r="BD57" s="122">
        <f>'Etapa 1 - SO 03 - Provozn...'!F37</f>
        <v>0</v>
      </c>
      <c r="BE57" s="7"/>
      <c r="BT57" s="123" t="s">
        <v>81</v>
      </c>
      <c r="BV57" s="123" t="s">
        <v>75</v>
      </c>
      <c r="BW57" s="123" t="s">
        <v>89</v>
      </c>
      <c r="BX57" s="123" t="s">
        <v>5</v>
      </c>
      <c r="CL57" s="123" t="s">
        <v>19</v>
      </c>
      <c r="CM57" s="123" t="s">
        <v>83</v>
      </c>
    </row>
    <row r="58" s="7" customFormat="1" ht="24.75" customHeight="1">
      <c r="A58" s="7"/>
      <c r="B58" s="112"/>
      <c r="C58" s="113"/>
      <c r="D58" s="114" t="s">
        <v>90</v>
      </c>
      <c r="E58" s="114"/>
      <c r="F58" s="114"/>
      <c r="G58" s="114"/>
      <c r="H58" s="114"/>
      <c r="I58" s="115"/>
      <c r="J58" s="114" t="s">
        <v>91</v>
      </c>
      <c r="K58" s="114"/>
      <c r="L58" s="114"/>
      <c r="M58" s="114"/>
      <c r="N58" s="114"/>
      <c r="O58" s="114"/>
      <c r="P58" s="114"/>
      <c r="Q58" s="114"/>
      <c r="R58" s="114"/>
      <c r="S58" s="114"/>
      <c r="T58" s="114"/>
      <c r="U58" s="114"/>
      <c r="V58" s="114"/>
      <c r="W58" s="114"/>
      <c r="X58" s="114"/>
      <c r="Y58" s="114"/>
      <c r="Z58" s="114"/>
      <c r="AA58" s="114"/>
      <c r="AB58" s="114"/>
      <c r="AC58" s="114"/>
      <c r="AD58" s="114"/>
      <c r="AE58" s="114"/>
      <c r="AF58" s="114"/>
      <c r="AG58" s="124">
        <f>ROUND(AG59,2)</f>
        <v>0</v>
      </c>
      <c r="AH58" s="115"/>
      <c r="AI58" s="115"/>
      <c r="AJ58" s="115"/>
      <c r="AK58" s="115"/>
      <c r="AL58" s="115"/>
      <c r="AM58" s="115"/>
      <c r="AN58" s="116">
        <f>SUM(AG58,AT58)</f>
        <v>0</v>
      </c>
      <c r="AO58" s="115"/>
      <c r="AP58" s="115"/>
      <c r="AQ58" s="117" t="s">
        <v>80</v>
      </c>
      <c r="AR58" s="118"/>
      <c r="AS58" s="119">
        <f>ROUND(AS59,2)</f>
        <v>0</v>
      </c>
      <c r="AT58" s="120">
        <f>ROUND(SUM(AV58:AW58),2)</f>
        <v>0</v>
      </c>
      <c r="AU58" s="121">
        <f>ROUND(AU59,5)</f>
        <v>0</v>
      </c>
      <c r="AV58" s="120">
        <f>ROUND(AZ58*L29,2)</f>
        <v>0</v>
      </c>
      <c r="AW58" s="120">
        <f>ROUND(BA58*L30,2)</f>
        <v>0</v>
      </c>
      <c r="AX58" s="120">
        <f>ROUND(BB58*L29,2)</f>
        <v>0</v>
      </c>
      <c r="AY58" s="120">
        <f>ROUND(BC58*L30,2)</f>
        <v>0</v>
      </c>
      <c r="AZ58" s="120">
        <f>ROUND(AZ59,2)</f>
        <v>0</v>
      </c>
      <c r="BA58" s="120">
        <f>ROUND(BA59,2)</f>
        <v>0</v>
      </c>
      <c r="BB58" s="120">
        <f>ROUND(BB59,2)</f>
        <v>0</v>
      </c>
      <c r="BC58" s="120">
        <f>ROUND(BC59,2)</f>
        <v>0</v>
      </c>
      <c r="BD58" s="122">
        <f>ROUND(BD59,2)</f>
        <v>0</v>
      </c>
      <c r="BE58" s="7"/>
      <c r="BS58" s="123" t="s">
        <v>72</v>
      </c>
      <c r="BT58" s="123" t="s">
        <v>81</v>
      </c>
      <c r="BU58" s="123" t="s">
        <v>74</v>
      </c>
      <c r="BV58" s="123" t="s">
        <v>75</v>
      </c>
      <c r="BW58" s="123" t="s">
        <v>92</v>
      </c>
      <c r="BX58" s="123" t="s">
        <v>5</v>
      </c>
      <c r="CL58" s="123" t="s">
        <v>19</v>
      </c>
      <c r="CM58" s="123" t="s">
        <v>83</v>
      </c>
    </row>
    <row r="59" s="4" customFormat="1" ht="16.5" customHeight="1">
      <c r="A59" s="111" t="s">
        <v>77</v>
      </c>
      <c r="B59" s="63"/>
      <c r="C59" s="125"/>
      <c r="D59" s="125"/>
      <c r="E59" s="126" t="s">
        <v>81</v>
      </c>
      <c r="F59" s="126"/>
      <c r="G59" s="126"/>
      <c r="H59" s="126"/>
      <c r="I59" s="126"/>
      <c r="J59" s="125"/>
      <c r="K59" s="126" t="s">
        <v>93</v>
      </c>
      <c r="L59" s="126"/>
      <c r="M59" s="126"/>
      <c r="N59" s="126"/>
      <c r="O59" s="126"/>
      <c r="P59" s="126"/>
      <c r="Q59" s="126"/>
      <c r="R59" s="126"/>
      <c r="S59" s="126"/>
      <c r="T59" s="126"/>
      <c r="U59" s="126"/>
      <c r="V59" s="126"/>
      <c r="W59" s="126"/>
      <c r="X59" s="126"/>
      <c r="Y59" s="126"/>
      <c r="Z59" s="126"/>
      <c r="AA59" s="126"/>
      <c r="AB59" s="126"/>
      <c r="AC59" s="126"/>
      <c r="AD59" s="126"/>
      <c r="AE59" s="126"/>
      <c r="AF59" s="126"/>
      <c r="AG59" s="127">
        <f>'1 - Stavební práce'!J32</f>
        <v>0</v>
      </c>
      <c r="AH59" s="125"/>
      <c r="AI59" s="125"/>
      <c r="AJ59" s="125"/>
      <c r="AK59" s="125"/>
      <c r="AL59" s="125"/>
      <c r="AM59" s="125"/>
      <c r="AN59" s="127">
        <f>SUM(AG59,AT59)</f>
        <v>0</v>
      </c>
      <c r="AO59" s="125"/>
      <c r="AP59" s="125"/>
      <c r="AQ59" s="128" t="s">
        <v>94</v>
      </c>
      <c r="AR59" s="65"/>
      <c r="AS59" s="129">
        <v>0</v>
      </c>
      <c r="AT59" s="130">
        <f>ROUND(SUM(AV59:AW59),2)</f>
        <v>0</v>
      </c>
      <c r="AU59" s="131">
        <f>'1 - Stavební práce'!P86</f>
        <v>0</v>
      </c>
      <c r="AV59" s="130">
        <f>'1 - Stavební práce'!J35</f>
        <v>0</v>
      </c>
      <c r="AW59" s="130">
        <f>'1 - Stavební práce'!J36</f>
        <v>0</v>
      </c>
      <c r="AX59" s="130">
        <f>'1 - Stavební práce'!J37</f>
        <v>0</v>
      </c>
      <c r="AY59" s="130">
        <f>'1 - Stavební práce'!J38</f>
        <v>0</v>
      </c>
      <c r="AZ59" s="130">
        <f>'1 - Stavební práce'!F35</f>
        <v>0</v>
      </c>
      <c r="BA59" s="130">
        <f>'1 - Stavební práce'!F36</f>
        <v>0</v>
      </c>
      <c r="BB59" s="130">
        <f>'1 - Stavební práce'!F37</f>
        <v>0</v>
      </c>
      <c r="BC59" s="130">
        <f>'1 - Stavební práce'!F38</f>
        <v>0</v>
      </c>
      <c r="BD59" s="132">
        <f>'1 - Stavební práce'!F39</f>
        <v>0</v>
      </c>
      <c r="BE59" s="4"/>
      <c r="BT59" s="133" t="s">
        <v>83</v>
      </c>
      <c r="BV59" s="133" t="s">
        <v>75</v>
      </c>
      <c r="BW59" s="133" t="s">
        <v>95</v>
      </c>
      <c r="BX59" s="133" t="s">
        <v>92</v>
      </c>
      <c r="CL59" s="133" t="s">
        <v>19</v>
      </c>
    </row>
    <row r="60" s="7" customFormat="1" ht="37.5" customHeight="1">
      <c r="A60" s="111" t="s">
        <v>77</v>
      </c>
      <c r="B60" s="112"/>
      <c r="C60" s="113"/>
      <c r="D60" s="114" t="s">
        <v>96</v>
      </c>
      <c r="E60" s="114"/>
      <c r="F60" s="114"/>
      <c r="G60" s="114"/>
      <c r="H60" s="114"/>
      <c r="I60" s="115"/>
      <c r="J60" s="114" t="s">
        <v>97</v>
      </c>
      <c r="K60" s="114"/>
      <c r="L60" s="114"/>
      <c r="M60" s="114"/>
      <c r="N60" s="114"/>
      <c r="O60" s="114"/>
      <c r="P60" s="114"/>
      <c r="Q60" s="114"/>
      <c r="R60" s="114"/>
      <c r="S60" s="114"/>
      <c r="T60" s="114"/>
      <c r="U60" s="114"/>
      <c r="V60" s="114"/>
      <c r="W60" s="114"/>
      <c r="X60" s="114"/>
      <c r="Y60" s="114"/>
      <c r="Z60" s="114"/>
      <c r="AA60" s="114"/>
      <c r="AB60" s="114"/>
      <c r="AC60" s="114"/>
      <c r="AD60" s="114"/>
      <c r="AE60" s="114"/>
      <c r="AF60" s="114"/>
      <c r="AG60" s="116">
        <f>'Etapa 1 - SO 07 - Zpevněn...'!J30</f>
        <v>0</v>
      </c>
      <c r="AH60" s="115"/>
      <c r="AI60" s="115"/>
      <c r="AJ60" s="115"/>
      <c r="AK60" s="115"/>
      <c r="AL60" s="115"/>
      <c r="AM60" s="115"/>
      <c r="AN60" s="116">
        <f>SUM(AG60,AT60)</f>
        <v>0</v>
      </c>
      <c r="AO60" s="115"/>
      <c r="AP60" s="115"/>
      <c r="AQ60" s="117" t="s">
        <v>80</v>
      </c>
      <c r="AR60" s="118"/>
      <c r="AS60" s="119">
        <v>0</v>
      </c>
      <c r="AT60" s="120">
        <f>ROUND(SUM(AV60:AW60),2)</f>
        <v>0</v>
      </c>
      <c r="AU60" s="121">
        <f>'Etapa 1 - SO 07 - Zpevněn...'!P85</f>
        <v>0</v>
      </c>
      <c r="AV60" s="120">
        <f>'Etapa 1 - SO 07 - Zpevněn...'!J33</f>
        <v>0</v>
      </c>
      <c r="AW60" s="120">
        <f>'Etapa 1 - SO 07 - Zpevněn...'!J34</f>
        <v>0</v>
      </c>
      <c r="AX60" s="120">
        <f>'Etapa 1 - SO 07 - Zpevněn...'!J35</f>
        <v>0</v>
      </c>
      <c r="AY60" s="120">
        <f>'Etapa 1 - SO 07 - Zpevněn...'!J36</f>
        <v>0</v>
      </c>
      <c r="AZ60" s="120">
        <f>'Etapa 1 - SO 07 - Zpevněn...'!F33</f>
        <v>0</v>
      </c>
      <c r="BA60" s="120">
        <f>'Etapa 1 - SO 07 - Zpevněn...'!F34</f>
        <v>0</v>
      </c>
      <c r="BB60" s="120">
        <f>'Etapa 1 - SO 07 - Zpevněn...'!F35</f>
        <v>0</v>
      </c>
      <c r="BC60" s="120">
        <f>'Etapa 1 - SO 07 - Zpevněn...'!F36</f>
        <v>0</v>
      </c>
      <c r="BD60" s="122">
        <f>'Etapa 1 - SO 07 - Zpevněn...'!F37</f>
        <v>0</v>
      </c>
      <c r="BE60" s="7"/>
      <c r="BT60" s="123" t="s">
        <v>81</v>
      </c>
      <c r="BV60" s="123" t="s">
        <v>75</v>
      </c>
      <c r="BW60" s="123" t="s">
        <v>98</v>
      </c>
      <c r="BX60" s="123" t="s">
        <v>5</v>
      </c>
      <c r="CL60" s="123" t="s">
        <v>19</v>
      </c>
      <c r="CM60" s="123" t="s">
        <v>83</v>
      </c>
    </row>
    <row r="61" s="7" customFormat="1" ht="37.5" customHeight="1">
      <c r="A61" s="111" t="s">
        <v>77</v>
      </c>
      <c r="B61" s="112"/>
      <c r="C61" s="113"/>
      <c r="D61" s="114" t="s">
        <v>99</v>
      </c>
      <c r="E61" s="114"/>
      <c r="F61" s="114"/>
      <c r="G61" s="114"/>
      <c r="H61" s="114"/>
      <c r="I61" s="115"/>
      <c r="J61" s="114" t="s">
        <v>100</v>
      </c>
      <c r="K61" s="114"/>
      <c r="L61" s="114"/>
      <c r="M61" s="114"/>
      <c r="N61" s="114"/>
      <c r="O61" s="114"/>
      <c r="P61" s="114"/>
      <c r="Q61" s="114"/>
      <c r="R61" s="114"/>
      <c r="S61" s="114"/>
      <c r="T61" s="114"/>
      <c r="U61" s="114"/>
      <c r="V61" s="114"/>
      <c r="W61" s="114"/>
      <c r="X61" s="114"/>
      <c r="Y61" s="114"/>
      <c r="Z61" s="114"/>
      <c r="AA61" s="114"/>
      <c r="AB61" s="114"/>
      <c r="AC61" s="114"/>
      <c r="AD61" s="114"/>
      <c r="AE61" s="114"/>
      <c r="AF61" s="114"/>
      <c r="AG61" s="116">
        <f>'Etapa 1 - SO 08 - Odvodnění'!J30</f>
        <v>0</v>
      </c>
      <c r="AH61" s="115"/>
      <c r="AI61" s="115"/>
      <c r="AJ61" s="115"/>
      <c r="AK61" s="115"/>
      <c r="AL61" s="115"/>
      <c r="AM61" s="115"/>
      <c r="AN61" s="116">
        <f>SUM(AG61,AT61)</f>
        <v>0</v>
      </c>
      <c r="AO61" s="115"/>
      <c r="AP61" s="115"/>
      <c r="AQ61" s="117" t="s">
        <v>80</v>
      </c>
      <c r="AR61" s="118"/>
      <c r="AS61" s="119">
        <v>0</v>
      </c>
      <c r="AT61" s="120">
        <f>ROUND(SUM(AV61:AW61),2)</f>
        <v>0</v>
      </c>
      <c r="AU61" s="121">
        <f>'Etapa 1 - SO 08 - Odvodnění'!P88</f>
        <v>0</v>
      </c>
      <c r="AV61" s="120">
        <f>'Etapa 1 - SO 08 - Odvodnění'!J33</f>
        <v>0</v>
      </c>
      <c r="AW61" s="120">
        <f>'Etapa 1 - SO 08 - Odvodnění'!J34</f>
        <v>0</v>
      </c>
      <c r="AX61" s="120">
        <f>'Etapa 1 - SO 08 - Odvodnění'!J35</f>
        <v>0</v>
      </c>
      <c r="AY61" s="120">
        <f>'Etapa 1 - SO 08 - Odvodnění'!J36</f>
        <v>0</v>
      </c>
      <c r="AZ61" s="120">
        <f>'Etapa 1 - SO 08 - Odvodnění'!F33</f>
        <v>0</v>
      </c>
      <c r="BA61" s="120">
        <f>'Etapa 1 - SO 08 - Odvodnění'!F34</f>
        <v>0</v>
      </c>
      <c r="BB61" s="120">
        <f>'Etapa 1 - SO 08 - Odvodnění'!F35</f>
        <v>0</v>
      </c>
      <c r="BC61" s="120">
        <f>'Etapa 1 - SO 08 - Odvodnění'!F36</f>
        <v>0</v>
      </c>
      <c r="BD61" s="122">
        <f>'Etapa 1 - SO 08 - Odvodnění'!F37</f>
        <v>0</v>
      </c>
      <c r="BE61" s="7"/>
      <c r="BT61" s="123" t="s">
        <v>81</v>
      </c>
      <c r="BV61" s="123" t="s">
        <v>75</v>
      </c>
      <c r="BW61" s="123" t="s">
        <v>101</v>
      </c>
      <c r="BX61" s="123" t="s">
        <v>5</v>
      </c>
      <c r="CL61" s="123" t="s">
        <v>19</v>
      </c>
      <c r="CM61" s="123" t="s">
        <v>83</v>
      </c>
    </row>
    <row r="62" s="7" customFormat="1" ht="37.5" customHeight="1">
      <c r="A62" s="111" t="s">
        <v>77</v>
      </c>
      <c r="B62" s="112"/>
      <c r="C62" s="113"/>
      <c r="D62" s="114" t="s">
        <v>102</v>
      </c>
      <c r="E62" s="114"/>
      <c r="F62" s="114"/>
      <c r="G62" s="114"/>
      <c r="H62" s="114"/>
      <c r="I62" s="115"/>
      <c r="J62" s="114" t="s">
        <v>103</v>
      </c>
      <c r="K62" s="114"/>
      <c r="L62" s="114"/>
      <c r="M62" s="114"/>
      <c r="N62" s="114"/>
      <c r="O62" s="114"/>
      <c r="P62" s="114"/>
      <c r="Q62" s="114"/>
      <c r="R62" s="114"/>
      <c r="S62" s="114"/>
      <c r="T62" s="114"/>
      <c r="U62" s="114"/>
      <c r="V62" s="114"/>
      <c r="W62" s="114"/>
      <c r="X62" s="114"/>
      <c r="Y62" s="114"/>
      <c r="Z62" s="114"/>
      <c r="AA62" s="114"/>
      <c r="AB62" s="114"/>
      <c r="AC62" s="114"/>
      <c r="AD62" s="114"/>
      <c r="AE62" s="114"/>
      <c r="AF62" s="114"/>
      <c r="AG62" s="116">
        <f>'Etapa 1 - SO 09 - Oplocen...'!J30</f>
        <v>0</v>
      </c>
      <c r="AH62" s="115"/>
      <c r="AI62" s="115"/>
      <c r="AJ62" s="115"/>
      <c r="AK62" s="115"/>
      <c r="AL62" s="115"/>
      <c r="AM62" s="115"/>
      <c r="AN62" s="116">
        <f>SUM(AG62,AT62)</f>
        <v>0</v>
      </c>
      <c r="AO62" s="115"/>
      <c r="AP62" s="115"/>
      <c r="AQ62" s="117" t="s">
        <v>80</v>
      </c>
      <c r="AR62" s="118"/>
      <c r="AS62" s="119">
        <v>0</v>
      </c>
      <c r="AT62" s="120">
        <f>ROUND(SUM(AV62:AW62),2)</f>
        <v>0</v>
      </c>
      <c r="AU62" s="121">
        <f>'Etapa 1 - SO 09 - Oplocen...'!P96</f>
        <v>0</v>
      </c>
      <c r="AV62" s="120">
        <f>'Etapa 1 - SO 09 - Oplocen...'!J33</f>
        <v>0</v>
      </c>
      <c r="AW62" s="120">
        <f>'Etapa 1 - SO 09 - Oplocen...'!J34</f>
        <v>0</v>
      </c>
      <c r="AX62" s="120">
        <f>'Etapa 1 - SO 09 - Oplocen...'!J35</f>
        <v>0</v>
      </c>
      <c r="AY62" s="120">
        <f>'Etapa 1 - SO 09 - Oplocen...'!J36</f>
        <v>0</v>
      </c>
      <c r="AZ62" s="120">
        <f>'Etapa 1 - SO 09 - Oplocen...'!F33</f>
        <v>0</v>
      </c>
      <c r="BA62" s="120">
        <f>'Etapa 1 - SO 09 - Oplocen...'!F34</f>
        <v>0</v>
      </c>
      <c r="BB62" s="120">
        <f>'Etapa 1 - SO 09 - Oplocen...'!F35</f>
        <v>0</v>
      </c>
      <c r="BC62" s="120">
        <f>'Etapa 1 - SO 09 - Oplocen...'!F36</f>
        <v>0</v>
      </c>
      <c r="BD62" s="122">
        <f>'Etapa 1 - SO 09 - Oplocen...'!F37</f>
        <v>0</v>
      </c>
      <c r="BE62" s="7"/>
      <c r="BT62" s="123" t="s">
        <v>81</v>
      </c>
      <c r="BV62" s="123" t="s">
        <v>75</v>
      </c>
      <c r="BW62" s="123" t="s">
        <v>104</v>
      </c>
      <c r="BX62" s="123" t="s">
        <v>5</v>
      </c>
      <c r="CL62" s="123" t="s">
        <v>19</v>
      </c>
      <c r="CM62" s="123" t="s">
        <v>83</v>
      </c>
    </row>
    <row r="63" s="7" customFormat="1" ht="37.5" customHeight="1">
      <c r="A63" s="7"/>
      <c r="B63" s="112"/>
      <c r="C63" s="113"/>
      <c r="D63" s="114" t="s">
        <v>105</v>
      </c>
      <c r="E63" s="114"/>
      <c r="F63" s="114"/>
      <c r="G63" s="114"/>
      <c r="H63" s="114"/>
      <c r="I63" s="115"/>
      <c r="J63" s="114" t="s">
        <v>106</v>
      </c>
      <c r="K63" s="114"/>
      <c r="L63" s="114"/>
      <c r="M63" s="114"/>
      <c r="N63" s="114"/>
      <c r="O63" s="114"/>
      <c r="P63" s="114"/>
      <c r="Q63" s="114"/>
      <c r="R63" s="114"/>
      <c r="S63" s="114"/>
      <c r="T63" s="114"/>
      <c r="U63" s="114"/>
      <c r="V63" s="114"/>
      <c r="W63" s="114"/>
      <c r="X63" s="114"/>
      <c r="Y63" s="114"/>
      <c r="Z63" s="114"/>
      <c r="AA63" s="114"/>
      <c r="AB63" s="114"/>
      <c r="AC63" s="114"/>
      <c r="AD63" s="114"/>
      <c r="AE63" s="114"/>
      <c r="AF63" s="114"/>
      <c r="AG63" s="124">
        <f>ROUND(SUM(AG64:AG68),2)</f>
        <v>0</v>
      </c>
      <c r="AH63" s="115"/>
      <c r="AI63" s="115"/>
      <c r="AJ63" s="115"/>
      <c r="AK63" s="115"/>
      <c r="AL63" s="115"/>
      <c r="AM63" s="115"/>
      <c r="AN63" s="116">
        <f>SUM(AG63,AT63)</f>
        <v>0</v>
      </c>
      <c r="AO63" s="115"/>
      <c r="AP63" s="115"/>
      <c r="AQ63" s="117" t="s">
        <v>80</v>
      </c>
      <c r="AR63" s="118"/>
      <c r="AS63" s="119">
        <f>ROUND(SUM(AS64:AS68),2)</f>
        <v>0</v>
      </c>
      <c r="AT63" s="120">
        <f>ROUND(SUM(AV63:AW63),2)</f>
        <v>0</v>
      </c>
      <c r="AU63" s="121">
        <f>ROUND(SUM(AU64:AU68),5)</f>
        <v>0</v>
      </c>
      <c r="AV63" s="120">
        <f>ROUND(AZ63*L29,2)</f>
        <v>0</v>
      </c>
      <c r="AW63" s="120">
        <f>ROUND(BA63*L30,2)</f>
        <v>0</v>
      </c>
      <c r="AX63" s="120">
        <f>ROUND(BB63*L29,2)</f>
        <v>0</v>
      </c>
      <c r="AY63" s="120">
        <f>ROUND(BC63*L30,2)</f>
        <v>0</v>
      </c>
      <c r="AZ63" s="120">
        <f>ROUND(SUM(AZ64:AZ68),2)</f>
        <v>0</v>
      </c>
      <c r="BA63" s="120">
        <f>ROUND(SUM(BA64:BA68),2)</f>
        <v>0</v>
      </c>
      <c r="BB63" s="120">
        <f>ROUND(SUM(BB64:BB68),2)</f>
        <v>0</v>
      </c>
      <c r="BC63" s="120">
        <f>ROUND(SUM(BC64:BC68),2)</f>
        <v>0</v>
      </c>
      <c r="BD63" s="122">
        <f>ROUND(SUM(BD64:BD68),2)</f>
        <v>0</v>
      </c>
      <c r="BE63" s="7"/>
      <c r="BS63" s="123" t="s">
        <v>72</v>
      </c>
      <c r="BT63" s="123" t="s">
        <v>81</v>
      </c>
      <c r="BU63" s="123" t="s">
        <v>74</v>
      </c>
      <c r="BV63" s="123" t="s">
        <v>75</v>
      </c>
      <c r="BW63" s="123" t="s">
        <v>107</v>
      </c>
      <c r="BX63" s="123" t="s">
        <v>5</v>
      </c>
      <c r="CL63" s="123" t="s">
        <v>19</v>
      </c>
      <c r="CM63" s="123" t="s">
        <v>83</v>
      </c>
    </row>
    <row r="64" s="4" customFormat="1" ht="16.5" customHeight="1">
      <c r="A64" s="111" t="s">
        <v>77</v>
      </c>
      <c r="B64" s="63"/>
      <c r="C64" s="125"/>
      <c r="D64" s="125"/>
      <c r="E64" s="126" t="s">
        <v>81</v>
      </c>
      <c r="F64" s="126"/>
      <c r="G64" s="126"/>
      <c r="H64" s="126"/>
      <c r="I64" s="126"/>
      <c r="J64" s="125"/>
      <c r="K64" s="126" t="s">
        <v>108</v>
      </c>
      <c r="L64" s="126"/>
      <c r="M64" s="126"/>
      <c r="N64" s="126"/>
      <c r="O64" s="126"/>
      <c r="P64" s="126"/>
      <c r="Q64" s="126"/>
      <c r="R64" s="126"/>
      <c r="S64" s="126"/>
      <c r="T64" s="126"/>
      <c r="U64" s="126"/>
      <c r="V64" s="126"/>
      <c r="W64" s="126"/>
      <c r="X64" s="126"/>
      <c r="Y64" s="126"/>
      <c r="Z64" s="126"/>
      <c r="AA64" s="126"/>
      <c r="AB64" s="126"/>
      <c r="AC64" s="126"/>
      <c r="AD64" s="126"/>
      <c r="AE64" s="126"/>
      <c r="AF64" s="126"/>
      <c r="AG64" s="127">
        <f>'1 - Rozvod NN'!J32</f>
        <v>0</v>
      </c>
      <c r="AH64" s="125"/>
      <c r="AI64" s="125"/>
      <c r="AJ64" s="125"/>
      <c r="AK64" s="125"/>
      <c r="AL64" s="125"/>
      <c r="AM64" s="125"/>
      <c r="AN64" s="127">
        <f>SUM(AG64,AT64)</f>
        <v>0</v>
      </c>
      <c r="AO64" s="125"/>
      <c r="AP64" s="125"/>
      <c r="AQ64" s="128" t="s">
        <v>94</v>
      </c>
      <c r="AR64" s="65"/>
      <c r="AS64" s="129">
        <v>0</v>
      </c>
      <c r="AT64" s="130">
        <f>ROUND(SUM(AV64:AW64),2)</f>
        <v>0</v>
      </c>
      <c r="AU64" s="131">
        <f>'1 - Rozvod NN'!P85</f>
        <v>0</v>
      </c>
      <c r="AV64" s="130">
        <f>'1 - Rozvod NN'!J35</f>
        <v>0</v>
      </c>
      <c r="AW64" s="130">
        <f>'1 - Rozvod NN'!J36</f>
        <v>0</v>
      </c>
      <c r="AX64" s="130">
        <f>'1 - Rozvod NN'!J37</f>
        <v>0</v>
      </c>
      <c r="AY64" s="130">
        <f>'1 - Rozvod NN'!J38</f>
        <v>0</v>
      </c>
      <c r="AZ64" s="130">
        <f>'1 - Rozvod NN'!F35</f>
        <v>0</v>
      </c>
      <c r="BA64" s="130">
        <f>'1 - Rozvod NN'!F36</f>
        <v>0</v>
      </c>
      <c r="BB64" s="130">
        <f>'1 - Rozvod NN'!F37</f>
        <v>0</v>
      </c>
      <c r="BC64" s="130">
        <f>'1 - Rozvod NN'!F38</f>
        <v>0</v>
      </c>
      <c r="BD64" s="132">
        <f>'1 - Rozvod NN'!F39</f>
        <v>0</v>
      </c>
      <c r="BE64" s="4"/>
      <c r="BT64" s="133" t="s">
        <v>83</v>
      </c>
      <c r="BV64" s="133" t="s">
        <v>75</v>
      </c>
      <c r="BW64" s="133" t="s">
        <v>109</v>
      </c>
      <c r="BX64" s="133" t="s">
        <v>107</v>
      </c>
      <c r="CL64" s="133" t="s">
        <v>19</v>
      </c>
    </row>
    <row r="65" s="4" customFormat="1" ht="16.5" customHeight="1">
      <c r="A65" s="111" t="s">
        <v>77</v>
      </c>
      <c r="B65" s="63"/>
      <c r="C65" s="125"/>
      <c r="D65" s="125"/>
      <c r="E65" s="126" t="s">
        <v>83</v>
      </c>
      <c r="F65" s="126"/>
      <c r="G65" s="126"/>
      <c r="H65" s="126"/>
      <c r="I65" s="126"/>
      <c r="J65" s="125"/>
      <c r="K65" s="126" t="s">
        <v>110</v>
      </c>
      <c r="L65" s="126"/>
      <c r="M65" s="126"/>
      <c r="N65" s="126"/>
      <c r="O65" s="126"/>
      <c r="P65" s="126"/>
      <c r="Q65" s="126"/>
      <c r="R65" s="126"/>
      <c r="S65" s="126"/>
      <c r="T65" s="126"/>
      <c r="U65" s="126"/>
      <c r="V65" s="126"/>
      <c r="W65" s="126"/>
      <c r="X65" s="126"/>
      <c r="Y65" s="126"/>
      <c r="Z65" s="126"/>
      <c r="AA65" s="126"/>
      <c r="AB65" s="126"/>
      <c r="AC65" s="126"/>
      <c r="AD65" s="126"/>
      <c r="AE65" s="126"/>
      <c r="AF65" s="126"/>
      <c r="AG65" s="127">
        <f>'2 - Rozvod sds'!J32</f>
        <v>0</v>
      </c>
      <c r="AH65" s="125"/>
      <c r="AI65" s="125"/>
      <c r="AJ65" s="125"/>
      <c r="AK65" s="125"/>
      <c r="AL65" s="125"/>
      <c r="AM65" s="125"/>
      <c r="AN65" s="127">
        <f>SUM(AG65,AT65)</f>
        <v>0</v>
      </c>
      <c r="AO65" s="125"/>
      <c r="AP65" s="125"/>
      <c r="AQ65" s="128" t="s">
        <v>94</v>
      </c>
      <c r="AR65" s="65"/>
      <c r="AS65" s="129">
        <v>0</v>
      </c>
      <c r="AT65" s="130">
        <f>ROUND(SUM(AV65:AW65),2)</f>
        <v>0</v>
      </c>
      <c r="AU65" s="131">
        <f>'2 - Rozvod sds'!P87</f>
        <v>0</v>
      </c>
      <c r="AV65" s="130">
        <f>'2 - Rozvod sds'!J35</f>
        <v>0</v>
      </c>
      <c r="AW65" s="130">
        <f>'2 - Rozvod sds'!J36</f>
        <v>0</v>
      </c>
      <c r="AX65" s="130">
        <f>'2 - Rozvod sds'!J37</f>
        <v>0</v>
      </c>
      <c r="AY65" s="130">
        <f>'2 - Rozvod sds'!J38</f>
        <v>0</v>
      </c>
      <c r="AZ65" s="130">
        <f>'2 - Rozvod sds'!F35</f>
        <v>0</v>
      </c>
      <c r="BA65" s="130">
        <f>'2 - Rozvod sds'!F36</f>
        <v>0</v>
      </c>
      <c r="BB65" s="130">
        <f>'2 - Rozvod sds'!F37</f>
        <v>0</v>
      </c>
      <c r="BC65" s="130">
        <f>'2 - Rozvod sds'!F38</f>
        <v>0</v>
      </c>
      <c r="BD65" s="132">
        <f>'2 - Rozvod sds'!F39</f>
        <v>0</v>
      </c>
      <c r="BE65" s="4"/>
      <c r="BT65" s="133" t="s">
        <v>83</v>
      </c>
      <c r="BV65" s="133" t="s">
        <v>75</v>
      </c>
      <c r="BW65" s="133" t="s">
        <v>111</v>
      </c>
      <c r="BX65" s="133" t="s">
        <v>107</v>
      </c>
      <c r="CL65" s="133" t="s">
        <v>19</v>
      </c>
    </row>
    <row r="66" s="4" customFormat="1" ht="16.5" customHeight="1">
      <c r="A66" s="111" t="s">
        <v>77</v>
      </c>
      <c r="B66" s="63"/>
      <c r="C66" s="125"/>
      <c r="D66" s="125"/>
      <c r="E66" s="126" t="s">
        <v>112</v>
      </c>
      <c r="F66" s="126"/>
      <c r="G66" s="126"/>
      <c r="H66" s="126"/>
      <c r="I66" s="126"/>
      <c r="J66" s="125"/>
      <c r="K66" s="126" t="s">
        <v>113</v>
      </c>
      <c r="L66" s="126"/>
      <c r="M66" s="126"/>
      <c r="N66" s="126"/>
      <c r="O66" s="126"/>
      <c r="P66" s="126"/>
      <c r="Q66" s="126"/>
      <c r="R66" s="126"/>
      <c r="S66" s="126"/>
      <c r="T66" s="126"/>
      <c r="U66" s="126"/>
      <c r="V66" s="126"/>
      <c r="W66" s="126"/>
      <c r="X66" s="126"/>
      <c r="Y66" s="126"/>
      <c r="Z66" s="126"/>
      <c r="AA66" s="126"/>
      <c r="AB66" s="126"/>
      <c r="AC66" s="126"/>
      <c r="AD66" s="126"/>
      <c r="AE66" s="126"/>
      <c r="AF66" s="126"/>
      <c r="AG66" s="127">
        <f>'3 - Venkovní osvětlení'!J32</f>
        <v>0</v>
      </c>
      <c r="AH66" s="125"/>
      <c r="AI66" s="125"/>
      <c r="AJ66" s="125"/>
      <c r="AK66" s="125"/>
      <c r="AL66" s="125"/>
      <c r="AM66" s="125"/>
      <c r="AN66" s="127">
        <f>SUM(AG66,AT66)</f>
        <v>0</v>
      </c>
      <c r="AO66" s="125"/>
      <c r="AP66" s="125"/>
      <c r="AQ66" s="128" t="s">
        <v>94</v>
      </c>
      <c r="AR66" s="65"/>
      <c r="AS66" s="129">
        <v>0</v>
      </c>
      <c r="AT66" s="130">
        <f>ROUND(SUM(AV66:AW66),2)</f>
        <v>0</v>
      </c>
      <c r="AU66" s="131">
        <f>'3 - Venkovní osvětlení'!P87</f>
        <v>0</v>
      </c>
      <c r="AV66" s="130">
        <f>'3 - Venkovní osvětlení'!J35</f>
        <v>0</v>
      </c>
      <c r="AW66" s="130">
        <f>'3 - Venkovní osvětlení'!J36</f>
        <v>0</v>
      </c>
      <c r="AX66" s="130">
        <f>'3 - Venkovní osvětlení'!J37</f>
        <v>0</v>
      </c>
      <c r="AY66" s="130">
        <f>'3 - Venkovní osvětlení'!J38</f>
        <v>0</v>
      </c>
      <c r="AZ66" s="130">
        <f>'3 - Venkovní osvětlení'!F35</f>
        <v>0</v>
      </c>
      <c r="BA66" s="130">
        <f>'3 - Venkovní osvětlení'!F36</f>
        <v>0</v>
      </c>
      <c r="BB66" s="130">
        <f>'3 - Venkovní osvětlení'!F37</f>
        <v>0</v>
      </c>
      <c r="BC66" s="130">
        <f>'3 - Venkovní osvětlení'!F38</f>
        <v>0</v>
      </c>
      <c r="BD66" s="132">
        <f>'3 - Venkovní osvětlení'!F39</f>
        <v>0</v>
      </c>
      <c r="BE66" s="4"/>
      <c r="BT66" s="133" t="s">
        <v>83</v>
      </c>
      <c r="BV66" s="133" t="s">
        <v>75</v>
      </c>
      <c r="BW66" s="133" t="s">
        <v>114</v>
      </c>
      <c r="BX66" s="133" t="s">
        <v>107</v>
      </c>
      <c r="CL66" s="133" t="s">
        <v>19</v>
      </c>
    </row>
    <row r="67" s="4" customFormat="1" ht="16.5" customHeight="1">
      <c r="A67" s="111" t="s">
        <v>77</v>
      </c>
      <c r="B67" s="63"/>
      <c r="C67" s="125"/>
      <c r="D67" s="125"/>
      <c r="E67" s="126" t="s">
        <v>115</v>
      </c>
      <c r="F67" s="126"/>
      <c r="G67" s="126"/>
      <c r="H67" s="126"/>
      <c r="I67" s="126"/>
      <c r="J67" s="125"/>
      <c r="K67" s="126" t="s">
        <v>116</v>
      </c>
      <c r="L67" s="126"/>
      <c r="M67" s="126"/>
      <c r="N67" s="126"/>
      <c r="O67" s="126"/>
      <c r="P67" s="126"/>
      <c r="Q67" s="126"/>
      <c r="R67" s="126"/>
      <c r="S67" s="126"/>
      <c r="T67" s="126"/>
      <c r="U67" s="126"/>
      <c r="V67" s="126"/>
      <c r="W67" s="126"/>
      <c r="X67" s="126"/>
      <c r="Y67" s="126"/>
      <c r="Z67" s="126"/>
      <c r="AA67" s="126"/>
      <c r="AB67" s="126"/>
      <c r="AC67" s="126"/>
      <c r="AD67" s="126"/>
      <c r="AE67" s="126"/>
      <c r="AF67" s="126"/>
      <c r="AG67" s="127">
        <f>'4 - Elektroinstalace'!J32</f>
        <v>0</v>
      </c>
      <c r="AH67" s="125"/>
      <c r="AI67" s="125"/>
      <c r="AJ67" s="125"/>
      <c r="AK67" s="125"/>
      <c r="AL67" s="125"/>
      <c r="AM67" s="125"/>
      <c r="AN67" s="127">
        <f>SUM(AG67,AT67)</f>
        <v>0</v>
      </c>
      <c r="AO67" s="125"/>
      <c r="AP67" s="125"/>
      <c r="AQ67" s="128" t="s">
        <v>94</v>
      </c>
      <c r="AR67" s="65"/>
      <c r="AS67" s="129">
        <v>0</v>
      </c>
      <c r="AT67" s="130">
        <f>ROUND(SUM(AV67:AW67),2)</f>
        <v>0</v>
      </c>
      <c r="AU67" s="131">
        <f>'4 - Elektroinstalace'!P87</f>
        <v>0</v>
      </c>
      <c r="AV67" s="130">
        <f>'4 - Elektroinstalace'!J35</f>
        <v>0</v>
      </c>
      <c r="AW67" s="130">
        <f>'4 - Elektroinstalace'!J36</f>
        <v>0</v>
      </c>
      <c r="AX67" s="130">
        <f>'4 - Elektroinstalace'!J37</f>
        <v>0</v>
      </c>
      <c r="AY67" s="130">
        <f>'4 - Elektroinstalace'!J38</f>
        <v>0</v>
      </c>
      <c r="AZ67" s="130">
        <f>'4 - Elektroinstalace'!F35</f>
        <v>0</v>
      </c>
      <c r="BA67" s="130">
        <f>'4 - Elektroinstalace'!F36</f>
        <v>0</v>
      </c>
      <c r="BB67" s="130">
        <f>'4 - Elektroinstalace'!F37</f>
        <v>0</v>
      </c>
      <c r="BC67" s="130">
        <f>'4 - Elektroinstalace'!F38</f>
        <v>0</v>
      </c>
      <c r="BD67" s="132">
        <f>'4 - Elektroinstalace'!F39</f>
        <v>0</v>
      </c>
      <c r="BE67" s="4"/>
      <c r="BT67" s="133" t="s">
        <v>83</v>
      </c>
      <c r="BV67" s="133" t="s">
        <v>75</v>
      </c>
      <c r="BW67" s="133" t="s">
        <v>117</v>
      </c>
      <c r="BX67" s="133" t="s">
        <v>107</v>
      </c>
      <c r="CL67" s="133" t="s">
        <v>19</v>
      </c>
    </row>
    <row r="68" s="4" customFormat="1" ht="16.5" customHeight="1">
      <c r="A68" s="111" t="s">
        <v>77</v>
      </c>
      <c r="B68" s="63"/>
      <c r="C68" s="125"/>
      <c r="D68" s="125"/>
      <c r="E68" s="126" t="s">
        <v>118</v>
      </c>
      <c r="F68" s="126"/>
      <c r="G68" s="126"/>
      <c r="H68" s="126"/>
      <c r="I68" s="126"/>
      <c r="J68" s="125"/>
      <c r="K68" s="126" t="s">
        <v>119</v>
      </c>
      <c r="L68" s="126"/>
      <c r="M68" s="126"/>
      <c r="N68" s="126"/>
      <c r="O68" s="126"/>
      <c r="P68" s="126"/>
      <c r="Q68" s="126"/>
      <c r="R68" s="126"/>
      <c r="S68" s="126"/>
      <c r="T68" s="126"/>
      <c r="U68" s="126"/>
      <c r="V68" s="126"/>
      <c r="W68" s="126"/>
      <c r="X68" s="126"/>
      <c r="Y68" s="126"/>
      <c r="Z68" s="126"/>
      <c r="AA68" s="126"/>
      <c r="AB68" s="126"/>
      <c r="AC68" s="126"/>
      <c r="AD68" s="126"/>
      <c r="AE68" s="126"/>
      <c r="AF68" s="126"/>
      <c r="AG68" s="127">
        <f>'5 - Zemní práce'!J32</f>
        <v>0</v>
      </c>
      <c r="AH68" s="125"/>
      <c r="AI68" s="125"/>
      <c r="AJ68" s="125"/>
      <c r="AK68" s="125"/>
      <c r="AL68" s="125"/>
      <c r="AM68" s="125"/>
      <c r="AN68" s="127">
        <f>SUM(AG68,AT68)</f>
        <v>0</v>
      </c>
      <c r="AO68" s="125"/>
      <c r="AP68" s="125"/>
      <c r="AQ68" s="128" t="s">
        <v>94</v>
      </c>
      <c r="AR68" s="65"/>
      <c r="AS68" s="129">
        <v>0</v>
      </c>
      <c r="AT68" s="130">
        <f>ROUND(SUM(AV68:AW68),2)</f>
        <v>0</v>
      </c>
      <c r="AU68" s="131">
        <f>'5 - Zemní práce'!P87</f>
        <v>0</v>
      </c>
      <c r="AV68" s="130">
        <f>'5 - Zemní práce'!J35</f>
        <v>0</v>
      </c>
      <c r="AW68" s="130">
        <f>'5 - Zemní práce'!J36</f>
        <v>0</v>
      </c>
      <c r="AX68" s="130">
        <f>'5 - Zemní práce'!J37</f>
        <v>0</v>
      </c>
      <c r="AY68" s="130">
        <f>'5 - Zemní práce'!J38</f>
        <v>0</v>
      </c>
      <c r="AZ68" s="130">
        <f>'5 - Zemní práce'!F35</f>
        <v>0</v>
      </c>
      <c r="BA68" s="130">
        <f>'5 - Zemní práce'!F36</f>
        <v>0</v>
      </c>
      <c r="BB68" s="130">
        <f>'5 - Zemní práce'!F37</f>
        <v>0</v>
      </c>
      <c r="BC68" s="130">
        <f>'5 - Zemní práce'!F38</f>
        <v>0</v>
      </c>
      <c r="BD68" s="132">
        <f>'5 - Zemní práce'!F39</f>
        <v>0</v>
      </c>
      <c r="BE68" s="4"/>
      <c r="BT68" s="133" t="s">
        <v>83</v>
      </c>
      <c r="BV68" s="133" t="s">
        <v>75</v>
      </c>
      <c r="BW68" s="133" t="s">
        <v>120</v>
      </c>
      <c r="BX68" s="133" t="s">
        <v>107</v>
      </c>
      <c r="CL68" s="133" t="s">
        <v>19</v>
      </c>
    </row>
    <row r="69" s="7" customFormat="1" ht="37.5" customHeight="1">
      <c r="A69" s="7"/>
      <c r="B69" s="112"/>
      <c r="C69" s="113"/>
      <c r="D69" s="114" t="s">
        <v>121</v>
      </c>
      <c r="E69" s="114"/>
      <c r="F69" s="114"/>
      <c r="G69" s="114"/>
      <c r="H69" s="114"/>
      <c r="I69" s="115"/>
      <c r="J69" s="114" t="s">
        <v>122</v>
      </c>
      <c r="K69" s="114"/>
      <c r="L69" s="114"/>
      <c r="M69" s="114"/>
      <c r="N69" s="114"/>
      <c r="O69" s="114"/>
      <c r="P69" s="114"/>
      <c r="Q69" s="114"/>
      <c r="R69" s="114"/>
      <c r="S69" s="114"/>
      <c r="T69" s="114"/>
      <c r="U69" s="114"/>
      <c r="V69" s="114"/>
      <c r="W69" s="114"/>
      <c r="X69" s="114"/>
      <c r="Y69" s="114"/>
      <c r="Z69" s="114"/>
      <c r="AA69" s="114"/>
      <c r="AB69" s="114"/>
      <c r="AC69" s="114"/>
      <c r="AD69" s="114"/>
      <c r="AE69" s="114"/>
      <c r="AF69" s="114"/>
      <c r="AG69" s="124">
        <f>ROUND(AG70,2)</f>
        <v>0</v>
      </c>
      <c r="AH69" s="115"/>
      <c r="AI69" s="115"/>
      <c r="AJ69" s="115"/>
      <c r="AK69" s="115"/>
      <c r="AL69" s="115"/>
      <c r="AM69" s="115"/>
      <c r="AN69" s="116">
        <f>SUM(AG69,AT69)</f>
        <v>0</v>
      </c>
      <c r="AO69" s="115"/>
      <c r="AP69" s="115"/>
      <c r="AQ69" s="117" t="s">
        <v>80</v>
      </c>
      <c r="AR69" s="118"/>
      <c r="AS69" s="119">
        <f>ROUND(AS70,2)</f>
        <v>0</v>
      </c>
      <c r="AT69" s="120">
        <f>ROUND(SUM(AV69:AW69),2)</f>
        <v>0</v>
      </c>
      <c r="AU69" s="121">
        <f>ROUND(AU70,5)</f>
        <v>0</v>
      </c>
      <c r="AV69" s="120">
        <f>ROUND(AZ69*L29,2)</f>
        <v>0</v>
      </c>
      <c r="AW69" s="120">
        <f>ROUND(BA69*L30,2)</f>
        <v>0</v>
      </c>
      <c r="AX69" s="120">
        <f>ROUND(BB69*L29,2)</f>
        <v>0</v>
      </c>
      <c r="AY69" s="120">
        <f>ROUND(BC69*L30,2)</f>
        <v>0</v>
      </c>
      <c r="AZ69" s="120">
        <f>ROUND(AZ70,2)</f>
        <v>0</v>
      </c>
      <c r="BA69" s="120">
        <f>ROUND(BA70,2)</f>
        <v>0</v>
      </c>
      <c r="BB69" s="120">
        <f>ROUND(BB70,2)</f>
        <v>0</v>
      </c>
      <c r="BC69" s="120">
        <f>ROUND(BC70,2)</f>
        <v>0</v>
      </c>
      <c r="BD69" s="122">
        <f>ROUND(BD70,2)</f>
        <v>0</v>
      </c>
      <c r="BE69" s="7"/>
      <c r="BS69" s="123" t="s">
        <v>72</v>
      </c>
      <c r="BT69" s="123" t="s">
        <v>81</v>
      </c>
      <c r="BU69" s="123" t="s">
        <v>74</v>
      </c>
      <c r="BV69" s="123" t="s">
        <v>75</v>
      </c>
      <c r="BW69" s="123" t="s">
        <v>123</v>
      </c>
      <c r="BX69" s="123" t="s">
        <v>5</v>
      </c>
      <c r="CL69" s="123" t="s">
        <v>19</v>
      </c>
      <c r="CM69" s="123" t="s">
        <v>83</v>
      </c>
    </row>
    <row r="70" s="4" customFormat="1" ht="16.5" customHeight="1">
      <c r="A70" s="111" t="s">
        <v>77</v>
      </c>
      <c r="B70" s="63"/>
      <c r="C70" s="125"/>
      <c r="D70" s="125"/>
      <c r="E70" s="126" t="s">
        <v>81</v>
      </c>
      <c r="F70" s="126"/>
      <c r="G70" s="126"/>
      <c r="H70" s="126"/>
      <c r="I70" s="126"/>
      <c r="J70" s="125"/>
      <c r="K70" s="126" t="s">
        <v>93</v>
      </c>
      <c r="L70" s="126"/>
      <c r="M70" s="126"/>
      <c r="N70" s="126"/>
      <c r="O70" s="126"/>
      <c r="P70" s="126"/>
      <c r="Q70" s="126"/>
      <c r="R70" s="126"/>
      <c r="S70" s="126"/>
      <c r="T70" s="126"/>
      <c r="U70" s="126"/>
      <c r="V70" s="126"/>
      <c r="W70" s="126"/>
      <c r="X70" s="126"/>
      <c r="Y70" s="126"/>
      <c r="Z70" s="126"/>
      <c r="AA70" s="126"/>
      <c r="AB70" s="126"/>
      <c r="AC70" s="126"/>
      <c r="AD70" s="126"/>
      <c r="AE70" s="126"/>
      <c r="AF70" s="126"/>
      <c r="AG70" s="127">
        <f>'1 - Stavební práce_01'!J32</f>
        <v>0</v>
      </c>
      <c r="AH70" s="125"/>
      <c r="AI70" s="125"/>
      <c r="AJ70" s="125"/>
      <c r="AK70" s="125"/>
      <c r="AL70" s="125"/>
      <c r="AM70" s="125"/>
      <c r="AN70" s="127">
        <f>SUM(AG70,AT70)</f>
        <v>0</v>
      </c>
      <c r="AO70" s="125"/>
      <c r="AP70" s="125"/>
      <c r="AQ70" s="128" t="s">
        <v>94</v>
      </c>
      <c r="AR70" s="65"/>
      <c r="AS70" s="129">
        <v>0</v>
      </c>
      <c r="AT70" s="130">
        <f>ROUND(SUM(AV70:AW70),2)</f>
        <v>0</v>
      </c>
      <c r="AU70" s="131">
        <f>'1 - Stavební práce_01'!P93</f>
        <v>0</v>
      </c>
      <c r="AV70" s="130">
        <f>'1 - Stavební práce_01'!J35</f>
        <v>0</v>
      </c>
      <c r="AW70" s="130">
        <f>'1 - Stavební práce_01'!J36</f>
        <v>0</v>
      </c>
      <c r="AX70" s="130">
        <f>'1 - Stavební práce_01'!J37</f>
        <v>0</v>
      </c>
      <c r="AY70" s="130">
        <f>'1 - Stavební práce_01'!J38</f>
        <v>0</v>
      </c>
      <c r="AZ70" s="130">
        <f>'1 - Stavební práce_01'!F35</f>
        <v>0</v>
      </c>
      <c r="BA70" s="130">
        <f>'1 - Stavební práce_01'!F36</f>
        <v>0</v>
      </c>
      <c r="BB70" s="130">
        <f>'1 - Stavební práce_01'!F37</f>
        <v>0</v>
      </c>
      <c r="BC70" s="130">
        <f>'1 - Stavební práce_01'!F38</f>
        <v>0</v>
      </c>
      <c r="BD70" s="132">
        <f>'1 - Stavební práce_01'!F39</f>
        <v>0</v>
      </c>
      <c r="BE70" s="4"/>
      <c r="BT70" s="133" t="s">
        <v>83</v>
      </c>
      <c r="BV70" s="133" t="s">
        <v>75</v>
      </c>
      <c r="BW70" s="133" t="s">
        <v>124</v>
      </c>
      <c r="BX70" s="133" t="s">
        <v>123</v>
      </c>
      <c r="CL70" s="133" t="s">
        <v>19</v>
      </c>
    </row>
    <row r="71" s="7" customFormat="1" ht="16.5" customHeight="1">
      <c r="A71" s="111" t="s">
        <v>77</v>
      </c>
      <c r="B71" s="112"/>
      <c r="C71" s="113"/>
      <c r="D71" s="114" t="s">
        <v>125</v>
      </c>
      <c r="E71" s="114"/>
      <c r="F71" s="114"/>
      <c r="G71" s="114"/>
      <c r="H71" s="114"/>
      <c r="I71" s="115"/>
      <c r="J71" s="114" t="s">
        <v>126</v>
      </c>
      <c r="K71" s="114"/>
      <c r="L71" s="114"/>
      <c r="M71" s="114"/>
      <c r="N71" s="114"/>
      <c r="O71" s="114"/>
      <c r="P71" s="114"/>
      <c r="Q71" s="114"/>
      <c r="R71" s="114"/>
      <c r="S71" s="114"/>
      <c r="T71" s="114"/>
      <c r="U71" s="114"/>
      <c r="V71" s="114"/>
      <c r="W71" s="114"/>
      <c r="X71" s="114"/>
      <c r="Y71" s="114"/>
      <c r="Z71" s="114"/>
      <c r="AA71" s="114"/>
      <c r="AB71" s="114"/>
      <c r="AC71" s="114"/>
      <c r="AD71" s="114"/>
      <c r="AE71" s="114"/>
      <c r="AF71" s="114"/>
      <c r="AG71" s="116">
        <f>'VRN - Vedlejší rozpočtové...'!J30</f>
        <v>0</v>
      </c>
      <c r="AH71" s="115"/>
      <c r="AI71" s="115"/>
      <c r="AJ71" s="115"/>
      <c r="AK71" s="115"/>
      <c r="AL71" s="115"/>
      <c r="AM71" s="115"/>
      <c r="AN71" s="116">
        <f>SUM(AG71,AT71)</f>
        <v>0</v>
      </c>
      <c r="AO71" s="115"/>
      <c r="AP71" s="115"/>
      <c r="AQ71" s="117" t="s">
        <v>80</v>
      </c>
      <c r="AR71" s="118"/>
      <c r="AS71" s="134">
        <v>0</v>
      </c>
      <c r="AT71" s="135">
        <f>ROUND(SUM(AV71:AW71),2)</f>
        <v>0</v>
      </c>
      <c r="AU71" s="136">
        <f>'VRN - Vedlejší rozpočtové...'!P80</f>
        <v>0</v>
      </c>
      <c r="AV71" s="135">
        <f>'VRN - Vedlejší rozpočtové...'!J33</f>
        <v>0</v>
      </c>
      <c r="AW71" s="135">
        <f>'VRN - Vedlejší rozpočtové...'!J34</f>
        <v>0</v>
      </c>
      <c r="AX71" s="135">
        <f>'VRN - Vedlejší rozpočtové...'!J35</f>
        <v>0</v>
      </c>
      <c r="AY71" s="135">
        <f>'VRN - Vedlejší rozpočtové...'!J36</f>
        <v>0</v>
      </c>
      <c r="AZ71" s="135">
        <f>'VRN - Vedlejší rozpočtové...'!F33</f>
        <v>0</v>
      </c>
      <c r="BA71" s="135">
        <f>'VRN - Vedlejší rozpočtové...'!F34</f>
        <v>0</v>
      </c>
      <c r="BB71" s="135">
        <f>'VRN - Vedlejší rozpočtové...'!F35</f>
        <v>0</v>
      </c>
      <c r="BC71" s="135">
        <f>'VRN - Vedlejší rozpočtové...'!F36</f>
        <v>0</v>
      </c>
      <c r="BD71" s="137">
        <f>'VRN - Vedlejší rozpočtové...'!F37</f>
        <v>0</v>
      </c>
      <c r="BE71" s="7"/>
      <c r="BT71" s="123" t="s">
        <v>81</v>
      </c>
      <c r="BV71" s="123" t="s">
        <v>75</v>
      </c>
      <c r="BW71" s="123" t="s">
        <v>127</v>
      </c>
      <c r="BX71" s="123" t="s">
        <v>5</v>
      </c>
      <c r="CL71" s="123" t="s">
        <v>19</v>
      </c>
      <c r="CM71" s="123" t="s">
        <v>83</v>
      </c>
    </row>
    <row r="72" s="2" customFormat="1" ht="30" customHeight="1">
      <c r="A72" s="38"/>
      <c r="B72" s="39"/>
      <c r="C72" s="40"/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  <c r="AF72" s="40"/>
      <c r="AG72" s="40"/>
      <c r="AH72" s="40"/>
      <c r="AI72" s="40"/>
      <c r="AJ72" s="40"/>
      <c r="AK72" s="40"/>
      <c r="AL72" s="40"/>
      <c r="AM72" s="40"/>
      <c r="AN72" s="40"/>
      <c r="AO72" s="40"/>
      <c r="AP72" s="40"/>
      <c r="AQ72" s="40"/>
      <c r="AR72" s="44"/>
      <c r="AS72" s="38"/>
      <c r="AT72" s="38"/>
      <c r="AU72" s="38"/>
      <c r="AV72" s="38"/>
      <c r="AW72" s="38"/>
      <c r="AX72" s="38"/>
      <c r="AY72" s="38"/>
      <c r="AZ72" s="38"/>
      <c r="BA72" s="38"/>
      <c r="BB72" s="38"/>
      <c r="BC72" s="38"/>
      <c r="BD72" s="38"/>
      <c r="BE72" s="38"/>
    </row>
    <row r="73" s="2" customFormat="1" ht="6.96" customHeight="1">
      <c r="A73" s="38"/>
      <c r="B73" s="59"/>
      <c r="C73" s="60"/>
      <c r="D73" s="60"/>
      <c r="E73" s="60"/>
      <c r="F73" s="60"/>
      <c r="G73" s="60"/>
      <c r="H73" s="60"/>
      <c r="I73" s="60"/>
      <c r="J73" s="60"/>
      <c r="K73" s="60"/>
      <c r="L73" s="60"/>
      <c r="M73" s="60"/>
      <c r="N73" s="60"/>
      <c r="O73" s="60"/>
      <c r="P73" s="60"/>
      <c r="Q73" s="60"/>
      <c r="R73" s="60"/>
      <c r="S73" s="60"/>
      <c r="T73" s="60"/>
      <c r="U73" s="60"/>
      <c r="V73" s="60"/>
      <c r="W73" s="60"/>
      <c r="X73" s="60"/>
      <c r="Y73" s="60"/>
      <c r="Z73" s="60"/>
      <c r="AA73" s="60"/>
      <c r="AB73" s="60"/>
      <c r="AC73" s="60"/>
      <c r="AD73" s="60"/>
      <c r="AE73" s="60"/>
      <c r="AF73" s="60"/>
      <c r="AG73" s="60"/>
      <c r="AH73" s="60"/>
      <c r="AI73" s="60"/>
      <c r="AJ73" s="60"/>
      <c r="AK73" s="60"/>
      <c r="AL73" s="60"/>
      <c r="AM73" s="60"/>
      <c r="AN73" s="60"/>
      <c r="AO73" s="60"/>
      <c r="AP73" s="60"/>
      <c r="AQ73" s="60"/>
      <c r="AR73" s="44"/>
      <c r="AS73" s="38"/>
      <c r="AT73" s="38"/>
      <c r="AU73" s="38"/>
      <c r="AV73" s="38"/>
      <c r="AW73" s="38"/>
      <c r="AX73" s="38"/>
      <c r="AY73" s="38"/>
      <c r="AZ73" s="38"/>
      <c r="BA73" s="38"/>
      <c r="BB73" s="38"/>
      <c r="BC73" s="38"/>
      <c r="BD73" s="38"/>
      <c r="BE73" s="38"/>
    </row>
  </sheetData>
  <sheetProtection sheet="1" formatColumns="0" formatRows="0" objects="1" scenarios="1" spinCount="100000" saltValue="vEcsuPVBYts8/t6HIT1vTNz5zz780Rk0HB9y2CyV0xcJIOW6ma0YH9s9E/G/Ta0FGXIm5q38wTaDkv+eHF/qGw==" hashValue="MwDR5Eyyjr3GmjUf5M7hJi+gy6x5ea/Ply5c0L8qs4mphu6svJ9b6uSFXJNS8HMbRted9fcgR+kTTO1BWViT0w==" algorithmName="SHA-512" password="CC35"/>
  <mergeCells count="106">
    <mergeCell ref="C52:G52"/>
    <mergeCell ref="D58:H58"/>
    <mergeCell ref="D63:H63"/>
    <mergeCell ref="D62:H62"/>
    <mergeCell ref="D61:H61"/>
    <mergeCell ref="D60:H60"/>
    <mergeCell ref="D57:H57"/>
    <mergeCell ref="D56:H56"/>
    <mergeCell ref="D55:H55"/>
    <mergeCell ref="E59:I59"/>
    <mergeCell ref="E64:I64"/>
    <mergeCell ref="I52:AF52"/>
    <mergeCell ref="J63:AF63"/>
    <mergeCell ref="J55:AF55"/>
    <mergeCell ref="J62:AF62"/>
    <mergeCell ref="J61:AF61"/>
    <mergeCell ref="J56:AF56"/>
    <mergeCell ref="J57:AF57"/>
    <mergeCell ref="J60:AF60"/>
    <mergeCell ref="J58:AF58"/>
    <mergeCell ref="K59:AF59"/>
    <mergeCell ref="K64:AF64"/>
    <mergeCell ref="L45:AO45"/>
    <mergeCell ref="E65:I65"/>
    <mergeCell ref="K65:AF65"/>
    <mergeCell ref="E66:I66"/>
    <mergeCell ref="K66:AF66"/>
    <mergeCell ref="E67:I67"/>
    <mergeCell ref="K67:AF67"/>
    <mergeCell ref="E68:I68"/>
    <mergeCell ref="K68:AF68"/>
    <mergeCell ref="D69:H69"/>
    <mergeCell ref="J69:AF69"/>
    <mergeCell ref="E70:I70"/>
    <mergeCell ref="K70:AF70"/>
    <mergeCell ref="D71:H71"/>
    <mergeCell ref="J71:AF71"/>
    <mergeCell ref="AG54:AM54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W31:AE31"/>
    <mergeCell ref="AK31:AO31"/>
    <mergeCell ref="AK32:AO32"/>
    <mergeCell ref="L32:P32"/>
    <mergeCell ref="W32:AE32"/>
    <mergeCell ref="AK33:AO33"/>
    <mergeCell ref="L33:P33"/>
    <mergeCell ref="W33:AE33"/>
    <mergeCell ref="AK35:AO35"/>
    <mergeCell ref="X35:AB35"/>
    <mergeCell ref="AR2:BE2"/>
    <mergeCell ref="AG57:AM57"/>
    <mergeCell ref="AG63:AM63"/>
    <mergeCell ref="AG62:AM62"/>
    <mergeCell ref="AG56:AM56"/>
    <mergeCell ref="AG52:AM52"/>
    <mergeCell ref="AG61:AM61"/>
    <mergeCell ref="AG60:AM60"/>
    <mergeCell ref="AG55:AM55"/>
    <mergeCell ref="AG58:AM58"/>
    <mergeCell ref="AG64:AM64"/>
    <mergeCell ref="AG59:AM59"/>
    <mergeCell ref="AM47:AN47"/>
    <mergeCell ref="AM49:AP49"/>
    <mergeCell ref="AM50:AP50"/>
    <mergeCell ref="AN61:AP61"/>
    <mergeCell ref="AN52:AP52"/>
    <mergeCell ref="AN62:AP62"/>
    <mergeCell ref="AN57:AP57"/>
    <mergeCell ref="AN60:AP60"/>
    <mergeCell ref="AN58:AP58"/>
    <mergeCell ref="AN63:AP63"/>
    <mergeCell ref="AN64:AP64"/>
    <mergeCell ref="AN55:AP55"/>
    <mergeCell ref="AN59:AP59"/>
    <mergeCell ref="AN56:AP56"/>
    <mergeCell ref="AS49:AT51"/>
    <mergeCell ref="AN65:AP65"/>
    <mergeCell ref="AG65:AM65"/>
    <mergeCell ref="AN66:AP66"/>
    <mergeCell ref="AG66:AM66"/>
    <mergeCell ref="AN67:AP67"/>
    <mergeCell ref="AG67:AM67"/>
    <mergeCell ref="AN68:AP68"/>
    <mergeCell ref="AG68:AM68"/>
    <mergeCell ref="AN69:AP69"/>
    <mergeCell ref="AG69:AM69"/>
    <mergeCell ref="AN70:AP70"/>
    <mergeCell ref="AG70:AM70"/>
    <mergeCell ref="AN71:AP71"/>
    <mergeCell ref="AG71:AM71"/>
    <mergeCell ref="AN54:AP54"/>
  </mergeCells>
  <hyperlinks>
    <hyperlink ref="A55" location="'Etapa 1 - SO 01 -  Prefab...'!C2" display="/"/>
    <hyperlink ref="A56" location="'Etapa 1 - SO 02 - Silničn...'!C2" display="/"/>
    <hyperlink ref="A57" location="'Etapa 1 - SO 03 - Provozn...'!C2" display="/"/>
    <hyperlink ref="A59" location="'1 - Stavební práce'!C2" display="/"/>
    <hyperlink ref="A60" location="'Etapa 1 - SO 07 - Zpevněn...'!C2" display="/"/>
    <hyperlink ref="A61" location="'Etapa 1 - SO 08 - Odvodnění'!C2" display="/"/>
    <hyperlink ref="A62" location="'Etapa 1 - SO 09 - Oplocen...'!C2" display="/"/>
    <hyperlink ref="A64" location="'1 - Rozvod NN'!C2" display="/"/>
    <hyperlink ref="A65" location="'2 - Rozvod sds'!C2" display="/"/>
    <hyperlink ref="A66" location="'3 - Venkovní osvětlení'!C2" display="/"/>
    <hyperlink ref="A67" location="'4 - Elektroinstalace'!C2" display="/"/>
    <hyperlink ref="A68" location="'5 - Zemní práce'!C2" display="/"/>
    <hyperlink ref="A70" location="'1 - Stavební práce_01'!C2" display="/"/>
    <hyperlink ref="A71" location="'VRN - Vedlejší rozpočtové...'!C2" display="/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10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111</v>
      </c>
    </row>
    <row r="3" s="1" customFormat="1" ht="6.96" customHeight="1">
      <c r="B3" s="138"/>
      <c r="C3" s="139"/>
      <c r="D3" s="139"/>
      <c r="E3" s="139"/>
      <c r="F3" s="139"/>
      <c r="G3" s="139"/>
      <c r="H3" s="139"/>
      <c r="I3" s="139"/>
      <c r="J3" s="139"/>
      <c r="K3" s="139"/>
      <c r="L3" s="20"/>
      <c r="AT3" s="17" t="s">
        <v>83</v>
      </c>
    </row>
    <row r="4" s="1" customFormat="1" ht="24.96" customHeight="1">
      <c r="B4" s="20"/>
      <c r="D4" s="140" t="s">
        <v>128</v>
      </c>
      <c r="L4" s="20"/>
      <c r="M4" s="141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42" t="s">
        <v>16</v>
      </c>
      <c r="L6" s="20"/>
    </row>
    <row r="7" s="1" customFormat="1" ht="16.5" customHeight="1">
      <c r="B7" s="20"/>
      <c r="E7" s="143" t="str">
        <f>'Rekapitulace stavby'!K6</f>
        <v>Sázava - sběrný dvůr</v>
      </c>
      <c r="F7" s="142"/>
      <c r="G7" s="142"/>
      <c r="H7" s="142"/>
      <c r="L7" s="20"/>
    </row>
    <row r="8" s="1" customFormat="1" ht="12" customHeight="1">
      <c r="B8" s="20"/>
      <c r="D8" s="142" t="s">
        <v>129</v>
      </c>
      <c r="L8" s="20"/>
    </row>
    <row r="9" s="2" customFormat="1" ht="16.5" customHeight="1">
      <c r="A9" s="38"/>
      <c r="B9" s="44"/>
      <c r="C9" s="38"/>
      <c r="D9" s="38"/>
      <c r="E9" s="143" t="s">
        <v>1707</v>
      </c>
      <c r="F9" s="38"/>
      <c r="G9" s="38"/>
      <c r="H9" s="38"/>
      <c r="I9" s="38"/>
      <c r="J9" s="38"/>
      <c r="K9" s="38"/>
      <c r="L9" s="144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 ht="12" customHeight="1">
      <c r="A10" s="38"/>
      <c r="B10" s="44"/>
      <c r="C10" s="38"/>
      <c r="D10" s="142" t="s">
        <v>692</v>
      </c>
      <c r="E10" s="38"/>
      <c r="F10" s="38"/>
      <c r="G10" s="38"/>
      <c r="H10" s="38"/>
      <c r="I10" s="38"/>
      <c r="J10" s="38"/>
      <c r="K10" s="38"/>
      <c r="L10" s="144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6.5" customHeight="1">
      <c r="A11" s="38"/>
      <c r="B11" s="44"/>
      <c r="C11" s="38"/>
      <c r="D11" s="38"/>
      <c r="E11" s="145" t="s">
        <v>1803</v>
      </c>
      <c r="F11" s="38"/>
      <c r="G11" s="38"/>
      <c r="H11" s="38"/>
      <c r="I11" s="38"/>
      <c r="J11" s="38"/>
      <c r="K11" s="38"/>
      <c r="L11" s="144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>
      <c r="A12" s="38"/>
      <c r="B12" s="44"/>
      <c r="C12" s="38"/>
      <c r="D12" s="38"/>
      <c r="E12" s="38"/>
      <c r="F12" s="38"/>
      <c r="G12" s="38"/>
      <c r="H12" s="38"/>
      <c r="I12" s="38"/>
      <c r="J12" s="38"/>
      <c r="K12" s="38"/>
      <c r="L12" s="144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2" customHeight="1">
      <c r="A13" s="38"/>
      <c r="B13" s="44"/>
      <c r="C13" s="38"/>
      <c r="D13" s="142" t="s">
        <v>18</v>
      </c>
      <c r="E13" s="38"/>
      <c r="F13" s="133" t="s">
        <v>19</v>
      </c>
      <c r="G13" s="38"/>
      <c r="H13" s="38"/>
      <c r="I13" s="142" t="s">
        <v>20</v>
      </c>
      <c r="J13" s="133" t="s">
        <v>19</v>
      </c>
      <c r="K13" s="38"/>
      <c r="L13" s="144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42" t="s">
        <v>21</v>
      </c>
      <c r="E14" s="38"/>
      <c r="F14" s="133" t="s">
        <v>33</v>
      </c>
      <c r="G14" s="38"/>
      <c r="H14" s="38"/>
      <c r="I14" s="142" t="s">
        <v>23</v>
      </c>
      <c r="J14" s="146" t="str">
        <f>'Rekapitulace stavby'!AN8</f>
        <v>14. 4. 2021</v>
      </c>
      <c r="K14" s="38"/>
      <c r="L14" s="144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0.8" customHeight="1">
      <c r="A15" s="38"/>
      <c r="B15" s="44"/>
      <c r="C15" s="38"/>
      <c r="D15" s="38"/>
      <c r="E15" s="38"/>
      <c r="F15" s="38"/>
      <c r="G15" s="38"/>
      <c r="H15" s="38"/>
      <c r="I15" s="38"/>
      <c r="J15" s="38"/>
      <c r="K15" s="38"/>
      <c r="L15" s="144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12" customHeight="1">
      <c r="A16" s="38"/>
      <c r="B16" s="44"/>
      <c r="C16" s="38"/>
      <c r="D16" s="142" t="s">
        <v>25</v>
      </c>
      <c r="E16" s="38"/>
      <c r="F16" s="38"/>
      <c r="G16" s="38"/>
      <c r="H16" s="38"/>
      <c r="I16" s="142" t="s">
        <v>26</v>
      </c>
      <c r="J16" s="133" t="str">
        <f>IF('Rekapitulace stavby'!AN10="","",'Rekapitulace stavby'!AN10)</f>
        <v>00236411</v>
      </c>
      <c r="K16" s="38"/>
      <c r="L16" s="144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8" customHeight="1">
      <c r="A17" s="38"/>
      <c r="B17" s="44"/>
      <c r="C17" s="38"/>
      <c r="D17" s="38"/>
      <c r="E17" s="133" t="str">
        <f>IF('Rekapitulace stavby'!E11="","",'Rekapitulace stavby'!E11)</f>
        <v>město Sázava</v>
      </c>
      <c r="F17" s="38"/>
      <c r="G17" s="38"/>
      <c r="H17" s="38"/>
      <c r="I17" s="142" t="s">
        <v>29</v>
      </c>
      <c r="J17" s="133" t="str">
        <f>IF('Rekapitulace stavby'!AN11="","",'Rekapitulace stavby'!AN11)</f>
        <v/>
      </c>
      <c r="K17" s="38"/>
      <c r="L17" s="144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6.96" customHeight="1">
      <c r="A18" s="38"/>
      <c r="B18" s="44"/>
      <c r="C18" s="38"/>
      <c r="D18" s="38"/>
      <c r="E18" s="38"/>
      <c r="F18" s="38"/>
      <c r="G18" s="38"/>
      <c r="H18" s="38"/>
      <c r="I18" s="38"/>
      <c r="J18" s="38"/>
      <c r="K18" s="38"/>
      <c r="L18" s="144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12" customHeight="1">
      <c r="A19" s="38"/>
      <c r="B19" s="44"/>
      <c r="C19" s="38"/>
      <c r="D19" s="142" t="s">
        <v>30</v>
      </c>
      <c r="E19" s="38"/>
      <c r="F19" s="38"/>
      <c r="G19" s="38"/>
      <c r="H19" s="38"/>
      <c r="I19" s="142" t="s">
        <v>26</v>
      </c>
      <c r="J19" s="33" t="str">
        <f>'Rekapitulace stavby'!AN13</f>
        <v>Vyplň údaj</v>
      </c>
      <c r="K19" s="38"/>
      <c r="L19" s="144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8" customHeight="1">
      <c r="A20" s="38"/>
      <c r="B20" s="44"/>
      <c r="C20" s="38"/>
      <c r="D20" s="38"/>
      <c r="E20" s="33" t="str">
        <f>'Rekapitulace stavby'!E14</f>
        <v>Vyplň údaj</v>
      </c>
      <c r="F20" s="133"/>
      <c r="G20" s="133"/>
      <c r="H20" s="133"/>
      <c r="I20" s="142" t="s">
        <v>29</v>
      </c>
      <c r="J20" s="33" t="str">
        <f>'Rekapitulace stavby'!AN14</f>
        <v>Vyplň údaj</v>
      </c>
      <c r="K20" s="38"/>
      <c r="L20" s="144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6.96" customHeight="1">
      <c r="A21" s="38"/>
      <c r="B21" s="44"/>
      <c r="C21" s="38"/>
      <c r="D21" s="38"/>
      <c r="E21" s="38"/>
      <c r="F21" s="38"/>
      <c r="G21" s="38"/>
      <c r="H21" s="38"/>
      <c r="I21" s="38"/>
      <c r="J21" s="38"/>
      <c r="K21" s="38"/>
      <c r="L21" s="144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12" customHeight="1">
      <c r="A22" s="38"/>
      <c r="B22" s="44"/>
      <c r="C22" s="38"/>
      <c r="D22" s="142" t="s">
        <v>32</v>
      </c>
      <c r="E22" s="38"/>
      <c r="F22" s="38"/>
      <c r="G22" s="38"/>
      <c r="H22" s="38"/>
      <c r="I22" s="142" t="s">
        <v>26</v>
      </c>
      <c r="J22" s="133" t="str">
        <f>IF('Rekapitulace stavby'!AN16="","",'Rekapitulace stavby'!AN16)</f>
        <v/>
      </c>
      <c r="K22" s="38"/>
      <c r="L22" s="144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8" customHeight="1">
      <c r="A23" s="38"/>
      <c r="B23" s="44"/>
      <c r="C23" s="38"/>
      <c r="D23" s="38"/>
      <c r="E23" s="133" t="str">
        <f>IF('Rekapitulace stavby'!E17="","",'Rekapitulace stavby'!E17)</f>
        <v xml:space="preserve"> </v>
      </c>
      <c r="F23" s="38"/>
      <c r="G23" s="38"/>
      <c r="H23" s="38"/>
      <c r="I23" s="142" t="s">
        <v>29</v>
      </c>
      <c r="J23" s="133" t="str">
        <f>IF('Rekapitulace stavby'!AN17="","",'Rekapitulace stavby'!AN17)</f>
        <v/>
      </c>
      <c r="K23" s="38"/>
      <c r="L23" s="144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6.96" customHeight="1">
      <c r="A24" s="38"/>
      <c r="B24" s="44"/>
      <c r="C24" s="38"/>
      <c r="D24" s="38"/>
      <c r="E24" s="38"/>
      <c r="F24" s="38"/>
      <c r="G24" s="38"/>
      <c r="H24" s="38"/>
      <c r="I24" s="38"/>
      <c r="J24" s="38"/>
      <c r="K24" s="38"/>
      <c r="L24" s="144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12" customHeight="1">
      <c r="A25" s="38"/>
      <c r="B25" s="44"/>
      <c r="C25" s="38"/>
      <c r="D25" s="142" t="s">
        <v>35</v>
      </c>
      <c r="E25" s="38"/>
      <c r="F25" s="38"/>
      <c r="G25" s="38"/>
      <c r="H25" s="38"/>
      <c r="I25" s="142" t="s">
        <v>26</v>
      </c>
      <c r="J25" s="133" t="str">
        <f>IF('Rekapitulace stavby'!AN19="","",'Rekapitulace stavby'!AN19)</f>
        <v/>
      </c>
      <c r="K25" s="38"/>
      <c r="L25" s="144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8" customHeight="1">
      <c r="A26" s="38"/>
      <c r="B26" s="44"/>
      <c r="C26" s="38"/>
      <c r="D26" s="38"/>
      <c r="E26" s="133" t="str">
        <f>IF('Rekapitulace stavby'!E20="","",'Rekapitulace stavby'!E20)</f>
        <v>Marcel Cikánek</v>
      </c>
      <c r="F26" s="38"/>
      <c r="G26" s="38"/>
      <c r="H26" s="38"/>
      <c r="I26" s="142" t="s">
        <v>29</v>
      </c>
      <c r="J26" s="133" t="str">
        <f>IF('Rekapitulace stavby'!AN20="","",'Rekapitulace stavby'!AN20)</f>
        <v/>
      </c>
      <c r="K26" s="38"/>
      <c r="L26" s="144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2" customFormat="1" ht="6.96" customHeight="1">
      <c r="A27" s="38"/>
      <c r="B27" s="44"/>
      <c r="C27" s="38"/>
      <c r="D27" s="38"/>
      <c r="E27" s="38"/>
      <c r="F27" s="38"/>
      <c r="G27" s="38"/>
      <c r="H27" s="38"/>
      <c r="I27" s="38"/>
      <c r="J27" s="38"/>
      <c r="K27" s="38"/>
      <c r="L27" s="144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</row>
    <row r="28" s="2" customFormat="1" ht="12" customHeight="1">
      <c r="A28" s="38"/>
      <c r="B28" s="44"/>
      <c r="C28" s="38"/>
      <c r="D28" s="142" t="s">
        <v>37</v>
      </c>
      <c r="E28" s="38"/>
      <c r="F28" s="38"/>
      <c r="G28" s="38"/>
      <c r="H28" s="38"/>
      <c r="I28" s="38"/>
      <c r="J28" s="38"/>
      <c r="K28" s="38"/>
      <c r="L28" s="144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8" customFormat="1" ht="16.5" customHeight="1">
      <c r="A29" s="147"/>
      <c r="B29" s="148"/>
      <c r="C29" s="147"/>
      <c r="D29" s="147"/>
      <c r="E29" s="149" t="s">
        <v>19</v>
      </c>
      <c r="F29" s="149"/>
      <c r="G29" s="149"/>
      <c r="H29" s="149"/>
      <c r="I29" s="147"/>
      <c r="J29" s="147"/>
      <c r="K29" s="147"/>
      <c r="L29" s="150"/>
      <c r="S29" s="147"/>
      <c r="T29" s="147"/>
      <c r="U29" s="147"/>
      <c r="V29" s="147"/>
      <c r="W29" s="147"/>
      <c r="X29" s="147"/>
      <c r="Y29" s="147"/>
      <c r="Z29" s="147"/>
      <c r="AA29" s="147"/>
      <c r="AB29" s="147"/>
      <c r="AC29" s="147"/>
      <c r="AD29" s="147"/>
      <c r="AE29" s="147"/>
    </row>
    <row r="30" s="2" customFormat="1" ht="6.96" customHeight="1">
      <c r="A30" s="38"/>
      <c r="B30" s="44"/>
      <c r="C30" s="38"/>
      <c r="D30" s="38"/>
      <c r="E30" s="38"/>
      <c r="F30" s="38"/>
      <c r="G30" s="38"/>
      <c r="H30" s="38"/>
      <c r="I30" s="38"/>
      <c r="J30" s="38"/>
      <c r="K30" s="38"/>
      <c r="L30" s="144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51"/>
      <c r="E31" s="151"/>
      <c r="F31" s="151"/>
      <c r="G31" s="151"/>
      <c r="H31" s="151"/>
      <c r="I31" s="151"/>
      <c r="J31" s="151"/>
      <c r="K31" s="151"/>
      <c r="L31" s="144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25.44" customHeight="1">
      <c r="A32" s="38"/>
      <c r="B32" s="44"/>
      <c r="C32" s="38"/>
      <c r="D32" s="152" t="s">
        <v>39</v>
      </c>
      <c r="E32" s="38"/>
      <c r="F32" s="38"/>
      <c r="G32" s="38"/>
      <c r="H32" s="38"/>
      <c r="I32" s="38"/>
      <c r="J32" s="153">
        <f>ROUND(J87, 2)</f>
        <v>0</v>
      </c>
      <c r="K32" s="38"/>
      <c r="L32" s="144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6.96" customHeight="1">
      <c r="A33" s="38"/>
      <c r="B33" s="44"/>
      <c r="C33" s="38"/>
      <c r="D33" s="151"/>
      <c r="E33" s="151"/>
      <c r="F33" s="151"/>
      <c r="G33" s="151"/>
      <c r="H33" s="151"/>
      <c r="I33" s="151"/>
      <c r="J33" s="151"/>
      <c r="K33" s="151"/>
      <c r="L33" s="144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38"/>
      <c r="F34" s="154" t="s">
        <v>41</v>
      </c>
      <c r="G34" s="38"/>
      <c r="H34" s="38"/>
      <c r="I34" s="154" t="s">
        <v>40</v>
      </c>
      <c r="J34" s="154" t="s">
        <v>42</v>
      </c>
      <c r="K34" s="38"/>
      <c r="L34" s="144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s="2" customFormat="1" ht="14.4" customHeight="1">
      <c r="A35" s="38"/>
      <c r="B35" s="44"/>
      <c r="C35" s="38"/>
      <c r="D35" s="155" t="s">
        <v>43</v>
      </c>
      <c r="E35" s="142" t="s">
        <v>44</v>
      </c>
      <c r="F35" s="156">
        <f>ROUND((SUM(BE87:BE155)),  2)</f>
        <v>0</v>
      </c>
      <c r="G35" s="38"/>
      <c r="H35" s="38"/>
      <c r="I35" s="157">
        <v>0.20999999999999999</v>
      </c>
      <c r="J35" s="156">
        <f>ROUND(((SUM(BE87:BE155))*I35),  2)</f>
        <v>0</v>
      </c>
      <c r="K35" s="38"/>
      <c r="L35" s="144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s="2" customFormat="1" ht="14.4" customHeight="1">
      <c r="A36" s="38"/>
      <c r="B36" s="44"/>
      <c r="C36" s="38"/>
      <c r="D36" s="38"/>
      <c r="E36" s="142" t="s">
        <v>45</v>
      </c>
      <c r="F36" s="156">
        <f>ROUND((SUM(BF87:BF155)),  2)</f>
        <v>0</v>
      </c>
      <c r="G36" s="38"/>
      <c r="H36" s="38"/>
      <c r="I36" s="157">
        <v>0.12</v>
      </c>
      <c r="J36" s="156">
        <f>ROUND(((SUM(BF87:BF155))*I36),  2)</f>
        <v>0</v>
      </c>
      <c r="K36" s="38"/>
      <c r="L36" s="144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42" t="s">
        <v>46</v>
      </c>
      <c r="F37" s="156">
        <f>ROUND((SUM(BG87:BG155)),  2)</f>
        <v>0</v>
      </c>
      <c r="G37" s="38"/>
      <c r="H37" s="38"/>
      <c r="I37" s="157">
        <v>0.20999999999999999</v>
      </c>
      <c r="J37" s="156">
        <f>0</f>
        <v>0</v>
      </c>
      <c r="K37" s="38"/>
      <c r="L37" s="144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hidden="1" s="2" customFormat="1" ht="14.4" customHeight="1">
      <c r="A38" s="38"/>
      <c r="B38" s="44"/>
      <c r="C38" s="38"/>
      <c r="D38" s="38"/>
      <c r="E38" s="142" t="s">
        <v>47</v>
      </c>
      <c r="F38" s="156">
        <f>ROUND((SUM(BH87:BH155)),  2)</f>
        <v>0</v>
      </c>
      <c r="G38" s="38"/>
      <c r="H38" s="38"/>
      <c r="I38" s="157">
        <v>0.12</v>
      </c>
      <c r="J38" s="156">
        <f>0</f>
        <v>0</v>
      </c>
      <c r="K38" s="38"/>
      <c r="L38" s="144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hidden="1" s="2" customFormat="1" ht="14.4" customHeight="1">
      <c r="A39" s="38"/>
      <c r="B39" s="44"/>
      <c r="C39" s="38"/>
      <c r="D39" s="38"/>
      <c r="E39" s="142" t="s">
        <v>48</v>
      </c>
      <c r="F39" s="156">
        <f>ROUND((SUM(BI87:BI155)),  2)</f>
        <v>0</v>
      </c>
      <c r="G39" s="38"/>
      <c r="H39" s="38"/>
      <c r="I39" s="157">
        <v>0</v>
      </c>
      <c r="J39" s="156">
        <f>0</f>
        <v>0</v>
      </c>
      <c r="K39" s="38"/>
      <c r="L39" s="144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6.96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144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2" customFormat="1" ht="25.44" customHeight="1">
      <c r="A41" s="38"/>
      <c r="B41" s="44"/>
      <c r="C41" s="158"/>
      <c r="D41" s="159" t="s">
        <v>49</v>
      </c>
      <c r="E41" s="160"/>
      <c r="F41" s="160"/>
      <c r="G41" s="161" t="s">
        <v>50</v>
      </c>
      <c r="H41" s="162" t="s">
        <v>51</v>
      </c>
      <c r="I41" s="160"/>
      <c r="J41" s="163">
        <f>SUM(J32:J39)</f>
        <v>0</v>
      </c>
      <c r="K41" s="164"/>
      <c r="L41" s="144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</row>
    <row r="42" s="2" customFormat="1" ht="14.4" customHeight="1">
      <c r="A42" s="38"/>
      <c r="B42" s="165"/>
      <c r="C42" s="166"/>
      <c r="D42" s="166"/>
      <c r="E42" s="166"/>
      <c r="F42" s="166"/>
      <c r="G42" s="166"/>
      <c r="H42" s="166"/>
      <c r="I42" s="166"/>
      <c r="J42" s="166"/>
      <c r="K42" s="166"/>
      <c r="L42" s="144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</row>
    <row r="46" s="2" customFormat="1" ht="6.96" customHeight="1">
      <c r="A46" s="38"/>
      <c r="B46" s="167"/>
      <c r="C46" s="168"/>
      <c r="D46" s="168"/>
      <c r="E46" s="168"/>
      <c r="F46" s="168"/>
      <c r="G46" s="168"/>
      <c r="H46" s="168"/>
      <c r="I46" s="168"/>
      <c r="J46" s="168"/>
      <c r="K46" s="168"/>
      <c r="L46" s="144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</row>
    <row r="47" s="2" customFormat="1" ht="24.96" customHeight="1">
      <c r="A47" s="38"/>
      <c r="B47" s="39"/>
      <c r="C47" s="23" t="s">
        <v>131</v>
      </c>
      <c r="D47" s="40"/>
      <c r="E47" s="40"/>
      <c r="F47" s="40"/>
      <c r="G47" s="40"/>
      <c r="H47" s="40"/>
      <c r="I47" s="40"/>
      <c r="J47" s="40"/>
      <c r="K47" s="40"/>
      <c r="L47" s="144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</row>
    <row r="48" s="2" customFormat="1" ht="6.96" customHeight="1">
      <c r="A48" s="38"/>
      <c r="B48" s="39"/>
      <c r="C48" s="40"/>
      <c r="D48" s="40"/>
      <c r="E48" s="40"/>
      <c r="F48" s="40"/>
      <c r="G48" s="40"/>
      <c r="H48" s="40"/>
      <c r="I48" s="40"/>
      <c r="J48" s="40"/>
      <c r="K48" s="40"/>
      <c r="L48" s="144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</row>
    <row r="49" s="2" customFormat="1" ht="12" customHeight="1">
      <c r="A49" s="38"/>
      <c r="B49" s="39"/>
      <c r="C49" s="32" t="s">
        <v>16</v>
      </c>
      <c r="D49" s="40"/>
      <c r="E49" s="40"/>
      <c r="F49" s="40"/>
      <c r="G49" s="40"/>
      <c r="H49" s="40"/>
      <c r="I49" s="40"/>
      <c r="J49" s="40"/>
      <c r="K49" s="40"/>
      <c r="L49" s="144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</row>
    <row r="50" s="2" customFormat="1" ht="16.5" customHeight="1">
      <c r="A50" s="38"/>
      <c r="B50" s="39"/>
      <c r="C50" s="40"/>
      <c r="D50" s="40"/>
      <c r="E50" s="169" t="str">
        <f>E7</f>
        <v>Sázava - sběrný dvůr</v>
      </c>
      <c r="F50" s="32"/>
      <c r="G50" s="32"/>
      <c r="H50" s="32"/>
      <c r="I50" s="40"/>
      <c r="J50" s="40"/>
      <c r="K50" s="40"/>
      <c r="L50" s="144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</row>
    <row r="51" s="1" customFormat="1" ht="12" customHeight="1">
      <c r="B51" s="21"/>
      <c r="C51" s="32" t="s">
        <v>129</v>
      </c>
      <c r="D51" s="22"/>
      <c r="E51" s="22"/>
      <c r="F51" s="22"/>
      <c r="G51" s="22"/>
      <c r="H51" s="22"/>
      <c r="I51" s="22"/>
      <c r="J51" s="22"/>
      <c r="K51" s="22"/>
      <c r="L51" s="20"/>
    </row>
    <row r="52" s="2" customFormat="1" ht="16.5" customHeight="1">
      <c r="A52" s="38"/>
      <c r="B52" s="39"/>
      <c r="C52" s="40"/>
      <c r="D52" s="40"/>
      <c r="E52" s="169" t="s">
        <v>1707</v>
      </c>
      <c r="F52" s="40"/>
      <c r="G52" s="40"/>
      <c r="H52" s="40"/>
      <c r="I52" s="40"/>
      <c r="J52" s="40"/>
      <c r="K52" s="40"/>
      <c r="L52" s="144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</row>
    <row r="53" s="2" customFormat="1" ht="12" customHeight="1">
      <c r="A53" s="38"/>
      <c r="B53" s="39"/>
      <c r="C53" s="32" t="s">
        <v>692</v>
      </c>
      <c r="D53" s="40"/>
      <c r="E53" s="40"/>
      <c r="F53" s="40"/>
      <c r="G53" s="40"/>
      <c r="H53" s="40"/>
      <c r="I53" s="40"/>
      <c r="J53" s="40"/>
      <c r="K53" s="40"/>
      <c r="L53" s="144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</row>
    <row r="54" s="2" customFormat="1" ht="16.5" customHeight="1">
      <c r="A54" s="38"/>
      <c r="B54" s="39"/>
      <c r="C54" s="40"/>
      <c r="D54" s="40"/>
      <c r="E54" s="69" t="str">
        <f>E11</f>
        <v>2 - Rozvod sds</v>
      </c>
      <c r="F54" s="40"/>
      <c r="G54" s="40"/>
      <c r="H54" s="40"/>
      <c r="I54" s="40"/>
      <c r="J54" s="40"/>
      <c r="K54" s="40"/>
      <c r="L54" s="144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</row>
    <row r="55" s="2" customFormat="1" ht="6.96" customHeight="1">
      <c r="A55" s="38"/>
      <c r="B55" s="39"/>
      <c r="C55" s="40"/>
      <c r="D55" s="40"/>
      <c r="E55" s="40"/>
      <c r="F55" s="40"/>
      <c r="G55" s="40"/>
      <c r="H55" s="40"/>
      <c r="I55" s="40"/>
      <c r="J55" s="40"/>
      <c r="K55" s="40"/>
      <c r="L55" s="144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</row>
    <row r="56" s="2" customFormat="1" ht="12" customHeight="1">
      <c r="A56" s="38"/>
      <c r="B56" s="39"/>
      <c r="C56" s="32" t="s">
        <v>21</v>
      </c>
      <c r="D56" s="40"/>
      <c r="E56" s="40"/>
      <c r="F56" s="27" t="str">
        <f>F14</f>
        <v xml:space="preserve"> </v>
      </c>
      <c r="G56" s="40"/>
      <c r="H56" s="40"/>
      <c r="I56" s="32" t="s">
        <v>23</v>
      </c>
      <c r="J56" s="72" t="str">
        <f>IF(J14="","",J14)</f>
        <v>14. 4. 2021</v>
      </c>
      <c r="K56" s="40"/>
      <c r="L56" s="144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</row>
    <row r="57" s="2" customFormat="1" ht="6.96" customHeight="1">
      <c r="A57" s="38"/>
      <c r="B57" s="39"/>
      <c r="C57" s="40"/>
      <c r="D57" s="40"/>
      <c r="E57" s="40"/>
      <c r="F57" s="40"/>
      <c r="G57" s="40"/>
      <c r="H57" s="40"/>
      <c r="I57" s="40"/>
      <c r="J57" s="40"/>
      <c r="K57" s="40"/>
      <c r="L57" s="144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</row>
    <row r="58" s="2" customFormat="1" ht="15.15" customHeight="1">
      <c r="A58" s="38"/>
      <c r="B58" s="39"/>
      <c r="C58" s="32" t="s">
        <v>25</v>
      </c>
      <c r="D58" s="40"/>
      <c r="E58" s="40"/>
      <c r="F58" s="27" t="str">
        <f>E17</f>
        <v>město Sázava</v>
      </c>
      <c r="G58" s="40"/>
      <c r="H58" s="40"/>
      <c r="I58" s="32" t="s">
        <v>32</v>
      </c>
      <c r="J58" s="36" t="str">
        <f>E23</f>
        <v xml:space="preserve"> </v>
      </c>
      <c r="K58" s="40"/>
      <c r="L58" s="144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</row>
    <row r="59" s="2" customFormat="1" ht="15.15" customHeight="1">
      <c r="A59" s="38"/>
      <c r="B59" s="39"/>
      <c r="C59" s="32" t="s">
        <v>30</v>
      </c>
      <c r="D59" s="40"/>
      <c r="E59" s="40"/>
      <c r="F59" s="27" t="str">
        <f>IF(E20="","",E20)</f>
        <v>Vyplň údaj</v>
      </c>
      <c r="G59" s="40"/>
      <c r="H59" s="40"/>
      <c r="I59" s="32" t="s">
        <v>35</v>
      </c>
      <c r="J59" s="36" t="str">
        <f>E26</f>
        <v>Marcel Cikánek</v>
      </c>
      <c r="K59" s="40"/>
      <c r="L59" s="144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</row>
    <row r="60" s="2" customFormat="1" ht="10.32" customHeight="1">
      <c r="A60" s="38"/>
      <c r="B60" s="39"/>
      <c r="C60" s="40"/>
      <c r="D60" s="40"/>
      <c r="E60" s="40"/>
      <c r="F60" s="40"/>
      <c r="G60" s="40"/>
      <c r="H60" s="40"/>
      <c r="I60" s="40"/>
      <c r="J60" s="40"/>
      <c r="K60" s="40"/>
      <c r="L60" s="144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</row>
    <row r="61" s="2" customFormat="1" ht="29.28" customHeight="1">
      <c r="A61" s="38"/>
      <c r="B61" s="39"/>
      <c r="C61" s="170" t="s">
        <v>132</v>
      </c>
      <c r="D61" s="171"/>
      <c r="E61" s="171"/>
      <c r="F61" s="171"/>
      <c r="G61" s="171"/>
      <c r="H61" s="171"/>
      <c r="I61" s="171"/>
      <c r="J61" s="172" t="s">
        <v>133</v>
      </c>
      <c r="K61" s="171"/>
      <c r="L61" s="144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 s="2" customFormat="1" ht="10.32" customHeight="1">
      <c r="A62" s="38"/>
      <c r="B62" s="39"/>
      <c r="C62" s="40"/>
      <c r="D62" s="40"/>
      <c r="E62" s="40"/>
      <c r="F62" s="40"/>
      <c r="G62" s="40"/>
      <c r="H62" s="40"/>
      <c r="I62" s="40"/>
      <c r="J62" s="40"/>
      <c r="K62" s="40"/>
      <c r="L62" s="144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</row>
    <row r="63" s="2" customFormat="1" ht="22.8" customHeight="1">
      <c r="A63" s="38"/>
      <c r="B63" s="39"/>
      <c r="C63" s="173" t="s">
        <v>71</v>
      </c>
      <c r="D63" s="40"/>
      <c r="E63" s="40"/>
      <c r="F63" s="40"/>
      <c r="G63" s="40"/>
      <c r="H63" s="40"/>
      <c r="I63" s="40"/>
      <c r="J63" s="102">
        <f>J87</f>
        <v>0</v>
      </c>
      <c r="K63" s="40"/>
      <c r="L63" s="144"/>
      <c r="S63" s="38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  <c r="AU63" s="17" t="s">
        <v>134</v>
      </c>
    </row>
    <row r="64" s="9" customFormat="1" ht="24.96" customHeight="1">
      <c r="A64" s="9"/>
      <c r="B64" s="174"/>
      <c r="C64" s="175"/>
      <c r="D64" s="176" t="s">
        <v>694</v>
      </c>
      <c r="E64" s="177"/>
      <c r="F64" s="177"/>
      <c r="G64" s="177"/>
      <c r="H64" s="177"/>
      <c r="I64" s="177"/>
      <c r="J64" s="178">
        <f>J88</f>
        <v>0</v>
      </c>
      <c r="K64" s="175"/>
      <c r="L64" s="17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10" customFormat="1" ht="19.92" customHeight="1">
      <c r="A65" s="10"/>
      <c r="B65" s="180"/>
      <c r="C65" s="125"/>
      <c r="D65" s="181" t="s">
        <v>1804</v>
      </c>
      <c r="E65" s="182"/>
      <c r="F65" s="182"/>
      <c r="G65" s="182"/>
      <c r="H65" s="182"/>
      <c r="I65" s="182"/>
      <c r="J65" s="183">
        <f>J89</f>
        <v>0</v>
      </c>
      <c r="K65" s="125"/>
      <c r="L65" s="184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2" customFormat="1" ht="21.84" customHeight="1">
      <c r="A66" s="38"/>
      <c r="B66" s="39"/>
      <c r="C66" s="40"/>
      <c r="D66" s="40"/>
      <c r="E66" s="40"/>
      <c r="F66" s="40"/>
      <c r="G66" s="40"/>
      <c r="H66" s="40"/>
      <c r="I66" s="40"/>
      <c r="J66" s="40"/>
      <c r="K66" s="40"/>
      <c r="L66" s="144"/>
      <c r="S66" s="38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8"/>
    </row>
    <row r="67" s="2" customFormat="1" ht="6.96" customHeight="1">
      <c r="A67" s="38"/>
      <c r="B67" s="59"/>
      <c r="C67" s="60"/>
      <c r="D67" s="60"/>
      <c r="E67" s="60"/>
      <c r="F67" s="60"/>
      <c r="G67" s="60"/>
      <c r="H67" s="60"/>
      <c r="I67" s="60"/>
      <c r="J67" s="60"/>
      <c r="K67" s="60"/>
      <c r="L67" s="144"/>
      <c r="S67" s="38"/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E67" s="38"/>
    </row>
    <row r="71" s="2" customFormat="1" ht="6.96" customHeight="1">
      <c r="A71" s="38"/>
      <c r="B71" s="61"/>
      <c r="C71" s="62"/>
      <c r="D71" s="62"/>
      <c r="E71" s="62"/>
      <c r="F71" s="62"/>
      <c r="G71" s="62"/>
      <c r="H71" s="62"/>
      <c r="I71" s="62"/>
      <c r="J71" s="62"/>
      <c r="K71" s="62"/>
      <c r="L71" s="144"/>
      <c r="S71" s="38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8"/>
    </row>
    <row r="72" s="2" customFormat="1" ht="24.96" customHeight="1">
      <c r="A72" s="38"/>
      <c r="B72" s="39"/>
      <c r="C72" s="23" t="s">
        <v>144</v>
      </c>
      <c r="D72" s="40"/>
      <c r="E72" s="40"/>
      <c r="F72" s="40"/>
      <c r="G72" s="40"/>
      <c r="H72" s="40"/>
      <c r="I72" s="40"/>
      <c r="J72" s="40"/>
      <c r="K72" s="40"/>
      <c r="L72" s="144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</row>
    <row r="73" s="2" customFormat="1" ht="6.96" customHeight="1">
      <c r="A73" s="38"/>
      <c r="B73" s="39"/>
      <c r="C73" s="40"/>
      <c r="D73" s="40"/>
      <c r="E73" s="40"/>
      <c r="F73" s="40"/>
      <c r="G73" s="40"/>
      <c r="H73" s="40"/>
      <c r="I73" s="40"/>
      <c r="J73" s="40"/>
      <c r="K73" s="40"/>
      <c r="L73" s="144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</row>
    <row r="74" s="2" customFormat="1" ht="12" customHeight="1">
      <c r="A74" s="38"/>
      <c r="B74" s="39"/>
      <c r="C74" s="32" t="s">
        <v>16</v>
      </c>
      <c r="D74" s="40"/>
      <c r="E74" s="40"/>
      <c r="F74" s="40"/>
      <c r="G74" s="40"/>
      <c r="H74" s="40"/>
      <c r="I74" s="40"/>
      <c r="J74" s="40"/>
      <c r="K74" s="40"/>
      <c r="L74" s="144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</row>
    <row r="75" s="2" customFormat="1" ht="16.5" customHeight="1">
      <c r="A75" s="38"/>
      <c r="B75" s="39"/>
      <c r="C75" s="40"/>
      <c r="D75" s="40"/>
      <c r="E75" s="169" t="str">
        <f>E7</f>
        <v>Sázava - sběrný dvůr</v>
      </c>
      <c r="F75" s="32"/>
      <c r="G75" s="32"/>
      <c r="H75" s="32"/>
      <c r="I75" s="40"/>
      <c r="J75" s="40"/>
      <c r="K75" s="40"/>
      <c r="L75" s="144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</row>
    <row r="76" s="1" customFormat="1" ht="12" customHeight="1">
      <c r="B76" s="21"/>
      <c r="C76" s="32" t="s">
        <v>129</v>
      </c>
      <c r="D76" s="22"/>
      <c r="E76" s="22"/>
      <c r="F76" s="22"/>
      <c r="G76" s="22"/>
      <c r="H76" s="22"/>
      <c r="I76" s="22"/>
      <c r="J76" s="22"/>
      <c r="K76" s="22"/>
      <c r="L76" s="20"/>
    </row>
    <row r="77" s="2" customFormat="1" ht="16.5" customHeight="1">
      <c r="A77" s="38"/>
      <c r="B77" s="39"/>
      <c r="C77" s="40"/>
      <c r="D77" s="40"/>
      <c r="E77" s="169" t="s">
        <v>1707</v>
      </c>
      <c r="F77" s="40"/>
      <c r="G77" s="40"/>
      <c r="H77" s="40"/>
      <c r="I77" s="40"/>
      <c r="J77" s="40"/>
      <c r="K77" s="40"/>
      <c r="L77" s="144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78" s="2" customFormat="1" ht="12" customHeight="1">
      <c r="A78" s="38"/>
      <c r="B78" s="39"/>
      <c r="C78" s="32" t="s">
        <v>692</v>
      </c>
      <c r="D78" s="40"/>
      <c r="E78" s="40"/>
      <c r="F78" s="40"/>
      <c r="G78" s="40"/>
      <c r="H78" s="40"/>
      <c r="I78" s="40"/>
      <c r="J78" s="40"/>
      <c r="K78" s="40"/>
      <c r="L78" s="144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</row>
    <row r="79" s="2" customFormat="1" ht="16.5" customHeight="1">
      <c r="A79" s="38"/>
      <c r="B79" s="39"/>
      <c r="C79" s="40"/>
      <c r="D79" s="40"/>
      <c r="E79" s="69" t="str">
        <f>E11</f>
        <v>2 - Rozvod sds</v>
      </c>
      <c r="F79" s="40"/>
      <c r="G79" s="40"/>
      <c r="H79" s="40"/>
      <c r="I79" s="40"/>
      <c r="J79" s="40"/>
      <c r="K79" s="40"/>
      <c r="L79" s="144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</row>
    <row r="80" s="2" customFormat="1" ht="6.96" customHeight="1">
      <c r="A80" s="38"/>
      <c r="B80" s="39"/>
      <c r="C80" s="40"/>
      <c r="D80" s="40"/>
      <c r="E80" s="40"/>
      <c r="F80" s="40"/>
      <c r="G80" s="40"/>
      <c r="H80" s="40"/>
      <c r="I80" s="40"/>
      <c r="J80" s="40"/>
      <c r="K80" s="40"/>
      <c r="L80" s="144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</row>
    <row r="81" s="2" customFormat="1" ht="12" customHeight="1">
      <c r="A81" s="38"/>
      <c r="B81" s="39"/>
      <c r="C81" s="32" t="s">
        <v>21</v>
      </c>
      <c r="D81" s="40"/>
      <c r="E81" s="40"/>
      <c r="F81" s="27" t="str">
        <f>F14</f>
        <v xml:space="preserve"> </v>
      </c>
      <c r="G81" s="40"/>
      <c r="H81" s="40"/>
      <c r="I81" s="32" t="s">
        <v>23</v>
      </c>
      <c r="J81" s="72" t="str">
        <f>IF(J14="","",J14)</f>
        <v>14. 4. 2021</v>
      </c>
      <c r="K81" s="40"/>
      <c r="L81" s="144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6.96" customHeight="1">
      <c r="A82" s="38"/>
      <c r="B82" s="39"/>
      <c r="C82" s="40"/>
      <c r="D82" s="40"/>
      <c r="E82" s="40"/>
      <c r="F82" s="40"/>
      <c r="G82" s="40"/>
      <c r="H82" s="40"/>
      <c r="I82" s="40"/>
      <c r="J82" s="40"/>
      <c r="K82" s="40"/>
      <c r="L82" s="144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15.15" customHeight="1">
      <c r="A83" s="38"/>
      <c r="B83" s="39"/>
      <c r="C83" s="32" t="s">
        <v>25</v>
      </c>
      <c r="D83" s="40"/>
      <c r="E83" s="40"/>
      <c r="F83" s="27" t="str">
        <f>E17</f>
        <v>město Sázava</v>
      </c>
      <c r="G83" s="40"/>
      <c r="H83" s="40"/>
      <c r="I83" s="32" t="s">
        <v>32</v>
      </c>
      <c r="J83" s="36" t="str">
        <f>E23</f>
        <v xml:space="preserve"> </v>
      </c>
      <c r="K83" s="40"/>
      <c r="L83" s="144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5.15" customHeight="1">
      <c r="A84" s="38"/>
      <c r="B84" s="39"/>
      <c r="C84" s="32" t="s">
        <v>30</v>
      </c>
      <c r="D84" s="40"/>
      <c r="E84" s="40"/>
      <c r="F84" s="27" t="str">
        <f>IF(E20="","",E20)</f>
        <v>Vyplň údaj</v>
      </c>
      <c r="G84" s="40"/>
      <c r="H84" s="40"/>
      <c r="I84" s="32" t="s">
        <v>35</v>
      </c>
      <c r="J84" s="36" t="str">
        <f>E26</f>
        <v>Marcel Cikánek</v>
      </c>
      <c r="K84" s="40"/>
      <c r="L84" s="144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0.32" customHeight="1">
      <c r="A85" s="38"/>
      <c r="B85" s="39"/>
      <c r="C85" s="40"/>
      <c r="D85" s="40"/>
      <c r="E85" s="40"/>
      <c r="F85" s="40"/>
      <c r="G85" s="40"/>
      <c r="H85" s="40"/>
      <c r="I85" s="40"/>
      <c r="J85" s="40"/>
      <c r="K85" s="40"/>
      <c r="L85" s="144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11" customFormat="1" ht="29.28" customHeight="1">
      <c r="A86" s="185"/>
      <c r="B86" s="186"/>
      <c r="C86" s="187" t="s">
        <v>145</v>
      </c>
      <c r="D86" s="188" t="s">
        <v>58</v>
      </c>
      <c r="E86" s="188" t="s">
        <v>54</v>
      </c>
      <c r="F86" s="188" t="s">
        <v>55</v>
      </c>
      <c r="G86" s="188" t="s">
        <v>146</v>
      </c>
      <c r="H86" s="188" t="s">
        <v>147</v>
      </c>
      <c r="I86" s="188" t="s">
        <v>148</v>
      </c>
      <c r="J86" s="188" t="s">
        <v>133</v>
      </c>
      <c r="K86" s="189" t="s">
        <v>149</v>
      </c>
      <c r="L86" s="190"/>
      <c r="M86" s="92" t="s">
        <v>19</v>
      </c>
      <c r="N86" s="93" t="s">
        <v>43</v>
      </c>
      <c r="O86" s="93" t="s">
        <v>150</v>
      </c>
      <c r="P86" s="93" t="s">
        <v>151</v>
      </c>
      <c r="Q86" s="93" t="s">
        <v>152</v>
      </c>
      <c r="R86" s="93" t="s">
        <v>153</v>
      </c>
      <c r="S86" s="93" t="s">
        <v>154</v>
      </c>
      <c r="T86" s="94" t="s">
        <v>155</v>
      </c>
      <c r="U86" s="185"/>
      <c r="V86" s="185"/>
      <c r="W86" s="185"/>
      <c r="X86" s="185"/>
      <c r="Y86" s="185"/>
      <c r="Z86" s="185"/>
      <c r="AA86" s="185"/>
      <c r="AB86" s="185"/>
      <c r="AC86" s="185"/>
      <c r="AD86" s="185"/>
      <c r="AE86" s="185"/>
    </row>
    <row r="87" s="2" customFormat="1" ht="22.8" customHeight="1">
      <c r="A87" s="38"/>
      <c r="B87" s="39"/>
      <c r="C87" s="99" t="s">
        <v>156</v>
      </c>
      <c r="D87" s="40"/>
      <c r="E87" s="40"/>
      <c r="F87" s="40"/>
      <c r="G87" s="40"/>
      <c r="H87" s="40"/>
      <c r="I87" s="40"/>
      <c r="J87" s="191">
        <f>BK87</f>
        <v>0</v>
      </c>
      <c r="K87" s="40"/>
      <c r="L87" s="44"/>
      <c r="M87" s="95"/>
      <c r="N87" s="192"/>
      <c r="O87" s="96"/>
      <c r="P87" s="193">
        <f>P88</f>
        <v>0</v>
      </c>
      <c r="Q87" s="96"/>
      <c r="R87" s="193">
        <f>R88</f>
        <v>0</v>
      </c>
      <c r="S87" s="96"/>
      <c r="T87" s="194">
        <f>T88</f>
        <v>0</v>
      </c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T87" s="17" t="s">
        <v>72</v>
      </c>
      <c r="AU87" s="17" t="s">
        <v>134</v>
      </c>
      <c r="BK87" s="195">
        <f>BK88</f>
        <v>0</v>
      </c>
    </row>
    <row r="88" s="12" customFormat="1" ht="25.92" customHeight="1">
      <c r="A88" s="12"/>
      <c r="B88" s="196"/>
      <c r="C88" s="197"/>
      <c r="D88" s="198" t="s">
        <v>72</v>
      </c>
      <c r="E88" s="199" t="s">
        <v>695</v>
      </c>
      <c r="F88" s="199" t="s">
        <v>696</v>
      </c>
      <c r="G88" s="197"/>
      <c r="H88" s="197"/>
      <c r="I88" s="200"/>
      <c r="J88" s="201">
        <f>BK88</f>
        <v>0</v>
      </c>
      <c r="K88" s="197"/>
      <c r="L88" s="202"/>
      <c r="M88" s="203"/>
      <c r="N88" s="204"/>
      <c r="O88" s="204"/>
      <c r="P88" s="205">
        <f>P89</f>
        <v>0</v>
      </c>
      <c r="Q88" s="204"/>
      <c r="R88" s="205">
        <f>R89</f>
        <v>0</v>
      </c>
      <c r="S88" s="204"/>
      <c r="T88" s="206">
        <f>T89</f>
        <v>0</v>
      </c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R88" s="207" t="s">
        <v>115</v>
      </c>
      <c r="AT88" s="208" t="s">
        <v>72</v>
      </c>
      <c r="AU88" s="208" t="s">
        <v>73</v>
      </c>
      <c r="AY88" s="207" t="s">
        <v>159</v>
      </c>
      <c r="BK88" s="209">
        <f>BK89</f>
        <v>0</v>
      </c>
    </row>
    <row r="89" s="12" customFormat="1" ht="22.8" customHeight="1">
      <c r="A89" s="12"/>
      <c r="B89" s="196"/>
      <c r="C89" s="197"/>
      <c r="D89" s="198" t="s">
        <v>72</v>
      </c>
      <c r="E89" s="210" t="s">
        <v>1805</v>
      </c>
      <c r="F89" s="210" t="s">
        <v>1806</v>
      </c>
      <c r="G89" s="197"/>
      <c r="H89" s="197"/>
      <c r="I89" s="200"/>
      <c r="J89" s="211">
        <f>BK89</f>
        <v>0</v>
      </c>
      <c r="K89" s="197"/>
      <c r="L89" s="202"/>
      <c r="M89" s="203"/>
      <c r="N89" s="204"/>
      <c r="O89" s="204"/>
      <c r="P89" s="205">
        <f>SUM(P90:P155)</f>
        <v>0</v>
      </c>
      <c r="Q89" s="204"/>
      <c r="R89" s="205">
        <f>SUM(R90:R155)</f>
        <v>0</v>
      </c>
      <c r="S89" s="204"/>
      <c r="T89" s="206">
        <f>SUM(T90:T155)</f>
        <v>0</v>
      </c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R89" s="207" t="s">
        <v>115</v>
      </c>
      <c r="AT89" s="208" t="s">
        <v>72</v>
      </c>
      <c r="AU89" s="208" t="s">
        <v>81</v>
      </c>
      <c r="AY89" s="207" t="s">
        <v>159</v>
      </c>
      <c r="BK89" s="209">
        <f>SUM(BK90:BK155)</f>
        <v>0</v>
      </c>
    </row>
    <row r="90" s="2" customFormat="1" ht="16.5" customHeight="1">
      <c r="A90" s="38"/>
      <c r="B90" s="39"/>
      <c r="C90" s="212" t="s">
        <v>81</v>
      </c>
      <c r="D90" s="212" t="s">
        <v>160</v>
      </c>
      <c r="E90" s="213" t="s">
        <v>81</v>
      </c>
      <c r="F90" s="214" t="s">
        <v>1807</v>
      </c>
      <c r="G90" s="215" t="s">
        <v>338</v>
      </c>
      <c r="H90" s="216">
        <v>2</v>
      </c>
      <c r="I90" s="217"/>
      <c r="J90" s="218">
        <f>ROUND(I90*H90,2)</f>
        <v>0</v>
      </c>
      <c r="K90" s="214" t="s">
        <v>19</v>
      </c>
      <c r="L90" s="44"/>
      <c r="M90" s="219" t="s">
        <v>19</v>
      </c>
      <c r="N90" s="220" t="s">
        <v>44</v>
      </c>
      <c r="O90" s="84"/>
      <c r="P90" s="221">
        <f>O90*H90</f>
        <v>0</v>
      </c>
      <c r="Q90" s="221">
        <v>0</v>
      </c>
      <c r="R90" s="221">
        <f>Q90*H90</f>
        <v>0</v>
      </c>
      <c r="S90" s="221">
        <v>0</v>
      </c>
      <c r="T90" s="222">
        <f>S90*H90</f>
        <v>0</v>
      </c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R90" s="223" t="s">
        <v>440</v>
      </c>
      <c r="AT90" s="223" t="s">
        <v>160</v>
      </c>
      <c r="AU90" s="223" t="s">
        <v>83</v>
      </c>
      <c r="AY90" s="17" t="s">
        <v>159</v>
      </c>
      <c r="BE90" s="224">
        <f>IF(N90="základní",J90,0)</f>
        <v>0</v>
      </c>
      <c r="BF90" s="224">
        <f>IF(N90="snížená",J90,0)</f>
        <v>0</v>
      </c>
      <c r="BG90" s="224">
        <f>IF(N90="zákl. přenesená",J90,0)</f>
        <v>0</v>
      </c>
      <c r="BH90" s="224">
        <f>IF(N90="sníž. přenesená",J90,0)</f>
        <v>0</v>
      </c>
      <c r="BI90" s="224">
        <f>IF(N90="nulová",J90,0)</f>
        <v>0</v>
      </c>
      <c r="BJ90" s="17" t="s">
        <v>81</v>
      </c>
      <c r="BK90" s="224">
        <f>ROUND(I90*H90,2)</f>
        <v>0</v>
      </c>
      <c r="BL90" s="17" t="s">
        <v>440</v>
      </c>
      <c r="BM90" s="223" t="s">
        <v>1808</v>
      </c>
    </row>
    <row r="91" s="2" customFormat="1">
      <c r="A91" s="38"/>
      <c r="B91" s="39"/>
      <c r="C91" s="40"/>
      <c r="D91" s="225" t="s">
        <v>166</v>
      </c>
      <c r="E91" s="40"/>
      <c r="F91" s="226" t="s">
        <v>1807</v>
      </c>
      <c r="G91" s="40"/>
      <c r="H91" s="40"/>
      <c r="I91" s="227"/>
      <c r="J91" s="40"/>
      <c r="K91" s="40"/>
      <c r="L91" s="44"/>
      <c r="M91" s="228"/>
      <c r="N91" s="229"/>
      <c r="O91" s="84"/>
      <c r="P91" s="84"/>
      <c r="Q91" s="84"/>
      <c r="R91" s="84"/>
      <c r="S91" s="84"/>
      <c r="T91" s="85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T91" s="17" t="s">
        <v>166</v>
      </c>
      <c r="AU91" s="17" t="s">
        <v>83</v>
      </c>
    </row>
    <row r="92" s="2" customFormat="1" ht="16.5" customHeight="1">
      <c r="A92" s="38"/>
      <c r="B92" s="39"/>
      <c r="C92" s="212" t="s">
        <v>83</v>
      </c>
      <c r="D92" s="212" t="s">
        <v>160</v>
      </c>
      <c r="E92" s="213" t="s">
        <v>83</v>
      </c>
      <c r="F92" s="214" t="s">
        <v>1809</v>
      </c>
      <c r="G92" s="215" t="s">
        <v>338</v>
      </c>
      <c r="H92" s="216">
        <v>1</v>
      </c>
      <c r="I92" s="217"/>
      <c r="J92" s="218">
        <f>ROUND(I92*H92,2)</f>
        <v>0</v>
      </c>
      <c r="K92" s="214" t="s">
        <v>19</v>
      </c>
      <c r="L92" s="44"/>
      <c r="M92" s="219" t="s">
        <v>19</v>
      </c>
      <c r="N92" s="220" t="s">
        <v>44</v>
      </c>
      <c r="O92" s="84"/>
      <c r="P92" s="221">
        <f>O92*H92</f>
        <v>0</v>
      </c>
      <c r="Q92" s="221">
        <v>0</v>
      </c>
      <c r="R92" s="221">
        <f>Q92*H92</f>
        <v>0</v>
      </c>
      <c r="S92" s="221">
        <v>0</v>
      </c>
      <c r="T92" s="222">
        <f>S92*H92</f>
        <v>0</v>
      </c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  <c r="AR92" s="223" t="s">
        <v>440</v>
      </c>
      <c r="AT92" s="223" t="s">
        <v>160</v>
      </c>
      <c r="AU92" s="223" t="s">
        <v>83</v>
      </c>
      <c r="AY92" s="17" t="s">
        <v>159</v>
      </c>
      <c r="BE92" s="224">
        <f>IF(N92="základní",J92,0)</f>
        <v>0</v>
      </c>
      <c r="BF92" s="224">
        <f>IF(N92="snížená",J92,0)</f>
        <v>0</v>
      </c>
      <c r="BG92" s="224">
        <f>IF(N92="zákl. přenesená",J92,0)</f>
        <v>0</v>
      </c>
      <c r="BH92" s="224">
        <f>IF(N92="sníž. přenesená",J92,0)</f>
        <v>0</v>
      </c>
      <c r="BI92" s="224">
        <f>IF(N92="nulová",J92,0)</f>
        <v>0</v>
      </c>
      <c r="BJ92" s="17" t="s">
        <v>81</v>
      </c>
      <c r="BK92" s="224">
        <f>ROUND(I92*H92,2)</f>
        <v>0</v>
      </c>
      <c r="BL92" s="17" t="s">
        <v>440</v>
      </c>
      <c r="BM92" s="223" t="s">
        <v>1810</v>
      </c>
    </row>
    <row r="93" s="2" customFormat="1">
      <c r="A93" s="38"/>
      <c r="B93" s="39"/>
      <c r="C93" s="40"/>
      <c r="D93" s="225" t="s">
        <v>166</v>
      </c>
      <c r="E93" s="40"/>
      <c r="F93" s="226" t="s">
        <v>1809</v>
      </c>
      <c r="G93" s="40"/>
      <c r="H93" s="40"/>
      <c r="I93" s="227"/>
      <c r="J93" s="40"/>
      <c r="K93" s="40"/>
      <c r="L93" s="44"/>
      <c r="M93" s="228"/>
      <c r="N93" s="229"/>
      <c r="O93" s="84"/>
      <c r="P93" s="84"/>
      <c r="Q93" s="84"/>
      <c r="R93" s="84"/>
      <c r="S93" s="84"/>
      <c r="T93" s="85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T93" s="17" t="s">
        <v>166</v>
      </c>
      <c r="AU93" s="17" t="s">
        <v>83</v>
      </c>
    </row>
    <row r="94" s="2" customFormat="1" ht="16.5" customHeight="1">
      <c r="A94" s="38"/>
      <c r="B94" s="39"/>
      <c r="C94" s="212" t="s">
        <v>112</v>
      </c>
      <c r="D94" s="212" t="s">
        <v>160</v>
      </c>
      <c r="E94" s="213" t="s">
        <v>112</v>
      </c>
      <c r="F94" s="214" t="s">
        <v>1811</v>
      </c>
      <c r="G94" s="215" t="s">
        <v>338</v>
      </c>
      <c r="H94" s="216">
        <v>1</v>
      </c>
      <c r="I94" s="217"/>
      <c r="J94" s="218">
        <f>ROUND(I94*H94,2)</f>
        <v>0</v>
      </c>
      <c r="K94" s="214" t="s">
        <v>19</v>
      </c>
      <c r="L94" s="44"/>
      <c r="M94" s="219" t="s">
        <v>19</v>
      </c>
      <c r="N94" s="220" t="s">
        <v>44</v>
      </c>
      <c r="O94" s="84"/>
      <c r="P94" s="221">
        <f>O94*H94</f>
        <v>0</v>
      </c>
      <c r="Q94" s="221">
        <v>0</v>
      </c>
      <c r="R94" s="221">
        <f>Q94*H94</f>
        <v>0</v>
      </c>
      <c r="S94" s="221">
        <v>0</v>
      </c>
      <c r="T94" s="222">
        <f>S94*H94</f>
        <v>0</v>
      </c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R94" s="223" t="s">
        <v>440</v>
      </c>
      <c r="AT94" s="223" t="s">
        <v>160</v>
      </c>
      <c r="AU94" s="223" t="s">
        <v>83</v>
      </c>
      <c r="AY94" s="17" t="s">
        <v>159</v>
      </c>
      <c r="BE94" s="224">
        <f>IF(N94="základní",J94,0)</f>
        <v>0</v>
      </c>
      <c r="BF94" s="224">
        <f>IF(N94="snížená",J94,0)</f>
        <v>0</v>
      </c>
      <c r="BG94" s="224">
        <f>IF(N94="zákl. přenesená",J94,0)</f>
        <v>0</v>
      </c>
      <c r="BH94" s="224">
        <f>IF(N94="sníž. přenesená",J94,0)</f>
        <v>0</v>
      </c>
      <c r="BI94" s="224">
        <f>IF(N94="nulová",J94,0)</f>
        <v>0</v>
      </c>
      <c r="BJ94" s="17" t="s">
        <v>81</v>
      </c>
      <c r="BK94" s="224">
        <f>ROUND(I94*H94,2)</f>
        <v>0</v>
      </c>
      <c r="BL94" s="17" t="s">
        <v>440</v>
      </c>
      <c r="BM94" s="223" t="s">
        <v>1812</v>
      </c>
    </row>
    <row r="95" s="2" customFormat="1">
      <c r="A95" s="38"/>
      <c r="B95" s="39"/>
      <c r="C95" s="40"/>
      <c r="D95" s="225" t="s">
        <v>166</v>
      </c>
      <c r="E95" s="40"/>
      <c r="F95" s="226" t="s">
        <v>1811</v>
      </c>
      <c r="G95" s="40"/>
      <c r="H95" s="40"/>
      <c r="I95" s="227"/>
      <c r="J95" s="40"/>
      <c r="K95" s="40"/>
      <c r="L95" s="44"/>
      <c r="M95" s="228"/>
      <c r="N95" s="229"/>
      <c r="O95" s="84"/>
      <c r="P95" s="84"/>
      <c r="Q95" s="84"/>
      <c r="R95" s="84"/>
      <c r="S95" s="84"/>
      <c r="T95" s="85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  <c r="AT95" s="17" t="s">
        <v>166</v>
      </c>
      <c r="AU95" s="17" t="s">
        <v>83</v>
      </c>
    </row>
    <row r="96" s="2" customFormat="1" ht="16.5" customHeight="1">
      <c r="A96" s="38"/>
      <c r="B96" s="39"/>
      <c r="C96" s="212" t="s">
        <v>115</v>
      </c>
      <c r="D96" s="212" t="s">
        <v>160</v>
      </c>
      <c r="E96" s="213" t="s">
        <v>115</v>
      </c>
      <c r="F96" s="214" t="s">
        <v>1813</v>
      </c>
      <c r="G96" s="215" t="s">
        <v>338</v>
      </c>
      <c r="H96" s="216">
        <v>1</v>
      </c>
      <c r="I96" s="217"/>
      <c r="J96" s="218">
        <f>ROUND(I96*H96,2)</f>
        <v>0</v>
      </c>
      <c r="K96" s="214" t="s">
        <v>19</v>
      </c>
      <c r="L96" s="44"/>
      <c r="M96" s="219" t="s">
        <v>19</v>
      </c>
      <c r="N96" s="220" t="s">
        <v>44</v>
      </c>
      <c r="O96" s="84"/>
      <c r="P96" s="221">
        <f>O96*H96</f>
        <v>0</v>
      </c>
      <c r="Q96" s="221">
        <v>0</v>
      </c>
      <c r="R96" s="221">
        <f>Q96*H96</f>
        <v>0</v>
      </c>
      <c r="S96" s="221">
        <v>0</v>
      </c>
      <c r="T96" s="222">
        <f>S96*H96</f>
        <v>0</v>
      </c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R96" s="223" t="s">
        <v>440</v>
      </c>
      <c r="AT96" s="223" t="s">
        <v>160</v>
      </c>
      <c r="AU96" s="223" t="s">
        <v>83</v>
      </c>
      <c r="AY96" s="17" t="s">
        <v>159</v>
      </c>
      <c r="BE96" s="224">
        <f>IF(N96="základní",J96,0)</f>
        <v>0</v>
      </c>
      <c r="BF96" s="224">
        <f>IF(N96="snížená",J96,0)</f>
        <v>0</v>
      </c>
      <c r="BG96" s="224">
        <f>IF(N96="zákl. přenesená",J96,0)</f>
        <v>0</v>
      </c>
      <c r="BH96" s="224">
        <f>IF(N96="sníž. přenesená",J96,0)</f>
        <v>0</v>
      </c>
      <c r="BI96" s="224">
        <f>IF(N96="nulová",J96,0)</f>
        <v>0</v>
      </c>
      <c r="BJ96" s="17" t="s">
        <v>81</v>
      </c>
      <c r="BK96" s="224">
        <f>ROUND(I96*H96,2)</f>
        <v>0</v>
      </c>
      <c r="BL96" s="17" t="s">
        <v>440</v>
      </c>
      <c r="BM96" s="223" t="s">
        <v>1814</v>
      </c>
    </row>
    <row r="97" s="2" customFormat="1">
      <c r="A97" s="38"/>
      <c r="B97" s="39"/>
      <c r="C97" s="40"/>
      <c r="D97" s="225" t="s">
        <v>166</v>
      </c>
      <c r="E97" s="40"/>
      <c r="F97" s="226" t="s">
        <v>1813</v>
      </c>
      <c r="G97" s="40"/>
      <c r="H97" s="40"/>
      <c r="I97" s="227"/>
      <c r="J97" s="40"/>
      <c r="K97" s="40"/>
      <c r="L97" s="44"/>
      <c r="M97" s="228"/>
      <c r="N97" s="229"/>
      <c r="O97" s="84"/>
      <c r="P97" s="84"/>
      <c r="Q97" s="84"/>
      <c r="R97" s="84"/>
      <c r="S97" s="84"/>
      <c r="T97" s="85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T97" s="17" t="s">
        <v>166</v>
      </c>
      <c r="AU97" s="17" t="s">
        <v>83</v>
      </c>
    </row>
    <row r="98" s="2" customFormat="1" ht="16.5" customHeight="1">
      <c r="A98" s="38"/>
      <c r="B98" s="39"/>
      <c r="C98" s="212" t="s">
        <v>118</v>
      </c>
      <c r="D98" s="212" t="s">
        <v>160</v>
      </c>
      <c r="E98" s="213" t="s">
        <v>118</v>
      </c>
      <c r="F98" s="214" t="s">
        <v>1815</v>
      </c>
      <c r="G98" s="215" t="s">
        <v>338</v>
      </c>
      <c r="H98" s="216">
        <v>1</v>
      </c>
      <c r="I98" s="217"/>
      <c r="J98" s="218">
        <f>ROUND(I98*H98,2)</f>
        <v>0</v>
      </c>
      <c r="K98" s="214" t="s">
        <v>19</v>
      </c>
      <c r="L98" s="44"/>
      <c r="M98" s="219" t="s">
        <v>19</v>
      </c>
      <c r="N98" s="220" t="s">
        <v>44</v>
      </c>
      <c r="O98" s="84"/>
      <c r="P98" s="221">
        <f>O98*H98</f>
        <v>0</v>
      </c>
      <c r="Q98" s="221">
        <v>0</v>
      </c>
      <c r="R98" s="221">
        <f>Q98*H98</f>
        <v>0</v>
      </c>
      <c r="S98" s="221">
        <v>0</v>
      </c>
      <c r="T98" s="222">
        <f>S98*H98</f>
        <v>0</v>
      </c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R98" s="223" t="s">
        <v>440</v>
      </c>
      <c r="AT98" s="223" t="s">
        <v>160</v>
      </c>
      <c r="AU98" s="223" t="s">
        <v>83</v>
      </c>
      <c r="AY98" s="17" t="s">
        <v>159</v>
      </c>
      <c r="BE98" s="224">
        <f>IF(N98="základní",J98,0)</f>
        <v>0</v>
      </c>
      <c r="BF98" s="224">
        <f>IF(N98="snížená",J98,0)</f>
        <v>0</v>
      </c>
      <c r="BG98" s="224">
        <f>IF(N98="zákl. přenesená",J98,0)</f>
        <v>0</v>
      </c>
      <c r="BH98" s="224">
        <f>IF(N98="sníž. přenesená",J98,0)</f>
        <v>0</v>
      </c>
      <c r="BI98" s="224">
        <f>IF(N98="nulová",J98,0)</f>
        <v>0</v>
      </c>
      <c r="BJ98" s="17" t="s">
        <v>81</v>
      </c>
      <c r="BK98" s="224">
        <f>ROUND(I98*H98,2)</f>
        <v>0</v>
      </c>
      <c r="BL98" s="17" t="s">
        <v>440</v>
      </c>
      <c r="BM98" s="223" t="s">
        <v>1816</v>
      </c>
    </row>
    <row r="99" s="2" customFormat="1">
      <c r="A99" s="38"/>
      <c r="B99" s="39"/>
      <c r="C99" s="40"/>
      <c r="D99" s="225" t="s">
        <v>166</v>
      </c>
      <c r="E99" s="40"/>
      <c r="F99" s="226" t="s">
        <v>1815</v>
      </c>
      <c r="G99" s="40"/>
      <c r="H99" s="40"/>
      <c r="I99" s="227"/>
      <c r="J99" s="40"/>
      <c r="K99" s="40"/>
      <c r="L99" s="44"/>
      <c r="M99" s="228"/>
      <c r="N99" s="229"/>
      <c r="O99" s="84"/>
      <c r="P99" s="84"/>
      <c r="Q99" s="84"/>
      <c r="R99" s="84"/>
      <c r="S99" s="84"/>
      <c r="T99" s="85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T99" s="17" t="s">
        <v>166</v>
      </c>
      <c r="AU99" s="17" t="s">
        <v>83</v>
      </c>
    </row>
    <row r="100" s="2" customFormat="1" ht="16.5" customHeight="1">
      <c r="A100" s="38"/>
      <c r="B100" s="39"/>
      <c r="C100" s="212" t="s">
        <v>206</v>
      </c>
      <c r="D100" s="212" t="s">
        <v>160</v>
      </c>
      <c r="E100" s="213" t="s">
        <v>206</v>
      </c>
      <c r="F100" s="214" t="s">
        <v>1817</v>
      </c>
      <c r="G100" s="215" t="s">
        <v>338</v>
      </c>
      <c r="H100" s="216">
        <v>1</v>
      </c>
      <c r="I100" s="217"/>
      <c r="J100" s="218">
        <f>ROUND(I100*H100,2)</f>
        <v>0</v>
      </c>
      <c r="K100" s="214" t="s">
        <v>19</v>
      </c>
      <c r="L100" s="44"/>
      <c r="M100" s="219" t="s">
        <v>19</v>
      </c>
      <c r="N100" s="220" t="s">
        <v>44</v>
      </c>
      <c r="O100" s="84"/>
      <c r="P100" s="221">
        <f>O100*H100</f>
        <v>0</v>
      </c>
      <c r="Q100" s="221">
        <v>0</v>
      </c>
      <c r="R100" s="221">
        <f>Q100*H100</f>
        <v>0</v>
      </c>
      <c r="S100" s="221">
        <v>0</v>
      </c>
      <c r="T100" s="222">
        <f>S100*H100</f>
        <v>0</v>
      </c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R100" s="223" t="s">
        <v>440</v>
      </c>
      <c r="AT100" s="223" t="s">
        <v>160</v>
      </c>
      <c r="AU100" s="223" t="s">
        <v>83</v>
      </c>
      <c r="AY100" s="17" t="s">
        <v>159</v>
      </c>
      <c r="BE100" s="224">
        <f>IF(N100="základní",J100,0)</f>
        <v>0</v>
      </c>
      <c r="BF100" s="224">
        <f>IF(N100="snížená",J100,0)</f>
        <v>0</v>
      </c>
      <c r="BG100" s="224">
        <f>IF(N100="zákl. přenesená",J100,0)</f>
        <v>0</v>
      </c>
      <c r="BH100" s="224">
        <f>IF(N100="sníž. přenesená",J100,0)</f>
        <v>0</v>
      </c>
      <c r="BI100" s="224">
        <f>IF(N100="nulová",J100,0)</f>
        <v>0</v>
      </c>
      <c r="BJ100" s="17" t="s">
        <v>81</v>
      </c>
      <c r="BK100" s="224">
        <f>ROUND(I100*H100,2)</f>
        <v>0</v>
      </c>
      <c r="BL100" s="17" t="s">
        <v>440</v>
      </c>
      <c r="BM100" s="223" t="s">
        <v>1818</v>
      </c>
    </row>
    <row r="101" s="2" customFormat="1">
      <c r="A101" s="38"/>
      <c r="B101" s="39"/>
      <c r="C101" s="40"/>
      <c r="D101" s="225" t="s">
        <v>166</v>
      </c>
      <c r="E101" s="40"/>
      <c r="F101" s="226" t="s">
        <v>1817</v>
      </c>
      <c r="G101" s="40"/>
      <c r="H101" s="40"/>
      <c r="I101" s="227"/>
      <c r="J101" s="40"/>
      <c r="K101" s="40"/>
      <c r="L101" s="44"/>
      <c r="M101" s="228"/>
      <c r="N101" s="229"/>
      <c r="O101" s="84"/>
      <c r="P101" s="84"/>
      <c r="Q101" s="84"/>
      <c r="R101" s="84"/>
      <c r="S101" s="84"/>
      <c r="T101" s="85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T101" s="17" t="s">
        <v>166</v>
      </c>
      <c r="AU101" s="17" t="s">
        <v>83</v>
      </c>
    </row>
    <row r="102" s="2" customFormat="1" ht="16.5" customHeight="1">
      <c r="A102" s="38"/>
      <c r="B102" s="39"/>
      <c r="C102" s="212" t="s">
        <v>212</v>
      </c>
      <c r="D102" s="212" t="s">
        <v>160</v>
      </c>
      <c r="E102" s="213" t="s">
        <v>212</v>
      </c>
      <c r="F102" s="214" t="s">
        <v>1819</v>
      </c>
      <c r="G102" s="215" t="s">
        <v>338</v>
      </c>
      <c r="H102" s="216">
        <v>22</v>
      </c>
      <c r="I102" s="217"/>
      <c r="J102" s="218">
        <f>ROUND(I102*H102,2)</f>
        <v>0</v>
      </c>
      <c r="K102" s="214" t="s">
        <v>19</v>
      </c>
      <c r="L102" s="44"/>
      <c r="M102" s="219" t="s">
        <v>19</v>
      </c>
      <c r="N102" s="220" t="s">
        <v>44</v>
      </c>
      <c r="O102" s="84"/>
      <c r="P102" s="221">
        <f>O102*H102</f>
        <v>0</v>
      </c>
      <c r="Q102" s="221">
        <v>0</v>
      </c>
      <c r="R102" s="221">
        <f>Q102*H102</f>
        <v>0</v>
      </c>
      <c r="S102" s="221">
        <v>0</v>
      </c>
      <c r="T102" s="222">
        <f>S102*H102</f>
        <v>0</v>
      </c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R102" s="223" t="s">
        <v>440</v>
      </c>
      <c r="AT102" s="223" t="s">
        <v>160</v>
      </c>
      <c r="AU102" s="223" t="s">
        <v>83</v>
      </c>
      <c r="AY102" s="17" t="s">
        <v>159</v>
      </c>
      <c r="BE102" s="224">
        <f>IF(N102="základní",J102,0)</f>
        <v>0</v>
      </c>
      <c r="BF102" s="224">
        <f>IF(N102="snížená",J102,0)</f>
        <v>0</v>
      </c>
      <c r="BG102" s="224">
        <f>IF(N102="zákl. přenesená",J102,0)</f>
        <v>0</v>
      </c>
      <c r="BH102" s="224">
        <f>IF(N102="sníž. přenesená",J102,0)</f>
        <v>0</v>
      </c>
      <c r="BI102" s="224">
        <f>IF(N102="nulová",J102,0)</f>
        <v>0</v>
      </c>
      <c r="BJ102" s="17" t="s">
        <v>81</v>
      </c>
      <c r="BK102" s="224">
        <f>ROUND(I102*H102,2)</f>
        <v>0</v>
      </c>
      <c r="BL102" s="17" t="s">
        <v>440</v>
      </c>
      <c r="BM102" s="223" t="s">
        <v>1820</v>
      </c>
    </row>
    <row r="103" s="2" customFormat="1">
      <c r="A103" s="38"/>
      <c r="B103" s="39"/>
      <c r="C103" s="40"/>
      <c r="D103" s="225" t="s">
        <v>166</v>
      </c>
      <c r="E103" s="40"/>
      <c r="F103" s="226" t="s">
        <v>1819</v>
      </c>
      <c r="G103" s="40"/>
      <c r="H103" s="40"/>
      <c r="I103" s="227"/>
      <c r="J103" s="40"/>
      <c r="K103" s="40"/>
      <c r="L103" s="44"/>
      <c r="M103" s="228"/>
      <c r="N103" s="229"/>
      <c r="O103" s="84"/>
      <c r="P103" s="84"/>
      <c r="Q103" s="84"/>
      <c r="R103" s="84"/>
      <c r="S103" s="84"/>
      <c r="T103" s="85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  <c r="AT103" s="17" t="s">
        <v>166</v>
      </c>
      <c r="AU103" s="17" t="s">
        <v>83</v>
      </c>
    </row>
    <row r="104" s="2" customFormat="1" ht="16.5" customHeight="1">
      <c r="A104" s="38"/>
      <c r="B104" s="39"/>
      <c r="C104" s="212" t="s">
        <v>219</v>
      </c>
      <c r="D104" s="212" t="s">
        <v>160</v>
      </c>
      <c r="E104" s="213" t="s">
        <v>219</v>
      </c>
      <c r="F104" s="214" t="s">
        <v>1821</v>
      </c>
      <c r="G104" s="215" t="s">
        <v>338</v>
      </c>
      <c r="H104" s="216">
        <v>1</v>
      </c>
      <c r="I104" s="217"/>
      <c r="J104" s="218">
        <f>ROUND(I104*H104,2)</f>
        <v>0</v>
      </c>
      <c r="K104" s="214" t="s">
        <v>19</v>
      </c>
      <c r="L104" s="44"/>
      <c r="M104" s="219" t="s">
        <v>19</v>
      </c>
      <c r="N104" s="220" t="s">
        <v>44</v>
      </c>
      <c r="O104" s="84"/>
      <c r="P104" s="221">
        <f>O104*H104</f>
        <v>0</v>
      </c>
      <c r="Q104" s="221">
        <v>0</v>
      </c>
      <c r="R104" s="221">
        <f>Q104*H104</f>
        <v>0</v>
      </c>
      <c r="S104" s="221">
        <v>0</v>
      </c>
      <c r="T104" s="222">
        <f>S104*H104</f>
        <v>0</v>
      </c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  <c r="AR104" s="223" t="s">
        <v>440</v>
      </c>
      <c r="AT104" s="223" t="s">
        <v>160</v>
      </c>
      <c r="AU104" s="223" t="s">
        <v>83</v>
      </c>
      <c r="AY104" s="17" t="s">
        <v>159</v>
      </c>
      <c r="BE104" s="224">
        <f>IF(N104="základní",J104,0)</f>
        <v>0</v>
      </c>
      <c r="BF104" s="224">
        <f>IF(N104="snížená",J104,0)</f>
        <v>0</v>
      </c>
      <c r="BG104" s="224">
        <f>IF(N104="zákl. přenesená",J104,0)</f>
        <v>0</v>
      </c>
      <c r="BH104" s="224">
        <f>IF(N104="sníž. přenesená",J104,0)</f>
        <v>0</v>
      </c>
      <c r="BI104" s="224">
        <f>IF(N104="nulová",J104,0)</f>
        <v>0</v>
      </c>
      <c r="BJ104" s="17" t="s">
        <v>81</v>
      </c>
      <c r="BK104" s="224">
        <f>ROUND(I104*H104,2)</f>
        <v>0</v>
      </c>
      <c r="BL104" s="17" t="s">
        <v>440</v>
      </c>
      <c r="BM104" s="223" t="s">
        <v>1822</v>
      </c>
    </row>
    <row r="105" s="2" customFormat="1">
      <c r="A105" s="38"/>
      <c r="B105" s="39"/>
      <c r="C105" s="40"/>
      <c r="D105" s="225" t="s">
        <v>166</v>
      </c>
      <c r="E105" s="40"/>
      <c r="F105" s="226" t="s">
        <v>1821</v>
      </c>
      <c r="G105" s="40"/>
      <c r="H105" s="40"/>
      <c r="I105" s="227"/>
      <c r="J105" s="40"/>
      <c r="K105" s="40"/>
      <c r="L105" s="44"/>
      <c r="M105" s="228"/>
      <c r="N105" s="229"/>
      <c r="O105" s="84"/>
      <c r="P105" s="84"/>
      <c r="Q105" s="84"/>
      <c r="R105" s="84"/>
      <c r="S105" s="84"/>
      <c r="T105" s="85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  <c r="AT105" s="17" t="s">
        <v>166</v>
      </c>
      <c r="AU105" s="17" t="s">
        <v>83</v>
      </c>
    </row>
    <row r="106" s="2" customFormat="1" ht="16.5" customHeight="1">
      <c r="A106" s="38"/>
      <c r="B106" s="39"/>
      <c r="C106" s="212" t="s">
        <v>225</v>
      </c>
      <c r="D106" s="212" t="s">
        <v>160</v>
      </c>
      <c r="E106" s="213" t="s">
        <v>225</v>
      </c>
      <c r="F106" s="214" t="s">
        <v>1823</v>
      </c>
      <c r="G106" s="215" t="s">
        <v>338</v>
      </c>
      <c r="H106" s="216">
        <v>10</v>
      </c>
      <c r="I106" s="217"/>
      <c r="J106" s="218">
        <f>ROUND(I106*H106,2)</f>
        <v>0</v>
      </c>
      <c r="K106" s="214" t="s">
        <v>19</v>
      </c>
      <c r="L106" s="44"/>
      <c r="M106" s="219" t="s">
        <v>19</v>
      </c>
      <c r="N106" s="220" t="s">
        <v>44</v>
      </c>
      <c r="O106" s="84"/>
      <c r="P106" s="221">
        <f>O106*H106</f>
        <v>0</v>
      </c>
      <c r="Q106" s="221">
        <v>0</v>
      </c>
      <c r="R106" s="221">
        <f>Q106*H106</f>
        <v>0</v>
      </c>
      <c r="S106" s="221">
        <v>0</v>
      </c>
      <c r="T106" s="222">
        <f>S106*H106</f>
        <v>0</v>
      </c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R106" s="223" t="s">
        <v>440</v>
      </c>
      <c r="AT106" s="223" t="s">
        <v>160</v>
      </c>
      <c r="AU106" s="223" t="s">
        <v>83</v>
      </c>
      <c r="AY106" s="17" t="s">
        <v>159</v>
      </c>
      <c r="BE106" s="224">
        <f>IF(N106="základní",J106,0)</f>
        <v>0</v>
      </c>
      <c r="BF106" s="224">
        <f>IF(N106="snížená",J106,0)</f>
        <v>0</v>
      </c>
      <c r="BG106" s="224">
        <f>IF(N106="zákl. přenesená",J106,0)</f>
        <v>0</v>
      </c>
      <c r="BH106" s="224">
        <f>IF(N106="sníž. přenesená",J106,0)</f>
        <v>0</v>
      </c>
      <c r="BI106" s="224">
        <f>IF(N106="nulová",J106,0)</f>
        <v>0</v>
      </c>
      <c r="BJ106" s="17" t="s">
        <v>81</v>
      </c>
      <c r="BK106" s="224">
        <f>ROUND(I106*H106,2)</f>
        <v>0</v>
      </c>
      <c r="BL106" s="17" t="s">
        <v>440</v>
      </c>
      <c r="BM106" s="223" t="s">
        <v>1824</v>
      </c>
    </row>
    <row r="107" s="2" customFormat="1">
      <c r="A107" s="38"/>
      <c r="B107" s="39"/>
      <c r="C107" s="40"/>
      <c r="D107" s="225" t="s">
        <v>166</v>
      </c>
      <c r="E107" s="40"/>
      <c r="F107" s="226" t="s">
        <v>1823</v>
      </c>
      <c r="G107" s="40"/>
      <c r="H107" s="40"/>
      <c r="I107" s="227"/>
      <c r="J107" s="40"/>
      <c r="K107" s="40"/>
      <c r="L107" s="44"/>
      <c r="M107" s="228"/>
      <c r="N107" s="229"/>
      <c r="O107" s="84"/>
      <c r="P107" s="84"/>
      <c r="Q107" s="84"/>
      <c r="R107" s="84"/>
      <c r="S107" s="84"/>
      <c r="T107" s="85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T107" s="17" t="s">
        <v>166</v>
      </c>
      <c r="AU107" s="17" t="s">
        <v>83</v>
      </c>
    </row>
    <row r="108" s="2" customFormat="1" ht="16.5" customHeight="1">
      <c r="A108" s="38"/>
      <c r="B108" s="39"/>
      <c r="C108" s="212" t="s">
        <v>232</v>
      </c>
      <c r="D108" s="212" t="s">
        <v>160</v>
      </c>
      <c r="E108" s="213" t="s">
        <v>232</v>
      </c>
      <c r="F108" s="214" t="s">
        <v>1825</v>
      </c>
      <c r="G108" s="215" t="s">
        <v>338</v>
      </c>
      <c r="H108" s="216">
        <v>4</v>
      </c>
      <c r="I108" s="217"/>
      <c r="J108" s="218">
        <f>ROUND(I108*H108,2)</f>
        <v>0</v>
      </c>
      <c r="K108" s="214" t="s">
        <v>19</v>
      </c>
      <c r="L108" s="44"/>
      <c r="M108" s="219" t="s">
        <v>19</v>
      </c>
      <c r="N108" s="220" t="s">
        <v>44</v>
      </c>
      <c r="O108" s="84"/>
      <c r="P108" s="221">
        <f>O108*H108</f>
        <v>0</v>
      </c>
      <c r="Q108" s="221">
        <v>0</v>
      </c>
      <c r="R108" s="221">
        <f>Q108*H108</f>
        <v>0</v>
      </c>
      <c r="S108" s="221">
        <v>0</v>
      </c>
      <c r="T108" s="222">
        <f>S108*H108</f>
        <v>0</v>
      </c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  <c r="AR108" s="223" t="s">
        <v>440</v>
      </c>
      <c r="AT108" s="223" t="s">
        <v>160</v>
      </c>
      <c r="AU108" s="223" t="s">
        <v>83</v>
      </c>
      <c r="AY108" s="17" t="s">
        <v>159</v>
      </c>
      <c r="BE108" s="224">
        <f>IF(N108="základní",J108,0)</f>
        <v>0</v>
      </c>
      <c r="BF108" s="224">
        <f>IF(N108="snížená",J108,0)</f>
        <v>0</v>
      </c>
      <c r="BG108" s="224">
        <f>IF(N108="zákl. přenesená",J108,0)</f>
        <v>0</v>
      </c>
      <c r="BH108" s="224">
        <f>IF(N108="sníž. přenesená",J108,0)</f>
        <v>0</v>
      </c>
      <c r="BI108" s="224">
        <f>IF(N108="nulová",J108,0)</f>
        <v>0</v>
      </c>
      <c r="BJ108" s="17" t="s">
        <v>81</v>
      </c>
      <c r="BK108" s="224">
        <f>ROUND(I108*H108,2)</f>
        <v>0</v>
      </c>
      <c r="BL108" s="17" t="s">
        <v>440</v>
      </c>
      <c r="BM108" s="223" t="s">
        <v>1826</v>
      </c>
    </row>
    <row r="109" s="2" customFormat="1">
      <c r="A109" s="38"/>
      <c r="B109" s="39"/>
      <c r="C109" s="40"/>
      <c r="D109" s="225" t="s">
        <v>166</v>
      </c>
      <c r="E109" s="40"/>
      <c r="F109" s="226" t="s">
        <v>1825</v>
      </c>
      <c r="G109" s="40"/>
      <c r="H109" s="40"/>
      <c r="I109" s="227"/>
      <c r="J109" s="40"/>
      <c r="K109" s="40"/>
      <c r="L109" s="44"/>
      <c r="M109" s="228"/>
      <c r="N109" s="229"/>
      <c r="O109" s="84"/>
      <c r="P109" s="84"/>
      <c r="Q109" s="84"/>
      <c r="R109" s="84"/>
      <c r="S109" s="84"/>
      <c r="T109" s="85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  <c r="AT109" s="17" t="s">
        <v>166</v>
      </c>
      <c r="AU109" s="17" t="s">
        <v>83</v>
      </c>
    </row>
    <row r="110" s="2" customFormat="1" ht="16.5" customHeight="1">
      <c r="A110" s="38"/>
      <c r="B110" s="39"/>
      <c r="C110" s="212" t="s">
        <v>239</v>
      </c>
      <c r="D110" s="212" t="s">
        <v>160</v>
      </c>
      <c r="E110" s="213" t="s">
        <v>239</v>
      </c>
      <c r="F110" s="214" t="s">
        <v>1827</v>
      </c>
      <c r="G110" s="215" t="s">
        <v>338</v>
      </c>
      <c r="H110" s="216">
        <v>8</v>
      </c>
      <c r="I110" s="217"/>
      <c r="J110" s="218">
        <f>ROUND(I110*H110,2)</f>
        <v>0</v>
      </c>
      <c r="K110" s="214" t="s">
        <v>19</v>
      </c>
      <c r="L110" s="44"/>
      <c r="M110" s="219" t="s">
        <v>19</v>
      </c>
      <c r="N110" s="220" t="s">
        <v>44</v>
      </c>
      <c r="O110" s="84"/>
      <c r="P110" s="221">
        <f>O110*H110</f>
        <v>0</v>
      </c>
      <c r="Q110" s="221">
        <v>0</v>
      </c>
      <c r="R110" s="221">
        <f>Q110*H110</f>
        <v>0</v>
      </c>
      <c r="S110" s="221">
        <v>0</v>
      </c>
      <c r="T110" s="222">
        <f>S110*H110</f>
        <v>0</v>
      </c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R110" s="223" t="s">
        <v>440</v>
      </c>
      <c r="AT110" s="223" t="s">
        <v>160</v>
      </c>
      <c r="AU110" s="223" t="s">
        <v>83</v>
      </c>
      <c r="AY110" s="17" t="s">
        <v>159</v>
      </c>
      <c r="BE110" s="224">
        <f>IF(N110="základní",J110,0)</f>
        <v>0</v>
      </c>
      <c r="BF110" s="224">
        <f>IF(N110="snížená",J110,0)</f>
        <v>0</v>
      </c>
      <c r="BG110" s="224">
        <f>IF(N110="zákl. přenesená",J110,0)</f>
        <v>0</v>
      </c>
      <c r="BH110" s="224">
        <f>IF(N110="sníž. přenesená",J110,0)</f>
        <v>0</v>
      </c>
      <c r="BI110" s="224">
        <f>IF(N110="nulová",J110,0)</f>
        <v>0</v>
      </c>
      <c r="BJ110" s="17" t="s">
        <v>81</v>
      </c>
      <c r="BK110" s="224">
        <f>ROUND(I110*H110,2)</f>
        <v>0</v>
      </c>
      <c r="BL110" s="17" t="s">
        <v>440</v>
      </c>
      <c r="BM110" s="223" t="s">
        <v>1828</v>
      </c>
    </row>
    <row r="111" s="2" customFormat="1">
      <c r="A111" s="38"/>
      <c r="B111" s="39"/>
      <c r="C111" s="40"/>
      <c r="D111" s="225" t="s">
        <v>166</v>
      </c>
      <c r="E111" s="40"/>
      <c r="F111" s="226" t="s">
        <v>1827</v>
      </c>
      <c r="G111" s="40"/>
      <c r="H111" s="40"/>
      <c r="I111" s="227"/>
      <c r="J111" s="40"/>
      <c r="K111" s="40"/>
      <c r="L111" s="44"/>
      <c r="M111" s="228"/>
      <c r="N111" s="229"/>
      <c r="O111" s="84"/>
      <c r="P111" s="84"/>
      <c r="Q111" s="84"/>
      <c r="R111" s="84"/>
      <c r="S111" s="84"/>
      <c r="T111" s="85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  <c r="AT111" s="17" t="s">
        <v>166</v>
      </c>
      <c r="AU111" s="17" t="s">
        <v>83</v>
      </c>
    </row>
    <row r="112" s="2" customFormat="1" ht="16.5" customHeight="1">
      <c r="A112" s="38"/>
      <c r="B112" s="39"/>
      <c r="C112" s="212" t="s">
        <v>8</v>
      </c>
      <c r="D112" s="212" t="s">
        <v>160</v>
      </c>
      <c r="E112" s="213" t="s">
        <v>8</v>
      </c>
      <c r="F112" s="214" t="s">
        <v>1825</v>
      </c>
      <c r="G112" s="215" t="s">
        <v>338</v>
      </c>
      <c r="H112" s="216">
        <v>1</v>
      </c>
      <c r="I112" s="217"/>
      <c r="J112" s="218">
        <f>ROUND(I112*H112,2)</f>
        <v>0</v>
      </c>
      <c r="K112" s="214" t="s">
        <v>19</v>
      </c>
      <c r="L112" s="44"/>
      <c r="M112" s="219" t="s">
        <v>19</v>
      </c>
      <c r="N112" s="220" t="s">
        <v>44</v>
      </c>
      <c r="O112" s="84"/>
      <c r="P112" s="221">
        <f>O112*H112</f>
        <v>0</v>
      </c>
      <c r="Q112" s="221">
        <v>0</v>
      </c>
      <c r="R112" s="221">
        <f>Q112*H112</f>
        <v>0</v>
      </c>
      <c r="S112" s="221">
        <v>0</v>
      </c>
      <c r="T112" s="222">
        <f>S112*H112</f>
        <v>0</v>
      </c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  <c r="AR112" s="223" t="s">
        <v>440</v>
      </c>
      <c r="AT112" s="223" t="s">
        <v>160</v>
      </c>
      <c r="AU112" s="223" t="s">
        <v>83</v>
      </c>
      <c r="AY112" s="17" t="s">
        <v>159</v>
      </c>
      <c r="BE112" s="224">
        <f>IF(N112="základní",J112,0)</f>
        <v>0</v>
      </c>
      <c r="BF112" s="224">
        <f>IF(N112="snížená",J112,0)</f>
        <v>0</v>
      </c>
      <c r="BG112" s="224">
        <f>IF(N112="zákl. přenesená",J112,0)</f>
        <v>0</v>
      </c>
      <c r="BH112" s="224">
        <f>IF(N112="sníž. přenesená",J112,0)</f>
        <v>0</v>
      </c>
      <c r="BI112" s="224">
        <f>IF(N112="nulová",J112,0)</f>
        <v>0</v>
      </c>
      <c r="BJ112" s="17" t="s">
        <v>81</v>
      </c>
      <c r="BK112" s="224">
        <f>ROUND(I112*H112,2)</f>
        <v>0</v>
      </c>
      <c r="BL112" s="17" t="s">
        <v>440</v>
      </c>
      <c r="BM112" s="223" t="s">
        <v>1829</v>
      </c>
    </row>
    <row r="113" s="2" customFormat="1">
      <c r="A113" s="38"/>
      <c r="B113" s="39"/>
      <c r="C113" s="40"/>
      <c r="D113" s="225" t="s">
        <v>166</v>
      </c>
      <c r="E113" s="40"/>
      <c r="F113" s="226" t="s">
        <v>1825</v>
      </c>
      <c r="G113" s="40"/>
      <c r="H113" s="40"/>
      <c r="I113" s="227"/>
      <c r="J113" s="40"/>
      <c r="K113" s="40"/>
      <c r="L113" s="44"/>
      <c r="M113" s="228"/>
      <c r="N113" s="229"/>
      <c r="O113" s="84"/>
      <c r="P113" s="84"/>
      <c r="Q113" s="84"/>
      <c r="R113" s="84"/>
      <c r="S113" s="84"/>
      <c r="T113" s="85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  <c r="AT113" s="17" t="s">
        <v>166</v>
      </c>
      <c r="AU113" s="17" t="s">
        <v>83</v>
      </c>
    </row>
    <row r="114" s="2" customFormat="1" ht="16.5" customHeight="1">
      <c r="A114" s="38"/>
      <c r="B114" s="39"/>
      <c r="C114" s="212" t="s">
        <v>253</v>
      </c>
      <c r="D114" s="212" t="s">
        <v>160</v>
      </c>
      <c r="E114" s="213" t="s">
        <v>253</v>
      </c>
      <c r="F114" s="214" t="s">
        <v>1830</v>
      </c>
      <c r="G114" s="215" t="s">
        <v>338</v>
      </c>
      <c r="H114" s="216">
        <v>1</v>
      </c>
      <c r="I114" s="217"/>
      <c r="J114" s="218">
        <f>ROUND(I114*H114,2)</f>
        <v>0</v>
      </c>
      <c r="K114" s="214" t="s">
        <v>19</v>
      </c>
      <c r="L114" s="44"/>
      <c r="M114" s="219" t="s">
        <v>19</v>
      </c>
      <c r="N114" s="220" t="s">
        <v>44</v>
      </c>
      <c r="O114" s="84"/>
      <c r="P114" s="221">
        <f>O114*H114</f>
        <v>0</v>
      </c>
      <c r="Q114" s="221">
        <v>0</v>
      </c>
      <c r="R114" s="221">
        <f>Q114*H114</f>
        <v>0</v>
      </c>
      <c r="S114" s="221">
        <v>0</v>
      </c>
      <c r="T114" s="222">
        <f>S114*H114</f>
        <v>0</v>
      </c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  <c r="AR114" s="223" t="s">
        <v>440</v>
      </c>
      <c r="AT114" s="223" t="s">
        <v>160</v>
      </c>
      <c r="AU114" s="223" t="s">
        <v>83</v>
      </c>
      <c r="AY114" s="17" t="s">
        <v>159</v>
      </c>
      <c r="BE114" s="224">
        <f>IF(N114="základní",J114,0)</f>
        <v>0</v>
      </c>
      <c r="BF114" s="224">
        <f>IF(N114="snížená",J114,0)</f>
        <v>0</v>
      </c>
      <c r="BG114" s="224">
        <f>IF(N114="zákl. přenesená",J114,0)</f>
        <v>0</v>
      </c>
      <c r="BH114" s="224">
        <f>IF(N114="sníž. přenesená",J114,0)</f>
        <v>0</v>
      </c>
      <c r="BI114" s="224">
        <f>IF(N114="nulová",J114,0)</f>
        <v>0</v>
      </c>
      <c r="BJ114" s="17" t="s">
        <v>81</v>
      </c>
      <c r="BK114" s="224">
        <f>ROUND(I114*H114,2)</f>
        <v>0</v>
      </c>
      <c r="BL114" s="17" t="s">
        <v>440</v>
      </c>
      <c r="BM114" s="223" t="s">
        <v>1831</v>
      </c>
    </row>
    <row r="115" s="2" customFormat="1">
      <c r="A115" s="38"/>
      <c r="B115" s="39"/>
      <c r="C115" s="40"/>
      <c r="D115" s="225" t="s">
        <v>166</v>
      </c>
      <c r="E115" s="40"/>
      <c r="F115" s="226" t="s">
        <v>1830</v>
      </c>
      <c r="G115" s="40"/>
      <c r="H115" s="40"/>
      <c r="I115" s="227"/>
      <c r="J115" s="40"/>
      <c r="K115" s="40"/>
      <c r="L115" s="44"/>
      <c r="M115" s="228"/>
      <c r="N115" s="229"/>
      <c r="O115" s="84"/>
      <c r="P115" s="84"/>
      <c r="Q115" s="84"/>
      <c r="R115" s="84"/>
      <c r="S115" s="84"/>
      <c r="T115" s="85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  <c r="AT115" s="17" t="s">
        <v>166</v>
      </c>
      <c r="AU115" s="17" t="s">
        <v>83</v>
      </c>
    </row>
    <row r="116" s="2" customFormat="1" ht="16.5" customHeight="1">
      <c r="A116" s="38"/>
      <c r="B116" s="39"/>
      <c r="C116" s="212" t="s">
        <v>260</v>
      </c>
      <c r="D116" s="212" t="s">
        <v>160</v>
      </c>
      <c r="E116" s="213" t="s">
        <v>260</v>
      </c>
      <c r="F116" s="214" t="s">
        <v>1832</v>
      </c>
      <c r="G116" s="215" t="s">
        <v>338</v>
      </c>
      <c r="H116" s="216">
        <v>1</v>
      </c>
      <c r="I116" s="217"/>
      <c r="J116" s="218">
        <f>ROUND(I116*H116,2)</f>
        <v>0</v>
      </c>
      <c r="K116" s="214" t="s">
        <v>19</v>
      </c>
      <c r="L116" s="44"/>
      <c r="M116" s="219" t="s">
        <v>19</v>
      </c>
      <c r="N116" s="220" t="s">
        <v>44</v>
      </c>
      <c r="O116" s="84"/>
      <c r="P116" s="221">
        <f>O116*H116</f>
        <v>0</v>
      </c>
      <c r="Q116" s="221">
        <v>0</v>
      </c>
      <c r="R116" s="221">
        <f>Q116*H116</f>
        <v>0</v>
      </c>
      <c r="S116" s="221">
        <v>0</v>
      </c>
      <c r="T116" s="222">
        <f>S116*H116</f>
        <v>0</v>
      </c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  <c r="AR116" s="223" t="s">
        <v>440</v>
      </c>
      <c r="AT116" s="223" t="s">
        <v>160</v>
      </c>
      <c r="AU116" s="223" t="s">
        <v>83</v>
      </c>
      <c r="AY116" s="17" t="s">
        <v>159</v>
      </c>
      <c r="BE116" s="224">
        <f>IF(N116="základní",J116,0)</f>
        <v>0</v>
      </c>
      <c r="BF116" s="224">
        <f>IF(N116="snížená",J116,0)</f>
        <v>0</v>
      </c>
      <c r="BG116" s="224">
        <f>IF(N116="zákl. přenesená",J116,0)</f>
        <v>0</v>
      </c>
      <c r="BH116" s="224">
        <f>IF(N116="sníž. přenesená",J116,0)</f>
        <v>0</v>
      </c>
      <c r="BI116" s="224">
        <f>IF(N116="nulová",J116,0)</f>
        <v>0</v>
      </c>
      <c r="BJ116" s="17" t="s">
        <v>81</v>
      </c>
      <c r="BK116" s="224">
        <f>ROUND(I116*H116,2)</f>
        <v>0</v>
      </c>
      <c r="BL116" s="17" t="s">
        <v>440</v>
      </c>
      <c r="BM116" s="223" t="s">
        <v>1833</v>
      </c>
    </row>
    <row r="117" s="2" customFormat="1">
      <c r="A117" s="38"/>
      <c r="B117" s="39"/>
      <c r="C117" s="40"/>
      <c r="D117" s="225" t="s">
        <v>166</v>
      </c>
      <c r="E117" s="40"/>
      <c r="F117" s="226" t="s">
        <v>1832</v>
      </c>
      <c r="G117" s="40"/>
      <c r="H117" s="40"/>
      <c r="I117" s="227"/>
      <c r="J117" s="40"/>
      <c r="K117" s="40"/>
      <c r="L117" s="44"/>
      <c r="M117" s="228"/>
      <c r="N117" s="229"/>
      <c r="O117" s="84"/>
      <c r="P117" s="84"/>
      <c r="Q117" s="84"/>
      <c r="R117" s="84"/>
      <c r="S117" s="84"/>
      <c r="T117" s="85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  <c r="AT117" s="17" t="s">
        <v>166</v>
      </c>
      <c r="AU117" s="17" t="s">
        <v>83</v>
      </c>
    </row>
    <row r="118" s="2" customFormat="1" ht="16.5" customHeight="1">
      <c r="A118" s="38"/>
      <c r="B118" s="39"/>
      <c r="C118" s="212" t="s">
        <v>267</v>
      </c>
      <c r="D118" s="212" t="s">
        <v>160</v>
      </c>
      <c r="E118" s="213" t="s">
        <v>267</v>
      </c>
      <c r="F118" s="214" t="s">
        <v>1834</v>
      </c>
      <c r="G118" s="215" t="s">
        <v>338</v>
      </c>
      <c r="H118" s="216">
        <v>1</v>
      </c>
      <c r="I118" s="217"/>
      <c r="J118" s="218">
        <f>ROUND(I118*H118,2)</f>
        <v>0</v>
      </c>
      <c r="K118" s="214" t="s">
        <v>19</v>
      </c>
      <c r="L118" s="44"/>
      <c r="M118" s="219" t="s">
        <v>19</v>
      </c>
      <c r="N118" s="220" t="s">
        <v>44</v>
      </c>
      <c r="O118" s="84"/>
      <c r="P118" s="221">
        <f>O118*H118</f>
        <v>0</v>
      </c>
      <c r="Q118" s="221">
        <v>0</v>
      </c>
      <c r="R118" s="221">
        <f>Q118*H118</f>
        <v>0</v>
      </c>
      <c r="S118" s="221">
        <v>0</v>
      </c>
      <c r="T118" s="222">
        <f>S118*H118</f>
        <v>0</v>
      </c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R118" s="223" t="s">
        <v>440</v>
      </c>
      <c r="AT118" s="223" t="s">
        <v>160</v>
      </c>
      <c r="AU118" s="223" t="s">
        <v>83</v>
      </c>
      <c r="AY118" s="17" t="s">
        <v>159</v>
      </c>
      <c r="BE118" s="224">
        <f>IF(N118="základní",J118,0)</f>
        <v>0</v>
      </c>
      <c r="BF118" s="224">
        <f>IF(N118="snížená",J118,0)</f>
        <v>0</v>
      </c>
      <c r="BG118" s="224">
        <f>IF(N118="zákl. přenesená",J118,0)</f>
        <v>0</v>
      </c>
      <c r="BH118" s="224">
        <f>IF(N118="sníž. přenesená",J118,0)</f>
        <v>0</v>
      </c>
      <c r="BI118" s="224">
        <f>IF(N118="nulová",J118,0)</f>
        <v>0</v>
      </c>
      <c r="BJ118" s="17" t="s">
        <v>81</v>
      </c>
      <c r="BK118" s="224">
        <f>ROUND(I118*H118,2)</f>
        <v>0</v>
      </c>
      <c r="BL118" s="17" t="s">
        <v>440</v>
      </c>
      <c r="BM118" s="223" t="s">
        <v>1835</v>
      </c>
    </row>
    <row r="119" s="2" customFormat="1">
      <c r="A119" s="38"/>
      <c r="B119" s="39"/>
      <c r="C119" s="40"/>
      <c r="D119" s="225" t="s">
        <v>166</v>
      </c>
      <c r="E119" s="40"/>
      <c r="F119" s="226" t="s">
        <v>1834</v>
      </c>
      <c r="G119" s="40"/>
      <c r="H119" s="40"/>
      <c r="I119" s="227"/>
      <c r="J119" s="40"/>
      <c r="K119" s="40"/>
      <c r="L119" s="44"/>
      <c r="M119" s="228"/>
      <c r="N119" s="229"/>
      <c r="O119" s="84"/>
      <c r="P119" s="84"/>
      <c r="Q119" s="84"/>
      <c r="R119" s="84"/>
      <c r="S119" s="84"/>
      <c r="T119" s="85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T119" s="17" t="s">
        <v>166</v>
      </c>
      <c r="AU119" s="17" t="s">
        <v>83</v>
      </c>
    </row>
    <row r="120" s="2" customFormat="1" ht="16.5" customHeight="1">
      <c r="A120" s="38"/>
      <c r="B120" s="39"/>
      <c r="C120" s="212" t="s">
        <v>274</v>
      </c>
      <c r="D120" s="212" t="s">
        <v>160</v>
      </c>
      <c r="E120" s="213" t="s">
        <v>274</v>
      </c>
      <c r="F120" s="214" t="s">
        <v>1836</v>
      </c>
      <c r="G120" s="215" t="s">
        <v>338</v>
      </c>
      <c r="H120" s="216">
        <v>1</v>
      </c>
      <c r="I120" s="217"/>
      <c r="J120" s="218">
        <f>ROUND(I120*H120,2)</f>
        <v>0</v>
      </c>
      <c r="K120" s="214" t="s">
        <v>19</v>
      </c>
      <c r="L120" s="44"/>
      <c r="M120" s="219" t="s">
        <v>19</v>
      </c>
      <c r="N120" s="220" t="s">
        <v>44</v>
      </c>
      <c r="O120" s="84"/>
      <c r="P120" s="221">
        <f>O120*H120</f>
        <v>0</v>
      </c>
      <c r="Q120" s="221">
        <v>0</v>
      </c>
      <c r="R120" s="221">
        <f>Q120*H120</f>
        <v>0</v>
      </c>
      <c r="S120" s="221">
        <v>0</v>
      </c>
      <c r="T120" s="222">
        <f>S120*H120</f>
        <v>0</v>
      </c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R120" s="223" t="s">
        <v>440</v>
      </c>
      <c r="AT120" s="223" t="s">
        <v>160</v>
      </c>
      <c r="AU120" s="223" t="s">
        <v>83</v>
      </c>
      <c r="AY120" s="17" t="s">
        <v>159</v>
      </c>
      <c r="BE120" s="224">
        <f>IF(N120="základní",J120,0)</f>
        <v>0</v>
      </c>
      <c r="BF120" s="224">
        <f>IF(N120="snížená",J120,0)</f>
        <v>0</v>
      </c>
      <c r="BG120" s="224">
        <f>IF(N120="zákl. přenesená",J120,0)</f>
        <v>0</v>
      </c>
      <c r="BH120" s="224">
        <f>IF(N120="sníž. přenesená",J120,0)</f>
        <v>0</v>
      </c>
      <c r="BI120" s="224">
        <f>IF(N120="nulová",J120,0)</f>
        <v>0</v>
      </c>
      <c r="BJ120" s="17" t="s">
        <v>81</v>
      </c>
      <c r="BK120" s="224">
        <f>ROUND(I120*H120,2)</f>
        <v>0</v>
      </c>
      <c r="BL120" s="17" t="s">
        <v>440</v>
      </c>
      <c r="BM120" s="223" t="s">
        <v>1837</v>
      </c>
    </row>
    <row r="121" s="2" customFormat="1">
      <c r="A121" s="38"/>
      <c r="B121" s="39"/>
      <c r="C121" s="40"/>
      <c r="D121" s="225" t="s">
        <v>166</v>
      </c>
      <c r="E121" s="40"/>
      <c r="F121" s="226" t="s">
        <v>1836</v>
      </c>
      <c r="G121" s="40"/>
      <c r="H121" s="40"/>
      <c r="I121" s="227"/>
      <c r="J121" s="40"/>
      <c r="K121" s="40"/>
      <c r="L121" s="44"/>
      <c r="M121" s="228"/>
      <c r="N121" s="229"/>
      <c r="O121" s="84"/>
      <c r="P121" s="84"/>
      <c r="Q121" s="84"/>
      <c r="R121" s="84"/>
      <c r="S121" s="84"/>
      <c r="T121" s="85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T121" s="17" t="s">
        <v>166</v>
      </c>
      <c r="AU121" s="17" t="s">
        <v>83</v>
      </c>
    </row>
    <row r="122" s="2" customFormat="1" ht="16.5" customHeight="1">
      <c r="A122" s="38"/>
      <c r="B122" s="39"/>
      <c r="C122" s="212" t="s">
        <v>282</v>
      </c>
      <c r="D122" s="212" t="s">
        <v>160</v>
      </c>
      <c r="E122" s="213" t="s">
        <v>282</v>
      </c>
      <c r="F122" s="214" t="s">
        <v>1838</v>
      </c>
      <c r="G122" s="215" t="s">
        <v>338</v>
      </c>
      <c r="H122" s="216">
        <v>1</v>
      </c>
      <c r="I122" s="217"/>
      <c r="J122" s="218">
        <f>ROUND(I122*H122,2)</f>
        <v>0</v>
      </c>
      <c r="K122" s="214" t="s">
        <v>19</v>
      </c>
      <c r="L122" s="44"/>
      <c r="M122" s="219" t="s">
        <v>19</v>
      </c>
      <c r="N122" s="220" t="s">
        <v>44</v>
      </c>
      <c r="O122" s="84"/>
      <c r="P122" s="221">
        <f>O122*H122</f>
        <v>0</v>
      </c>
      <c r="Q122" s="221">
        <v>0</v>
      </c>
      <c r="R122" s="221">
        <f>Q122*H122</f>
        <v>0</v>
      </c>
      <c r="S122" s="221">
        <v>0</v>
      </c>
      <c r="T122" s="222">
        <f>S122*H122</f>
        <v>0</v>
      </c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R122" s="223" t="s">
        <v>440</v>
      </c>
      <c r="AT122" s="223" t="s">
        <v>160</v>
      </c>
      <c r="AU122" s="223" t="s">
        <v>83</v>
      </c>
      <c r="AY122" s="17" t="s">
        <v>159</v>
      </c>
      <c r="BE122" s="224">
        <f>IF(N122="základní",J122,0)</f>
        <v>0</v>
      </c>
      <c r="BF122" s="224">
        <f>IF(N122="snížená",J122,0)</f>
        <v>0</v>
      </c>
      <c r="BG122" s="224">
        <f>IF(N122="zákl. přenesená",J122,0)</f>
        <v>0</v>
      </c>
      <c r="BH122" s="224">
        <f>IF(N122="sníž. přenesená",J122,0)</f>
        <v>0</v>
      </c>
      <c r="BI122" s="224">
        <f>IF(N122="nulová",J122,0)</f>
        <v>0</v>
      </c>
      <c r="BJ122" s="17" t="s">
        <v>81</v>
      </c>
      <c r="BK122" s="224">
        <f>ROUND(I122*H122,2)</f>
        <v>0</v>
      </c>
      <c r="BL122" s="17" t="s">
        <v>440</v>
      </c>
      <c r="BM122" s="223" t="s">
        <v>1839</v>
      </c>
    </row>
    <row r="123" s="2" customFormat="1">
      <c r="A123" s="38"/>
      <c r="B123" s="39"/>
      <c r="C123" s="40"/>
      <c r="D123" s="225" t="s">
        <v>166</v>
      </c>
      <c r="E123" s="40"/>
      <c r="F123" s="226" t="s">
        <v>1838</v>
      </c>
      <c r="G123" s="40"/>
      <c r="H123" s="40"/>
      <c r="I123" s="227"/>
      <c r="J123" s="40"/>
      <c r="K123" s="40"/>
      <c r="L123" s="44"/>
      <c r="M123" s="228"/>
      <c r="N123" s="229"/>
      <c r="O123" s="84"/>
      <c r="P123" s="84"/>
      <c r="Q123" s="84"/>
      <c r="R123" s="84"/>
      <c r="S123" s="84"/>
      <c r="T123" s="85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T123" s="17" t="s">
        <v>166</v>
      </c>
      <c r="AU123" s="17" t="s">
        <v>83</v>
      </c>
    </row>
    <row r="124" s="2" customFormat="1" ht="16.5" customHeight="1">
      <c r="A124" s="38"/>
      <c r="B124" s="39"/>
      <c r="C124" s="212" t="s">
        <v>289</v>
      </c>
      <c r="D124" s="212" t="s">
        <v>160</v>
      </c>
      <c r="E124" s="213" t="s">
        <v>289</v>
      </c>
      <c r="F124" s="214" t="s">
        <v>1840</v>
      </c>
      <c r="G124" s="215" t="s">
        <v>338</v>
      </c>
      <c r="H124" s="216">
        <v>1</v>
      </c>
      <c r="I124" s="217"/>
      <c r="J124" s="218">
        <f>ROUND(I124*H124,2)</f>
        <v>0</v>
      </c>
      <c r="K124" s="214" t="s">
        <v>19</v>
      </c>
      <c r="L124" s="44"/>
      <c r="M124" s="219" t="s">
        <v>19</v>
      </c>
      <c r="N124" s="220" t="s">
        <v>44</v>
      </c>
      <c r="O124" s="84"/>
      <c r="P124" s="221">
        <f>O124*H124</f>
        <v>0</v>
      </c>
      <c r="Q124" s="221">
        <v>0</v>
      </c>
      <c r="R124" s="221">
        <f>Q124*H124</f>
        <v>0</v>
      </c>
      <c r="S124" s="221">
        <v>0</v>
      </c>
      <c r="T124" s="222">
        <f>S124*H124</f>
        <v>0</v>
      </c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R124" s="223" t="s">
        <v>440</v>
      </c>
      <c r="AT124" s="223" t="s">
        <v>160</v>
      </c>
      <c r="AU124" s="223" t="s">
        <v>83</v>
      </c>
      <c r="AY124" s="17" t="s">
        <v>159</v>
      </c>
      <c r="BE124" s="224">
        <f>IF(N124="základní",J124,0)</f>
        <v>0</v>
      </c>
      <c r="BF124" s="224">
        <f>IF(N124="snížená",J124,0)</f>
        <v>0</v>
      </c>
      <c r="BG124" s="224">
        <f>IF(N124="zákl. přenesená",J124,0)</f>
        <v>0</v>
      </c>
      <c r="BH124" s="224">
        <f>IF(N124="sníž. přenesená",J124,0)</f>
        <v>0</v>
      </c>
      <c r="BI124" s="224">
        <f>IF(N124="nulová",J124,0)</f>
        <v>0</v>
      </c>
      <c r="BJ124" s="17" t="s">
        <v>81</v>
      </c>
      <c r="BK124" s="224">
        <f>ROUND(I124*H124,2)</f>
        <v>0</v>
      </c>
      <c r="BL124" s="17" t="s">
        <v>440</v>
      </c>
      <c r="BM124" s="223" t="s">
        <v>1841</v>
      </c>
    </row>
    <row r="125" s="2" customFormat="1">
      <c r="A125" s="38"/>
      <c r="B125" s="39"/>
      <c r="C125" s="40"/>
      <c r="D125" s="225" t="s">
        <v>166</v>
      </c>
      <c r="E125" s="40"/>
      <c r="F125" s="226" t="s">
        <v>1840</v>
      </c>
      <c r="G125" s="40"/>
      <c r="H125" s="40"/>
      <c r="I125" s="227"/>
      <c r="J125" s="40"/>
      <c r="K125" s="40"/>
      <c r="L125" s="44"/>
      <c r="M125" s="228"/>
      <c r="N125" s="229"/>
      <c r="O125" s="84"/>
      <c r="P125" s="84"/>
      <c r="Q125" s="84"/>
      <c r="R125" s="84"/>
      <c r="S125" s="84"/>
      <c r="T125" s="85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T125" s="17" t="s">
        <v>166</v>
      </c>
      <c r="AU125" s="17" t="s">
        <v>83</v>
      </c>
    </row>
    <row r="126" s="2" customFormat="1" ht="16.5" customHeight="1">
      <c r="A126" s="38"/>
      <c r="B126" s="39"/>
      <c r="C126" s="212" t="s">
        <v>310</v>
      </c>
      <c r="D126" s="212" t="s">
        <v>160</v>
      </c>
      <c r="E126" s="213" t="s">
        <v>310</v>
      </c>
      <c r="F126" s="214" t="s">
        <v>1842</v>
      </c>
      <c r="G126" s="215" t="s">
        <v>338</v>
      </c>
      <c r="H126" s="216">
        <v>1</v>
      </c>
      <c r="I126" s="217"/>
      <c r="J126" s="218">
        <f>ROUND(I126*H126,2)</f>
        <v>0</v>
      </c>
      <c r="K126" s="214" t="s">
        <v>19</v>
      </c>
      <c r="L126" s="44"/>
      <c r="M126" s="219" t="s">
        <v>19</v>
      </c>
      <c r="N126" s="220" t="s">
        <v>44</v>
      </c>
      <c r="O126" s="84"/>
      <c r="P126" s="221">
        <f>O126*H126</f>
        <v>0</v>
      </c>
      <c r="Q126" s="221">
        <v>0</v>
      </c>
      <c r="R126" s="221">
        <f>Q126*H126</f>
        <v>0</v>
      </c>
      <c r="S126" s="221">
        <v>0</v>
      </c>
      <c r="T126" s="222">
        <f>S126*H126</f>
        <v>0</v>
      </c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R126" s="223" t="s">
        <v>440</v>
      </c>
      <c r="AT126" s="223" t="s">
        <v>160</v>
      </c>
      <c r="AU126" s="223" t="s">
        <v>83</v>
      </c>
      <c r="AY126" s="17" t="s">
        <v>159</v>
      </c>
      <c r="BE126" s="224">
        <f>IF(N126="základní",J126,0)</f>
        <v>0</v>
      </c>
      <c r="BF126" s="224">
        <f>IF(N126="snížená",J126,0)</f>
        <v>0</v>
      </c>
      <c r="BG126" s="224">
        <f>IF(N126="zákl. přenesená",J126,0)</f>
        <v>0</v>
      </c>
      <c r="BH126" s="224">
        <f>IF(N126="sníž. přenesená",J126,0)</f>
        <v>0</v>
      </c>
      <c r="BI126" s="224">
        <f>IF(N126="nulová",J126,0)</f>
        <v>0</v>
      </c>
      <c r="BJ126" s="17" t="s">
        <v>81</v>
      </c>
      <c r="BK126" s="224">
        <f>ROUND(I126*H126,2)</f>
        <v>0</v>
      </c>
      <c r="BL126" s="17" t="s">
        <v>440</v>
      </c>
      <c r="BM126" s="223" t="s">
        <v>1843</v>
      </c>
    </row>
    <row r="127" s="2" customFormat="1">
      <c r="A127" s="38"/>
      <c r="B127" s="39"/>
      <c r="C127" s="40"/>
      <c r="D127" s="225" t="s">
        <v>166</v>
      </c>
      <c r="E127" s="40"/>
      <c r="F127" s="226" t="s">
        <v>1842</v>
      </c>
      <c r="G127" s="40"/>
      <c r="H127" s="40"/>
      <c r="I127" s="227"/>
      <c r="J127" s="40"/>
      <c r="K127" s="40"/>
      <c r="L127" s="44"/>
      <c r="M127" s="228"/>
      <c r="N127" s="229"/>
      <c r="O127" s="84"/>
      <c r="P127" s="84"/>
      <c r="Q127" s="84"/>
      <c r="R127" s="84"/>
      <c r="S127" s="84"/>
      <c r="T127" s="85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T127" s="17" t="s">
        <v>166</v>
      </c>
      <c r="AU127" s="17" t="s">
        <v>83</v>
      </c>
    </row>
    <row r="128" s="2" customFormat="1" ht="16.5" customHeight="1">
      <c r="A128" s="38"/>
      <c r="B128" s="39"/>
      <c r="C128" s="212" t="s">
        <v>316</v>
      </c>
      <c r="D128" s="212" t="s">
        <v>160</v>
      </c>
      <c r="E128" s="213" t="s">
        <v>316</v>
      </c>
      <c r="F128" s="214" t="s">
        <v>1844</v>
      </c>
      <c r="G128" s="215" t="s">
        <v>338</v>
      </c>
      <c r="H128" s="216">
        <v>1</v>
      </c>
      <c r="I128" s="217"/>
      <c r="J128" s="218">
        <f>ROUND(I128*H128,2)</f>
        <v>0</v>
      </c>
      <c r="K128" s="214" t="s">
        <v>19</v>
      </c>
      <c r="L128" s="44"/>
      <c r="M128" s="219" t="s">
        <v>19</v>
      </c>
      <c r="N128" s="220" t="s">
        <v>44</v>
      </c>
      <c r="O128" s="84"/>
      <c r="P128" s="221">
        <f>O128*H128</f>
        <v>0</v>
      </c>
      <c r="Q128" s="221">
        <v>0</v>
      </c>
      <c r="R128" s="221">
        <f>Q128*H128</f>
        <v>0</v>
      </c>
      <c r="S128" s="221">
        <v>0</v>
      </c>
      <c r="T128" s="222">
        <f>S128*H128</f>
        <v>0</v>
      </c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R128" s="223" t="s">
        <v>440</v>
      </c>
      <c r="AT128" s="223" t="s">
        <v>160</v>
      </c>
      <c r="AU128" s="223" t="s">
        <v>83</v>
      </c>
      <c r="AY128" s="17" t="s">
        <v>159</v>
      </c>
      <c r="BE128" s="224">
        <f>IF(N128="základní",J128,0)</f>
        <v>0</v>
      </c>
      <c r="BF128" s="224">
        <f>IF(N128="snížená",J128,0)</f>
        <v>0</v>
      </c>
      <c r="BG128" s="224">
        <f>IF(N128="zákl. přenesená",J128,0)</f>
        <v>0</v>
      </c>
      <c r="BH128" s="224">
        <f>IF(N128="sníž. přenesená",J128,0)</f>
        <v>0</v>
      </c>
      <c r="BI128" s="224">
        <f>IF(N128="nulová",J128,0)</f>
        <v>0</v>
      </c>
      <c r="BJ128" s="17" t="s">
        <v>81</v>
      </c>
      <c r="BK128" s="224">
        <f>ROUND(I128*H128,2)</f>
        <v>0</v>
      </c>
      <c r="BL128" s="17" t="s">
        <v>440</v>
      </c>
      <c r="BM128" s="223" t="s">
        <v>1845</v>
      </c>
    </row>
    <row r="129" s="2" customFormat="1">
      <c r="A129" s="38"/>
      <c r="B129" s="39"/>
      <c r="C129" s="40"/>
      <c r="D129" s="225" t="s">
        <v>166</v>
      </c>
      <c r="E129" s="40"/>
      <c r="F129" s="226" t="s">
        <v>1844</v>
      </c>
      <c r="G129" s="40"/>
      <c r="H129" s="40"/>
      <c r="I129" s="227"/>
      <c r="J129" s="40"/>
      <c r="K129" s="40"/>
      <c r="L129" s="44"/>
      <c r="M129" s="228"/>
      <c r="N129" s="229"/>
      <c r="O129" s="84"/>
      <c r="P129" s="84"/>
      <c r="Q129" s="84"/>
      <c r="R129" s="84"/>
      <c r="S129" s="84"/>
      <c r="T129" s="85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T129" s="17" t="s">
        <v>166</v>
      </c>
      <c r="AU129" s="17" t="s">
        <v>83</v>
      </c>
    </row>
    <row r="130" s="2" customFormat="1" ht="16.5" customHeight="1">
      <c r="A130" s="38"/>
      <c r="B130" s="39"/>
      <c r="C130" s="212" t="s">
        <v>7</v>
      </c>
      <c r="D130" s="212" t="s">
        <v>160</v>
      </c>
      <c r="E130" s="213" t="s">
        <v>7</v>
      </c>
      <c r="F130" s="214" t="s">
        <v>1846</v>
      </c>
      <c r="G130" s="215" t="s">
        <v>338</v>
      </c>
      <c r="H130" s="216">
        <v>1</v>
      </c>
      <c r="I130" s="217"/>
      <c r="J130" s="218">
        <f>ROUND(I130*H130,2)</f>
        <v>0</v>
      </c>
      <c r="K130" s="214" t="s">
        <v>19</v>
      </c>
      <c r="L130" s="44"/>
      <c r="M130" s="219" t="s">
        <v>19</v>
      </c>
      <c r="N130" s="220" t="s">
        <v>44</v>
      </c>
      <c r="O130" s="84"/>
      <c r="P130" s="221">
        <f>O130*H130</f>
        <v>0</v>
      </c>
      <c r="Q130" s="221">
        <v>0</v>
      </c>
      <c r="R130" s="221">
        <f>Q130*H130</f>
        <v>0</v>
      </c>
      <c r="S130" s="221">
        <v>0</v>
      </c>
      <c r="T130" s="222">
        <f>S130*H130</f>
        <v>0</v>
      </c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R130" s="223" t="s">
        <v>440</v>
      </c>
      <c r="AT130" s="223" t="s">
        <v>160</v>
      </c>
      <c r="AU130" s="223" t="s">
        <v>83</v>
      </c>
      <c r="AY130" s="17" t="s">
        <v>159</v>
      </c>
      <c r="BE130" s="224">
        <f>IF(N130="základní",J130,0)</f>
        <v>0</v>
      </c>
      <c r="BF130" s="224">
        <f>IF(N130="snížená",J130,0)</f>
        <v>0</v>
      </c>
      <c r="BG130" s="224">
        <f>IF(N130="zákl. přenesená",J130,0)</f>
        <v>0</v>
      </c>
      <c r="BH130" s="224">
        <f>IF(N130="sníž. přenesená",J130,0)</f>
        <v>0</v>
      </c>
      <c r="BI130" s="224">
        <f>IF(N130="nulová",J130,0)</f>
        <v>0</v>
      </c>
      <c r="BJ130" s="17" t="s">
        <v>81</v>
      </c>
      <c r="BK130" s="224">
        <f>ROUND(I130*H130,2)</f>
        <v>0</v>
      </c>
      <c r="BL130" s="17" t="s">
        <v>440</v>
      </c>
      <c r="BM130" s="223" t="s">
        <v>1847</v>
      </c>
    </row>
    <row r="131" s="2" customFormat="1">
      <c r="A131" s="38"/>
      <c r="B131" s="39"/>
      <c r="C131" s="40"/>
      <c r="D131" s="225" t="s">
        <v>166</v>
      </c>
      <c r="E131" s="40"/>
      <c r="F131" s="226" t="s">
        <v>1846</v>
      </c>
      <c r="G131" s="40"/>
      <c r="H131" s="40"/>
      <c r="I131" s="227"/>
      <c r="J131" s="40"/>
      <c r="K131" s="40"/>
      <c r="L131" s="44"/>
      <c r="M131" s="228"/>
      <c r="N131" s="229"/>
      <c r="O131" s="84"/>
      <c r="P131" s="84"/>
      <c r="Q131" s="84"/>
      <c r="R131" s="84"/>
      <c r="S131" s="84"/>
      <c r="T131" s="85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T131" s="17" t="s">
        <v>166</v>
      </c>
      <c r="AU131" s="17" t="s">
        <v>83</v>
      </c>
    </row>
    <row r="132" s="2" customFormat="1" ht="16.5" customHeight="1">
      <c r="A132" s="38"/>
      <c r="B132" s="39"/>
      <c r="C132" s="212" t="s">
        <v>341</v>
      </c>
      <c r="D132" s="212" t="s">
        <v>160</v>
      </c>
      <c r="E132" s="213" t="s">
        <v>341</v>
      </c>
      <c r="F132" s="214" t="s">
        <v>1848</v>
      </c>
      <c r="G132" s="215" t="s">
        <v>338</v>
      </c>
      <c r="H132" s="216">
        <v>1</v>
      </c>
      <c r="I132" s="217"/>
      <c r="J132" s="218">
        <f>ROUND(I132*H132,2)</f>
        <v>0</v>
      </c>
      <c r="K132" s="214" t="s">
        <v>19</v>
      </c>
      <c r="L132" s="44"/>
      <c r="M132" s="219" t="s">
        <v>19</v>
      </c>
      <c r="N132" s="220" t="s">
        <v>44</v>
      </c>
      <c r="O132" s="84"/>
      <c r="P132" s="221">
        <f>O132*H132</f>
        <v>0</v>
      </c>
      <c r="Q132" s="221">
        <v>0</v>
      </c>
      <c r="R132" s="221">
        <f>Q132*H132</f>
        <v>0</v>
      </c>
      <c r="S132" s="221">
        <v>0</v>
      </c>
      <c r="T132" s="222">
        <f>S132*H132</f>
        <v>0</v>
      </c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R132" s="223" t="s">
        <v>440</v>
      </c>
      <c r="AT132" s="223" t="s">
        <v>160</v>
      </c>
      <c r="AU132" s="223" t="s">
        <v>83</v>
      </c>
      <c r="AY132" s="17" t="s">
        <v>159</v>
      </c>
      <c r="BE132" s="224">
        <f>IF(N132="základní",J132,0)</f>
        <v>0</v>
      </c>
      <c r="BF132" s="224">
        <f>IF(N132="snížená",J132,0)</f>
        <v>0</v>
      </c>
      <c r="BG132" s="224">
        <f>IF(N132="zákl. přenesená",J132,0)</f>
        <v>0</v>
      </c>
      <c r="BH132" s="224">
        <f>IF(N132="sníž. přenesená",J132,0)</f>
        <v>0</v>
      </c>
      <c r="BI132" s="224">
        <f>IF(N132="nulová",J132,0)</f>
        <v>0</v>
      </c>
      <c r="BJ132" s="17" t="s">
        <v>81</v>
      </c>
      <c r="BK132" s="224">
        <f>ROUND(I132*H132,2)</f>
        <v>0</v>
      </c>
      <c r="BL132" s="17" t="s">
        <v>440</v>
      </c>
      <c r="BM132" s="223" t="s">
        <v>1849</v>
      </c>
    </row>
    <row r="133" s="2" customFormat="1">
      <c r="A133" s="38"/>
      <c r="B133" s="39"/>
      <c r="C133" s="40"/>
      <c r="D133" s="225" t="s">
        <v>166</v>
      </c>
      <c r="E133" s="40"/>
      <c r="F133" s="226" t="s">
        <v>1848</v>
      </c>
      <c r="G133" s="40"/>
      <c r="H133" s="40"/>
      <c r="I133" s="227"/>
      <c r="J133" s="40"/>
      <c r="K133" s="40"/>
      <c r="L133" s="44"/>
      <c r="M133" s="228"/>
      <c r="N133" s="229"/>
      <c r="O133" s="84"/>
      <c r="P133" s="84"/>
      <c r="Q133" s="84"/>
      <c r="R133" s="84"/>
      <c r="S133" s="84"/>
      <c r="T133" s="85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T133" s="17" t="s">
        <v>166</v>
      </c>
      <c r="AU133" s="17" t="s">
        <v>83</v>
      </c>
    </row>
    <row r="134" s="2" customFormat="1" ht="16.5" customHeight="1">
      <c r="A134" s="38"/>
      <c r="B134" s="39"/>
      <c r="C134" s="212" t="s">
        <v>348</v>
      </c>
      <c r="D134" s="212" t="s">
        <v>160</v>
      </c>
      <c r="E134" s="213" t="s">
        <v>348</v>
      </c>
      <c r="F134" s="214" t="s">
        <v>1850</v>
      </c>
      <c r="G134" s="215" t="s">
        <v>299</v>
      </c>
      <c r="H134" s="216">
        <v>770</v>
      </c>
      <c r="I134" s="217"/>
      <c r="J134" s="218">
        <f>ROUND(I134*H134,2)</f>
        <v>0</v>
      </c>
      <c r="K134" s="214" t="s">
        <v>19</v>
      </c>
      <c r="L134" s="44"/>
      <c r="M134" s="219" t="s">
        <v>19</v>
      </c>
      <c r="N134" s="220" t="s">
        <v>44</v>
      </c>
      <c r="O134" s="84"/>
      <c r="P134" s="221">
        <f>O134*H134</f>
        <v>0</v>
      </c>
      <c r="Q134" s="221">
        <v>0</v>
      </c>
      <c r="R134" s="221">
        <f>Q134*H134</f>
        <v>0</v>
      </c>
      <c r="S134" s="221">
        <v>0</v>
      </c>
      <c r="T134" s="222">
        <f>S134*H134</f>
        <v>0</v>
      </c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R134" s="223" t="s">
        <v>440</v>
      </c>
      <c r="AT134" s="223" t="s">
        <v>160</v>
      </c>
      <c r="AU134" s="223" t="s">
        <v>83</v>
      </c>
      <c r="AY134" s="17" t="s">
        <v>159</v>
      </c>
      <c r="BE134" s="224">
        <f>IF(N134="základní",J134,0)</f>
        <v>0</v>
      </c>
      <c r="BF134" s="224">
        <f>IF(N134="snížená",J134,0)</f>
        <v>0</v>
      </c>
      <c r="BG134" s="224">
        <f>IF(N134="zákl. přenesená",J134,0)</f>
        <v>0</v>
      </c>
      <c r="BH134" s="224">
        <f>IF(N134="sníž. přenesená",J134,0)</f>
        <v>0</v>
      </c>
      <c r="BI134" s="224">
        <f>IF(N134="nulová",J134,0)</f>
        <v>0</v>
      </c>
      <c r="BJ134" s="17" t="s">
        <v>81</v>
      </c>
      <c r="BK134" s="224">
        <f>ROUND(I134*H134,2)</f>
        <v>0</v>
      </c>
      <c r="BL134" s="17" t="s">
        <v>440</v>
      </c>
      <c r="BM134" s="223" t="s">
        <v>1851</v>
      </c>
    </row>
    <row r="135" s="2" customFormat="1">
      <c r="A135" s="38"/>
      <c r="B135" s="39"/>
      <c r="C135" s="40"/>
      <c r="D135" s="225" t="s">
        <v>166</v>
      </c>
      <c r="E135" s="40"/>
      <c r="F135" s="226" t="s">
        <v>1850</v>
      </c>
      <c r="G135" s="40"/>
      <c r="H135" s="40"/>
      <c r="I135" s="227"/>
      <c r="J135" s="40"/>
      <c r="K135" s="40"/>
      <c r="L135" s="44"/>
      <c r="M135" s="228"/>
      <c r="N135" s="229"/>
      <c r="O135" s="84"/>
      <c r="P135" s="84"/>
      <c r="Q135" s="84"/>
      <c r="R135" s="84"/>
      <c r="S135" s="84"/>
      <c r="T135" s="85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T135" s="17" t="s">
        <v>166</v>
      </c>
      <c r="AU135" s="17" t="s">
        <v>83</v>
      </c>
    </row>
    <row r="136" s="2" customFormat="1" ht="16.5" customHeight="1">
      <c r="A136" s="38"/>
      <c r="B136" s="39"/>
      <c r="C136" s="212" t="s">
        <v>821</v>
      </c>
      <c r="D136" s="212" t="s">
        <v>160</v>
      </c>
      <c r="E136" s="213" t="s">
        <v>821</v>
      </c>
      <c r="F136" s="214" t="s">
        <v>1852</v>
      </c>
      <c r="G136" s="215" t="s">
        <v>1711</v>
      </c>
      <c r="H136" s="216">
        <v>28</v>
      </c>
      <c r="I136" s="217"/>
      <c r="J136" s="218">
        <f>ROUND(I136*H136,2)</f>
        <v>0</v>
      </c>
      <c r="K136" s="214" t="s">
        <v>19</v>
      </c>
      <c r="L136" s="44"/>
      <c r="M136" s="219" t="s">
        <v>19</v>
      </c>
      <c r="N136" s="220" t="s">
        <v>44</v>
      </c>
      <c r="O136" s="84"/>
      <c r="P136" s="221">
        <f>O136*H136</f>
        <v>0</v>
      </c>
      <c r="Q136" s="221">
        <v>0</v>
      </c>
      <c r="R136" s="221">
        <f>Q136*H136</f>
        <v>0</v>
      </c>
      <c r="S136" s="221">
        <v>0</v>
      </c>
      <c r="T136" s="222">
        <f>S136*H136</f>
        <v>0</v>
      </c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R136" s="223" t="s">
        <v>440</v>
      </c>
      <c r="AT136" s="223" t="s">
        <v>160</v>
      </c>
      <c r="AU136" s="223" t="s">
        <v>83</v>
      </c>
      <c r="AY136" s="17" t="s">
        <v>159</v>
      </c>
      <c r="BE136" s="224">
        <f>IF(N136="základní",J136,0)</f>
        <v>0</v>
      </c>
      <c r="BF136" s="224">
        <f>IF(N136="snížená",J136,0)</f>
        <v>0</v>
      </c>
      <c r="BG136" s="224">
        <f>IF(N136="zákl. přenesená",J136,0)</f>
        <v>0</v>
      </c>
      <c r="BH136" s="224">
        <f>IF(N136="sníž. přenesená",J136,0)</f>
        <v>0</v>
      </c>
      <c r="BI136" s="224">
        <f>IF(N136="nulová",J136,0)</f>
        <v>0</v>
      </c>
      <c r="BJ136" s="17" t="s">
        <v>81</v>
      </c>
      <c r="BK136" s="224">
        <f>ROUND(I136*H136,2)</f>
        <v>0</v>
      </c>
      <c r="BL136" s="17" t="s">
        <v>440</v>
      </c>
      <c r="BM136" s="223" t="s">
        <v>1853</v>
      </c>
    </row>
    <row r="137" s="2" customFormat="1">
      <c r="A137" s="38"/>
      <c r="B137" s="39"/>
      <c r="C137" s="40"/>
      <c r="D137" s="225" t="s">
        <v>166</v>
      </c>
      <c r="E137" s="40"/>
      <c r="F137" s="226" t="s">
        <v>1852</v>
      </c>
      <c r="G137" s="40"/>
      <c r="H137" s="40"/>
      <c r="I137" s="227"/>
      <c r="J137" s="40"/>
      <c r="K137" s="40"/>
      <c r="L137" s="44"/>
      <c r="M137" s="228"/>
      <c r="N137" s="229"/>
      <c r="O137" s="84"/>
      <c r="P137" s="84"/>
      <c r="Q137" s="84"/>
      <c r="R137" s="84"/>
      <c r="S137" s="84"/>
      <c r="T137" s="85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T137" s="17" t="s">
        <v>166</v>
      </c>
      <c r="AU137" s="17" t="s">
        <v>83</v>
      </c>
    </row>
    <row r="138" s="2" customFormat="1" ht="16.5" customHeight="1">
      <c r="A138" s="38"/>
      <c r="B138" s="39"/>
      <c r="C138" s="212" t="s">
        <v>827</v>
      </c>
      <c r="D138" s="212" t="s">
        <v>160</v>
      </c>
      <c r="E138" s="213" t="s">
        <v>827</v>
      </c>
      <c r="F138" s="214" t="s">
        <v>1854</v>
      </c>
      <c r="G138" s="215" t="s">
        <v>338</v>
      </c>
      <c r="H138" s="216">
        <v>18</v>
      </c>
      <c r="I138" s="217"/>
      <c r="J138" s="218">
        <f>ROUND(I138*H138,2)</f>
        <v>0</v>
      </c>
      <c r="K138" s="214" t="s">
        <v>19</v>
      </c>
      <c r="L138" s="44"/>
      <c r="M138" s="219" t="s">
        <v>19</v>
      </c>
      <c r="N138" s="220" t="s">
        <v>44</v>
      </c>
      <c r="O138" s="84"/>
      <c r="P138" s="221">
        <f>O138*H138</f>
        <v>0</v>
      </c>
      <c r="Q138" s="221">
        <v>0</v>
      </c>
      <c r="R138" s="221">
        <f>Q138*H138</f>
        <v>0</v>
      </c>
      <c r="S138" s="221">
        <v>0</v>
      </c>
      <c r="T138" s="222">
        <f>S138*H138</f>
        <v>0</v>
      </c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R138" s="223" t="s">
        <v>440</v>
      </c>
      <c r="AT138" s="223" t="s">
        <v>160</v>
      </c>
      <c r="AU138" s="223" t="s">
        <v>83</v>
      </c>
      <c r="AY138" s="17" t="s">
        <v>159</v>
      </c>
      <c r="BE138" s="224">
        <f>IF(N138="základní",J138,0)</f>
        <v>0</v>
      </c>
      <c r="BF138" s="224">
        <f>IF(N138="snížená",J138,0)</f>
        <v>0</v>
      </c>
      <c r="BG138" s="224">
        <f>IF(N138="zákl. přenesená",J138,0)</f>
        <v>0</v>
      </c>
      <c r="BH138" s="224">
        <f>IF(N138="sníž. přenesená",J138,0)</f>
        <v>0</v>
      </c>
      <c r="BI138" s="224">
        <f>IF(N138="nulová",J138,0)</f>
        <v>0</v>
      </c>
      <c r="BJ138" s="17" t="s">
        <v>81</v>
      </c>
      <c r="BK138" s="224">
        <f>ROUND(I138*H138,2)</f>
        <v>0</v>
      </c>
      <c r="BL138" s="17" t="s">
        <v>440</v>
      </c>
      <c r="BM138" s="223" t="s">
        <v>1855</v>
      </c>
    </row>
    <row r="139" s="2" customFormat="1">
      <c r="A139" s="38"/>
      <c r="B139" s="39"/>
      <c r="C139" s="40"/>
      <c r="D139" s="225" t="s">
        <v>166</v>
      </c>
      <c r="E139" s="40"/>
      <c r="F139" s="226" t="s">
        <v>1854</v>
      </c>
      <c r="G139" s="40"/>
      <c r="H139" s="40"/>
      <c r="I139" s="227"/>
      <c r="J139" s="40"/>
      <c r="K139" s="40"/>
      <c r="L139" s="44"/>
      <c r="M139" s="228"/>
      <c r="N139" s="229"/>
      <c r="O139" s="84"/>
      <c r="P139" s="84"/>
      <c r="Q139" s="84"/>
      <c r="R139" s="84"/>
      <c r="S139" s="84"/>
      <c r="T139" s="85"/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T139" s="17" t="s">
        <v>166</v>
      </c>
      <c r="AU139" s="17" t="s">
        <v>83</v>
      </c>
    </row>
    <row r="140" s="2" customFormat="1" ht="16.5" customHeight="1">
      <c r="A140" s="38"/>
      <c r="B140" s="39"/>
      <c r="C140" s="212" t="s">
        <v>428</v>
      </c>
      <c r="D140" s="212" t="s">
        <v>160</v>
      </c>
      <c r="E140" s="213" t="s">
        <v>428</v>
      </c>
      <c r="F140" s="214" t="s">
        <v>1856</v>
      </c>
      <c r="G140" s="215" t="s">
        <v>299</v>
      </c>
      <c r="H140" s="216">
        <v>210</v>
      </c>
      <c r="I140" s="217"/>
      <c r="J140" s="218">
        <f>ROUND(I140*H140,2)</f>
        <v>0</v>
      </c>
      <c r="K140" s="214" t="s">
        <v>19</v>
      </c>
      <c r="L140" s="44"/>
      <c r="M140" s="219" t="s">
        <v>19</v>
      </c>
      <c r="N140" s="220" t="s">
        <v>44</v>
      </c>
      <c r="O140" s="84"/>
      <c r="P140" s="221">
        <f>O140*H140</f>
        <v>0</v>
      </c>
      <c r="Q140" s="221">
        <v>0</v>
      </c>
      <c r="R140" s="221">
        <f>Q140*H140</f>
        <v>0</v>
      </c>
      <c r="S140" s="221">
        <v>0</v>
      </c>
      <c r="T140" s="222">
        <f>S140*H140</f>
        <v>0</v>
      </c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R140" s="223" t="s">
        <v>440</v>
      </c>
      <c r="AT140" s="223" t="s">
        <v>160</v>
      </c>
      <c r="AU140" s="223" t="s">
        <v>83</v>
      </c>
      <c r="AY140" s="17" t="s">
        <v>159</v>
      </c>
      <c r="BE140" s="224">
        <f>IF(N140="základní",J140,0)</f>
        <v>0</v>
      </c>
      <c r="BF140" s="224">
        <f>IF(N140="snížená",J140,0)</f>
        <v>0</v>
      </c>
      <c r="BG140" s="224">
        <f>IF(N140="zákl. přenesená",J140,0)</f>
        <v>0</v>
      </c>
      <c r="BH140" s="224">
        <f>IF(N140="sníž. přenesená",J140,0)</f>
        <v>0</v>
      </c>
      <c r="BI140" s="224">
        <f>IF(N140="nulová",J140,0)</f>
        <v>0</v>
      </c>
      <c r="BJ140" s="17" t="s">
        <v>81</v>
      </c>
      <c r="BK140" s="224">
        <f>ROUND(I140*H140,2)</f>
        <v>0</v>
      </c>
      <c r="BL140" s="17" t="s">
        <v>440</v>
      </c>
      <c r="BM140" s="223" t="s">
        <v>1857</v>
      </c>
    </row>
    <row r="141" s="2" customFormat="1">
      <c r="A141" s="38"/>
      <c r="B141" s="39"/>
      <c r="C141" s="40"/>
      <c r="D141" s="225" t="s">
        <v>166</v>
      </c>
      <c r="E141" s="40"/>
      <c r="F141" s="226" t="s">
        <v>1856</v>
      </c>
      <c r="G141" s="40"/>
      <c r="H141" s="40"/>
      <c r="I141" s="227"/>
      <c r="J141" s="40"/>
      <c r="K141" s="40"/>
      <c r="L141" s="44"/>
      <c r="M141" s="228"/>
      <c r="N141" s="229"/>
      <c r="O141" s="84"/>
      <c r="P141" s="84"/>
      <c r="Q141" s="84"/>
      <c r="R141" s="84"/>
      <c r="S141" s="84"/>
      <c r="T141" s="85"/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T141" s="17" t="s">
        <v>166</v>
      </c>
      <c r="AU141" s="17" t="s">
        <v>83</v>
      </c>
    </row>
    <row r="142" s="2" customFormat="1" ht="16.5" customHeight="1">
      <c r="A142" s="38"/>
      <c r="B142" s="39"/>
      <c r="C142" s="212" t="s">
        <v>838</v>
      </c>
      <c r="D142" s="212" t="s">
        <v>160</v>
      </c>
      <c r="E142" s="213" t="s">
        <v>838</v>
      </c>
      <c r="F142" s="214" t="s">
        <v>1858</v>
      </c>
      <c r="G142" s="215" t="s">
        <v>299</v>
      </c>
      <c r="H142" s="216">
        <v>55</v>
      </c>
      <c r="I142" s="217"/>
      <c r="J142" s="218">
        <f>ROUND(I142*H142,2)</f>
        <v>0</v>
      </c>
      <c r="K142" s="214" t="s">
        <v>19</v>
      </c>
      <c r="L142" s="44"/>
      <c r="M142" s="219" t="s">
        <v>19</v>
      </c>
      <c r="N142" s="220" t="s">
        <v>44</v>
      </c>
      <c r="O142" s="84"/>
      <c r="P142" s="221">
        <f>O142*H142</f>
        <v>0</v>
      </c>
      <c r="Q142" s="221">
        <v>0</v>
      </c>
      <c r="R142" s="221">
        <f>Q142*H142</f>
        <v>0</v>
      </c>
      <c r="S142" s="221">
        <v>0</v>
      </c>
      <c r="T142" s="222">
        <f>S142*H142</f>
        <v>0</v>
      </c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R142" s="223" t="s">
        <v>440</v>
      </c>
      <c r="AT142" s="223" t="s">
        <v>160</v>
      </c>
      <c r="AU142" s="223" t="s">
        <v>83</v>
      </c>
      <c r="AY142" s="17" t="s">
        <v>159</v>
      </c>
      <c r="BE142" s="224">
        <f>IF(N142="základní",J142,0)</f>
        <v>0</v>
      </c>
      <c r="BF142" s="224">
        <f>IF(N142="snížená",J142,0)</f>
        <v>0</v>
      </c>
      <c r="BG142" s="224">
        <f>IF(N142="zákl. přenesená",J142,0)</f>
        <v>0</v>
      </c>
      <c r="BH142" s="224">
        <f>IF(N142="sníž. přenesená",J142,0)</f>
        <v>0</v>
      </c>
      <c r="BI142" s="224">
        <f>IF(N142="nulová",J142,0)</f>
        <v>0</v>
      </c>
      <c r="BJ142" s="17" t="s">
        <v>81</v>
      </c>
      <c r="BK142" s="224">
        <f>ROUND(I142*H142,2)</f>
        <v>0</v>
      </c>
      <c r="BL142" s="17" t="s">
        <v>440</v>
      </c>
      <c r="BM142" s="223" t="s">
        <v>1859</v>
      </c>
    </row>
    <row r="143" s="2" customFormat="1">
      <c r="A143" s="38"/>
      <c r="B143" s="39"/>
      <c r="C143" s="40"/>
      <c r="D143" s="225" t="s">
        <v>166</v>
      </c>
      <c r="E143" s="40"/>
      <c r="F143" s="226" t="s">
        <v>1858</v>
      </c>
      <c r="G143" s="40"/>
      <c r="H143" s="40"/>
      <c r="I143" s="227"/>
      <c r="J143" s="40"/>
      <c r="K143" s="40"/>
      <c r="L143" s="44"/>
      <c r="M143" s="228"/>
      <c r="N143" s="229"/>
      <c r="O143" s="84"/>
      <c r="P143" s="84"/>
      <c r="Q143" s="84"/>
      <c r="R143" s="84"/>
      <c r="S143" s="84"/>
      <c r="T143" s="85"/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T143" s="17" t="s">
        <v>166</v>
      </c>
      <c r="AU143" s="17" t="s">
        <v>83</v>
      </c>
    </row>
    <row r="144" s="2" customFormat="1" ht="16.5" customHeight="1">
      <c r="A144" s="38"/>
      <c r="B144" s="39"/>
      <c r="C144" s="212" t="s">
        <v>476</v>
      </c>
      <c r="D144" s="212" t="s">
        <v>160</v>
      </c>
      <c r="E144" s="213" t="s">
        <v>476</v>
      </c>
      <c r="F144" s="214" t="s">
        <v>1744</v>
      </c>
      <c r="G144" s="215" t="s">
        <v>299</v>
      </c>
      <c r="H144" s="216">
        <v>5</v>
      </c>
      <c r="I144" s="217"/>
      <c r="J144" s="218">
        <f>ROUND(I144*H144,2)</f>
        <v>0</v>
      </c>
      <c r="K144" s="214" t="s">
        <v>19</v>
      </c>
      <c r="L144" s="44"/>
      <c r="M144" s="219" t="s">
        <v>19</v>
      </c>
      <c r="N144" s="220" t="s">
        <v>44</v>
      </c>
      <c r="O144" s="84"/>
      <c r="P144" s="221">
        <f>O144*H144</f>
        <v>0</v>
      </c>
      <c r="Q144" s="221">
        <v>0</v>
      </c>
      <c r="R144" s="221">
        <f>Q144*H144</f>
        <v>0</v>
      </c>
      <c r="S144" s="221">
        <v>0</v>
      </c>
      <c r="T144" s="222">
        <f>S144*H144</f>
        <v>0</v>
      </c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R144" s="223" t="s">
        <v>440</v>
      </c>
      <c r="AT144" s="223" t="s">
        <v>160</v>
      </c>
      <c r="AU144" s="223" t="s">
        <v>83</v>
      </c>
      <c r="AY144" s="17" t="s">
        <v>159</v>
      </c>
      <c r="BE144" s="224">
        <f>IF(N144="základní",J144,0)</f>
        <v>0</v>
      </c>
      <c r="BF144" s="224">
        <f>IF(N144="snížená",J144,0)</f>
        <v>0</v>
      </c>
      <c r="BG144" s="224">
        <f>IF(N144="zákl. přenesená",J144,0)</f>
        <v>0</v>
      </c>
      <c r="BH144" s="224">
        <f>IF(N144="sníž. přenesená",J144,0)</f>
        <v>0</v>
      </c>
      <c r="BI144" s="224">
        <f>IF(N144="nulová",J144,0)</f>
        <v>0</v>
      </c>
      <c r="BJ144" s="17" t="s">
        <v>81</v>
      </c>
      <c r="BK144" s="224">
        <f>ROUND(I144*H144,2)</f>
        <v>0</v>
      </c>
      <c r="BL144" s="17" t="s">
        <v>440</v>
      </c>
      <c r="BM144" s="223" t="s">
        <v>1860</v>
      </c>
    </row>
    <row r="145" s="2" customFormat="1">
      <c r="A145" s="38"/>
      <c r="B145" s="39"/>
      <c r="C145" s="40"/>
      <c r="D145" s="225" t="s">
        <v>166</v>
      </c>
      <c r="E145" s="40"/>
      <c r="F145" s="226" t="s">
        <v>1744</v>
      </c>
      <c r="G145" s="40"/>
      <c r="H145" s="40"/>
      <c r="I145" s="227"/>
      <c r="J145" s="40"/>
      <c r="K145" s="40"/>
      <c r="L145" s="44"/>
      <c r="M145" s="228"/>
      <c r="N145" s="229"/>
      <c r="O145" s="84"/>
      <c r="P145" s="84"/>
      <c r="Q145" s="84"/>
      <c r="R145" s="84"/>
      <c r="S145" s="84"/>
      <c r="T145" s="85"/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T145" s="17" t="s">
        <v>166</v>
      </c>
      <c r="AU145" s="17" t="s">
        <v>83</v>
      </c>
    </row>
    <row r="146" s="2" customFormat="1" ht="16.5" customHeight="1">
      <c r="A146" s="38"/>
      <c r="B146" s="39"/>
      <c r="C146" s="212" t="s">
        <v>480</v>
      </c>
      <c r="D146" s="212" t="s">
        <v>160</v>
      </c>
      <c r="E146" s="213" t="s">
        <v>480</v>
      </c>
      <c r="F146" s="214" t="s">
        <v>1747</v>
      </c>
      <c r="G146" s="215" t="s">
        <v>299</v>
      </c>
      <c r="H146" s="216">
        <v>15</v>
      </c>
      <c r="I146" s="217"/>
      <c r="J146" s="218">
        <f>ROUND(I146*H146,2)</f>
        <v>0</v>
      </c>
      <c r="K146" s="214" t="s">
        <v>19</v>
      </c>
      <c r="L146" s="44"/>
      <c r="M146" s="219" t="s">
        <v>19</v>
      </c>
      <c r="N146" s="220" t="s">
        <v>44</v>
      </c>
      <c r="O146" s="84"/>
      <c r="P146" s="221">
        <f>O146*H146</f>
        <v>0</v>
      </c>
      <c r="Q146" s="221">
        <v>0</v>
      </c>
      <c r="R146" s="221">
        <f>Q146*H146</f>
        <v>0</v>
      </c>
      <c r="S146" s="221">
        <v>0</v>
      </c>
      <c r="T146" s="222">
        <f>S146*H146</f>
        <v>0</v>
      </c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R146" s="223" t="s">
        <v>440</v>
      </c>
      <c r="AT146" s="223" t="s">
        <v>160</v>
      </c>
      <c r="AU146" s="223" t="s">
        <v>83</v>
      </c>
      <c r="AY146" s="17" t="s">
        <v>159</v>
      </c>
      <c r="BE146" s="224">
        <f>IF(N146="základní",J146,0)</f>
        <v>0</v>
      </c>
      <c r="BF146" s="224">
        <f>IF(N146="snížená",J146,0)</f>
        <v>0</v>
      </c>
      <c r="BG146" s="224">
        <f>IF(N146="zákl. přenesená",J146,0)</f>
        <v>0</v>
      </c>
      <c r="BH146" s="224">
        <f>IF(N146="sníž. přenesená",J146,0)</f>
        <v>0</v>
      </c>
      <c r="BI146" s="224">
        <f>IF(N146="nulová",J146,0)</f>
        <v>0</v>
      </c>
      <c r="BJ146" s="17" t="s">
        <v>81</v>
      </c>
      <c r="BK146" s="224">
        <f>ROUND(I146*H146,2)</f>
        <v>0</v>
      </c>
      <c r="BL146" s="17" t="s">
        <v>440</v>
      </c>
      <c r="BM146" s="223" t="s">
        <v>1861</v>
      </c>
    </row>
    <row r="147" s="2" customFormat="1">
      <c r="A147" s="38"/>
      <c r="B147" s="39"/>
      <c r="C147" s="40"/>
      <c r="D147" s="225" t="s">
        <v>166</v>
      </c>
      <c r="E147" s="40"/>
      <c r="F147" s="226" t="s">
        <v>1747</v>
      </c>
      <c r="G147" s="40"/>
      <c r="H147" s="40"/>
      <c r="I147" s="227"/>
      <c r="J147" s="40"/>
      <c r="K147" s="40"/>
      <c r="L147" s="44"/>
      <c r="M147" s="228"/>
      <c r="N147" s="229"/>
      <c r="O147" s="84"/>
      <c r="P147" s="84"/>
      <c r="Q147" s="84"/>
      <c r="R147" s="84"/>
      <c r="S147" s="84"/>
      <c r="T147" s="85"/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T147" s="17" t="s">
        <v>166</v>
      </c>
      <c r="AU147" s="17" t="s">
        <v>83</v>
      </c>
    </row>
    <row r="148" s="2" customFormat="1" ht="16.5" customHeight="1">
      <c r="A148" s="38"/>
      <c r="B148" s="39"/>
      <c r="C148" s="212" t="s">
        <v>845</v>
      </c>
      <c r="D148" s="212" t="s">
        <v>160</v>
      </c>
      <c r="E148" s="213" t="s">
        <v>845</v>
      </c>
      <c r="F148" s="214" t="s">
        <v>1777</v>
      </c>
      <c r="G148" s="215" t="s">
        <v>332</v>
      </c>
      <c r="H148" s="216">
        <v>1</v>
      </c>
      <c r="I148" s="217"/>
      <c r="J148" s="218">
        <f>ROUND(I148*H148,2)</f>
        <v>0</v>
      </c>
      <c r="K148" s="214" t="s">
        <v>19</v>
      </c>
      <c r="L148" s="44"/>
      <c r="M148" s="219" t="s">
        <v>19</v>
      </c>
      <c r="N148" s="220" t="s">
        <v>44</v>
      </c>
      <c r="O148" s="84"/>
      <c r="P148" s="221">
        <f>O148*H148</f>
        <v>0</v>
      </c>
      <c r="Q148" s="221">
        <v>0</v>
      </c>
      <c r="R148" s="221">
        <f>Q148*H148</f>
        <v>0</v>
      </c>
      <c r="S148" s="221">
        <v>0</v>
      </c>
      <c r="T148" s="222">
        <f>S148*H148</f>
        <v>0</v>
      </c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R148" s="223" t="s">
        <v>440</v>
      </c>
      <c r="AT148" s="223" t="s">
        <v>160</v>
      </c>
      <c r="AU148" s="223" t="s">
        <v>83</v>
      </c>
      <c r="AY148" s="17" t="s">
        <v>159</v>
      </c>
      <c r="BE148" s="224">
        <f>IF(N148="základní",J148,0)</f>
        <v>0</v>
      </c>
      <c r="BF148" s="224">
        <f>IF(N148="snížená",J148,0)</f>
        <v>0</v>
      </c>
      <c r="BG148" s="224">
        <f>IF(N148="zákl. přenesená",J148,0)</f>
        <v>0</v>
      </c>
      <c r="BH148" s="224">
        <f>IF(N148="sníž. přenesená",J148,0)</f>
        <v>0</v>
      </c>
      <c r="BI148" s="224">
        <f>IF(N148="nulová",J148,0)</f>
        <v>0</v>
      </c>
      <c r="BJ148" s="17" t="s">
        <v>81</v>
      </c>
      <c r="BK148" s="224">
        <f>ROUND(I148*H148,2)</f>
        <v>0</v>
      </c>
      <c r="BL148" s="17" t="s">
        <v>440</v>
      </c>
      <c r="BM148" s="223" t="s">
        <v>1862</v>
      </c>
    </row>
    <row r="149" s="2" customFormat="1">
      <c r="A149" s="38"/>
      <c r="B149" s="39"/>
      <c r="C149" s="40"/>
      <c r="D149" s="225" t="s">
        <v>166</v>
      </c>
      <c r="E149" s="40"/>
      <c r="F149" s="226" t="s">
        <v>1777</v>
      </c>
      <c r="G149" s="40"/>
      <c r="H149" s="40"/>
      <c r="I149" s="227"/>
      <c r="J149" s="40"/>
      <c r="K149" s="40"/>
      <c r="L149" s="44"/>
      <c r="M149" s="228"/>
      <c r="N149" s="229"/>
      <c r="O149" s="84"/>
      <c r="P149" s="84"/>
      <c r="Q149" s="84"/>
      <c r="R149" s="84"/>
      <c r="S149" s="84"/>
      <c r="T149" s="85"/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T149" s="17" t="s">
        <v>166</v>
      </c>
      <c r="AU149" s="17" t="s">
        <v>83</v>
      </c>
    </row>
    <row r="150" s="2" customFormat="1" ht="16.5" customHeight="1">
      <c r="A150" s="38"/>
      <c r="B150" s="39"/>
      <c r="C150" s="212" t="s">
        <v>303</v>
      </c>
      <c r="D150" s="212" t="s">
        <v>160</v>
      </c>
      <c r="E150" s="213" t="s">
        <v>303</v>
      </c>
      <c r="F150" s="214" t="s">
        <v>1863</v>
      </c>
      <c r="G150" s="215" t="s">
        <v>338</v>
      </c>
      <c r="H150" s="216">
        <v>2</v>
      </c>
      <c r="I150" s="217"/>
      <c r="J150" s="218">
        <f>ROUND(I150*H150,2)</f>
        <v>0</v>
      </c>
      <c r="K150" s="214" t="s">
        <v>19</v>
      </c>
      <c r="L150" s="44"/>
      <c r="M150" s="219" t="s">
        <v>19</v>
      </c>
      <c r="N150" s="220" t="s">
        <v>44</v>
      </c>
      <c r="O150" s="84"/>
      <c r="P150" s="221">
        <f>O150*H150</f>
        <v>0</v>
      </c>
      <c r="Q150" s="221">
        <v>0</v>
      </c>
      <c r="R150" s="221">
        <f>Q150*H150</f>
        <v>0</v>
      </c>
      <c r="S150" s="221">
        <v>0</v>
      </c>
      <c r="T150" s="222">
        <f>S150*H150</f>
        <v>0</v>
      </c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R150" s="223" t="s">
        <v>440</v>
      </c>
      <c r="AT150" s="223" t="s">
        <v>160</v>
      </c>
      <c r="AU150" s="223" t="s">
        <v>83</v>
      </c>
      <c r="AY150" s="17" t="s">
        <v>159</v>
      </c>
      <c r="BE150" s="224">
        <f>IF(N150="základní",J150,0)</f>
        <v>0</v>
      </c>
      <c r="BF150" s="224">
        <f>IF(N150="snížená",J150,0)</f>
        <v>0</v>
      </c>
      <c r="BG150" s="224">
        <f>IF(N150="zákl. přenesená",J150,0)</f>
        <v>0</v>
      </c>
      <c r="BH150" s="224">
        <f>IF(N150="sníž. přenesená",J150,0)</f>
        <v>0</v>
      </c>
      <c r="BI150" s="224">
        <f>IF(N150="nulová",J150,0)</f>
        <v>0</v>
      </c>
      <c r="BJ150" s="17" t="s">
        <v>81</v>
      </c>
      <c r="BK150" s="224">
        <f>ROUND(I150*H150,2)</f>
        <v>0</v>
      </c>
      <c r="BL150" s="17" t="s">
        <v>440</v>
      </c>
      <c r="BM150" s="223" t="s">
        <v>1864</v>
      </c>
    </row>
    <row r="151" s="2" customFormat="1">
      <c r="A151" s="38"/>
      <c r="B151" s="39"/>
      <c r="C151" s="40"/>
      <c r="D151" s="225" t="s">
        <v>166</v>
      </c>
      <c r="E151" s="40"/>
      <c r="F151" s="226" t="s">
        <v>1863</v>
      </c>
      <c r="G151" s="40"/>
      <c r="H151" s="40"/>
      <c r="I151" s="227"/>
      <c r="J151" s="40"/>
      <c r="K151" s="40"/>
      <c r="L151" s="44"/>
      <c r="M151" s="228"/>
      <c r="N151" s="229"/>
      <c r="O151" s="84"/>
      <c r="P151" s="84"/>
      <c r="Q151" s="84"/>
      <c r="R151" s="84"/>
      <c r="S151" s="84"/>
      <c r="T151" s="85"/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T151" s="17" t="s">
        <v>166</v>
      </c>
      <c r="AU151" s="17" t="s">
        <v>83</v>
      </c>
    </row>
    <row r="152" s="2" customFormat="1" ht="16.5" customHeight="1">
      <c r="A152" s="38"/>
      <c r="B152" s="39"/>
      <c r="C152" s="212" t="s">
        <v>296</v>
      </c>
      <c r="D152" s="212" t="s">
        <v>160</v>
      </c>
      <c r="E152" s="213" t="s">
        <v>296</v>
      </c>
      <c r="F152" s="214" t="s">
        <v>1865</v>
      </c>
      <c r="G152" s="215" t="s">
        <v>927</v>
      </c>
      <c r="H152" s="216">
        <v>15</v>
      </c>
      <c r="I152" s="217"/>
      <c r="J152" s="218">
        <f>ROUND(I152*H152,2)</f>
        <v>0</v>
      </c>
      <c r="K152" s="214" t="s">
        <v>19</v>
      </c>
      <c r="L152" s="44"/>
      <c r="M152" s="219" t="s">
        <v>19</v>
      </c>
      <c r="N152" s="220" t="s">
        <v>44</v>
      </c>
      <c r="O152" s="84"/>
      <c r="P152" s="221">
        <f>O152*H152</f>
        <v>0</v>
      </c>
      <c r="Q152" s="221">
        <v>0</v>
      </c>
      <c r="R152" s="221">
        <f>Q152*H152</f>
        <v>0</v>
      </c>
      <c r="S152" s="221">
        <v>0</v>
      </c>
      <c r="T152" s="222">
        <f>S152*H152</f>
        <v>0</v>
      </c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R152" s="223" t="s">
        <v>440</v>
      </c>
      <c r="AT152" s="223" t="s">
        <v>160</v>
      </c>
      <c r="AU152" s="223" t="s">
        <v>83</v>
      </c>
      <c r="AY152" s="17" t="s">
        <v>159</v>
      </c>
      <c r="BE152" s="224">
        <f>IF(N152="základní",J152,0)</f>
        <v>0</v>
      </c>
      <c r="BF152" s="224">
        <f>IF(N152="snížená",J152,0)</f>
        <v>0</v>
      </c>
      <c r="BG152" s="224">
        <f>IF(N152="zákl. přenesená",J152,0)</f>
        <v>0</v>
      </c>
      <c r="BH152" s="224">
        <f>IF(N152="sníž. přenesená",J152,0)</f>
        <v>0</v>
      </c>
      <c r="BI152" s="224">
        <f>IF(N152="nulová",J152,0)</f>
        <v>0</v>
      </c>
      <c r="BJ152" s="17" t="s">
        <v>81</v>
      </c>
      <c r="BK152" s="224">
        <f>ROUND(I152*H152,2)</f>
        <v>0</v>
      </c>
      <c r="BL152" s="17" t="s">
        <v>440</v>
      </c>
      <c r="BM152" s="223" t="s">
        <v>1866</v>
      </c>
    </row>
    <row r="153" s="2" customFormat="1">
      <c r="A153" s="38"/>
      <c r="B153" s="39"/>
      <c r="C153" s="40"/>
      <c r="D153" s="225" t="s">
        <v>166</v>
      </c>
      <c r="E153" s="40"/>
      <c r="F153" s="226" t="s">
        <v>1865</v>
      </c>
      <c r="G153" s="40"/>
      <c r="H153" s="40"/>
      <c r="I153" s="227"/>
      <c r="J153" s="40"/>
      <c r="K153" s="40"/>
      <c r="L153" s="44"/>
      <c r="M153" s="228"/>
      <c r="N153" s="229"/>
      <c r="O153" s="84"/>
      <c r="P153" s="84"/>
      <c r="Q153" s="84"/>
      <c r="R153" s="84"/>
      <c r="S153" s="84"/>
      <c r="T153" s="85"/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T153" s="17" t="s">
        <v>166</v>
      </c>
      <c r="AU153" s="17" t="s">
        <v>83</v>
      </c>
    </row>
    <row r="154" s="2" customFormat="1" ht="16.5" customHeight="1">
      <c r="A154" s="38"/>
      <c r="B154" s="39"/>
      <c r="C154" s="212" t="s">
        <v>323</v>
      </c>
      <c r="D154" s="212" t="s">
        <v>160</v>
      </c>
      <c r="E154" s="213" t="s">
        <v>323</v>
      </c>
      <c r="F154" s="214" t="s">
        <v>1867</v>
      </c>
      <c r="G154" s="215" t="s">
        <v>927</v>
      </c>
      <c r="H154" s="216">
        <v>20</v>
      </c>
      <c r="I154" s="217"/>
      <c r="J154" s="218">
        <f>ROUND(I154*H154,2)</f>
        <v>0</v>
      </c>
      <c r="K154" s="214" t="s">
        <v>19</v>
      </c>
      <c r="L154" s="44"/>
      <c r="M154" s="219" t="s">
        <v>19</v>
      </c>
      <c r="N154" s="220" t="s">
        <v>44</v>
      </c>
      <c r="O154" s="84"/>
      <c r="P154" s="221">
        <f>O154*H154</f>
        <v>0</v>
      </c>
      <c r="Q154" s="221">
        <v>0</v>
      </c>
      <c r="R154" s="221">
        <f>Q154*H154</f>
        <v>0</v>
      </c>
      <c r="S154" s="221">
        <v>0</v>
      </c>
      <c r="T154" s="222">
        <f>S154*H154</f>
        <v>0</v>
      </c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R154" s="223" t="s">
        <v>440</v>
      </c>
      <c r="AT154" s="223" t="s">
        <v>160</v>
      </c>
      <c r="AU154" s="223" t="s">
        <v>83</v>
      </c>
      <c r="AY154" s="17" t="s">
        <v>159</v>
      </c>
      <c r="BE154" s="224">
        <f>IF(N154="základní",J154,0)</f>
        <v>0</v>
      </c>
      <c r="BF154" s="224">
        <f>IF(N154="snížená",J154,0)</f>
        <v>0</v>
      </c>
      <c r="BG154" s="224">
        <f>IF(N154="zákl. přenesená",J154,0)</f>
        <v>0</v>
      </c>
      <c r="BH154" s="224">
        <f>IF(N154="sníž. přenesená",J154,0)</f>
        <v>0</v>
      </c>
      <c r="BI154" s="224">
        <f>IF(N154="nulová",J154,0)</f>
        <v>0</v>
      </c>
      <c r="BJ154" s="17" t="s">
        <v>81</v>
      </c>
      <c r="BK154" s="224">
        <f>ROUND(I154*H154,2)</f>
        <v>0</v>
      </c>
      <c r="BL154" s="17" t="s">
        <v>440</v>
      </c>
      <c r="BM154" s="223" t="s">
        <v>1868</v>
      </c>
    </row>
    <row r="155" s="2" customFormat="1">
      <c r="A155" s="38"/>
      <c r="B155" s="39"/>
      <c r="C155" s="40"/>
      <c r="D155" s="225" t="s">
        <v>166</v>
      </c>
      <c r="E155" s="40"/>
      <c r="F155" s="226" t="s">
        <v>1867</v>
      </c>
      <c r="G155" s="40"/>
      <c r="H155" s="40"/>
      <c r="I155" s="227"/>
      <c r="J155" s="40"/>
      <c r="K155" s="40"/>
      <c r="L155" s="44"/>
      <c r="M155" s="243"/>
      <c r="N155" s="244"/>
      <c r="O155" s="245"/>
      <c r="P155" s="245"/>
      <c r="Q155" s="245"/>
      <c r="R155" s="245"/>
      <c r="S155" s="245"/>
      <c r="T155" s="246"/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T155" s="17" t="s">
        <v>166</v>
      </c>
      <c r="AU155" s="17" t="s">
        <v>83</v>
      </c>
    </row>
    <row r="156" s="2" customFormat="1" ht="6.96" customHeight="1">
      <c r="A156" s="38"/>
      <c r="B156" s="59"/>
      <c r="C156" s="60"/>
      <c r="D156" s="60"/>
      <c r="E156" s="60"/>
      <c r="F156" s="60"/>
      <c r="G156" s="60"/>
      <c r="H156" s="60"/>
      <c r="I156" s="60"/>
      <c r="J156" s="60"/>
      <c r="K156" s="60"/>
      <c r="L156" s="44"/>
      <c r="M156" s="38"/>
      <c r="O156" s="38"/>
      <c r="P156" s="38"/>
      <c r="Q156" s="38"/>
      <c r="R156" s="38"/>
      <c r="S156" s="38"/>
      <c r="T156" s="38"/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</row>
  </sheetData>
  <sheetProtection sheet="1" autoFilter="0" formatColumns="0" formatRows="0" objects="1" scenarios="1" spinCount="100000" saltValue="Q0BUoocYHsKujqNDrMXLOAW2HbrIIPzSx+MIpKyZt9S8eSRQ6nPO58ho5FjywY3w5O19MyrZXhBEU8MDe6Gs9Q==" hashValue="G6k6q0QU1b/KXA4gV8L8YVloQFu36rr7p72q9/fJAwoBwLROxy6fMfR64GzbNwxzpZ2QBpggK8WxJWmGHC5B0A==" algorithmName="SHA-512" password="CC35"/>
  <autoFilter ref="C86:K155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75:H75"/>
    <mergeCell ref="E77:H77"/>
    <mergeCell ref="E79:H79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1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114</v>
      </c>
    </row>
    <row r="3" s="1" customFormat="1" ht="6.96" customHeight="1">
      <c r="B3" s="138"/>
      <c r="C3" s="139"/>
      <c r="D3" s="139"/>
      <c r="E3" s="139"/>
      <c r="F3" s="139"/>
      <c r="G3" s="139"/>
      <c r="H3" s="139"/>
      <c r="I3" s="139"/>
      <c r="J3" s="139"/>
      <c r="K3" s="139"/>
      <c r="L3" s="20"/>
      <c r="AT3" s="17" t="s">
        <v>83</v>
      </c>
    </row>
    <row r="4" s="1" customFormat="1" ht="24.96" customHeight="1">
      <c r="B4" s="20"/>
      <c r="D4" s="140" t="s">
        <v>128</v>
      </c>
      <c r="L4" s="20"/>
      <c r="M4" s="141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42" t="s">
        <v>16</v>
      </c>
      <c r="L6" s="20"/>
    </row>
    <row r="7" s="1" customFormat="1" ht="16.5" customHeight="1">
      <c r="B7" s="20"/>
      <c r="E7" s="143" t="str">
        <f>'Rekapitulace stavby'!K6</f>
        <v>Sázava - sběrný dvůr</v>
      </c>
      <c r="F7" s="142"/>
      <c r="G7" s="142"/>
      <c r="H7" s="142"/>
      <c r="L7" s="20"/>
    </row>
    <row r="8" s="1" customFormat="1" ht="12" customHeight="1">
      <c r="B8" s="20"/>
      <c r="D8" s="142" t="s">
        <v>129</v>
      </c>
      <c r="L8" s="20"/>
    </row>
    <row r="9" s="2" customFormat="1" ht="16.5" customHeight="1">
      <c r="A9" s="38"/>
      <c r="B9" s="44"/>
      <c r="C9" s="38"/>
      <c r="D9" s="38"/>
      <c r="E9" s="143" t="s">
        <v>1707</v>
      </c>
      <c r="F9" s="38"/>
      <c r="G9" s="38"/>
      <c r="H9" s="38"/>
      <c r="I9" s="38"/>
      <c r="J9" s="38"/>
      <c r="K9" s="38"/>
      <c r="L9" s="144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 ht="12" customHeight="1">
      <c r="A10" s="38"/>
      <c r="B10" s="44"/>
      <c r="C10" s="38"/>
      <c r="D10" s="142" t="s">
        <v>692</v>
      </c>
      <c r="E10" s="38"/>
      <c r="F10" s="38"/>
      <c r="G10" s="38"/>
      <c r="H10" s="38"/>
      <c r="I10" s="38"/>
      <c r="J10" s="38"/>
      <c r="K10" s="38"/>
      <c r="L10" s="144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6.5" customHeight="1">
      <c r="A11" s="38"/>
      <c r="B11" s="44"/>
      <c r="C11" s="38"/>
      <c r="D11" s="38"/>
      <c r="E11" s="145" t="s">
        <v>1869</v>
      </c>
      <c r="F11" s="38"/>
      <c r="G11" s="38"/>
      <c r="H11" s="38"/>
      <c r="I11" s="38"/>
      <c r="J11" s="38"/>
      <c r="K11" s="38"/>
      <c r="L11" s="144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>
      <c r="A12" s="38"/>
      <c r="B12" s="44"/>
      <c r="C12" s="38"/>
      <c r="D12" s="38"/>
      <c r="E12" s="38"/>
      <c r="F12" s="38"/>
      <c r="G12" s="38"/>
      <c r="H12" s="38"/>
      <c r="I12" s="38"/>
      <c r="J12" s="38"/>
      <c r="K12" s="38"/>
      <c r="L12" s="144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2" customHeight="1">
      <c r="A13" s="38"/>
      <c r="B13" s="44"/>
      <c r="C13" s="38"/>
      <c r="D13" s="142" t="s">
        <v>18</v>
      </c>
      <c r="E13" s="38"/>
      <c r="F13" s="133" t="s">
        <v>19</v>
      </c>
      <c r="G13" s="38"/>
      <c r="H13" s="38"/>
      <c r="I13" s="142" t="s">
        <v>20</v>
      </c>
      <c r="J13" s="133" t="s">
        <v>19</v>
      </c>
      <c r="K13" s="38"/>
      <c r="L13" s="144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42" t="s">
        <v>21</v>
      </c>
      <c r="E14" s="38"/>
      <c r="F14" s="133" t="s">
        <v>33</v>
      </c>
      <c r="G14" s="38"/>
      <c r="H14" s="38"/>
      <c r="I14" s="142" t="s">
        <v>23</v>
      </c>
      <c r="J14" s="146" t="str">
        <f>'Rekapitulace stavby'!AN8</f>
        <v>14. 4. 2021</v>
      </c>
      <c r="K14" s="38"/>
      <c r="L14" s="144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0.8" customHeight="1">
      <c r="A15" s="38"/>
      <c r="B15" s="44"/>
      <c r="C15" s="38"/>
      <c r="D15" s="38"/>
      <c r="E15" s="38"/>
      <c r="F15" s="38"/>
      <c r="G15" s="38"/>
      <c r="H15" s="38"/>
      <c r="I15" s="38"/>
      <c r="J15" s="38"/>
      <c r="K15" s="38"/>
      <c r="L15" s="144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12" customHeight="1">
      <c r="A16" s="38"/>
      <c r="B16" s="44"/>
      <c r="C16" s="38"/>
      <c r="D16" s="142" t="s">
        <v>25</v>
      </c>
      <c r="E16" s="38"/>
      <c r="F16" s="38"/>
      <c r="G16" s="38"/>
      <c r="H16" s="38"/>
      <c r="I16" s="142" t="s">
        <v>26</v>
      </c>
      <c r="J16" s="133" t="str">
        <f>IF('Rekapitulace stavby'!AN10="","",'Rekapitulace stavby'!AN10)</f>
        <v>00236411</v>
      </c>
      <c r="K16" s="38"/>
      <c r="L16" s="144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8" customHeight="1">
      <c r="A17" s="38"/>
      <c r="B17" s="44"/>
      <c r="C17" s="38"/>
      <c r="D17" s="38"/>
      <c r="E17" s="133" t="str">
        <f>IF('Rekapitulace stavby'!E11="","",'Rekapitulace stavby'!E11)</f>
        <v>město Sázava</v>
      </c>
      <c r="F17" s="38"/>
      <c r="G17" s="38"/>
      <c r="H17" s="38"/>
      <c r="I17" s="142" t="s">
        <v>29</v>
      </c>
      <c r="J17" s="133" t="str">
        <f>IF('Rekapitulace stavby'!AN11="","",'Rekapitulace stavby'!AN11)</f>
        <v/>
      </c>
      <c r="K17" s="38"/>
      <c r="L17" s="144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6.96" customHeight="1">
      <c r="A18" s="38"/>
      <c r="B18" s="44"/>
      <c r="C18" s="38"/>
      <c r="D18" s="38"/>
      <c r="E18" s="38"/>
      <c r="F18" s="38"/>
      <c r="G18" s="38"/>
      <c r="H18" s="38"/>
      <c r="I18" s="38"/>
      <c r="J18" s="38"/>
      <c r="K18" s="38"/>
      <c r="L18" s="144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12" customHeight="1">
      <c r="A19" s="38"/>
      <c r="B19" s="44"/>
      <c r="C19" s="38"/>
      <c r="D19" s="142" t="s">
        <v>30</v>
      </c>
      <c r="E19" s="38"/>
      <c r="F19" s="38"/>
      <c r="G19" s="38"/>
      <c r="H19" s="38"/>
      <c r="I19" s="142" t="s">
        <v>26</v>
      </c>
      <c r="J19" s="33" t="str">
        <f>'Rekapitulace stavby'!AN13</f>
        <v>Vyplň údaj</v>
      </c>
      <c r="K19" s="38"/>
      <c r="L19" s="144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8" customHeight="1">
      <c r="A20" s="38"/>
      <c r="B20" s="44"/>
      <c r="C20" s="38"/>
      <c r="D20" s="38"/>
      <c r="E20" s="33" t="str">
        <f>'Rekapitulace stavby'!E14</f>
        <v>Vyplň údaj</v>
      </c>
      <c r="F20" s="133"/>
      <c r="G20" s="133"/>
      <c r="H20" s="133"/>
      <c r="I20" s="142" t="s">
        <v>29</v>
      </c>
      <c r="J20" s="33" t="str">
        <f>'Rekapitulace stavby'!AN14</f>
        <v>Vyplň údaj</v>
      </c>
      <c r="K20" s="38"/>
      <c r="L20" s="144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6.96" customHeight="1">
      <c r="A21" s="38"/>
      <c r="B21" s="44"/>
      <c r="C21" s="38"/>
      <c r="D21" s="38"/>
      <c r="E21" s="38"/>
      <c r="F21" s="38"/>
      <c r="G21" s="38"/>
      <c r="H21" s="38"/>
      <c r="I21" s="38"/>
      <c r="J21" s="38"/>
      <c r="K21" s="38"/>
      <c r="L21" s="144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12" customHeight="1">
      <c r="A22" s="38"/>
      <c r="B22" s="44"/>
      <c r="C22" s="38"/>
      <c r="D22" s="142" t="s">
        <v>32</v>
      </c>
      <c r="E22" s="38"/>
      <c r="F22" s="38"/>
      <c r="G22" s="38"/>
      <c r="H22" s="38"/>
      <c r="I22" s="142" t="s">
        <v>26</v>
      </c>
      <c r="J22" s="133" t="str">
        <f>IF('Rekapitulace stavby'!AN16="","",'Rekapitulace stavby'!AN16)</f>
        <v/>
      </c>
      <c r="K22" s="38"/>
      <c r="L22" s="144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8" customHeight="1">
      <c r="A23" s="38"/>
      <c r="B23" s="44"/>
      <c r="C23" s="38"/>
      <c r="D23" s="38"/>
      <c r="E23" s="133" t="str">
        <f>IF('Rekapitulace stavby'!E17="","",'Rekapitulace stavby'!E17)</f>
        <v xml:space="preserve"> </v>
      </c>
      <c r="F23" s="38"/>
      <c r="G23" s="38"/>
      <c r="H23" s="38"/>
      <c r="I23" s="142" t="s">
        <v>29</v>
      </c>
      <c r="J23" s="133" t="str">
        <f>IF('Rekapitulace stavby'!AN17="","",'Rekapitulace stavby'!AN17)</f>
        <v/>
      </c>
      <c r="K23" s="38"/>
      <c r="L23" s="144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6.96" customHeight="1">
      <c r="A24" s="38"/>
      <c r="B24" s="44"/>
      <c r="C24" s="38"/>
      <c r="D24" s="38"/>
      <c r="E24" s="38"/>
      <c r="F24" s="38"/>
      <c r="G24" s="38"/>
      <c r="H24" s="38"/>
      <c r="I24" s="38"/>
      <c r="J24" s="38"/>
      <c r="K24" s="38"/>
      <c r="L24" s="144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12" customHeight="1">
      <c r="A25" s="38"/>
      <c r="B25" s="44"/>
      <c r="C25" s="38"/>
      <c r="D25" s="142" t="s">
        <v>35</v>
      </c>
      <c r="E25" s="38"/>
      <c r="F25" s="38"/>
      <c r="G25" s="38"/>
      <c r="H25" s="38"/>
      <c r="I25" s="142" t="s">
        <v>26</v>
      </c>
      <c r="J25" s="133" t="str">
        <f>IF('Rekapitulace stavby'!AN19="","",'Rekapitulace stavby'!AN19)</f>
        <v/>
      </c>
      <c r="K25" s="38"/>
      <c r="L25" s="144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8" customHeight="1">
      <c r="A26" s="38"/>
      <c r="B26" s="44"/>
      <c r="C26" s="38"/>
      <c r="D26" s="38"/>
      <c r="E26" s="133" t="str">
        <f>IF('Rekapitulace stavby'!E20="","",'Rekapitulace stavby'!E20)</f>
        <v>Marcel Cikánek</v>
      </c>
      <c r="F26" s="38"/>
      <c r="G26" s="38"/>
      <c r="H26" s="38"/>
      <c r="I26" s="142" t="s">
        <v>29</v>
      </c>
      <c r="J26" s="133" t="str">
        <f>IF('Rekapitulace stavby'!AN20="","",'Rekapitulace stavby'!AN20)</f>
        <v/>
      </c>
      <c r="K26" s="38"/>
      <c r="L26" s="144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2" customFormat="1" ht="6.96" customHeight="1">
      <c r="A27" s="38"/>
      <c r="B27" s="44"/>
      <c r="C27" s="38"/>
      <c r="D27" s="38"/>
      <c r="E27" s="38"/>
      <c r="F27" s="38"/>
      <c r="G27" s="38"/>
      <c r="H27" s="38"/>
      <c r="I27" s="38"/>
      <c r="J27" s="38"/>
      <c r="K27" s="38"/>
      <c r="L27" s="144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</row>
    <row r="28" s="2" customFormat="1" ht="12" customHeight="1">
      <c r="A28" s="38"/>
      <c r="B28" s="44"/>
      <c r="C28" s="38"/>
      <c r="D28" s="142" t="s">
        <v>37</v>
      </c>
      <c r="E28" s="38"/>
      <c r="F28" s="38"/>
      <c r="G28" s="38"/>
      <c r="H28" s="38"/>
      <c r="I28" s="38"/>
      <c r="J28" s="38"/>
      <c r="K28" s="38"/>
      <c r="L28" s="144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8" customFormat="1" ht="16.5" customHeight="1">
      <c r="A29" s="147"/>
      <c r="B29" s="148"/>
      <c r="C29" s="147"/>
      <c r="D29" s="147"/>
      <c r="E29" s="149" t="s">
        <v>19</v>
      </c>
      <c r="F29" s="149"/>
      <c r="G29" s="149"/>
      <c r="H29" s="149"/>
      <c r="I29" s="147"/>
      <c r="J29" s="147"/>
      <c r="K29" s="147"/>
      <c r="L29" s="150"/>
      <c r="S29" s="147"/>
      <c r="T29" s="147"/>
      <c r="U29" s="147"/>
      <c r="V29" s="147"/>
      <c r="W29" s="147"/>
      <c r="X29" s="147"/>
      <c r="Y29" s="147"/>
      <c r="Z29" s="147"/>
      <c r="AA29" s="147"/>
      <c r="AB29" s="147"/>
      <c r="AC29" s="147"/>
      <c r="AD29" s="147"/>
      <c r="AE29" s="147"/>
    </row>
    <row r="30" s="2" customFormat="1" ht="6.96" customHeight="1">
      <c r="A30" s="38"/>
      <c r="B30" s="44"/>
      <c r="C30" s="38"/>
      <c r="D30" s="38"/>
      <c r="E30" s="38"/>
      <c r="F30" s="38"/>
      <c r="G30" s="38"/>
      <c r="H30" s="38"/>
      <c r="I30" s="38"/>
      <c r="J30" s="38"/>
      <c r="K30" s="38"/>
      <c r="L30" s="144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51"/>
      <c r="E31" s="151"/>
      <c r="F31" s="151"/>
      <c r="G31" s="151"/>
      <c r="H31" s="151"/>
      <c r="I31" s="151"/>
      <c r="J31" s="151"/>
      <c r="K31" s="151"/>
      <c r="L31" s="144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25.44" customHeight="1">
      <c r="A32" s="38"/>
      <c r="B32" s="44"/>
      <c r="C32" s="38"/>
      <c r="D32" s="152" t="s">
        <v>39</v>
      </c>
      <c r="E32" s="38"/>
      <c r="F32" s="38"/>
      <c r="G32" s="38"/>
      <c r="H32" s="38"/>
      <c r="I32" s="38"/>
      <c r="J32" s="153">
        <f>ROUND(J87, 2)</f>
        <v>0</v>
      </c>
      <c r="K32" s="38"/>
      <c r="L32" s="144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6.96" customHeight="1">
      <c r="A33" s="38"/>
      <c r="B33" s="44"/>
      <c r="C33" s="38"/>
      <c r="D33" s="151"/>
      <c r="E33" s="151"/>
      <c r="F33" s="151"/>
      <c r="G33" s="151"/>
      <c r="H33" s="151"/>
      <c r="I33" s="151"/>
      <c r="J33" s="151"/>
      <c r="K33" s="151"/>
      <c r="L33" s="144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38"/>
      <c r="F34" s="154" t="s">
        <v>41</v>
      </c>
      <c r="G34" s="38"/>
      <c r="H34" s="38"/>
      <c r="I34" s="154" t="s">
        <v>40</v>
      </c>
      <c r="J34" s="154" t="s">
        <v>42</v>
      </c>
      <c r="K34" s="38"/>
      <c r="L34" s="144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s="2" customFormat="1" ht="14.4" customHeight="1">
      <c r="A35" s="38"/>
      <c r="B35" s="44"/>
      <c r="C35" s="38"/>
      <c r="D35" s="155" t="s">
        <v>43</v>
      </c>
      <c r="E35" s="142" t="s">
        <v>44</v>
      </c>
      <c r="F35" s="156">
        <f>ROUND((SUM(BE87:BE103)),  2)</f>
        <v>0</v>
      </c>
      <c r="G35" s="38"/>
      <c r="H35" s="38"/>
      <c r="I35" s="157">
        <v>0.20999999999999999</v>
      </c>
      <c r="J35" s="156">
        <f>ROUND(((SUM(BE87:BE103))*I35),  2)</f>
        <v>0</v>
      </c>
      <c r="K35" s="38"/>
      <c r="L35" s="144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s="2" customFormat="1" ht="14.4" customHeight="1">
      <c r="A36" s="38"/>
      <c r="B36" s="44"/>
      <c r="C36" s="38"/>
      <c r="D36" s="38"/>
      <c r="E36" s="142" t="s">
        <v>45</v>
      </c>
      <c r="F36" s="156">
        <f>ROUND((SUM(BF87:BF103)),  2)</f>
        <v>0</v>
      </c>
      <c r="G36" s="38"/>
      <c r="H36" s="38"/>
      <c r="I36" s="157">
        <v>0.12</v>
      </c>
      <c r="J36" s="156">
        <f>ROUND(((SUM(BF87:BF103))*I36),  2)</f>
        <v>0</v>
      </c>
      <c r="K36" s="38"/>
      <c r="L36" s="144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42" t="s">
        <v>46</v>
      </c>
      <c r="F37" s="156">
        <f>ROUND((SUM(BG87:BG103)),  2)</f>
        <v>0</v>
      </c>
      <c r="G37" s="38"/>
      <c r="H37" s="38"/>
      <c r="I37" s="157">
        <v>0.20999999999999999</v>
      </c>
      <c r="J37" s="156">
        <f>0</f>
        <v>0</v>
      </c>
      <c r="K37" s="38"/>
      <c r="L37" s="144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hidden="1" s="2" customFormat="1" ht="14.4" customHeight="1">
      <c r="A38" s="38"/>
      <c r="B38" s="44"/>
      <c r="C38" s="38"/>
      <c r="D38" s="38"/>
      <c r="E38" s="142" t="s">
        <v>47</v>
      </c>
      <c r="F38" s="156">
        <f>ROUND((SUM(BH87:BH103)),  2)</f>
        <v>0</v>
      </c>
      <c r="G38" s="38"/>
      <c r="H38" s="38"/>
      <c r="I38" s="157">
        <v>0.12</v>
      </c>
      <c r="J38" s="156">
        <f>0</f>
        <v>0</v>
      </c>
      <c r="K38" s="38"/>
      <c r="L38" s="144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hidden="1" s="2" customFormat="1" ht="14.4" customHeight="1">
      <c r="A39" s="38"/>
      <c r="B39" s="44"/>
      <c r="C39" s="38"/>
      <c r="D39" s="38"/>
      <c r="E39" s="142" t="s">
        <v>48</v>
      </c>
      <c r="F39" s="156">
        <f>ROUND((SUM(BI87:BI103)),  2)</f>
        <v>0</v>
      </c>
      <c r="G39" s="38"/>
      <c r="H39" s="38"/>
      <c r="I39" s="157">
        <v>0</v>
      </c>
      <c r="J39" s="156">
        <f>0</f>
        <v>0</v>
      </c>
      <c r="K39" s="38"/>
      <c r="L39" s="144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6.96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144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2" customFormat="1" ht="25.44" customHeight="1">
      <c r="A41" s="38"/>
      <c r="B41" s="44"/>
      <c r="C41" s="158"/>
      <c r="D41" s="159" t="s">
        <v>49</v>
      </c>
      <c r="E41" s="160"/>
      <c r="F41" s="160"/>
      <c r="G41" s="161" t="s">
        <v>50</v>
      </c>
      <c r="H41" s="162" t="s">
        <v>51</v>
      </c>
      <c r="I41" s="160"/>
      <c r="J41" s="163">
        <f>SUM(J32:J39)</f>
        <v>0</v>
      </c>
      <c r="K41" s="164"/>
      <c r="L41" s="144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</row>
    <row r="42" s="2" customFormat="1" ht="14.4" customHeight="1">
      <c r="A42" s="38"/>
      <c r="B42" s="165"/>
      <c r="C42" s="166"/>
      <c r="D42" s="166"/>
      <c r="E42" s="166"/>
      <c r="F42" s="166"/>
      <c r="G42" s="166"/>
      <c r="H42" s="166"/>
      <c r="I42" s="166"/>
      <c r="J42" s="166"/>
      <c r="K42" s="166"/>
      <c r="L42" s="144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</row>
    <row r="46" s="2" customFormat="1" ht="6.96" customHeight="1">
      <c r="A46" s="38"/>
      <c r="B46" s="167"/>
      <c r="C46" s="168"/>
      <c r="D46" s="168"/>
      <c r="E46" s="168"/>
      <c r="F46" s="168"/>
      <c r="G46" s="168"/>
      <c r="H46" s="168"/>
      <c r="I46" s="168"/>
      <c r="J46" s="168"/>
      <c r="K46" s="168"/>
      <c r="L46" s="144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</row>
    <row r="47" s="2" customFormat="1" ht="24.96" customHeight="1">
      <c r="A47" s="38"/>
      <c r="B47" s="39"/>
      <c r="C47" s="23" t="s">
        <v>131</v>
      </c>
      <c r="D47" s="40"/>
      <c r="E47" s="40"/>
      <c r="F47" s="40"/>
      <c r="G47" s="40"/>
      <c r="H47" s="40"/>
      <c r="I47" s="40"/>
      <c r="J47" s="40"/>
      <c r="K47" s="40"/>
      <c r="L47" s="144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</row>
    <row r="48" s="2" customFormat="1" ht="6.96" customHeight="1">
      <c r="A48" s="38"/>
      <c r="B48" s="39"/>
      <c r="C48" s="40"/>
      <c r="D48" s="40"/>
      <c r="E48" s="40"/>
      <c r="F48" s="40"/>
      <c r="G48" s="40"/>
      <c r="H48" s="40"/>
      <c r="I48" s="40"/>
      <c r="J48" s="40"/>
      <c r="K48" s="40"/>
      <c r="L48" s="144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</row>
    <row r="49" s="2" customFormat="1" ht="12" customHeight="1">
      <c r="A49" s="38"/>
      <c r="B49" s="39"/>
      <c r="C49" s="32" t="s">
        <v>16</v>
      </c>
      <c r="D49" s="40"/>
      <c r="E49" s="40"/>
      <c r="F49" s="40"/>
      <c r="G49" s="40"/>
      <c r="H49" s="40"/>
      <c r="I49" s="40"/>
      <c r="J49" s="40"/>
      <c r="K49" s="40"/>
      <c r="L49" s="144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</row>
    <row r="50" s="2" customFormat="1" ht="16.5" customHeight="1">
      <c r="A50" s="38"/>
      <c r="B50" s="39"/>
      <c r="C50" s="40"/>
      <c r="D50" s="40"/>
      <c r="E50" s="169" t="str">
        <f>E7</f>
        <v>Sázava - sběrný dvůr</v>
      </c>
      <c r="F50" s="32"/>
      <c r="G50" s="32"/>
      <c r="H50" s="32"/>
      <c r="I50" s="40"/>
      <c r="J50" s="40"/>
      <c r="K50" s="40"/>
      <c r="L50" s="144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</row>
    <row r="51" s="1" customFormat="1" ht="12" customHeight="1">
      <c r="B51" s="21"/>
      <c r="C51" s="32" t="s">
        <v>129</v>
      </c>
      <c r="D51" s="22"/>
      <c r="E51" s="22"/>
      <c r="F51" s="22"/>
      <c r="G51" s="22"/>
      <c r="H51" s="22"/>
      <c r="I51" s="22"/>
      <c r="J51" s="22"/>
      <c r="K51" s="22"/>
      <c r="L51" s="20"/>
    </row>
    <row r="52" s="2" customFormat="1" ht="16.5" customHeight="1">
      <c r="A52" s="38"/>
      <c r="B52" s="39"/>
      <c r="C52" s="40"/>
      <c r="D52" s="40"/>
      <c r="E52" s="169" t="s">
        <v>1707</v>
      </c>
      <c r="F52" s="40"/>
      <c r="G52" s="40"/>
      <c r="H52" s="40"/>
      <c r="I52" s="40"/>
      <c r="J52" s="40"/>
      <c r="K52" s="40"/>
      <c r="L52" s="144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</row>
    <row r="53" s="2" customFormat="1" ht="12" customHeight="1">
      <c r="A53" s="38"/>
      <c r="B53" s="39"/>
      <c r="C53" s="32" t="s">
        <v>692</v>
      </c>
      <c r="D53" s="40"/>
      <c r="E53" s="40"/>
      <c r="F53" s="40"/>
      <c r="G53" s="40"/>
      <c r="H53" s="40"/>
      <c r="I53" s="40"/>
      <c r="J53" s="40"/>
      <c r="K53" s="40"/>
      <c r="L53" s="144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</row>
    <row r="54" s="2" customFormat="1" ht="16.5" customHeight="1">
      <c r="A54" s="38"/>
      <c r="B54" s="39"/>
      <c r="C54" s="40"/>
      <c r="D54" s="40"/>
      <c r="E54" s="69" t="str">
        <f>E11</f>
        <v>3 - Venkovní osvětlení</v>
      </c>
      <c r="F54" s="40"/>
      <c r="G54" s="40"/>
      <c r="H54" s="40"/>
      <c r="I54" s="40"/>
      <c r="J54" s="40"/>
      <c r="K54" s="40"/>
      <c r="L54" s="144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</row>
    <row r="55" s="2" customFormat="1" ht="6.96" customHeight="1">
      <c r="A55" s="38"/>
      <c r="B55" s="39"/>
      <c r="C55" s="40"/>
      <c r="D55" s="40"/>
      <c r="E55" s="40"/>
      <c r="F55" s="40"/>
      <c r="G55" s="40"/>
      <c r="H55" s="40"/>
      <c r="I55" s="40"/>
      <c r="J55" s="40"/>
      <c r="K55" s="40"/>
      <c r="L55" s="144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</row>
    <row r="56" s="2" customFormat="1" ht="12" customHeight="1">
      <c r="A56" s="38"/>
      <c r="B56" s="39"/>
      <c r="C56" s="32" t="s">
        <v>21</v>
      </c>
      <c r="D56" s="40"/>
      <c r="E56" s="40"/>
      <c r="F56" s="27" t="str">
        <f>F14</f>
        <v xml:space="preserve"> </v>
      </c>
      <c r="G56" s="40"/>
      <c r="H56" s="40"/>
      <c r="I56" s="32" t="s">
        <v>23</v>
      </c>
      <c r="J56" s="72" t="str">
        <f>IF(J14="","",J14)</f>
        <v>14. 4. 2021</v>
      </c>
      <c r="K56" s="40"/>
      <c r="L56" s="144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</row>
    <row r="57" s="2" customFormat="1" ht="6.96" customHeight="1">
      <c r="A57" s="38"/>
      <c r="B57" s="39"/>
      <c r="C57" s="40"/>
      <c r="D57" s="40"/>
      <c r="E57" s="40"/>
      <c r="F57" s="40"/>
      <c r="G57" s="40"/>
      <c r="H57" s="40"/>
      <c r="I57" s="40"/>
      <c r="J57" s="40"/>
      <c r="K57" s="40"/>
      <c r="L57" s="144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</row>
    <row r="58" s="2" customFormat="1" ht="15.15" customHeight="1">
      <c r="A58" s="38"/>
      <c r="B58" s="39"/>
      <c r="C58" s="32" t="s">
        <v>25</v>
      </c>
      <c r="D58" s="40"/>
      <c r="E58" s="40"/>
      <c r="F58" s="27" t="str">
        <f>E17</f>
        <v>město Sázava</v>
      </c>
      <c r="G58" s="40"/>
      <c r="H58" s="40"/>
      <c r="I58" s="32" t="s">
        <v>32</v>
      </c>
      <c r="J58" s="36" t="str">
        <f>E23</f>
        <v xml:space="preserve"> </v>
      </c>
      <c r="K58" s="40"/>
      <c r="L58" s="144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</row>
    <row r="59" s="2" customFormat="1" ht="15.15" customHeight="1">
      <c r="A59" s="38"/>
      <c r="B59" s="39"/>
      <c r="C59" s="32" t="s">
        <v>30</v>
      </c>
      <c r="D59" s="40"/>
      <c r="E59" s="40"/>
      <c r="F59" s="27" t="str">
        <f>IF(E20="","",E20)</f>
        <v>Vyplň údaj</v>
      </c>
      <c r="G59" s="40"/>
      <c r="H59" s="40"/>
      <c r="I59" s="32" t="s">
        <v>35</v>
      </c>
      <c r="J59" s="36" t="str">
        <f>E26</f>
        <v>Marcel Cikánek</v>
      </c>
      <c r="K59" s="40"/>
      <c r="L59" s="144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</row>
    <row r="60" s="2" customFormat="1" ht="10.32" customHeight="1">
      <c r="A60" s="38"/>
      <c r="B60" s="39"/>
      <c r="C60" s="40"/>
      <c r="D60" s="40"/>
      <c r="E60" s="40"/>
      <c r="F60" s="40"/>
      <c r="G60" s="40"/>
      <c r="H60" s="40"/>
      <c r="I60" s="40"/>
      <c r="J60" s="40"/>
      <c r="K60" s="40"/>
      <c r="L60" s="144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</row>
    <row r="61" s="2" customFormat="1" ht="29.28" customHeight="1">
      <c r="A61" s="38"/>
      <c r="B61" s="39"/>
      <c r="C61" s="170" t="s">
        <v>132</v>
      </c>
      <c r="D61" s="171"/>
      <c r="E61" s="171"/>
      <c r="F61" s="171"/>
      <c r="G61" s="171"/>
      <c r="H61" s="171"/>
      <c r="I61" s="171"/>
      <c r="J61" s="172" t="s">
        <v>133</v>
      </c>
      <c r="K61" s="171"/>
      <c r="L61" s="144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 s="2" customFormat="1" ht="10.32" customHeight="1">
      <c r="A62" s="38"/>
      <c r="B62" s="39"/>
      <c r="C62" s="40"/>
      <c r="D62" s="40"/>
      <c r="E62" s="40"/>
      <c r="F62" s="40"/>
      <c r="G62" s="40"/>
      <c r="H62" s="40"/>
      <c r="I62" s="40"/>
      <c r="J62" s="40"/>
      <c r="K62" s="40"/>
      <c r="L62" s="144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</row>
    <row r="63" s="2" customFormat="1" ht="22.8" customHeight="1">
      <c r="A63" s="38"/>
      <c r="B63" s="39"/>
      <c r="C63" s="173" t="s">
        <v>71</v>
      </c>
      <c r="D63" s="40"/>
      <c r="E63" s="40"/>
      <c r="F63" s="40"/>
      <c r="G63" s="40"/>
      <c r="H63" s="40"/>
      <c r="I63" s="40"/>
      <c r="J63" s="102">
        <f>J87</f>
        <v>0</v>
      </c>
      <c r="K63" s="40"/>
      <c r="L63" s="144"/>
      <c r="S63" s="38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  <c r="AU63" s="17" t="s">
        <v>134</v>
      </c>
    </row>
    <row r="64" s="9" customFormat="1" ht="24.96" customHeight="1">
      <c r="A64" s="9"/>
      <c r="B64" s="174"/>
      <c r="C64" s="175"/>
      <c r="D64" s="176" t="s">
        <v>135</v>
      </c>
      <c r="E64" s="177"/>
      <c r="F64" s="177"/>
      <c r="G64" s="177"/>
      <c r="H64" s="177"/>
      <c r="I64" s="177"/>
      <c r="J64" s="178">
        <f>J88</f>
        <v>0</v>
      </c>
      <c r="K64" s="175"/>
      <c r="L64" s="17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10" customFormat="1" ht="19.92" customHeight="1">
      <c r="A65" s="10"/>
      <c r="B65" s="180"/>
      <c r="C65" s="125"/>
      <c r="D65" s="181" t="s">
        <v>136</v>
      </c>
      <c r="E65" s="182"/>
      <c r="F65" s="182"/>
      <c r="G65" s="182"/>
      <c r="H65" s="182"/>
      <c r="I65" s="182"/>
      <c r="J65" s="183">
        <f>J89</f>
        <v>0</v>
      </c>
      <c r="K65" s="125"/>
      <c r="L65" s="184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2" customFormat="1" ht="21.84" customHeight="1">
      <c r="A66" s="38"/>
      <c r="B66" s="39"/>
      <c r="C66" s="40"/>
      <c r="D66" s="40"/>
      <c r="E66" s="40"/>
      <c r="F66" s="40"/>
      <c r="G66" s="40"/>
      <c r="H66" s="40"/>
      <c r="I66" s="40"/>
      <c r="J66" s="40"/>
      <c r="K66" s="40"/>
      <c r="L66" s="144"/>
      <c r="S66" s="38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8"/>
    </row>
    <row r="67" s="2" customFormat="1" ht="6.96" customHeight="1">
      <c r="A67" s="38"/>
      <c r="B67" s="59"/>
      <c r="C67" s="60"/>
      <c r="D67" s="60"/>
      <c r="E67" s="60"/>
      <c r="F67" s="60"/>
      <c r="G67" s="60"/>
      <c r="H67" s="60"/>
      <c r="I67" s="60"/>
      <c r="J67" s="60"/>
      <c r="K67" s="60"/>
      <c r="L67" s="144"/>
      <c r="S67" s="38"/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E67" s="38"/>
    </row>
    <row r="71" s="2" customFormat="1" ht="6.96" customHeight="1">
      <c r="A71" s="38"/>
      <c r="B71" s="61"/>
      <c r="C71" s="62"/>
      <c r="D71" s="62"/>
      <c r="E71" s="62"/>
      <c r="F71" s="62"/>
      <c r="G71" s="62"/>
      <c r="H71" s="62"/>
      <c r="I71" s="62"/>
      <c r="J71" s="62"/>
      <c r="K71" s="62"/>
      <c r="L71" s="144"/>
      <c r="S71" s="38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8"/>
    </row>
    <row r="72" s="2" customFormat="1" ht="24.96" customHeight="1">
      <c r="A72" s="38"/>
      <c r="B72" s="39"/>
      <c r="C72" s="23" t="s">
        <v>144</v>
      </c>
      <c r="D72" s="40"/>
      <c r="E72" s="40"/>
      <c r="F72" s="40"/>
      <c r="G72" s="40"/>
      <c r="H72" s="40"/>
      <c r="I72" s="40"/>
      <c r="J72" s="40"/>
      <c r="K72" s="40"/>
      <c r="L72" s="144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</row>
    <row r="73" s="2" customFormat="1" ht="6.96" customHeight="1">
      <c r="A73" s="38"/>
      <c r="B73" s="39"/>
      <c r="C73" s="40"/>
      <c r="D73" s="40"/>
      <c r="E73" s="40"/>
      <c r="F73" s="40"/>
      <c r="G73" s="40"/>
      <c r="H73" s="40"/>
      <c r="I73" s="40"/>
      <c r="J73" s="40"/>
      <c r="K73" s="40"/>
      <c r="L73" s="144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</row>
    <row r="74" s="2" customFormat="1" ht="12" customHeight="1">
      <c r="A74" s="38"/>
      <c r="B74" s="39"/>
      <c r="C74" s="32" t="s">
        <v>16</v>
      </c>
      <c r="D74" s="40"/>
      <c r="E74" s="40"/>
      <c r="F74" s="40"/>
      <c r="G74" s="40"/>
      <c r="H74" s="40"/>
      <c r="I74" s="40"/>
      <c r="J74" s="40"/>
      <c r="K74" s="40"/>
      <c r="L74" s="144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</row>
    <row r="75" s="2" customFormat="1" ht="16.5" customHeight="1">
      <c r="A75" s="38"/>
      <c r="B75" s="39"/>
      <c r="C75" s="40"/>
      <c r="D75" s="40"/>
      <c r="E75" s="169" t="str">
        <f>E7</f>
        <v>Sázava - sběrný dvůr</v>
      </c>
      <c r="F75" s="32"/>
      <c r="G75" s="32"/>
      <c r="H75" s="32"/>
      <c r="I75" s="40"/>
      <c r="J75" s="40"/>
      <c r="K75" s="40"/>
      <c r="L75" s="144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</row>
    <row r="76" s="1" customFormat="1" ht="12" customHeight="1">
      <c r="B76" s="21"/>
      <c r="C76" s="32" t="s">
        <v>129</v>
      </c>
      <c r="D76" s="22"/>
      <c r="E76" s="22"/>
      <c r="F76" s="22"/>
      <c r="G76" s="22"/>
      <c r="H76" s="22"/>
      <c r="I76" s="22"/>
      <c r="J76" s="22"/>
      <c r="K76" s="22"/>
      <c r="L76" s="20"/>
    </row>
    <row r="77" s="2" customFormat="1" ht="16.5" customHeight="1">
      <c r="A77" s="38"/>
      <c r="B77" s="39"/>
      <c r="C77" s="40"/>
      <c r="D77" s="40"/>
      <c r="E77" s="169" t="s">
        <v>1707</v>
      </c>
      <c r="F77" s="40"/>
      <c r="G77" s="40"/>
      <c r="H77" s="40"/>
      <c r="I77" s="40"/>
      <c r="J77" s="40"/>
      <c r="K77" s="40"/>
      <c r="L77" s="144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78" s="2" customFormat="1" ht="12" customHeight="1">
      <c r="A78" s="38"/>
      <c r="B78" s="39"/>
      <c r="C78" s="32" t="s">
        <v>692</v>
      </c>
      <c r="D78" s="40"/>
      <c r="E78" s="40"/>
      <c r="F78" s="40"/>
      <c r="G78" s="40"/>
      <c r="H78" s="40"/>
      <c r="I78" s="40"/>
      <c r="J78" s="40"/>
      <c r="K78" s="40"/>
      <c r="L78" s="144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</row>
    <row r="79" s="2" customFormat="1" ht="16.5" customHeight="1">
      <c r="A79" s="38"/>
      <c r="B79" s="39"/>
      <c r="C79" s="40"/>
      <c r="D79" s="40"/>
      <c r="E79" s="69" t="str">
        <f>E11</f>
        <v>3 - Venkovní osvětlení</v>
      </c>
      <c r="F79" s="40"/>
      <c r="G79" s="40"/>
      <c r="H79" s="40"/>
      <c r="I79" s="40"/>
      <c r="J79" s="40"/>
      <c r="K79" s="40"/>
      <c r="L79" s="144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</row>
    <row r="80" s="2" customFormat="1" ht="6.96" customHeight="1">
      <c r="A80" s="38"/>
      <c r="B80" s="39"/>
      <c r="C80" s="40"/>
      <c r="D80" s="40"/>
      <c r="E80" s="40"/>
      <c r="F80" s="40"/>
      <c r="G80" s="40"/>
      <c r="H80" s="40"/>
      <c r="I80" s="40"/>
      <c r="J80" s="40"/>
      <c r="K80" s="40"/>
      <c r="L80" s="144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</row>
    <row r="81" s="2" customFormat="1" ht="12" customHeight="1">
      <c r="A81" s="38"/>
      <c r="B81" s="39"/>
      <c r="C81" s="32" t="s">
        <v>21</v>
      </c>
      <c r="D81" s="40"/>
      <c r="E81" s="40"/>
      <c r="F81" s="27" t="str">
        <f>F14</f>
        <v xml:space="preserve"> </v>
      </c>
      <c r="G81" s="40"/>
      <c r="H81" s="40"/>
      <c r="I81" s="32" t="s">
        <v>23</v>
      </c>
      <c r="J81" s="72" t="str">
        <f>IF(J14="","",J14)</f>
        <v>14. 4. 2021</v>
      </c>
      <c r="K81" s="40"/>
      <c r="L81" s="144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6.96" customHeight="1">
      <c r="A82" s="38"/>
      <c r="B82" s="39"/>
      <c r="C82" s="40"/>
      <c r="D82" s="40"/>
      <c r="E82" s="40"/>
      <c r="F82" s="40"/>
      <c r="G82" s="40"/>
      <c r="H82" s="40"/>
      <c r="I82" s="40"/>
      <c r="J82" s="40"/>
      <c r="K82" s="40"/>
      <c r="L82" s="144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15.15" customHeight="1">
      <c r="A83" s="38"/>
      <c r="B83" s="39"/>
      <c r="C83" s="32" t="s">
        <v>25</v>
      </c>
      <c r="D83" s="40"/>
      <c r="E83" s="40"/>
      <c r="F83" s="27" t="str">
        <f>E17</f>
        <v>město Sázava</v>
      </c>
      <c r="G83" s="40"/>
      <c r="H83" s="40"/>
      <c r="I83" s="32" t="s">
        <v>32</v>
      </c>
      <c r="J83" s="36" t="str">
        <f>E23</f>
        <v xml:space="preserve"> </v>
      </c>
      <c r="K83" s="40"/>
      <c r="L83" s="144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5.15" customHeight="1">
      <c r="A84" s="38"/>
      <c r="B84" s="39"/>
      <c r="C84" s="32" t="s">
        <v>30</v>
      </c>
      <c r="D84" s="40"/>
      <c r="E84" s="40"/>
      <c r="F84" s="27" t="str">
        <f>IF(E20="","",E20)</f>
        <v>Vyplň údaj</v>
      </c>
      <c r="G84" s="40"/>
      <c r="H84" s="40"/>
      <c r="I84" s="32" t="s">
        <v>35</v>
      </c>
      <c r="J84" s="36" t="str">
        <f>E26</f>
        <v>Marcel Cikánek</v>
      </c>
      <c r="K84" s="40"/>
      <c r="L84" s="144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0.32" customHeight="1">
      <c r="A85" s="38"/>
      <c r="B85" s="39"/>
      <c r="C85" s="40"/>
      <c r="D85" s="40"/>
      <c r="E85" s="40"/>
      <c r="F85" s="40"/>
      <c r="G85" s="40"/>
      <c r="H85" s="40"/>
      <c r="I85" s="40"/>
      <c r="J85" s="40"/>
      <c r="K85" s="40"/>
      <c r="L85" s="144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11" customFormat="1" ht="29.28" customHeight="1">
      <c r="A86" s="185"/>
      <c r="B86" s="186"/>
      <c r="C86" s="187" t="s">
        <v>145</v>
      </c>
      <c r="D86" s="188" t="s">
        <v>58</v>
      </c>
      <c r="E86" s="188" t="s">
        <v>54</v>
      </c>
      <c r="F86" s="188" t="s">
        <v>55</v>
      </c>
      <c r="G86" s="188" t="s">
        <v>146</v>
      </c>
      <c r="H86" s="188" t="s">
        <v>147</v>
      </c>
      <c r="I86" s="188" t="s">
        <v>148</v>
      </c>
      <c r="J86" s="188" t="s">
        <v>133</v>
      </c>
      <c r="K86" s="189" t="s">
        <v>149</v>
      </c>
      <c r="L86" s="190"/>
      <c r="M86" s="92" t="s">
        <v>19</v>
      </c>
      <c r="N86" s="93" t="s">
        <v>43</v>
      </c>
      <c r="O86" s="93" t="s">
        <v>150</v>
      </c>
      <c r="P86" s="93" t="s">
        <v>151</v>
      </c>
      <c r="Q86" s="93" t="s">
        <v>152</v>
      </c>
      <c r="R86" s="93" t="s">
        <v>153</v>
      </c>
      <c r="S86" s="93" t="s">
        <v>154</v>
      </c>
      <c r="T86" s="94" t="s">
        <v>155</v>
      </c>
      <c r="U86" s="185"/>
      <c r="V86" s="185"/>
      <c r="W86" s="185"/>
      <c r="X86" s="185"/>
      <c r="Y86" s="185"/>
      <c r="Z86" s="185"/>
      <c r="AA86" s="185"/>
      <c r="AB86" s="185"/>
      <c r="AC86" s="185"/>
      <c r="AD86" s="185"/>
      <c r="AE86" s="185"/>
    </row>
    <row r="87" s="2" customFormat="1" ht="22.8" customHeight="1">
      <c r="A87" s="38"/>
      <c r="B87" s="39"/>
      <c r="C87" s="99" t="s">
        <v>156</v>
      </c>
      <c r="D87" s="40"/>
      <c r="E87" s="40"/>
      <c r="F87" s="40"/>
      <c r="G87" s="40"/>
      <c r="H87" s="40"/>
      <c r="I87" s="40"/>
      <c r="J87" s="191">
        <f>BK87</f>
        <v>0</v>
      </c>
      <c r="K87" s="40"/>
      <c r="L87" s="44"/>
      <c r="M87" s="95"/>
      <c r="N87" s="192"/>
      <c r="O87" s="96"/>
      <c r="P87" s="193">
        <f>P88</f>
        <v>0</v>
      </c>
      <c r="Q87" s="96"/>
      <c r="R87" s="193">
        <f>R88</f>
        <v>0</v>
      </c>
      <c r="S87" s="96"/>
      <c r="T87" s="194">
        <f>T88</f>
        <v>0</v>
      </c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T87" s="17" t="s">
        <v>72</v>
      </c>
      <c r="AU87" s="17" t="s">
        <v>134</v>
      </c>
      <c r="BK87" s="195">
        <f>BK88</f>
        <v>0</v>
      </c>
    </row>
    <row r="88" s="12" customFormat="1" ht="25.92" customHeight="1">
      <c r="A88" s="12"/>
      <c r="B88" s="196"/>
      <c r="C88" s="197"/>
      <c r="D88" s="198" t="s">
        <v>72</v>
      </c>
      <c r="E88" s="199" t="s">
        <v>157</v>
      </c>
      <c r="F88" s="199" t="s">
        <v>158</v>
      </c>
      <c r="G88" s="197"/>
      <c r="H88" s="197"/>
      <c r="I88" s="200"/>
      <c r="J88" s="201">
        <f>BK88</f>
        <v>0</v>
      </c>
      <c r="K88" s="197"/>
      <c r="L88" s="202"/>
      <c r="M88" s="203"/>
      <c r="N88" s="204"/>
      <c r="O88" s="204"/>
      <c r="P88" s="205">
        <f>P89</f>
        <v>0</v>
      </c>
      <c r="Q88" s="204"/>
      <c r="R88" s="205">
        <f>R89</f>
        <v>0</v>
      </c>
      <c r="S88" s="204"/>
      <c r="T88" s="206">
        <f>T89</f>
        <v>0</v>
      </c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R88" s="207" t="s">
        <v>81</v>
      </c>
      <c r="AT88" s="208" t="s">
        <v>72</v>
      </c>
      <c r="AU88" s="208" t="s">
        <v>73</v>
      </c>
      <c r="AY88" s="207" t="s">
        <v>159</v>
      </c>
      <c r="BK88" s="209">
        <f>BK89</f>
        <v>0</v>
      </c>
    </row>
    <row r="89" s="12" customFormat="1" ht="22.8" customHeight="1">
      <c r="A89" s="12"/>
      <c r="B89" s="196"/>
      <c r="C89" s="197"/>
      <c r="D89" s="198" t="s">
        <v>72</v>
      </c>
      <c r="E89" s="210" t="s">
        <v>81</v>
      </c>
      <c r="F89" s="210" t="s">
        <v>119</v>
      </c>
      <c r="G89" s="197"/>
      <c r="H89" s="197"/>
      <c r="I89" s="200"/>
      <c r="J89" s="211">
        <f>BK89</f>
        <v>0</v>
      </c>
      <c r="K89" s="197"/>
      <c r="L89" s="202"/>
      <c r="M89" s="203"/>
      <c r="N89" s="204"/>
      <c r="O89" s="204"/>
      <c r="P89" s="205">
        <f>SUM(P90:P103)</f>
        <v>0</v>
      </c>
      <c r="Q89" s="204"/>
      <c r="R89" s="205">
        <f>SUM(R90:R103)</f>
        <v>0</v>
      </c>
      <c r="S89" s="204"/>
      <c r="T89" s="206">
        <f>SUM(T90:T103)</f>
        <v>0</v>
      </c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R89" s="207" t="s">
        <v>81</v>
      </c>
      <c r="AT89" s="208" t="s">
        <v>72</v>
      </c>
      <c r="AU89" s="208" t="s">
        <v>81</v>
      </c>
      <c r="AY89" s="207" t="s">
        <v>159</v>
      </c>
      <c r="BK89" s="209">
        <f>SUM(BK90:BK103)</f>
        <v>0</v>
      </c>
    </row>
    <row r="90" s="2" customFormat="1" ht="16.5" customHeight="1">
      <c r="A90" s="38"/>
      <c r="B90" s="39"/>
      <c r="C90" s="212" t="s">
        <v>81</v>
      </c>
      <c r="D90" s="212" t="s">
        <v>160</v>
      </c>
      <c r="E90" s="213" t="s">
        <v>81</v>
      </c>
      <c r="F90" s="214" t="s">
        <v>1870</v>
      </c>
      <c r="G90" s="215" t="s">
        <v>299</v>
      </c>
      <c r="H90" s="216">
        <v>240</v>
      </c>
      <c r="I90" s="217"/>
      <c r="J90" s="218">
        <f>ROUND(I90*H90,2)</f>
        <v>0</v>
      </c>
      <c r="K90" s="214" t="s">
        <v>19</v>
      </c>
      <c r="L90" s="44"/>
      <c r="M90" s="219" t="s">
        <v>19</v>
      </c>
      <c r="N90" s="220" t="s">
        <v>44</v>
      </c>
      <c r="O90" s="84"/>
      <c r="P90" s="221">
        <f>O90*H90</f>
        <v>0</v>
      </c>
      <c r="Q90" s="221">
        <v>0</v>
      </c>
      <c r="R90" s="221">
        <f>Q90*H90</f>
        <v>0</v>
      </c>
      <c r="S90" s="221">
        <v>0</v>
      </c>
      <c r="T90" s="222">
        <f>S90*H90</f>
        <v>0</v>
      </c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R90" s="223" t="s">
        <v>115</v>
      </c>
      <c r="AT90" s="223" t="s">
        <v>160</v>
      </c>
      <c r="AU90" s="223" t="s">
        <v>83</v>
      </c>
      <c r="AY90" s="17" t="s">
        <v>159</v>
      </c>
      <c r="BE90" s="224">
        <f>IF(N90="základní",J90,0)</f>
        <v>0</v>
      </c>
      <c r="BF90" s="224">
        <f>IF(N90="snížená",J90,0)</f>
        <v>0</v>
      </c>
      <c r="BG90" s="224">
        <f>IF(N90="zákl. přenesená",J90,0)</f>
        <v>0</v>
      </c>
      <c r="BH90" s="224">
        <f>IF(N90="sníž. přenesená",J90,0)</f>
        <v>0</v>
      </c>
      <c r="BI90" s="224">
        <f>IF(N90="nulová",J90,0)</f>
        <v>0</v>
      </c>
      <c r="BJ90" s="17" t="s">
        <v>81</v>
      </c>
      <c r="BK90" s="224">
        <f>ROUND(I90*H90,2)</f>
        <v>0</v>
      </c>
      <c r="BL90" s="17" t="s">
        <v>115</v>
      </c>
      <c r="BM90" s="223" t="s">
        <v>1871</v>
      </c>
    </row>
    <row r="91" s="2" customFormat="1">
      <c r="A91" s="38"/>
      <c r="B91" s="39"/>
      <c r="C91" s="40"/>
      <c r="D91" s="225" t="s">
        <v>166</v>
      </c>
      <c r="E91" s="40"/>
      <c r="F91" s="226" t="s">
        <v>1870</v>
      </c>
      <c r="G91" s="40"/>
      <c r="H91" s="40"/>
      <c r="I91" s="227"/>
      <c r="J91" s="40"/>
      <c r="K91" s="40"/>
      <c r="L91" s="44"/>
      <c r="M91" s="228"/>
      <c r="N91" s="229"/>
      <c r="O91" s="84"/>
      <c r="P91" s="84"/>
      <c r="Q91" s="84"/>
      <c r="R91" s="84"/>
      <c r="S91" s="84"/>
      <c r="T91" s="85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T91" s="17" t="s">
        <v>166</v>
      </c>
      <c r="AU91" s="17" t="s">
        <v>83</v>
      </c>
    </row>
    <row r="92" s="2" customFormat="1" ht="16.5" customHeight="1">
      <c r="A92" s="38"/>
      <c r="B92" s="39"/>
      <c r="C92" s="212" t="s">
        <v>83</v>
      </c>
      <c r="D92" s="212" t="s">
        <v>160</v>
      </c>
      <c r="E92" s="213" t="s">
        <v>83</v>
      </c>
      <c r="F92" s="214" t="s">
        <v>1872</v>
      </c>
      <c r="G92" s="215" t="s">
        <v>338</v>
      </c>
      <c r="H92" s="216">
        <v>9</v>
      </c>
      <c r="I92" s="217"/>
      <c r="J92" s="218">
        <f>ROUND(I92*H92,2)</f>
        <v>0</v>
      </c>
      <c r="K92" s="214" t="s">
        <v>19</v>
      </c>
      <c r="L92" s="44"/>
      <c r="M92" s="219" t="s">
        <v>19</v>
      </c>
      <c r="N92" s="220" t="s">
        <v>44</v>
      </c>
      <c r="O92" s="84"/>
      <c r="P92" s="221">
        <f>O92*H92</f>
        <v>0</v>
      </c>
      <c r="Q92" s="221">
        <v>0</v>
      </c>
      <c r="R92" s="221">
        <f>Q92*H92</f>
        <v>0</v>
      </c>
      <c r="S92" s="221">
        <v>0</v>
      </c>
      <c r="T92" s="222">
        <f>S92*H92</f>
        <v>0</v>
      </c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  <c r="AR92" s="223" t="s">
        <v>115</v>
      </c>
      <c r="AT92" s="223" t="s">
        <v>160</v>
      </c>
      <c r="AU92" s="223" t="s">
        <v>83</v>
      </c>
      <c r="AY92" s="17" t="s">
        <v>159</v>
      </c>
      <c r="BE92" s="224">
        <f>IF(N92="základní",J92,0)</f>
        <v>0</v>
      </c>
      <c r="BF92" s="224">
        <f>IF(N92="snížená",J92,0)</f>
        <v>0</v>
      </c>
      <c r="BG92" s="224">
        <f>IF(N92="zákl. přenesená",J92,0)</f>
        <v>0</v>
      </c>
      <c r="BH92" s="224">
        <f>IF(N92="sníž. přenesená",J92,0)</f>
        <v>0</v>
      </c>
      <c r="BI92" s="224">
        <f>IF(N92="nulová",J92,0)</f>
        <v>0</v>
      </c>
      <c r="BJ92" s="17" t="s">
        <v>81</v>
      </c>
      <c r="BK92" s="224">
        <f>ROUND(I92*H92,2)</f>
        <v>0</v>
      </c>
      <c r="BL92" s="17" t="s">
        <v>115</v>
      </c>
      <c r="BM92" s="223" t="s">
        <v>1873</v>
      </c>
    </row>
    <row r="93" s="2" customFormat="1">
      <c r="A93" s="38"/>
      <c r="B93" s="39"/>
      <c r="C93" s="40"/>
      <c r="D93" s="225" t="s">
        <v>166</v>
      </c>
      <c r="E93" s="40"/>
      <c r="F93" s="226" t="s">
        <v>1872</v>
      </c>
      <c r="G93" s="40"/>
      <c r="H93" s="40"/>
      <c r="I93" s="227"/>
      <c r="J93" s="40"/>
      <c r="K93" s="40"/>
      <c r="L93" s="44"/>
      <c r="M93" s="228"/>
      <c r="N93" s="229"/>
      <c r="O93" s="84"/>
      <c r="P93" s="84"/>
      <c r="Q93" s="84"/>
      <c r="R93" s="84"/>
      <c r="S93" s="84"/>
      <c r="T93" s="85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T93" s="17" t="s">
        <v>166</v>
      </c>
      <c r="AU93" s="17" t="s">
        <v>83</v>
      </c>
    </row>
    <row r="94" s="2" customFormat="1" ht="16.5" customHeight="1">
      <c r="A94" s="38"/>
      <c r="B94" s="39"/>
      <c r="C94" s="212" t="s">
        <v>112</v>
      </c>
      <c r="D94" s="212" t="s">
        <v>160</v>
      </c>
      <c r="E94" s="213" t="s">
        <v>112</v>
      </c>
      <c r="F94" s="214" t="s">
        <v>1874</v>
      </c>
      <c r="G94" s="215" t="s">
        <v>299</v>
      </c>
      <c r="H94" s="216">
        <v>250</v>
      </c>
      <c r="I94" s="217"/>
      <c r="J94" s="218">
        <f>ROUND(I94*H94,2)</f>
        <v>0</v>
      </c>
      <c r="K94" s="214" t="s">
        <v>19</v>
      </c>
      <c r="L94" s="44"/>
      <c r="M94" s="219" t="s">
        <v>19</v>
      </c>
      <c r="N94" s="220" t="s">
        <v>44</v>
      </c>
      <c r="O94" s="84"/>
      <c r="P94" s="221">
        <f>O94*H94</f>
        <v>0</v>
      </c>
      <c r="Q94" s="221">
        <v>0</v>
      </c>
      <c r="R94" s="221">
        <f>Q94*H94</f>
        <v>0</v>
      </c>
      <c r="S94" s="221">
        <v>0</v>
      </c>
      <c r="T94" s="222">
        <f>S94*H94</f>
        <v>0</v>
      </c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R94" s="223" t="s">
        <v>115</v>
      </c>
      <c r="AT94" s="223" t="s">
        <v>160</v>
      </c>
      <c r="AU94" s="223" t="s">
        <v>83</v>
      </c>
      <c r="AY94" s="17" t="s">
        <v>159</v>
      </c>
      <c r="BE94" s="224">
        <f>IF(N94="základní",J94,0)</f>
        <v>0</v>
      </c>
      <c r="BF94" s="224">
        <f>IF(N94="snížená",J94,0)</f>
        <v>0</v>
      </c>
      <c r="BG94" s="224">
        <f>IF(N94="zákl. přenesená",J94,0)</f>
        <v>0</v>
      </c>
      <c r="BH94" s="224">
        <f>IF(N94="sníž. přenesená",J94,0)</f>
        <v>0</v>
      </c>
      <c r="BI94" s="224">
        <f>IF(N94="nulová",J94,0)</f>
        <v>0</v>
      </c>
      <c r="BJ94" s="17" t="s">
        <v>81</v>
      </c>
      <c r="BK94" s="224">
        <f>ROUND(I94*H94,2)</f>
        <v>0</v>
      </c>
      <c r="BL94" s="17" t="s">
        <v>115</v>
      </c>
      <c r="BM94" s="223" t="s">
        <v>1875</v>
      </c>
    </row>
    <row r="95" s="2" customFormat="1">
      <c r="A95" s="38"/>
      <c r="B95" s="39"/>
      <c r="C95" s="40"/>
      <c r="D95" s="225" t="s">
        <v>166</v>
      </c>
      <c r="E95" s="40"/>
      <c r="F95" s="226" t="s">
        <v>1874</v>
      </c>
      <c r="G95" s="40"/>
      <c r="H95" s="40"/>
      <c r="I95" s="227"/>
      <c r="J95" s="40"/>
      <c r="K95" s="40"/>
      <c r="L95" s="44"/>
      <c r="M95" s="228"/>
      <c r="N95" s="229"/>
      <c r="O95" s="84"/>
      <c r="P95" s="84"/>
      <c r="Q95" s="84"/>
      <c r="R95" s="84"/>
      <c r="S95" s="84"/>
      <c r="T95" s="85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  <c r="AT95" s="17" t="s">
        <v>166</v>
      </c>
      <c r="AU95" s="17" t="s">
        <v>83</v>
      </c>
    </row>
    <row r="96" s="2" customFormat="1" ht="16.5" customHeight="1">
      <c r="A96" s="38"/>
      <c r="B96" s="39"/>
      <c r="C96" s="212" t="s">
        <v>115</v>
      </c>
      <c r="D96" s="212" t="s">
        <v>160</v>
      </c>
      <c r="E96" s="213" t="s">
        <v>115</v>
      </c>
      <c r="F96" s="214" t="s">
        <v>1876</v>
      </c>
      <c r="G96" s="215" t="s">
        <v>338</v>
      </c>
      <c r="H96" s="216">
        <v>9</v>
      </c>
      <c r="I96" s="217"/>
      <c r="J96" s="218">
        <f>ROUND(I96*H96,2)</f>
        <v>0</v>
      </c>
      <c r="K96" s="214" t="s">
        <v>19</v>
      </c>
      <c r="L96" s="44"/>
      <c r="M96" s="219" t="s">
        <v>19</v>
      </c>
      <c r="N96" s="220" t="s">
        <v>44</v>
      </c>
      <c r="O96" s="84"/>
      <c r="P96" s="221">
        <f>O96*H96</f>
        <v>0</v>
      </c>
      <c r="Q96" s="221">
        <v>0</v>
      </c>
      <c r="R96" s="221">
        <f>Q96*H96</f>
        <v>0</v>
      </c>
      <c r="S96" s="221">
        <v>0</v>
      </c>
      <c r="T96" s="222">
        <f>S96*H96</f>
        <v>0</v>
      </c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R96" s="223" t="s">
        <v>115</v>
      </c>
      <c r="AT96" s="223" t="s">
        <v>160</v>
      </c>
      <c r="AU96" s="223" t="s">
        <v>83</v>
      </c>
      <c r="AY96" s="17" t="s">
        <v>159</v>
      </c>
      <c r="BE96" s="224">
        <f>IF(N96="základní",J96,0)</f>
        <v>0</v>
      </c>
      <c r="BF96" s="224">
        <f>IF(N96="snížená",J96,0)</f>
        <v>0</v>
      </c>
      <c r="BG96" s="224">
        <f>IF(N96="zákl. přenesená",J96,0)</f>
        <v>0</v>
      </c>
      <c r="BH96" s="224">
        <f>IF(N96="sníž. přenesená",J96,0)</f>
        <v>0</v>
      </c>
      <c r="BI96" s="224">
        <f>IF(N96="nulová",J96,0)</f>
        <v>0</v>
      </c>
      <c r="BJ96" s="17" t="s">
        <v>81</v>
      </c>
      <c r="BK96" s="224">
        <f>ROUND(I96*H96,2)</f>
        <v>0</v>
      </c>
      <c r="BL96" s="17" t="s">
        <v>115</v>
      </c>
      <c r="BM96" s="223" t="s">
        <v>1877</v>
      </c>
    </row>
    <row r="97" s="2" customFormat="1">
      <c r="A97" s="38"/>
      <c r="B97" s="39"/>
      <c r="C97" s="40"/>
      <c r="D97" s="225" t="s">
        <v>166</v>
      </c>
      <c r="E97" s="40"/>
      <c r="F97" s="226" t="s">
        <v>1876</v>
      </c>
      <c r="G97" s="40"/>
      <c r="H97" s="40"/>
      <c r="I97" s="227"/>
      <c r="J97" s="40"/>
      <c r="K97" s="40"/>
      <c r="L97" s="44"/>
      <c r="M97" s="228"/>
      <c r="N97" s="229"/>
      <c r="O97" s="84"/>
      <c r="P97" s="84"/>
      <c r="Q97" s="84"/>
      <c r="R97" s="84"/>
      <c r="S97" s="84"/>
      <c r="T97" s="85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T97" s="17" t="s">
        <v>166</v>
      </c>
      <c r="AU97" s="17" t="s">
        <v>83</v>
      </c>
    </row>
    <row r="98" s="2" customFormat="1" ht="16.5" customHeight="1">
      <c r="A98" s="38"/>
      <c r="B98" s="39"/>
      <c r="C98" s="212" t="s">
        <v>118</v>
      </c>
      <c r="D98" s="212" t="s">
        <v>160</v>
      </c>
      <c r="E98" s="213" t="s">
        <v>118</v>
      </c>
      <c r="F98" s="214" t="s">
        <v>1878</v>
      </c>
      <c r="G98" s="215" t="s">
        <v>338</v>
      </c>
      <c r="H98" s="216">
        <v>9</v>
      </c>
      <c r="I98" s="217"/>
      <c r="J98" s="218">
        <f>ROUND(I98*H98,2)</f>
        <v>0</v>
      </c>
      <c r="K98" s="214" t="s">
        <v>19</v>
      </c>
      <c r="L98" s="44"/>
      <c r="M98" s="219" t="s">
        <v>19</v>
      </c>
      <c r="N98" s="220" t="s">
        <v>44</v>
      </c>
      <c r="O98" s="84"/>
      <c r="P98" s="221">
        <f>O98*H98</f>
        <v>0</v>
      </c>
      <c r="Q98" s="221">
        <v>0</v>
      </c>
      <c r="R98" s="221">
        <f>Q98*H98</f>
        <v>0</v>
      </c>
      <c r="S98" s="221">
        <v>0</v>
      </c>
      <c r="T98" s="222">
        <f>S98*H98</f>
        <v>0</v>
      </c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R98" s="223" t="s">
        <v>115</v>
      </c>
      <c r="AT98" s="223" t="s">
        <v>160</v>
      </c>
      <c r="AU98" s="223" t="s">
        <v>83</v>
      </c>
      <c r="AY98" s="17" t="s">
        <v>159</v>
      </c>
      <c r="BE98" s="224">
        <f>IF(N98="základní",J98,0)</f>
        <v>0</v>
      </c>
      <c r="BF98" s="224">
        <f>IF(N98="snížená",J98,0)</f>
        <v>0</v>
      </c>
      <c r="BG98" s="224">
        <f>IF(N98="zákl. přenesená",J98,0)</f>
        <v>0</v>
      </c>
      <c r="BH98" s="224">
        <f>IF(N98="sníž. přenesená",J98,0)</f>
        <v>0</v>
      </c>
      <c r="BI98" s="224">
        <f>IF(N98="nulová",J98,0)</f>
        <v>0</v>
      </c>
      <c r="BJ98" s="17" t="s">
        <v>81</v>
      </c>
      <c r="BK98" s="224">
        <f>ROUND(I98*H98,2)</f>
        <v>0</v>
      </c>
      <c r="BL98" s="17" t="s">
        <v>115</v>
      </c>
      <c r="BM98" s="223" t="s">
        <v>1879</v>
      </c>
    </row>
    <row r="99" s="2" customFormat="1">
      <c r="A99" s="38"/>
      <c r="B99" s="39"/>
      <c r="C99" s="40"/>
      <c r="D99" s="225" t="s">
        <v>166</v>
      </c>
      <c r="E99" s="40"/>
      <c r="F99" s="226" t="s">
        <v>1878</v>
      </c>
      <c r="G99" s="40"/>
      <c r="H99" s="40"/>
      <c r="I99" s="227"/>
      <c r="J99" s="40"/>
      <c r="K99" s="40"/>
      <c r="L99" s="44"/>
      <c r="M99" s="228"/>
      <c r="N99" s="229"/>
      <c r="O99" s="84"/>
      <c r="P99" s="84"/>
      <c r="Q99" s="84"/>
      <c r="R99" s="84"/>
      <c r="S99" s="84"/>
      <c r="T99" s="85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T99" s="17" t="s">
        <v>166</v>
      </c>
      <c r="AU99" s="17" t="s">
        <v>83</v>
      </c>
    </row>
    <row r="100" s="2" customFormat="1" ht="16.5" customHeight="1">
      <c r="A100" s="38"/>
      <c r="B100" s="39"/>
      <c r="C100" s="212" t="s">
        <v>206</v>
      </c>
      <c r="D100" s="212" t="s">
        <v>160</v>
      </c>
      <c r="E100" s="213" t="s">
        <v>206</v>
      </c>
      <c r="F100" s="214" t="s">
        <v>1880</v>
      </c>
      <c r="G100" s="215" t="s">
        <v>338</v>
      </c>
      <c r="H100" s="216">
        <v>20</v>
      </c>
      <c r="I100" s="217"/>
      <c r="J100" s="218">
        <f>ROUND(I100*H100,2)</f>
        <v>0</v>
      </c>
      <c r="K100" s="214" t="s">
        <v>19</v>
      </c>
      <c r="L100" s="44"/>
      <c r="M100" s="219" t="s">
        <v>19</v>
      </c>
      <c r="N100" s="220" t="s">
        <v>44</v>
      </c>
      <c r="O100" s="84"/>
      <c r="P100" s="221">
        <f>O100*H100</f>
        <v>0</v>
      </c>
      <c r="Q100" s="221">
        <v>0</v>
      </c>
      <c r="R100" s="221">
        <f>Q100*H100</f>
        <v>0</v>
      </c>
      <c r="S100" s="221">
        <v>0</v>
      </c>
      <c r="T100" s="222">
        <f>S100*H100</f>
        <v>0</v>
      </c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R100" s="223" t="s">
        <v>115</v>
      </c>
      <c r="AT100" s="223" t="s">
        <v>160</v>
      </c>
      <c r="AU100" s="223" t="s">
        <v>83</v>
      </c>
      <c r="AY100" s="17" t="s">
        <v>159</v>
      </c>
      <c r="BE100" s="224">
        <f>IF(N100="základní",J100,0)</f>
        <v>0</v>
      </c>
      <c r="BF100" s="224">
        <f>IF(N100="snížená",J100,0)</f>
        <v>0</v>
      </c>
      <c r="BG100" s="224">
        <f>IF(N100="zákl. přenesená",J100,0)</f>
        <v>0</v>
      </c>
      <c r="BH100" s="224">
        <f>IF(N100="sníž. přenesená",J100,0)</f>
        <v>0</v>
      </c>
      <c r="BI100" s="224">
        <f>IF(N100="nulová",J100,0)</f>
        <v>0</v>
      </c>
      <c r="BJ100" s="17" t="s">
        <v>81</v>
      </c>
      <c r="BK100" s="224">
        <f>ROUND(I100*H100,2)</f>
        <v>0</v>
      </c>
      <c r="BL100" s="17" t="s">
        <v>115</v>
      </c>
      <c r="BM100" s="223" t="s">
        <v>1881</v>
      </c>
    </row>
    <row r="101" s="2" customFormat="1">
      <c r="A101" s="38"/>
      <c r="B101" s="39"/>
      <c r="C101" s="40"/>
      <c r="D101" s="225" t="s">
        <v>166</v>
      </c>
      <c r="E101" s="40"/>
      <c r="F101" s="226" t="s">
        <v>1880</v>
      </c>
      <c r="G101" s="40"/>
      <c r="H101" s="40"/>
      <c r="I101" s="227"/>
      <c r="J101" s="40"/>
      <c r="K101" s="40"/>
      <c r="L101" s="44"/>
      <c r="M101" s="228"/>
      <c r="N101" s="229"/>
      <c r="O101" s="84"/>
      <c r="P101" s="84"/>
      <c r="Q101" s="84"/>
      <c r="R101" s="84"/>
      <c r="S101" s="84"/>
      <c r="T101" s="85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T101" s="17" t="s">
        <v>166</v>
      </c>
      <c r="AU101" s="17" t="s">
        <v>83</v>
      </c>
    </row>
    <row r="102" s="2" customFormat="1" ht="16.5" customHeight="1">
      <c r="A102" s="38"/>
      <c r="B102" s="39"/>
      <c r="C102" s="212" t="s">
        <v>212</v>
      </c>
      <c r="D102" s="212" t="s">
        <v>160</v>
      </c>
      <c r="E102" s="213" t="s">
        <v>212</v>
      </c>
      <c r="F102" s="214" t="s">
        <v>1882</v>
      </c>
      <c r="G102" s="215" t="s">
        <v>927</v>
      </c>
      <c r="H102" s="216">
        <v>7</v>
      </c>
      <c r="I102" s="217"/>
      <c r="J102" s="218">
        <f>ROUND(I102*H102,2)</f>
        <v>0</v>
      </c>
      <c r="K102" s="214" t="s">
        <v>19</v>
      </c>
      <c r="L102" s="44"/>
      <c r="M102" s="219" t="s">
        <v>19</v>
      </c>
      <c r="N102" s="220" t="s">
        <v>44</v>
      </c>
      <c r="O102" s="84"/>
      <c r="P102" s="221">
        <f>O102*H102</f>
        <v>0</v>
      </c>
      <c r="Q102" s="221">
        <v>0</v>
      </c>
      <c r="R102" s="221">
        <f>Q102*H102</f>
        <v>0</v>
      </c>
      <c r="S102" s="221">
        <v>0</v>
      </c>
      <c r="T102" s="222">
        <f>S102*H102</f>
        <v>0</v>
      </c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R102" s="223" t="s">
        <v>115</v>
      </c>
      <c r="AT102" s="223" t="s">
        <v>160</v>
      </c>
      <c r="AU102" s="223" t="s">
        <v>83</v>
      </c>
      <c r="AY102" s="17" t="s">
        <v>159</v>
      </c>
      <c r="BE102" s="224">
        <f>IF(N102="základní",J102,0)</f>
        <v>0</v>
      </c>
      <c r="BF102" s="224">
        <f>IF(N102="snížená",J102,0)</f>
        <v>0</v>
      </c>
      <c r="BG102" s="224">
        <f>IF(N102="zákl. přenesená",J102,0)</f>
        <v>0</v>
      </c>
      <c r="BH102" s="224">
        <f>IF(N102="sníž. přenesená",J102,0)</f>
        <v>0</v>
      </c>
      <c r="BI102" s="224">
        <f>IF(N102="nulová",J102,0)</f>
        <v>0</v>
      </c>
      <c r="BJ102" s="17" t="s">
        <v>81</v>
      </c>
      <c r="BK102" s="224">
        <f>ROUND(I102*H102,2)</f>
        <v>0</v>
      </c>
      <c r="BL102" s="17" t="s">
        <v>115</v>
      </c>
      <c r="BM102" s="223" t="s">
        <v>1883</v>
      </c>
    </row>
    <row r="103" s="2" customFormat="1">
      <c r="A103" s="38"/>
      <c r="B103" s="39"/>
      <c r="C103" s="40"/>
      <c r="D103" s="225" t="s">
        <v>166</v>
      </c>
      <c r="E103" s="40"/>
      <c r="F103" s="226" t="s">
        <v>1882</v>
      </c>
      <c r="G103" s="40"/>
      <c r="H103" s="40"/>
      <c r="I103" s="227"/>
      <c r="J103" s="40"/>
      <c r="K103" s="40"/>
      <c r="L103" s="44"/>
      <c r="M103" s="243"/>
      <c r="N103" s="244"/>
      <c r="O103" s="245"/>
      <c r="P103" s="245"/>
      <c r="Q103" s="245"/>
      <c r="R103" s="245"/>
      <c r="S103" s="245"/>
      <c r="T103" s="246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  <c r="AT103" s="17" t="s">
        <v>166</v>
      </c>
      <c r="AU103" s="17" t="s">
        <v>83</v>
      </c>
    </row>
    <row r="104" s="2" customFormat="1" ht="6.96" customHeight="1">
      <c r="A104" s="38"/>
      <c r="B104" s="59"/>
      <c r="C104" s="60"/>
      <c r="D104" s="60"/>
      <c r="E104" s="60"/>
      <c r="F104" s="60"/>
      <c r="G104" s="60"/>
      <c r="H104" s="60"/>
      <c r="I104" s="60"/>
      <c r="J104" s="60"/>
      <c r="K104" s="60"/>
      <c r="L104" s="44"/>
      <c r="M104" s="38"/>
      <c r="O104" s="38"/>
      <c r="P104" s="38"/>
      <c r="Q104" s="38"/>
      <c r="R104" s="38"/>
      <c r="S104" s="38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</row>
  </sheetData>
  <sheetProtection sheet="1" autoFilter="0" formatColumns="0" formatRows="0" objects="1" scenarios="1" spinCount="100000" saltValue="xN9f2C1ObVrRVywl2mooe1VN8HTj84Kh49NEYa/9jT2AIc7lE919COqavYtskmfZH0EkHow2XoJZCeLCJrtSDg==" hashValue="N38ZlFhSo99HBx67AAJeup/xlANUeez2V246JFZMtXSumzfK4Qk3YdaGi5bOHbDc4fqNDcFXD1QJcxbvesaBKw==" algorithmName="SHA-512" password="CC35"/>
  <autoFilter ref="C86:K103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75:H75"/>
    <mergeCell ref="E77:H77"/>
    <mergeCell ref="E79:H79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1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117</v>
      </c>
    </row>
    <row r="3" s="1" customFormat="1" ht="6.96" customHeight="1">
      <c r="B3" s="138"/>
      <c r="C3" s="139"/>
      <c r="D3" s="139"/>
      <c r="E3" s="139"/>
      <c r="F3" s="139"/>
      <c r="G3" s="139"/>
      <c r="H3" s="139"/>
      <c r="I3" s="139"/>
      <c r="J3" s="139"/>
      <c r="K3" s="139"/>
      <c r="L3" s="20"/>
      <c r="AT3" s="17" t="s">
        <v>83</v>
      </c>
    </row>
    <row r="4" s="1" customFormat="1" ht="24.96" customHeight="1">
      <c r="B4" s="20"/>
      <c r="D4" s="140" t="s">
        <v>128</v>
      </c>
      <c r="L4" s="20"/>
      <c r="M4" s="141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42" t="s">
        <v>16</v>
      </c>
      <c r="L6" s="20"/>
    </row>
    <row r="7" s="1" customFormat="1" ht="16.5" customHeight="1">
      <c r="B7" s="20"/>
      <c r="E7" s="143" t="str">
        <f>'Rekapitulace stavby'!K6</f>
        <v>Sázava - sběrný dvůr</v>
      </c>
      <c r="F7" s="142"/>
      <c r="G7" s="142"/>
      <c r="H7" s="142"/>
      <c r="L7" s="20"/>
    </row>
    <row r="8" s="1" customFormat="1" ht="12" customHeight="1">
      <c r="B8" s="20"/>
      <c r="D8" s="142" t="s">
        <v>129</v>
      </c>
      <c r="L8" s="20"/>
    </row>
    <row r="9" s="2" customFormat="1" ht="16.5" customHeight="1">
      <c r="A9" s="38"/>
      <c r="B9" s="44"/>
      <c r="C9" s="38"/>
      <c r="D9" s="38"/>
      <c r="E9" s="143" t="s">
        <v>1707</v>
      </c>
      <c r="F9" s="38"/>
      <c r="G9" s="38"/>
      <c r="H9" s="38"/>
      <c r="I9" s="38"/>
      <c r="J9" s="38"/>
      <c r="K9" s="38"/>
      <c r="L9" s="144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 ht="12" customHeight="1">
      <c r="A10" s="38"/>
      <c r="B10" s="44"/>
      <c r="C10" s="38"/>
      <c r="D10" s="142" t="s">
        <v>692</v>
      </c>
      <c r="E10" s="38"/>
      <c r="F10" s="38"/>
      <c r="G10" s="38"/>
      <c r="H10" s="38"/>
      <c r="I10" s="38"/>
      <c r="J10" s="38"/>
      <c r="K10" s="38"/>
      <c r="L10" s="144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6.5" customHeight="1">
      <c r="A11" s="38"/>
      <c r="B11" s="44"/>
      <c r="C11" s="38"/>
      <c r="D11" s="38"/>
      <c r="E11" s="145" t="s">
        <v>1884</v>
      </c>
      <c r="F11" s="38"/>
      <c r="G11" s="38"/>
      <c r="H11" s="38"/>
      <c r="I11" s="38"/>
      <c r="J11" s="38"/>
      <c r="K11" s="38"/>
      <c r="L11" s="144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>
      <c r="A12" s="38"/>
      <c r="B12" s="44"/>
      <c r="C12" s="38"/>
      <c r="D12" s="38"/>
      <c r="E12" s="38"/>
      <c r="F12" s="38"/>
      <c r="G12" s="38"/>
      <c r="H12" s="38"/>
      <c r="I12" s="38"/>
      <c r="J12" s="38"/>
      <c r="K12" s="38"/>
      <c r="L12" s="144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2" customHeight="1">
      <c r="A13" s="38"/>
      <c r="B13" s="44"/>
      <c r="C13" s="38"/>
      <c r="D13" s="142" t="s">
        <v>18</v>
      </c>
      <c r="E13" s="38"/>
      <c r="F13" s="133" t="s">
        <v>19</v>
      </c>
      <c r="G13" s="38"/>
      <c r="H13" s="38"/>
      <c r="I13" s="142" t="s">
        <v>20</v>
      </c>
      <c r="J13" s="133" t="s">
        <v>19</v>
      </c>
      <c r="K13" s="38"/>
      <c r="L13" s="144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42" t="s">
        <v>21</v>
      </c>
      <c r="E14" s="38"/>
      <c r="F14" s="133" t="s">
        <v>33</v>
      </c>
      <c r="G14" s="38"/>
      <c r="H14" s="38"/>
      <c r="I14" s="142" t="s">
        <v>23</v>
      </c>
      <c r="J14" s="146" t="str">
        <f>'Rekapitulace stavby'!AN8</f>
        <v>14. 4. 2021</v>
      </c>
      <c r="K14" s="38"/>
      <c r="L14" s="144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0.8" customHeight="1">
      <c r="A15" s="38"/>
      <c r="B15" s="44"/>
      <c r="C15" s="38"/>
      <c r="D15" s="38"/>
      <c r="E15" s="38"/>
      <c r="F15" s="38"/>
      <c r="G15" s="38"/>
      <c r="H15" s="38"/>
      <c r="I15" s="38"/>
      <c r="J15" s="38"/>
      <c r="K15" s="38"/>
      <c r="L15" s="144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12" customHeight="1">
      <c r="A16" s="38"/>
      <c r="B16" s="44"/>
      <c r="C16" s="38"/>
      <c r="D16" s="142" t="s">
        <v>25</v>
      </c>
      <c r="E16" s="38"/>
      <c r="F16" s="38"/>
      <c r="G16" s="38"/>
      <c r="H16" s="38"/>
      <c r="I16" s="142" t="s">
        <v>26</v>
      </c>
      <c r="J16" s="133" t="str">
        <f>IF('Rekapitulace stavby'!AN10="","",'Rekapitulace stavby'!AN10)</f>
        <v>00236411</v>
      </c>
      <c r="K16" s="38"/>
      <c r="L16" s="144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8" customHeight="1">
      <c r="A17" s="38"/>
      <c r="B17" s="44"/>
      <c r="C17" s="38"/>
      <c r="D17" s="38"/>
      <c r="E17" s="133" t="str">
        <f>IF('Rekapitulace stavby'!E11="","",'Rekapitulace stavby'!E11)</f>
        <v>město Sázava</v>
      </c>
      <c r="F17" s="38"/>
      <c r="G17" s="38"/>
      <c r="H17" s="38"/>
      <c r="I17" s="142" t="s">
        <v>29</v>
      </c>
      <c r="J17" s="133" t="str">
        <f>IF('Rekapitulace stavby'!AN11="","",'Rekapitulace stavby'!AN11)</f>
        <v/>
      </c>
      <c r="K17" s="38"/>
      <c r="L17" s="144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6.96" customHeight="1">
      <c r="A18" s="38"/>
      <c r="B18" s="44"/>
      <c r="C18" s="38"/>
      <c r="D18" s="38"/>
      <c r="E18" s="38"/>
      <c r="F18" s="38"/>
      <c r="G18" s="38"/>
      <c r="H18" s="38"/>
      <c r="I18" s="38"/>
      <c r="J18" s="38"/>
      <c r="K18" s="38"/>
      <c r="L18" s="144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12" customHeight="1">
      <c r="A19" s="38"/>
      <c r="B19" s="44"/>
      <c r="C19" s="38"/>
      <c r="D19" s="142" t="s">
        <v>30</v>
      </c>
      <c r="E19" s="38"/>
      <c r="F19" s="38"/>
      <c r="G19" s="38"/>
      <c r="H19" s="38"/>
      <c r="I19" s="142" t="s">
        <v>26</v>
      </c>
      <c r="J19" s="33" t="str">
        <f>'Rekapitulace stavby'!AN13</f>
        <v>Vyplň údaj</v>
      </c>
      <c r="K19" s="38"/>
      <c r="L19" s="144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8" customHeight="1">
      <c r="A20" s="38"/>
      <c r="B20" s="44"/>
      <c r="C20" s="38"/>
      <c r="D20" s="38"/>
      <c r="E20" s="33" t="str">
        <f>'Rekapitulace stavby'!E14</f>
        <v>Vyplň údaj</v>
      </c>
      <c r="F20" s="133"/>
      <c r="G20" s="133"/>
      <c r="H20" s="133"/>
      <c r="I20" s="142" t="s">
        <v>29</v>
      </c>
      <c r="J20" s="33" t="str">
        <f>'Rekapitulace stavby'!AN14</f>
        <v>Vyplň údaj</v>
      </c>
      <c r="K20" s="38"/>
      <c r="L20" s="144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6.96" customHeight="1">
      <c r="A21" s="38"/>
      <c r="B21" s="44"/>
      <c r="C21" s="38"/>
      <c r="D21" s="38"/>
      <c r="E21" s="38"/>
      <c r="F21" s="38"/>
      <c r="G21" s="38"/>
      <c r="H21" s="38"/>
      <c r="I21" s="38"/>
      <c r="J21" s="38"/>
      <c r="K21" s="38"/>
      <c r="L21" s="144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12" customHeight="1">
      <c r="A22" s="38"/>
      <c r="B22" s="44"/>
      <c r="C22" s="38"/>
      <c r="D22" s="142" t="s">
        <v>32</v>
      </c>
      <c r="E22" s="38"/>
      <c r="F22" s="38"/>
      <c r="G22" s="38"/>
      <c r="H22" s="38"/>
      <c r="I22" s="142" t="s">
        <v>26</v>
      </c>
      <c r="J22" s="133" t="str">
        <f>IF('Rekapitulace stavby'!AN16="","",'Rekapitulace stavby'!AN16)</f>
        <v/>
      </c>
      <c r="K22" s="38"/>
      <c r="L22" s="144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8" customHeight="1">
      <c r="A23" s="38"/>
      <c r="B23" s="44"/>
      <c r="C23" s="38"/>
      <c r="D23" s="38"/>
      <c r="E23" s="133" t="str">
        <f>IF('Rekapitulace stavby'!E17="","",'Rekapitulace stavby'!E17)</f>
        <v xml:space="preserve"> </v>
      </c>
      <c r="F23" s="38"/>
      <c r="G23" s="38"/>
      <c r="H23" s="38"/>
      <c r="I23" s="142" t="s">
        <v>29</v>
      </c>
      <c r="J23" s="133" t="str">
        <f>IF('Rekapitulace stavby'!AN17="","",'Rekapitulace stavby'!AN17)</f>
        <v/>
      </c>
      <c r="K23" s="38"/>
      <c r="L23" s="144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6.96" customHeight="1">
      <c r="A24" s="38"/>
      <c r="B24" s="44"/>
      <c r="C24" s="38"/>
      <c r="D24" s="38"/>
      <c r="E24" s="38"/>
      <c r="F24" s="38"/>
      <c r="G24" s="38"/>
      <c r="H24" s="38"/>
      <c r="I24" s="38"/>
      <c r="J24" s="38"/>
      <c r="K24" s="38"/>
      <c r="L24" s="144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12" customHeight="1">
      <c r="A25" s="38"/>
      <c r="B25" s="44"/>
      <c r="C25" s="38"/>
      <c r="D25" s="142" t="s">
        <v>35</v>
      </c>
      <c r="E25" s="38"/>
      <c r="F25" s="38"/>
      <c r="G25" s="38"/>
      <c r="H25" s="38"/>
      <c r="I25" s="142" t="s">
        <v>26</v>
      </c>
      <c r="J25" s="133" t="str">
        <f>IF('Rekapitulace stavby'!AN19="","",'Rekapitulace stavby'!AN19)</f>
        <v/>
      </c>
      <c r="K25" s="38"/>
      <c r="L25" s="144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8" customHeight="1">
      <c r="A26" s="38"/>
      <c r="B26" s="44"/>
      <c r="C26" s="38"/>
      <c r="D26" s="38"/>
      <c r="E26" s="133" t="str">
        <f>IF('Rekapitulace stavby'!E20="","",'Rekapitulace stavby'!E20)</f>
        <v>Marcel Cikánek</v>
      </c>
      <c r="F26" s="38"/>
      <c r="G26" s="38"/>
      <c r="H26" s="38"/>
      <c r="I26" s="142" t="s">
        <v>29</v>
      </c>
      <c r="J26" s="133" t="str">
        <f>IF('Rekapitulace stavby'!AN20="","",'Rekapitulace stavby'!AN20)</f>
        <v/>
      </c>
      <c r="K26" s="38"/>
      <c r="L26" s="144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2" customFormat="1" ht="6.96" customHeight="1">
      <c r="A27" s="38"/>
      <c r="B27" s="44"/>
      <c r="C27" s="38"/>
      <c r="D27" s="38"/>
      <c r="E27" s="38"/>
      <c r="F27" s="38"/>
      <c r="G27" s="38"/>
      <c r="H27" s="38"/>
      <c r="I27" s="38"/>
      <c r="J27" s="38"/>
      <c r="K27" s="38"/>
      <c r="L27" s="144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</row>
    <row r="28" s="2" customFormat="1" ht="12" customHeight="1">
      <c r="A28" s="38"/>
      <c r="B28" s="44"/>
      <c r="C28" s="38"/>
      <c r="D28" s="142" t="s">
        <v>37</v>
      </c>
      <c r="E28" s="38"/>
      <c r="F28" s="38"/>
      <c r="G28" s="38"/>
      <c r="H28" s="38"/>
      <c r="I28" s="38"/>
      <c r="J28" s="38"/>
      <c r="K28" s="38"/>
      <c r="L28" s="144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8" customFormat="1" ht="16.5" customHeight="1">
      <c r="A29" s="147"/>
      <c r="B29" s="148"/>
      <c r="C29" s="147"/>
      <c r="D29" s="147"/>
      <c r="E29" s="149" t="s">
        <v>19</v>
      </c>
      <c r="F29" s="149"/>
      <c r="G29" s="149"/>
      <c r="H29" s="149"/>
      <c r="I29" s="147"/>
      <c r="J29" s="147"/>
      <c r="K29" s="147"/>
      <c r="L29" s="150"/>
      <c r="S29" s="147"/>
      <c r="T29" s="147"/>
      <c r="U29" s="147"/>
      <c r="V29" s="147"/>
      <c r="W29" s="147"/>
      <c r="X29" s="147"/>
      <c r="Y29" s="147"/>
      <c r="Z29" s="147"/>
      <c r="AA29" s="147"/>
      <c r="AB29" s="147"/>
      <c r="AC29" s="147"/>
      <c r="AD29" s="147"/>
      <c r="AE29" s="147"/>
    </row>
    <row r="30" s="2" customFormat="1" ht="6.96" customHeight="1">
      <c r="A30" s="38"/>
      <c r="B30" s="44"/>
      <c r="C30" s="38"/>
      <c r="D30" s="38"/>
      <c r="E30" s="38"/>
      <c r="F30" s="38"/>
      <c r="G30" s="38"/>
      <c r="H30" s="38"/>
      <c r="I30" s="38"/>
      <c r="J30" s="38"/>
      <c r="K30" s="38"/>
      <c r="L30" s="144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51"/>
      <c r="E31" s="151"/>
      <c r="F31" s="151"/>
      <c r="G31" s="151"/>
      <c r="H31" s="151"/>
      <c r="I31" s="151"/>
      <c r="J31" s="151"/>
      <c r="K31" s="151"/>
      <c r="L31" s="144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25.44" customHeight="1">
      <c r="A32" s="38"/>
      <c r="B32" s="44"/>
      <c r="C32" s="38"/>
      <c r="D32" s="152" t="s">
        <v>39</v>
      </c>
      <c r="E32" s="38"/>
      <c r="F32" s="38"/>
      <c r="G32" s="38"/>
      <c r="H32" s="38"/>
      <c r="I32" s="38"/>
      <c r="J32" s="153">
        <f>ROUND(J87, 2)</f>
        <v>0</v>
      </c>
      <c r="K32" s="38"/>
      <c r="L32" s="144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6.96" customHeight="1">
      <c r="A33" s="38"/>
      <c r="B33" s="44"/>
      <c r="C33" s="38"/>
      <c r="D33" s="151"/>
      <c r="E33" s="151"/>
      <c r="F33" s="151"/>
      <c r="G33" s="151"/>
      <c r="H33" s="151"/>
      <c r="I33" s="151"/>
      <c r="J33" s="151"/>
      <c r="K33" s="151"/>
      <c r="L33" s="144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38"/>
      <c r="F34" s="154" t="s">
        <v>41</v>
      </c>
      <c r="G34" s="38"/>
      <c r="H34" s="38"/>
      <c r="I34" s="154" t="s">
        <v>40</v>
      </c>
      <c r="J34" s="154" t="s">
        <v>42</v>
      </c>
      <c r="K34" s="38"/>
      <c r="L34" s="144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s="2" customFormat="1" ht="14.4" customHeight="1">
      <c r="A35" s="38"/>
      <c r="B35" s="44"/>
      <c r="C35" s="38"/>
      <c r="D35" s="155" t="s">
        <v>43</v>
      </c>
      <c r="E35" s="142" t="s">
        <v>44</v>
      </c>
      <c r="F35" s="156">
        <f>ROUND((SUM(BE87:BE137)),  2)</f>
        <v>0</v>
      </c>
      <c r="G35" s="38"/>
      <c r="H35" s="38"/>
      <c r="I35" s="157">
        <v>0.20999999999999999</v>
      </c>
      <c r="J35" s="156">
        <f>ROUND(((SUM(BE87:BE137))*I35),  2)</f>
        <v>0</v>
      </c>
      <c r="K35" s="38"/>
      <c r="L35" s="144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s="2" customFormat="1" ht="14.4" customHeight="1">
      <c r="A36" s="38"/>
      <c r="B36" s="44"/>
      <c r="C36" s="38"/>
      <c r="D36" s="38"/>
      <c r="E36" s="142" t="s">
        <v>45</v>
      </c>
      <c r="F36" s="156">
        <f>ROUND((SUM(BF87:BF137)),  2)</f>
        <v>0</v>
      </c>
      <c r="G36" s="38"/>
      <c r="H36" s="38"/>
      <c r="I36" s="157">
        <v>0.12</v>
      </c>
      <c r="J36" s="156">
        <f>ROUND(((SUM(BF87:BF137))*I36),  2)</f>
        <v>0</v>
      </c>
      <c r="K36" s="38"/>
      <c r="L36" s="144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42" t="s">
        <v>46</v>
      </c>
      <c r="F37" s="156">
        <f>ROUND((SUM(BG87:BG137)),  2)</f>
        <v>0</v>
      </c>
      <c r="G37" s="38"/>
      <c r="H37" s="38"/>
      <c r="I37" s="157">
        <v>0.20999999999999999</v>
      </c>
      <c r="J37" s="156">
        <f>0</f>
        <v>0</v>
      </c>
      <c r="K37" s="38"/>
      <c r="L37" s="144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hidden="1" s="2" customFormat="1" ht="14.4" customHeight="1">
      <c r="A38" s="38"/>
      <c r="B38" s="44"/>
      <c r="C38" s="38"/>
      <c r="D38" s="38"/>
      <c r="E38" s="142" t="s">
        <v>47</v>
      </c>
      <c r="F38" s="156">
        <f>ROUND((SUM(BH87:BH137)),  2)</f>
        <v>0</v>
      </c>
      <c r="G38" s="38"/>
      <c r="H38" s="38"/>
      <c r="I38" s="157">
        <v>0.12</v>
      </c>
      <c r="J38" s="156">
        <f>0</f>
        <v>0</v>
      </c>
      <c r="K38" s="38"/>
      <c r="L38" s="144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hidden="1" s="2" customFormat="1" ht="14.4" customHeight="1">
      <c r="A39" s="38"/>
      <c r="B39" s="44"/>
      <c r="C39" s="38"/>
      <c r="D39" s="38"/>
      <c r="E39" s="142" t="s">
        <v>48</v>
      </c>
      <c r="F39" s="156">
        <f>ROUND((SUM(BI87:BI137)),  2)</f>
        <v>0</v>
      </c>
      <c r="G39" s="38"/>
      <c r="H39" s="38"/>
      <c r="I39" s="157">
        <v>0</v>
      </c>
      <c r="J39" s="156">
        <f>0</f>
        <v>0</v>
      </c>
      <c r="K39" s="38"/>
      <c r="L39" s="144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6.96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144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2" customFormat="1" ht="25.44" customHeight="1">
      <c r="A41" s="38"/>
      <c r="B41" s="44"/>
      <c r="C41" s="158"/>
      <c r="D41" s="159" t="s">
        <v>49</v>
      </c>
      <c r="E41" s="160"/>
      <c r="F41" s="160"/>
      <c r="G41" s="161" t="s">
        <v>50</v>
      </c>
      <c r="H41" s="162" t="s">
        <v>51</v>
      </c>
      <c r="I41" s="160"/>
      <c r="J41" s="163">
        <f>SUM(J32:J39)</f>
        <v>0</v>
      </c>
      <c r="K41" s="164"/>
      <c r="L41" s="144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</row>
    <row r="42" s="2" customFormat="1" ht="14.4" customHeight="1">
      <c r="A42" s="38"/>
      <c r="B42" s="165"/>
      <c r="C42" s="166"/>
      <c r="D42" s="166"/>
      <c r="E42" s="166"/>
      <c r="F42" s="166"/>
      <c r="G42" s="166"/>
      <c r="H42" s="166"/>
      <c r="I42" s="166"/>
      <c r="J42" s="166"/>
      <c r="K42" s="166"/>
      <c r="L42" s="144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</row>
    <row r="46" s="2" customFormat="1" ht="6.96" customHeight="1">
      <c r="A46" s="38"/>
      <c r="B46" s="167"/>
      <c r="C46" s="168"/>
      <c r="D46" s="168"/>
      <c r="E46" s="168"/>
      <c r="F46" s="168"/>
      <c r="G46" s="168"/>
      <c r="H46" s="168"/>
      <c r="I46" s="168"/>
      <c r="J46" s="168"/>
      <c r="K46" s="168"/>
      <c r="L46" s="144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</row>
    <row r="47" s="2" customFormat="1" ht="24.96" customHeight="1">
      <c r="A47" s="38"/>
      <c r="B47" s="39"/>
      <c r="C47" s="23" t="s">
        <v>131</v>
      </c>
      <c r="D47" s="40"/>
      <c r="E47" s="40"/>
      <c r="F47" s="40"/>
      <c r="G47" s="40"/>
      <c r="H47" s="40"/>
      <c r="I47" s="40"/>
      <c r="J47" s="40"/>
      <c r="K47" s="40"/>
      <c r="L47" s="144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</row>
    <row r="48" s="2" customFormat="1" ht="6.96" customHeight="1">
      <c r="A48" s="38"/>
      <c r="B48" s="39"/>
      <c r="C48" s="40"/>
      <c r="D48" s="40"/>
      <c r="E48" s="40"/>
      <c r="F48" s="40"/>
      <c r="G48" s="40"/>
      <c r="H48" s="40"/>
      <c r="I48" s="40"/>
      <c r="J48" s="40"/>
      <c r="K48" s="40"/>
      <c r="L48" s="144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</row>
    <row r="49" s="2" customFormat="1" ht="12" customHeight="1">
      <c r="A49" s="38"/>
      <c r="B49" s="39"/>
      <c r="C49" s="32" t="s">
        <v>16</v>
      </c>
      <c r="D49" s="40"/>
      <c r="E49" s="40"/>
      <c r="F49" s="40"/>
      <c r="G49" s="40"/>
      <c r="H49" s="40"/>
      <c r="I49" s="40"/>
      <c r="J49" s="40"/>
      <c r="K49" s="40"/>
      <c r="L49" s="144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</row>
    <row r="50" s="2" customFormat="1" ht="16.5" customHeight="1">
      <c r="A50" s="38"/>
      <c r="B50" s="39"/>
      <c r="C50" s="40"/>
      <c r="D50" s="40"/>
      <c r="E50" s="169" t="str">
        <f>E7</f>
        <v>Sázava - sběrný dvůr</v>
      </c>
      <c r="F50" s="32"/>
      <c r="G50" s="32"/>
      <c r="H50" s="32"/>
      <c r="I50" s="40"/>
      <c r="J50" s="40"/>
      <c r="K50" s="40"/>
      <c r="L50" s="144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</row>
    <row r="51" s="1" customFormat="1" ht="12" customHeight="1">
      <c r="B51" s="21"/>
      <c r="C51" s="32" t="s">
        <v>129</v>
      </c>
      <c r="D51" s="22"/>
      <c r="E51" s="22"/>
      <c r="F51" s="22"/>
      <c r="G51" s="22"/>
      <c r="H51" s="22"/>
      <c r="I51" s="22"/>
      <c r="J51" s="22"/>
      <c r="K51" s="22"/>
      <c r="L51" s="20"/>
    </row>
    <row r="52" s="2" customFormat="1" ht="16.5" customHeight="1">
      <c r="A52" s="38"/>
      <c r="B52" s="39"/>
      <c r="C52" s="40"/>
      <c r="D52" s="40"/>
      <c r="E52" s="169" t="s">
        <v>1707</v>
      </c>
      <c r="F52" s="40"/>
      <c r="G52" s="40"/>
      <c r="H52" s="40"/>
      <c r="I52" s="40"/>
      <c r="J52" s="40"/>
      <c r="K52" s="40"/>
      <c r="L52" s="144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</row>
    <row r="53" s="2" customFormat="1" ht="12" customHeight="1">
      <c r="A53" s="38"/>
      <c r="B53" s="39"/>
      <c r="C53" s="32" t="s">
        <v>692</v>
      </c>
      <c r="D53" s="40"/>
      <c r="E53" s="40"/>
      <c r="F53" s="40"/>
      <c r="G53" s="40"/>
      <c r="H53" s="40"/>
      <c r="I53" s="40"/>
      <c r="J53" s="40"/>
      <c r="K53" s="40"/>
      <c r="L53" s="144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</row>
    <row r="54" s="2" customFormat="1" ht="16.5" customHeight="1">
      <c r="A54" s="38"/>
      <c r="B54" s="39"/>
      <c r="C54" s="40"/>
      <c r="D54" s="40"/>
      <c r="E54" s="69" t="str">
        <f>E11</f>
        <v>4 - Elektroinstalace</v>
      </c>
      <c r="F54" s="40"/>
      <c r="G54" s="40"/>
      <c r="H54" s="40"/>
      <c r="I54" s="40"/>
      <c r="J54" s="40"/>
      <c r="K54" s="40"/>
      <c r="L54" s="144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</row>
    <row r="55" s="2" customFormat="1" ht="6.96" customHeight="1">
      <c r="A55" s="38"/>
      <c r="B55" s="39"/>
      <c r="C55" s="40"/>
      <c r="D55" s="40"/>
      <c r="E55" s="40"/>
      <c r="F55" s="40"/>
      <c r="G55" s="40"/>
      <c r="H55" s="40"/>
      <c r="I55" s="40"/>
      <c r="J55" s="40"/>
      <c r="K55" s="40"/>
      <c r="L55" s="144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</row>
    <row r="56" s="2" customFormat="1" ht="12" customHeight="1">
      <c r="A56" s="38"/>
      <c r="B56" s="39"/>
      <c r="C56" s="32" t="s">
        <v>21</v>
      </c>
      <c r="D56" s="40"/>
      <c r="E56" s="40"/>
      <c r="F56" s="27" t="str">
        <f>F14</f>
        <v xml:space="preserve"> </v>
      </c>
      <c r="G56" s="40"/>
      <c r="H56" s="40"/>
      <c r="I56" s="32" t="s">
        <v>23</v>
      </c>
      <c r="J56" s="72" t="str">
        <f>IF(J14="","",J14)</f>
        <v>14. 4. 2021</v>
      </c>
      <c r="K56" s="40"/>
      <c r="L56" s="144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</row>
    <row r="57" s="2" customFormat="1" ht="6.96" customHeight="1">
      <c r="A57" s="38"/>
      <c r="B57" s="39"/>
      <c r="C57" s="40"/>
      <c r="D57" s="40"/>
      <c r="E57" s="40"/>
      <c r="F57" s="40"/>
      <c r="G57" s="40"/>
      <c r="H57" s="40"/>
      <c r="I57" s="40"/>
      <c r="J57" s="40"/>
      <c r="K57" s="40"/>
      <c r="L57" s="144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</row>
    <row r="58" s="2" customFormat="1" ht="15.15" customHeight="1">
      <c r="A58" s="38"/>
      <c r="B58" s="39"/>
      <c r="C58" s="32" t="s">
        <v>25</v>
      </c>
      <c r="D58" s="40"/>
      <c r="E58" s="40"/>
      <c r="F58" s="27" t="str">
        <f>E17</f>
        <v>město Sázava</v>
      </c>
      <c r="G58" s="40"/>
      <c r="H58" s="40"/>
      <c r="I58" s="32" t="s">
        <v>32</v>
      </c>
      <c r="J58" s="36" t="str">
        <f>E23</f>
        <v xml:space="preserve"> </v>
      </c>
      <c r="K58" s="40"/>
      <c r="L58" s="144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</row>
    <row r="59" s="2" customFormat="1" ht="15.15" customHeight="1">
      <c r="A59" s="38"/>
      <c r="B59" s="39"/>
      <c r="C59" s="32" t="s">
        <v>30</v>
      </c>
      <c r="D59" s="40"/>
      <c r="E59" s="40"/>
      <c r="F59" s="27" t="str">
        <f>IF(E20="","",E20)</f>
        <v>Vyplň údaj</v>
      </c>
      <c r="G59" s="40"/>
      <c r="H59" s="40"/>
      <c r="I59" s="32" t="s">
        <v>35</v>
      </c>
      <c r="J59" s="36" t="str">
        <f>E26</f>
        <v>Marcel Cikánek</v>
      </c>
      <c r="K59" s="40"/>
      <c r="L59" s="144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</row>
    <row r="60" s="2" customFormat="1" ht="10.32" customHeight="1">
      <c r="A60" s="38"/>
      <c r="B60" s="39"/>
      <c r="C60" s="40"/>
      <c r="D60" s="40"/>
      <c r="E60" s="40"/>
      <c r="F60" s="40"/>
      <c r="G60" s="40"/>
      <c r="H60" s="40"/>
      <c r="I60" s="40"/>
      <c r="J60" s="40"/>
      <c r="K60" s="40"/>
      <c r="L60" s="144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</row>
    <row r="61" s="2" customFormat="1" ht="29.28" customHeight="1">
      <c r="A61" s="38"/>
      <c r="B61" s="39"/>
      <c r="C61" s="170" t="s">
        <v>132</v>
      </c>
      <c r="D61" s="171"/>
      <c r="E61" s="171"/>
      <c r="F61" s="171"/>
      <c r="G61" s="171"/>
      <c r="H61" s="171"/>
      <c r="I61" s="171"/>
      <c r="J61" s="172" t="s">
        <v>133</v>
      </c>
      <c r="K61" s="171"/>
      <c r="L61" s="144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 s="2" customFormat="1" ht="10.32" customHeight="1">
      <c r="A62" s="38"/>
      <c r="B62" s="39"/>
      <c r="C62" s="40"/>
      <c r="D62" s="40"/>
      <c r="E62" s="40"/>
      <c r="F62" s="40"/>
      <c r="G62" s="40"/>
      <c r="H62" s="40"/>
      <c r="I62" s="40"/>
      <c r="J62" s="40"/>
      <c r="K62" s="40"/>
      <c r="L62" s="144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</row>
    <row r="63" s="2" customFormat="1" ht="22.8" customHeight="1">
      <c r="A63" s="38"/>
      <c r="B63" s="39"/>
      <c r="C63" s="173" t="s">
        <v>71</v>
      </c>
      <c r="D63" s="40"/>
      <c r="E63" s="40"/>
      <c r="F63" s="40"/>
      <c r="G63" s="40"/>
      <c r="H63" s="40"/>
      <c r="I63" s="40"/>
      <c r="J63" s="102">
        <f>J87</f>
        <v>0</v>
      </c>
      <c r="K63" s="40"/>
      <c r="L63" s="144"/>
      <c r="S63" s="38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  <c r="AU63" s="17" t="s">
        <v>134</v>
      </c>
    </row>
    <row r="64" s="9" customFormat="1" ht="24.96" customHeight="1">
      <c r="A64" s="9"/>
      <c r="B64" s="174"/>
      <c r="C64" s="175"/>
      <c r="D64" s="176" t="s">
        <v>135</v>
      </c>
      <c r="E64" s="177"/>
      <c r="F64" s="177"/>
      <c r="G64" s="177"/>
      <c r="H64" s="177"/>
      <c r="I64" s="177"/>
      <c r="J64" s="178">
        <f>J88</f>
        <v>0</v>
      </c>
      <c r="K64" s="175"/>
      <c r="L64" s="17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10" customFormat="1" ht="19.92" customHeight="1">
      <c r="A65" s="10"/>
      <c r="B65" s="180"/>
      <c r="C65" s="125"/>
      <c r="D65" s="181" t="s">
        <v>136</v>
      </c>
      <c r="E65" s="182"/>
      <c r="F65" s="182"/>
      <c r="G65" s="182"/>
      <c r="H65" s="182"/>
      <c r="I65" s="182"/>
      <c r="J65" s="183">
        <f>J89</f>
        <v>0</v>
      </c>
      <c r="K65" s="125"/>
      <c r="L65" s="184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2" customFormat="1" ht="21.84" customHeight="1">
      <c r="A66" s="38"/>
      <c r="B66" s="39"/>
      <c r="C66" s="40"/>
      <c r="D66" s="40"/>
      <c r="E66" s="40"/>
      <c r="F66" s="40"/>
      <c r="G66" s="40"/>
      <c r="H66" s="40"/>
      <c r="I66" s="40"/>
      <c r="J66" s="40"/>
      <c r="K66" s="40"/>
      <c r="L66" s="144"/>
      <c r="S66" s="38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8"/>
    </row>
    <row r="67" s="2" customFormat="1" ht="6.96" customHeight="1">
      <c r="A67" s="38"/>
      <c r="B67" s="59"/>
      <c r="C67" s="60"/>
      <c r="D67" s="60"/>
      <c r="E67" s="60"/>
      <c r="F67" s="60"/>
      <c r="G67" s="60"/>
      <c r="H67" s="60"/>
      <c r="I67" s="60"/>
      <c r="J67" s="60"/>
      <c r="K67" s="60"/>
      <c r="L67" s="144"/>
      <c r="S67" s="38"/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E67" s="38"/>
    </row>
    <row r="71" s="2" customFormat="1" ht="6.96" customHeight="1">
      <c r="A71" s="38"/>
      <c r="B71" s="61"/>
      <c r="C71" s="62"/>
      <c r="D71" s="62"/>
      <c r="E71" s="62"/>
      <c r="F71" s="62"/>
      <c r="G71" s="62"/>
      <c r="H71" s="62"/>
      <c r="I71" s="62"/>
      <c r="J71" s="62"/>
      <c r="K71" s="62"/>
      <c r="L71" s="144"/>
      <c r="S71" s="38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8"/>
    </row>
    <row r="72" s="2" customFormat="1" ht="24.96" customHeight="1">
      <c r="A72" s="38"/>
      <c r="B72" s="39"/>
      <c r="C72" s="23" t="s">
        <v>144</v>
      </c>
      <c r="D72" s="40"/>
      <c r="E72" s="40"/>
      <c r="F72" s="40"/>
      <c r="G72" s="40"/>
      <c r="H72" s="40"/>
      <c r="I72" s="40"/>
      <c r="J72" s="40"/>
      <c r="K72" s="40"/>
      <c r="L72" s="144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</row>
    <row r="73" s="2" customFormat="1" ht="6.96" customHeight="1">
      <c r="A73" s="38"/>
      <c r="B73" s="39"/>
      <c r="C73" s="40"/>
      <c r="D73" s="40"/>
      <c r="E73" s="40"/>
      <c r="F73" s="40"/>
      <c r="G73" s="40"/>
      <c r="H73" s="40"/>
      <c r="I73" s="40"/>
      <c r="J73" s="40"/>
      <c r="K73" s="40"/>
      <c r="L73" s="144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</row>
    <row r="74" s="2" customFormat="1" ht="12" customHeight="1">
      <c r="A74" s="38"/>
      <c r="B74" s="39"/>
      <c r="C74" s="32" t="s">
        <v>16</v>
      </c>
      <c r="D74" s="40"/>
      <c r="E74" s="40"/>
      <c r="F74" s="40"/>
      <c r="G74" s="40"/>
      <c r="H74" s="40"/>
      <c r="I74" s="40"/>
      <c r="J74" s="40"/>
      <c r="K74" s="40"/>
      <c r="L74" s="144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</row>
    <row r="75" s="2" customFormat="1" ht="16.5" customHeight="1">
      <c r="A75" s="38"/>
      <c r="B75" s="39"/>
      <c r="C75" s="40"/>
      <c r="D75" s="40"/>
      <c r="E75" s="169" t="str">
        <f>E7</f>
        <v>Sázava - sběrný dvůr</v>
      </c>
      <c r="F75" s="32"/>
      <c r="G75" s="32"/>
      <c r="H75" s="32"/>
      <c r="I75" s="40"/>
      <c r="J75" s="40"/>
      <c r="K75" s="40"/>
      <c r="L75" s="144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</row>
    <row r="76" s="1" customFormat="1" ht="12" customHeight="1">
      <c r="B76" s="21"/>
      <c r="C76" s="32" t="s">
        <v>129</v>
      </c>
      <c r="D76" s="22"/>
      <c r="E76" s="22"/>
      <c r="F76" s="22"/>
      <c r="G76" s="22"/>
      <c r="H76" s="22"/>
      <c r="I76" s="22"/>
      <c r="J76" s="22"/>
      <c r="K76" s="22"/>
      <c r="L76" s="20"/>
    </row>
    <row r="77" s="2" customFormat="1" ht="16.5" customHeight="1">
      <c r="A77" s="38"/>
      <c r="B77" s="39"/>
      <c r="C77" s="40"/>
      <c r="D77" s="40"/>
      <c r="E77" s="169" t="s">
        <v>1707</v>
      </c>
      <c r="F77" s="40"/>
      <c r="G77" s="40"/>
      <c r="H77" s="40"/>
      <c r="I77" s="40"/>
      <c r="J77" s="40"/>
      <c r="K77" s="40"/>
      <c r="L77" s="144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78" s="2" customFormat="1" ht="12" customHeight="1">
      <c r="A78" s="38"/>
      <c r="B78" s="39"/>
      <c r="C78" s="32" t="s">
        <v>692</v>
      </c>
      <c r="D78" s="40"/>
      <c r="E78" s="40"/>
      <c r="F78" s="40"/>
      <c r="G78" s="40"/>
      <c r="H78" s="40"/>
      <c r="I78" s="40"/>
      <c r="J78" s="40"/>
      <c r="K78" s="40"/>
      <c r="L78" s="144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</row>
    <row r="79" s="2" customFormat="1" ht="16.5" customHeight="1">
      <c r="A79" s="38"/>
      <c r="B79" s="39"/>
      <c r="C79" s="40"/>
      <c r="D79" s="40"/>
      <c r="E79" s="69" t="str">
        <f>E11</f>
        <v>4 - Elektroinstalace</v>
      </c>
      <c r="F79" s="40"/>
      <c r="G79" s="40"/>
      <c r="H79" s="40"/>
      <c r="I79" s="40"/>
      <c r="J79" s="40"/>
      <c r="K79" s="40"/>
      <c r="L79" s="144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</row>
    <row r="80" s="2" customFormat="1" ht="6.96" customHeight="1">
      <c r="A80" s="38"/>
      <c r="B80" s="39"/>
      <c r="C80" s="40"/>
      <c r="D80" s="40"/>
      <c r="E80" s="40"/>
      <c r="F80" s="40"/>
      <c r="G80" s="40"/>
      <c r="H80" s="40"/>
      <c r="I80" s="40"/>
      <c r="J80" s="40"/>
      <c r="K80" s="40"/>
      <c r="L80" s="144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</row>
    <row r="81" s="2" customFormat="1" ht="12" customHeight="1">
      <c r="A81" s="38"/>
      <c r="B81" s="39"/>
      <c r="C81" s="32" t="s">
        <v>21</v>
      </c>
      <c r="D81" s="40"/>
      <c r="E81" s="40"/>
      <c r="F81" s="27" t="str">
        <f>F14</f>
        <v xml:space="preserve"> </v>
      </c>
      <c r="G81" s="40"/>
      <c r="H81" s="40"/>
      <c r="I81" s="32" t="s">
        <v>23</v>
      </c>
      <c r="J81" s="72" t="str">
        <f>IF(J14="","",J14)</f>
        <v>14. 4. 2021</v>
      </c>
      <c r="K81" s="40"/>
      <c r="L81" s="144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6.96" customHeight="1">
      <c r="A82" s="38"/>
      <c r="B82" s="39"/>
      <c r="C82" s="40"/>
      <c r="D82" s="40"/>
      <c r="E82" s="40"/>
      <c r="F82" s="40"/>
      <c r="G82" s="40"/>
      <c r="H82" s="40"/>
      <c r="I82" s="40"/>
      <c r="J82" s="40"/>
      <c r="K82" s="40"/>
      <c r="L82" s="144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15.15" customHeight="1">
      <c r="A83" s="38"/>
      <c r="B83" s="39"/>
      <c r="C83" s="32" t="s">
        <v>25</v>
      </c>
      <c r="D83" s="40"/>
      <c r="E83" s="40"/>
      <c r="F83" s="27" t="str">
        <f>E17</f>
        <v>město Sázava</v>
      </c>
      <c r="G83" s="40"/>
      <c r="H83" s="40"/>
      <c r="I83" s="32" t="s">
        <v>32</v>
      </c>
      <c r="J83" s="36" t="str">
        <f>E23</f>
        <v xml:space="preserve"> </v>
      </c>
      <c r="K83" s="40"/>
      <c r="L83" s="144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5.15" customHeight="1">
      <c r="A84" s="38"/>
      <c r="B84" s="39"/>
      <c r="C84" s="32" t="s">
        <v>30</v>
      </c>
      <c r="D84" s="40"/>
      <c r="E84" s="40"/>
      <c r="F84" s="27" t="str">
        <f>IF(E20="","",E20)</f>
        <v>Vyplň údaj</v>
      </c>
      <c r="G84" s="40"/>
      <c r="H84" s="40"/>
      <c r="I84" s="32" t="s">
        <v>35</v>
      </c>
      <c r="J84" s="36" t="str">
        <f>E26</f>
        <v>Marcel Cikánek</v>
      </c>
      <c r="K84" s="40"/>
      <c r="L84" s="144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0.32" customHeight="1">
      <c r="A85" s="38"/>
      <c r="B85" s="39"/>
      <c r="C85" s="40"/>
      <c r="D85" s="40"/>
      <c r="E85" s="40"/>
      <c r="F85" s="40"/>
      <c r="G85" s="40"/>
      <c r="H85" s="40"/>
      <c r="I85" s="40"/>
      <c r="J85" s="40"/>
      <c r="K85" s="40"/>
      <c r="L85" s="144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11" customFormat="1" ht="29.28" customHeight="1">
      <c r="A86" s="185"/>
      <c r="B86" s="186"/>
      <c r="C86" s="187" t="s">
        <v>145</v>
      </c>
      <c r="D86" s="188" t="s">
        <v>58</v>
      </c>
      <c r="E86" s="188" t="s">
        <v>54</v>
      </c>
      <c r="F86" s="188" t="s">
        <v>55</v>
      </c>
      <c r="G86" s="188" t="s">
        <v>146</v>
      </c>
      <c r="H86" s="188" t="s">
        <v>147</v>
      </c>
      <c r="I86" s="188" t="s">
        <v>148</v>
      </c>
      <c r="J86" s="188" t="s">
        <v>133</v>
      </c>
      <c r="K86" s="189" t="s">
        <v>149</v>
      </c>
      <c r="L86" s="190"/>
      <c r="M86" s="92" t="s">
        <v>19</v>
      </c>
      <c r="N86" s="93" t="s">
        <v>43</v>
      </c>
      <c r="O86" s="93" t="s">
        <v>150</v>
      </c>
      <c r="P86" s="93" t="s">
        <v>151</v>
      </c>
      <c r="Q86" s="93" t="s">
        <v>152</v>
      </c>
      <c r="R86" s="93" t="s">
        <v>153</v>
      </c>
      <c r="S86" s="93" t="s">
        <v>154</v>
      </c>
      <c r="T86" s="94" t="s">
        <v>155</v>
      </c>
      <c r="U86" s="185"/>
      <c r="V86" s="185"/>
      <c r="W86" s="185"/>
      <c r="X86" s="185"/>
      <c r="Y86" s="185"/>
      <c r="Z86" s="185"/>
      <c r="AA86" s="185"/>
      <c r="AB86" s="185"/>
      <c r="AC86" s="185"/>
      <c r="AD86" s="185"/>
      <c r="AE86" s="185"/>
    </row>
    <row r="87" s="2" customFormat="1" ht="22.8" customHeight="1">
      <c r="A87" s="38"/>
      <c r="B87" s="39"/>
      <c r="C87" s="99" t="s">
        <v>156</v>
      </c>
      <c r="D87" s="40"/>
      <c r="E87" s="40"/>
      <c r="F87" s="40"/>
      <c r="G87" s="40"/>
      <c r="H87" s="40"/>
      <c r="I87" s="40"/>
      <c r="J87" s="191">
        <f>BK87</f>
        <v>0</v>
      </c>
      <c r="K87" s="40"/>
      <c r="L87" s="44"/>
      <c r="M87" s="95"/>
      <c r="N87" s="192"/>
      <c r="O87" s="96"/>
      <c r="P87" s="193">
        <f>P88</f>
        <v>0</v>
      </c>
      <c r="Q87" s="96"/>
      <c r="R87" s="193">
        <f>R88</f>
        <v>0</v>
      </c>
      <c r="S87" s="96"/>
      <c r="T87" s="194">
        <f>T88</f>
        <v>0</v>
      </c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T87" s="17" t="s">
        <v>72</v>
      </c>
      <c r="AU87" s="17" t="s">
        <v>134</v>
      </c>
      <c r="BK87" s="195">
        <f>BK88</f>
        <v>0</v>
      </c>
    </row>
    <row r="88" s="12" customFormat="1" ht="25.92" customHeight="1">
      <c r="A88" s="12"/>
      <c r="B88" s="196"/>
      <c r="C88" s="197"/>
      <c r="D88" s="198" t="s">
        <v>72</v>
      </c>
      <c r="E88" s="199" t="s">
        <v>157</v>
      </c>
      <c r="F88" s="199" t="s">
        <v>158</v>
      </c>
      <c r="G88" s="197"/>
      <c r="H88" s="197"/>
      <c r="I88" s="200"/>
      <c r="J88" s="201">
        <f>BK88</f>
        <v>0</v>
      </c>
      <c r="K88" s="197"/>
      <c r="L88" s="202"/>
      <c r="M88" s="203"/>
      <c r="N88" s="204"/>
      <c r="O88" s="204"/>
      <c r="P88" s="205">
        <f>P89</f>
        <v>0</v>
      </c>
      <c r="Q88" s="204"/>
      <c r="R88" s="205">
        <f>R89</f>
        <v>0</v>
      </c>
      <c r="S88" s="204"/>
      <c r="T88" s="206">
        <f>T89</f>
        <v>0</v>
      </c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R88" s="207" t="s">
        <v>81</v>
      </c>
      <c r="AT88" s="208" t="s">
        <v>72</v>
      </c>
      <c r="AU88" s="208" t="s">
        <v>73</v>
      </c>
      <c r="AY88" s="207" t="s">
        <v>159</v>
      </c>
      <c r="BK88" s="209">
        <f>BK89</f>
        <v>0</v>
      </c>
    </row>
    <row r="89" s="12" customFormat="1" ht="22.8" customHeight="1">
      <c r="A89" s="12"/>
      <c r="B89" s="196"/>
      <c r="C89" s="197"/>
      <c r="D89" s="198" t="s">
        <v>72</v>
      </c>
      <c r="E89" s="210" t="s">
        <v>81</v>
      </c>
      <c r="F89" s="210" t="s">
        <v>119</v>
      </c>
      <c r="G89" s="197"/>
      <c r="H89" s="197"/>
      <c r="I89" s="200"/>
      <c r="J89" s="211">
        <f>BK89</f>
        <v>0</v>
      </c>
      <c r="K89" s="197"/>
      <c r="L89" s="202"/>
      <c r="M89" s="203"/>
      <c r="N89" s="204"/>
      <c r="O89" s="204"/>
      <c r="P89" s="205">
        <f>SUM(P90:P137)</f>
        <v>0</v>
      </c>
      <c r="Q89" s="204"/>
      <c r="R89" s="205">
        <f>SUM(R90:R137)</f>
        <v>0</v>
      </c>
      <c r="S89" s="204"/>
      <c r="T89" s="206">
        <f>SUM(T90:T137)</f>
        <v>0</v>
      </c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R89" s="207" t="s">
        <v>81</v>
      </c>
      <c r="AT89" s="208" t="s">
        <v>72</v>
      </c>
      <c r="AU89" s="208" t="s">
        <v>81</v>
      </c>
      <c r="AY89" s="207" t="s">
        <v>159</v>
      </c>
      <c r="BK89" s="209">
        <f>SUM(BK90:BK137)</f>
        <v>0</v>
      </c>
    </row>
    <row r="90" s="2" customFormat="1" ht="16.5" customHeight="1">
      <c r="A90" s="38"/>
      <c r="B90" s="39"/>
      <c r="C90" s="212" t="s">
        <v>81</v>
      </c>
      <c r="D90" s="212" t="s">
        <v>160</v>
      </c>
      <c r="E90" s="213" t="s">
        <v>81</v>
      </c>
      <c r="F90" s="214" t="s">
        <v>1885</v>
      </c>
      <c r="G90" s="215" t="s">
        <v>338</v>
      </c>
      <c r="H90" s="216">
        <v>1</v>
      </c>
      <c r="I90" s="217"/>
      <c r="J90" s="218">
        <f>ROUND(I90*H90,2)</f>
        <v>0</v>
      </c>
      <c r="K90" s="214" t="s">
        <v>19</v>
      </c>
      <c r="L90" s="44"/>
      <c r="M90" s="219" t="s">
        <v>19</v>
      </c>
      <c r="N90" s="220" t="s">
        <v>44</v>
      </c>
      <c r="O90" s="84"/>
      <c r="P90" s="221">
        <f>O90*H90</f>
        <v>0</v>
      </c>
      <c r="Q90" s="221">
        <v>0</v>
      </c>
      <c r="R90" s="221">
        <f>Q90*H90</f>
        <v>0</v>
      </c>
      <c r="S90" s="221">
        <v>0</v>
      </c>
      <c r="T90" s="222">
        <f>S90*H90</f>
        <v>0</v>
      </c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R90" s="223" t="s">
        <v>115</v>
      </c>
      <c r="AT90" s="223" t="s">
        <v>160</v>
      </c>
      <c r="AU90" s="223" t="s">
        <v>83</v>
      </c>
      <c r="AY90" s="17" t="s">
        <v>159</v>
      </c>
      <c r="BE90" s="224">
        <f>IF(N90="základní",J90,0)</f>
        <v>0</v>
      </c>
      <c r="BF90" s="224">
        <f>IF(N90="snížená",J90,0)</f>
        <v>0</v>
      </c>
      <c r="BG90" s="224">
        <f>IF(N90="zákl. přenesená",J90,0)</f>
        <v>0</v>
      </c>
      <c r="BH90" s="224">
        <f>IF(N90="sníž. přenesená",J90,0)</f>
        <v>0</v>
      </c>
      <c r="BI90" s="224">
        <f>IF(N90="nulová",J90,0)</f>
        <v>0</v>
      </c>
      <c r="BJ90" s="17" t="s">
        <v>81</v>
      </c>
      <c r="BK90" s="224">
        <f>ROUND(I90*H90,2)</f>
        <v>0</v>
      </c>
      <c r="BL90" s="17" t="s">
        <v>115</v>
      </c>
      <c r="BM90" s="223" t="s">
        <v>1886</v>
      </c>
    </row>
    <row r="91" s="2" customFormat="1">
      <c r="A91" s="38"/>
      <c r="B91" s="39"/>
      <c r="C91" s="40"/>
      <c r="D91" s="225" t="s">
        <v>166</v>
      </c>
      <c r="E91" s="40"/>
      <c r="F91" s="226" t="s">
        <v>1885</v>
      </c>
      <c r="G91" s="40"/>
      <c r="H91" s="40"/>
      <c r="I91" s="227"/>
      <c r="J91" s="40"/>
      <c r="K91" s="40"/>
      <c r="L91" s="44"/>
      <c r="M91" s="228"/>
      <c r="N91" s="229"/>
      <c r="O91" s="84"/>
      <c r="P91" s="84"/>
      <c r="Q91" s="84"/>
      <c r="R91" s="84"/>
      <c r="S91" s="84"/>
      <c r="T91" s="85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T91" s="17" t="s">
        <v>166</v>
      </c>
      <c r="AU91" s="17" t="s">
        <v>83</v>
      </c>
    </row>
    <row r="92" s="2" customFormat="1" ht="16.5" customHeight="1">
      <c r="A92" s="38"/>
      <c r="B92" s="39"/>
      <c r="C92" s="212" t="s">
        <v>83</v>
      </c>
      <c r="D92" s="212" t="s">
        <v>160</v>
      </c>
      <c r="E92" s="213" t="s">
        <v>83</v>
      </c>
      <c r="F92" s="214" t="s">
        <v>1887</v>
      </c>
      <c r="G92" s="215" t="s">
        <v>338</v>
      </c>
      <c r="H92" s="216">
        <v>1</v>
      </c>
      <c r="I92" s="217"/>
      <c r="J92" s="218">
        <f>ROUND(I92*H92,2)</f>
        <v>0</v>
      </c>
      <c r="K92" s="214" t="s">
        <v>19</v>
      </c>
      <c r="L92" s="44"/>
      <c r="M92" s="219" t="s">
        <v>19</v>
      </c>
      <c r="N92" s="220" t="s">
        <v>44</v>
      </c>
      <c r="O92" s="84"/>
      <c r="P92" s="221">
        <f>O92*H92</f>
        <v>0</v>
      </c>
      <c r="Q92" s="221">
        <v>0</v>
      </c>
      <c r="R92" s="221">
        <f>Q92*H92</f>
        <v>0</v>
      </c>
      <c r="S92" s="221">
        <v>0</v>
      </c>
      <c r="T92" s="222">
        <f>S92*H92</f>
        <v>0</v>
      </c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  <c r="AR92" s="223" t="s">
        <v>115</v>
      </c>
      <c r="AT92" s="223" t="s">
        <v>160</v>
      </c>
      <c r="AU92" s="223" t="s">
        <v>83</v>
      </c>
      <c r="AY92" s="17" t="s">
        <v>159</v>
      </c>
      <c r="BE92" s="224">
        <f>IF(N92="základní",J92,0)</f>
        <v>0</v>
      </c>
      <c r="BF92" s="224">
        <f>IF(N92="snížená",J92,0)</f>
        <v>0</v>
      </c>
      <c r="BG92" s="224">
        <f>IF(N92="zákl. přenesená",J92,0)</f>
        <v>0</v>
      </c>
      <c r="BH92" s="224">
        <f>IF(N92="sníž. přenesená",J92,0)</f>
        <v>0</v>
      </c>
      <c r="BI92" s="224">
        <f>IF(N92="nulová",J92,0)</f>
        <v>0</v>
      </c>
      <c r="BJ92" s="17" t="s">
        <v>81</v>
      </c>
      <c r="BK92" s="224">
        <f>ROUND(I92*H92,2)</f>
        <v>0</v>
      </c>
      <c r="BL92" s="17" t="s">
        <v>115</v>
      </c>
      <c r="BM92" s="223" t="s">
        <v>1888</v>
      </c>
    </row>
    <row r="93" s="2" customFormat="1">
      <c r="A93" s="38"/>
      <c r="B93" s="39"/>
      <c r="C93" s="40"/>
      <c r="D93" s="225" t="s">
        <v>166</v>
      </c>
      <c r="E93" s="40"/>
      <c r="F93" s="226" t="s">
        <v>1887</v>
      </c>
      <c r="G93" s="40"/>
      <c r="H93" s="40"/>
      <c r="I93" s="227"/>
      <c r="J93" s="40"/>
      <c r="K93" s="40"/>
      <c r="L93" s="44"/>
      <c r="M93" s="228"/>
      <c r="N93" s="229"/>
      <c r="O93" s="84"/>
      <c r="P93" s="84"/>
      <c r="Q93" s="84"/>
      <c r="R93" s="84"/>
      <c r="S93" s="84"/>
      <c r="T93" s="85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T93" s="17" t="s">
        <v>166</v>
      </c>
      <c r="AU93" s="17" t="s">
        <v>83</v>
      </c>
    </row>
    <row r="94" s="2" customFormat="1" ht="16.5" customHeight="1">
      <c r="A94" s="38"/>
      <c r="B94" s="39"/>
      <c r="C94" s="212" t="s">
        <v>112</v>
      </c>
      <c r="D94" s="212" t="s">
        <v>160</v>
      </c>
      <c r="E94" s="213" t="s">
        <v>112</v>
      </c>
      <c r="F94" s="214" t="s">
        <v>1801</v>
      </c>
      <c r="G94" s="215" t="s">
        <v>299</v>
      </c>
      <c r="H94" s="216">
        <v>110</v>
      </c>
      <c r="I94" s="217"/>
      <c r="J94" s="218">
        <f>ROUND(I94*H94,2)</f>
        <v>0</v>
      </c>
      <c r="K94" s="214" t="s">
        <v>19</v>
      </c>
      <c r="L94" s="44"/>
      <c r="M94" s="219" t="s">
        <v>19</v>
      </c>
      <c r="N94" s="220" t="s">
        <v>44</v>
      </c>
      <c r="O94" s="84"/>
      <c r="P94" s="221">
        <f>O94*H94</f>
        <v>0</v>
      </c>
      <c r="Q94" s="221">
        <v>0</v>
      </c>
      <c r="R94" s="221">
        <f>Q94*H94</f>
        <v>0</v>
      </c>
      <c r="S94" s="221">
        <v>0</v>
      </c>
      <c r="T94" s="222">
        <f>S94*H94</f>
        <v>0</v>
      </c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R94" s="223" t="s">
        <v>115</v>
      </c>
      <c r="AT94" s="223" t="s">
        <v>160</v>
      </c>
      <c r="AU94" s="223" t="s">
        <v>83</v>
      </c>
      <c r="AY94" s="17" t="s">
        <v>159</v>
      </c>
      <c r="BE94" s="224">
        <f>IF(N94="základní",J94,0)</f>
        <v>0</v>
      </c>
      <c r="BF94" s="224">
        <f>IF(N94="snížená",J94,0)</f>
        <v>0</v>
      </c>
      <c r="BG94" s="224">
        <f>IF(N94="zákl. přenesená",J94,0)</f>
        <v>0</v>
      </c>
      <c r="BH94" s="224">
        <f>IF(N94="sníž. přenesená",J94,0)</f>
        <v>0</v>
      </c>
      <c r="BI94" s="224">
        <f>IF(N94="nulová",J94,0)</f>
        <v>0</v>
      </c>
      <c r="BJ94" s="17" t="s">
        <v>81</v>
      </c>
      <c r="BK94" s="224">
        <f>ROUND(I94*H94,2)</f>
        <v>0</v>
      </c>
      <c r="BL94" s="17" t="s">
        <v>115</v>
      </c>
      <c r="BM94" s="223" t="s">
        <v>1889</v>
      </c>
    </row>
    <row r="95" s="2" customFormat="1">
      <c r="A95" s="38"/>
      <c r="B95" s="39"/>
      <c r="C95" s="40"/>
      <c r="D95" s="225" t="s">
        <v>166</v>
      </c>
      <c r="E95" s="40"/>
      <c r="F95" s="226" t="s">
        <v>1801</v>
      </c>
      <c r="G95" s="40"/>
      <c r="H95" s="40"/>
      <c r="I95" s="227"/>
      <c r="J95" s="40"/>
      <c r="K95" s="40"/>
      <c r="L95" s="44"/>
      <c r="M95" s="228"/>
      <c r="N95" s="229"/>
      <c r="O95" s="84"/>
      <c r="P95" s="84"/>
      <c r="Q95" s="84"/>
      <c r="R95" s="84"/>
      <c r="S95" s="84"/>
      <c r="T95" s="85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  <c r="AT95" s="17" t="s">
        <v>166</v>
      </c>
      <c r="AU95" s="17" t="s">
        <v>83</v>
      </c>
    </row>
    <row r="96" s="2" customFormat="1" ht="16.5" customHeight="1">
      <c r="A96" s="38"/>
      <c r="B96" s="39"/>
      <c r="C96" s="212" t="s">
        <v>115</v>
      </c>
      <c r="D96" s="212" t="s">
        <v>160</v>
      </c>
      <c r="E96" s="213" t="s">
        <v>115</v>
      </c>
      <c r="F96" s="214" t="s">
        <v>1890</v>
      </c>
      <c r="G96" s="215" t="s">
        <v>299</v>
      </c>
      <c r="H96" s="216">
        <v>40</v>
      </c>
      <c r="I96" s="217"/>
      <c r="J96" s="218">
        <f>ROUND(I96*H96,2)</f>
        <v>0</v>
      </c>
      <c r="K96" s="214" t="s">
        <v>19</v>
      </c>
      <c r="L96" s="44"/>
      <c r="M96" s="219" t="s">
        <v>19</v>
      </c>
      <c r="N96" s="220" t="s">
        <v>44</v>
      </c>
      <c r="O96" s="84"/>
      <c r="P96" s="221">
        <f>O96*H96</f>
        <v>0</v>
      </c>
      <c r="Q96" s="221">
        <v>0</v>
      </c>
      <c r="R96" s="221">
        <f>Q96*H96</f>
        <v>0</v>
      </c>
      <c r="S96" s="221">
        <v>0</v>
      </c>
      <c r="T96" s="222">
        <f>S96*H96</f>
        <v>0</v>
      </c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R96" s="223" t="s">
        <v>115</v>
      </c>
      <c r="AT96" s="223" t="s">
        <v>160</v>
      </c>
      <c r="AU96" s="223" t="s">
        <v>83</v>
      </c>
      <c r="AY96" s="17" t="s">
        <v>159</v>
      </c>
      <c r="BE96" s="224">
        <f>IF(N96="základní",J96,0)</f>
        <v>0</v>
      </c>
      <c r="BF96" s="224">
        <f>IF(N96="snížená",J96,0)</f>
        <v>0</v>
      </c>
      <c r="BG96" s="224">
        <f>IF(N96="zákl. přenesená",J96,0)</f>
        <v>0</v>
      </c>
      <c r="BH96" s="224">
        <f>IF(N96="sníž. přenesená",J96,0)</f>
        <v>0</v>
      </c>
      <c r="BI96" s="224">
        <f>IF(N96="nulová",J96,0)</f>
        <v>0</v>
      </c>
      <c r="BJ96" s="17" t="s">
        <v>81</v>
      </c>
      <c r="BK96" s="224">
        <f>ROUND(I96*H96,2)</f>
        <v>0</v>
      </c>
      <c r="BL96" s="17" t="s">
        <v>115</v>
      </c>
      <c r="BM96" s="223" t="s">
        <v>1891</v>
      </c>
    </row>
    <row r="97" s="2" customFormat="1">
      <c r="A97" s="38"/>
      <c r="B97" s="39"/>
      <c r="C97" s="40"/>
      <c r="D97" s="225" t="s">
        <v>166</v>
      </c>
      <c r="E97" s="40"/>
      <c r="F97" s="226" t="s">
        <v>1890</v>
      </c>
      <c r="G97" s="40"/>
      <c r="H97" s="40"/>
      <c r="I97" s="227"/>
      <c r="J97" s="40"/>
      <c r="K97" s="40"/>
      <c r="L97" s="44"/>
      <c r="M97" s="228"/>
      <c r="N97" s="229"/>
      <c r="O97" s="84"/>
      <c r="P97" s="84"/>
      <c r="Q97" s="84"/>
      <c r="R97" s="84"/>
      <c r="S97" s="84"/>
      <c r="T97" s="85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T97" s="17" t="s">
        <v>166</v>
      </c>
      <c r="AU97" s="17" t="s">
        <v>83</v>
      </c>
    </row>
    <row r="98" s="2" customFormat="1" ht="16.5" customHeight="1">
      <c r="A98" s="38"/>
      <c r="B98" s="39"/>
      <c r="C98" s="212" t="s">
        <v>118</v>
      </c>
      <c r="D98" s="212" t="s">
        <v>160</v>
      </c>
      <c r="E98" s="213" t="s">
        <v>118</v>
      </c>
      <c r="F98" s="214" t="s">
        <v>1892</v>
      </c>
      <c r="G98" s="215" t="s">
        <v>299</v>
      </c>
      <c r="H98" s="216">
        <v>250</v>
      </c>
      <c r="I98" s="217"/>
      <c r="J98" s="218">
        <f>ROUND(I98*H98,2)</f>
        <v>0</v>
      </c>
      <c r="K98" s="214" t="s">
        <v>19</v>
      </c>
      <c r="L98" s="44"/>
      <c r="M98" s="219" t="s">
        <v>19</v>
      </c>
      <c r="N98" s="220" t="s">
        <v>44</v>
      </c>
      <c r="O98" s="84"/>
      <c r="P98" s="221">
        <f>O98*H98</f>
        <v>0</v>
      </c>
      <c r="Q98" s="221">
        <v>0</v>
      </c>
      <c r="R98" s="221">
        <f>Q98*H98</f>
        <v>0</v>
      </c>
      <c r="S98" s="221">
        <v>0</v>
      </c>
      <c r="T98" s="222">
        <f>S98*H98</f>
        <v>0</v>
      </c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R98" s="223" t="s">
        <v>115</v>
      </c>
      <c r="AT98" s="223" t="s">
        <v>160</v>
      </c>
      <c r="AU98" s="223" t="s">
        <v>83</v>
      </c>
      <c r="AY98" s="17" t="s">
        <v>159</v>
      </c>
      <c r="BE98" s="224">
        <f>IF(N98="základní",J98,0)</f>
        <v>0</v>
      </c>
      <c r="BF98" s="224">
        <f>IF(N98="snížená",J98,0)</f>
        <v>0</v>
      </c>
      <c r="BG98" s="224">
        <f>IF(N98="zákl. přenesená",J98,0)</f>
        <v>0</v>
      </c>
      <c r="BH98" s="224">
        <f>IF(N98="sníž. přenesená",J98,0)</f>
        <v>0</v>
      </c>
      <c r="BI98" s="224">
        <f>IF(N98="nulová",J98,0)</f>
        <v>0</v>
      </c>
      <c r="BJ98" s="17" t="s">
        <v>81</v>
      </c>
      <c r="BK98" s="224">
        <f>ROUND(I98*H98,2)</f>
        <v>0</v>
      </c>
      <c r="BL98" s="17" t="s">
        <v>115</v>
      </c>
      <c r="BM98" s="223" t="s">
        <v>1893</v>
      </c>
    </row>
    <row r="99" s="2" customFormat="1">
      <c r="A99" s="38"/>
      <c r="B99" s="39"/>
      <c r="C99" s="40"/>
      <c r="D99" s="225" t="s">
        <v>166</v>
      </c>
      <c r="E99" s="40"/>
      <c r="F99" s="226" t="s">
        <v>1892</v>
      </c>
      <c r="G99" s="40"/>
      <c r="H99" s="40"/>
      <c r="I99" s="227"/>
      <c r="J99" s="40"/>
      <c r="K99" s="40"/>
      <c r="L99" s="44"/>
      <c r="M99" s="228"/>
      <c r="N99" s="229"/>
      <c r="O99" s="84"/>
      <c r="P99" s="84"/>
      <c r="Q99" s="84"/>
      <c r="R99" s="84"/>
      <c r="S99" s="84"/>
      <c r="T99" s="85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T99" s="17" t="s">
        <v>166</v>
      </c>
      <c r="AU99" s="17" t="s">
        <v>83</v>
      </c>
    </row>
    <row r="100" s="2" customFormat="1" ht="16.5" customHeight="1">
      <c r="A100" s="38"/>
      <c r="B100" s="39"/>
      <c r="C100" s="212" t="s">
        <v>206</v>
      </c>
      <c r="D100" s="212" t="s">
        <v>160</v>
      </c>
      <c r="E100" s="213" t="s">
        <v>206</v>
      </c>
      <c r="F100" s="214" t="s">
        <v>1723</v>
      </c>
      <c r="G100" s="215" t="s">
        <v>299</v>
      </c>
      <c r="H100" s="216">
        <v>120</v>
      </c>
      <c r="I100" s="217"/>
      <c r="J100" s="218">
        <f>ROUND(I100*H100,2)</f>
        <v>0</v>
      </c>
      <c r="K100" s="214" t="s">
        <v>19</v>
      </c>
      <c r="L100" s="44"/>
      <c r="M100" s="219" t="s">
        <v>19</v>
      </c>
      <c r="N100" s="220" t="s">
        <v>44</v>
      </c>
      <c r="O100" s="84"/>
      <c r="P100" s="221">
        <f>O100*H100</f>
        <v>0</v>
      </c>
      <c r="Q100" s="221">
        <v>0</v>
      </c>
      <c r="R100" s="221">
        <f>Q100*H100</f>
        <v>0</v>
      </c>
      <c r="S100" s="221">
        <v>0</v>
      </c>
      <c r="T100" s="222">
        <f>S100*H100</f>
        <v>0</v>
      </c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R100" s="223" t="s">
        <v>115</v>
      </c>
      <c r="AT100" s="223" t="s">
        <v>160</v>
      </c>
      <c r="AU100" s="223" t="s">
        <v>83</v>
      </c>
      <c r="AY100" s="17" t="s">
        <v>159</v>
      </c>
      <c r="BE100" s="224">
        <f>IF(N100="základní",J100,0)</f>
        <v>0</v>
      </c>
      <c r="BF100" s="224">
        <f>IF(N100="snížená",J100,0)</f>
        <v>0</v>
      </c>
      <c r="BG100" s="224">
        <f>IF(N100="zákl. přenesená",J100,0)</f>
        <v>0</v>
      </c>
      <c r="BH100" s="224">
        <f>IF(N100="sníž. přenesená",J100,0)</f>
        <v>0</v>
      </c>
      <c r="BI100" s="224">
        <f>IF(N100="nulová",J100,0)</f>
        <v>0</v>
      </c>
      <c r="BJ100" s="17" t="s">
        <v>81</v>
      </c>
      <c r="BK100" s="224">
        <f>ROUND(I100*H100,2)</f>
        <v>0</v>
      </c>
      <c r="BL100" s="17" t="s">
        <v>115</v>
      </c>
      <c r="BM100" s="223" t="s">
        <v>1894</v>
      </c>
    </row>
    <row r="101" s="2" customFormat="1">
      <c r="A101" s="38"/>
      <c r="B101" s="39"/>
      <c r="C101" s="40"/>
      <c r="D101" s="225" t="s">
        <v>166</v>
      </c>
      <c r="E101" s="40"/>
      <c r="F101" s="226" t="s">
        <v>1723</v>
      </c>
      <c r="G101" s="40"/>
      <c r="H101" s="40"/>
      <c r="I101" s="227"/>
      <c r="J101" s="40"/>
      <c r="K101" s="40"/>
      <c r="L101" s="44"/>
      <c r="M101" s="228"/>
      <c r="N101" s="229"/>
      <c r="O101" s="84"/>
      <c r="P101" s="84"/>
      <c r="Q101" s="84"/>
      <c r="R101" s="84"/>
      <c r="S101" s="84"/>
      <c r="T101" s="85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T101" s="17" t="s">
        <v>166</v>
      </c>
      <c r="AU101" s="17" t="s">
        <v>83</v>
      </c>
    </row>
    <row r="102" s="2" customFormat="1" ht="16.5" customHeight="1">
      <c r="A102" s="38"/>
      <c r="B102" s="39"/>
      <c r="C102" s="212" t="s">
        <v>212</v>
      </c>
      <c r="D102" s="212" t="s">
        <v>160</v>
      </c>
      <c r="E102" s="213" t="s">
        <v>212</v>
      </c>
      <c r="F102" s="214" t="s">
        <v>1738</v>
      </c>
      <c r="G102" s="215" t="s">
        <v>299</v>
      </c>
      <c r="H102" s="216">
        <v>20</v>
      </c>
      <c r="I102" s="217"/>
      <c r="J102" s="218">
        <f>ROUND(I102*H102,2)</f>
        <v>0</v>
      </c>
      <c r="K102" s="214" t="s">
        <v>19</v>
      </c>
      <c r="L102" s="44"/>
      <c r="M102" s="219" t="s">
        <v>19</v>
      </c>
      <c r="N102" s="220" t="s">
        <v>44</v>
      </c>
      <c r="O102" s="84"/>
      <c r="P102" s="221">
        <f>O102*H102</f>
        <v>0</v>
      </c>
      <c r="Q102" s="221">
        <v>0</v>
      </c>
      <c r="R102" s="221">
        <f>Q102*H102</f>
        <v>0</v>
      </c>
      <c r="S102" s="221">
        <v>0</v>
      </c>
      <c r="T102" s="222">
        <f>S102*H102</f>
        <v>0</v>
      </c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R102" s="223" t="s">
        <v>115</v>
      </c>
      <c r="AT102" s="223" t="s">
        <v>160</v>
      </c>
      <c r="AU102" s="223" t="s">
        <v>83</v>
      </c>
      <c r="AY102" s="17" t="s">
        <v>159</v>
      </c>
      <c r="BE102" s="224">
        <f>IF(N102="základní",J102,0)</f>
        <v>0</v>
      </c>
      <c r="BF102" s="224">
        <f>IF(N102="snížená",J102,0)</f>
        <v>0</v>
      </c>
      <c r="BG102" s="224">
        <f>IF(N102="zákl. přenesená",J102,0)</f>
        <v>0</v>
      </c>
      <c r="BH102" s="224">
        <f>IF(N102="sníž. přenesená",J102,0)</f>
        <v>0</v>
      </c>
      <c r="BI102" s="224">
        <f>IF(N102="nulová",J102,0)</f>
        <v>0</v>
      </c>
      <c r="BJ102" s="17" t="s">
        <v>81</v>
      </c>
      <c r="BK102" s="224">
        <f>ROUND(I102*H102,2)</f>
        <v>0</v>
      </c>
      <c r="BL102" s="17" t="s">
        <v>115</v>
      </c>
      <c r="BM102" s="223" t="s">
        <v>1895</v>
      </c>
    </row>
    <row r="103" s="2" customFormat="1">
      <c r="A103" s="38"/>
      <c r="B103" s="39"/>
      <c r="C103" s="40"/>
      <c r="D103" s="225" t="s">
        <v>166</v>
      </c>
      <c r="E103" s="40"/>
      <c r="F103" s="226" t="s">
        <v>1738</v>
      </c>
      <c r="G103" s="40"/>
      <c r="H103" s="40"/>
      <c r="I103" s="227"/>
      <c r="J103" s="40"/>
      <c r="K103" s="40"/>
      <c r="L103" s="44"/>
      <c r="M103" s="228"/>
      <c r="N103" s="229"/>
      <c r="O103" s="84"/>
      <c r="P103" s="84"/>
      <c r="Q103" s="84"/>
      <c r="R103" s="84"/>
      <c r="S103" s="84"/>
      <c r="T103" s="85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  <c r="AT103" s="17" t="s">
        <v>166</v>
      </c>
      <c r="AU103" s="17" t="s">
        <v>83</v>
      </c>
    </row>
    <row r="104" s="2" customFormat="1" ht="16.5" customHeight="1">
      <c r="A104" s="38"/>
      <c r="B104" s="39"/>
      <c r="C104" s="212" t="s">
        <v>219</v>
      </c>
      <c r="D104" s="212" t="s">
        <v>160</v>
      </c>
      <c r="E104" s="213" t="s">
        <v>219</v>
      </c>
      <c r="F104" s="214" t="s">
        <v>1896</v>
      </c>
      <c r="G104" s="215" t="s">
        <v>338</v>
      </c>
      <c r="H104" s="216">
        <v>8</v>
      </c>
      <c r="I104" s="217"/>
      <c r="J104" s="218">
        <f>ROUND(I104*H104,2)</f>
        <v>0</v>
      </c>
      <c r="K104" s="214" t="s">
        <v>19</v>
      </c>
      <c r="L104" s="44"/>
      <c r="M104" s="219" t="s">
        <v>19</v>
      </c>
      <c r="N104" s="220" t="s">
        <v>44</v>
      </c>
      <c r="O104" s="84"/>
      <c r="P104" s="221">
        <f>O104*H104</f>
        <v>0</v>
      </c>
      <c r="Q104" s="221">
        <v>0</v>
      </c>
      <c r="R104" s="221">
        <f>Q104*H104</f>
        <v>0</v>
      </c>
      <c r="S104" s="221">
        <v>0</v>
      </c>
      <c r="T104" s="222">
        <f>S104*H104</f>
        <v>0</v>
      </c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  <c r="AR104" s="223" t="s">
        <v>115</v>
      </c>
      <c r="AT104" s="223" t="s">
        <v>160</v>
      </c>
      <c r="AU104" s="223" t="s">
        <v>83</v>
      </c>
      <c r="AY104" s="17" t="s">
        <v>159</v>
      </c>
      <c r="BE104" s="224">
        <f>IF(N104="základní",J104,0)</f>
        <v>0</v>
      </c>
      <c r="BF104" s="224">
        <f>IF(N104="snížená",J104,0)</f>
        <v>0</v>
      </c>
      <c r="BG104" s="224">
        <f>IF(N104="zákl. přenesená",J104,0)</f>
        <v>0</v>
      </c>
      <c r="BH104" s="224">
        <f>IF(N104="sníž. přenesená",J104,0)</f>
        <v>0</v>
      </c>
      <c r="BI104" s="224">
        <f>IF(N104="nulová",J104,0)</f>
        <v>0</v>
      </c>
      <c r="BJ104" s="17" t="s">
        <v>81</v>
      </c>
      <c r="BK104" s="224">
        <f>ROUND(I104*H104,2)</f>
        <v>0</v>
      </c>
      <c r="BL104" s="17" t="s">
        <v>115</v>
      </c>
      <c r="BM104" s="223" t="s">
        <v>1897</v>
      </c>
    </row>
    <row r="105" s="2" customFormat="1">
      <c r="A105" s="38"/>
      <c r="B105" s="39"/>
      <c r="C105" s="40"/>
      <c r="D105" s="225" t="s">
        <v>166</v>
      </c>
      <c r="E105" s="40"/>
      <c r="F105" s="226" t="s">
        <v>1896</v>
      </c>
      <c r="G105" s="40"/>
      <c r="H105" s="40"/>
      <c r="I105" s="227"/>
      <c r="J105" s="40"/>
      <c r="K105" s="40"/>
      <c r="L105" s="44"/>
      <c r="M105" s="228"/>
      <c r="N105" s="229"/>
      <c r="O105" s="84"/>
      <c r="P105" s="84"/>
      <c r="Q105" s="84"/>
      <c r="R105" s="84"/>
      <c r="S105" s="84"/>
      <c r="T105" s="85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  <c r="AT105" s="17" t="s">
        <v>166</v>
      </c>
      <c r="AU105" s="17" t="s">
        <v>83</v>
      </c>
    </row>
    <row r="106" s="2" customFormat="1" ht="16.5" customHeight="1">
      <c r="A106" s="38"/>
      <c r="B106" s="39"/>
      <c r="C106" s="212" t="s">
        <v>225</v>
      </c>
      <c r="D106" s="212" t="s">
        <v>160</v>
      </c>
      <c r="E106" s="213" t="s">
        <v>225</v>
      </c>
      <c r="F106" s="214" t="s">
        <v>1898</v>
      </c>
      <c r="G106" s="215" t="s">
        <v>338</v>
      </c>
      <c r="H106" s="216">
        <v>90</v>
      </c>
      <c r="I106" s="217"/>
      <c r="J106" s="218">
        <f>ROUND(I106*H106,2)</f>
        <v>0</v>
      </c>
      <c r="K106" s="214" t="s">
        <v>19</v>
      </c>
      <c r="L106" s="44"/>
      <c r="M106" s="219" t="s">
        <v>19</v>
      </c>
      <c r="N106" s="220" t="s">
        <v>44</v>
      </c>
      <c r="O106" s="84"/>
      <c r="P106" s="221">
        <f>O106*H106</f>
        <v>0</v>
      </c>
      <c r="Q106" s="221">
        <v>0</v>
      </c>
      <c r="R106" s="221">
        <f>Q106*H106</f>
        <v>0</v>
      </c>
      <c r="S106" s="221">
        <v>0</v>
      </c>
      <c r="T106" s="222">
        <f>S106*H106</f>
        <v>0</v>
      </c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R106" s="223" t="s">
        <v>115</v>
      </c>
      <c r="AT106" s="223" t="s">
        <v>160</v>
      </c>
      <c r="AU106" s="223" t="s">
        <v>83</v>
      </c>
      <c r="AY106" s="17" t="s">
        <v>159</v>
      </c>
      <c r="BE106" s="224">
        <f>IF(N106="základní",J106,0)</f>
        <v>0</v>
      </c>
      <c r="BF106" s="224">
        <f>IF(N106="snížená",J106,0)</f>
        <v>0</v>
      </c>
      <c r="BG106" s="224">
        <f>IF(N106="zákl. přenesená",J106,0)</f>
        <v>0</v>
      </c>
      <c r="BH106" s="224">
        <f>IF(N106="sníž. přenesená",J106,0)</f>
        <v>0</v>
      </c>
      <c r="BI106" s="224">
        <f>IF(N106="nulová",J106,0)</f>
        <v>0</v>
      </c>
      <c r="BJ106" s="17" t="s">
        <v>81</v>
      </c>
      <c r="BK106" s="224">
        <f>ROUND(I106*H106,2)</f>
        <v>0</v>
      </c>
      <c r="BL106" s="17" t="s">
        <v>115</v>
      </c>
      <c r="BM106" s="223" t="s">
        <v>1899</v>
      </c>
    </row>
    <row r="107" s="2" customFormat="1">
      <c r="A107" s="38"/>
      <c r="B107" s="39"/>
      <c r="C107" s="40"/>
      <c r="D107" s="225" t="s">
        <v>166</v>
      </c>
      <c r="E107" s="40"/>
      <c r="F107" s="226" t="s">
        <v>1898</v>
      </c>
      <c r="G107" s="40"/>
      <c r="H107" s="40"/>
      <c r="I107" s="227"/>
      <c r="J107" s="40"/>
      <c r="K107" s="40"/>
      <c r="L107" s="44"/>
      <c r="M107" s="228"/>
      <c r="N107" s="229"/>
      <c r="O107" s="84"/>
      <c r="P107" s="84"/>
      <c r="Q107" s="84"/>
      <c r="R107" s="84"/>
      <c r="S107" s="84"/>
      <c r="T107" s="85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T107" s="17" t="s">
        <v>166</v>
      </c>
      <c r="AU107" s="17" t="s">
        <v>83</v>
      </c>
    </row>
    <row r="108" s="2" customFormat="1" ht="16.5" customHeight="1">
      <c r="A108" s="38"/>
      <c r="B108" s="39"/>
      <c r="C108" s="212" t="s">
        <v>232</v>
      </c>
      <c r="D108" s="212" t="s">
        <v>160</v>
      </c>
      <c r="E108" s="213" t="s">
        <v>232</v>
      </c>
      <c r="F108" s="214" t="s">
        <v>1900</v>
      </c>
      <c r="G108" s="215" t="s">
        <v>338</v>
      </c>
      <c r="H108" s="216">
        <v>1</v>
      </c>
      <c r="I108" s="217"/>
      <c r="J108" s="218">
        <f>ROUND(I108*H108,2)</f>
        <v>0</v>
      </c>
      <c r="K108" s="214" t="s">
        <v>19</v>
      </c>
      <c r="L108" s="44"/>
      <c r="M108" s="219" t="s">
        <v>19</v>
      </c>
      <c r="N108" s="220" t="s">
        <v>44</v>
      </c>
      <c r="O108" s="84"/>
      <c r="P108" s="221">
        <f>O108*H108</f>
        <v>0</v>
      </c>
      <c r="Q108" s="221">
        <v>0</v>
      </c>
      <c r="R108" s="221">
        <f>Q108*H108</f>
        <v>0</v>
      </c>
      <c r="S108" s="221">
        <v>0</v>
      </c>
      <c r="T108" s="222">
        <f>S108*H108</f>
        <v>0</v>
      </c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  <c r="AR108" s="223" t="s">
        <v>115</v>
      </c>
      <c r="AT108" s="223" t="s">
        <v>160</v>
      </c>
      <c r="AU108" s="223" t="s">
        <v>83</v>
      </c>
      <c r="AY108" s="17" t="s">
        <v>159</v>
      </c>
      <c r="BE108" s="224">
        <f>IF(N108="základní",J108,0)</f>
        <v>0</v>
      </c>
      <c r="BF108" s="224">
        <f>IF(N108="snížená",J108,0)</f>
        <v>0</v>
      </c>
      <c r="BG108" s="224">
        <f>IF(N108="zákl. přenesená",J108,0)</f>
        <v>0</v>
      </c>
      <c r="BH108" s="224">
        <f>IF(N108="sníž. přenesená",J108,0)</f>
        <v>0</v>
      </c>
      <c r="BI108" s="224">
        <f>IF(N108="nulová",J108,0)</f>
        <v>0</v>
      </c>
      <c r="BJ108" s="17" t="s">
        <v>81</v>
      </c>
      <c r="BK108" s="224">
        <f>ROUND(I108*H108,2)</f>
        <v>0</v>
      </c>
      <c r="BL108" s="17" t="s">
        <v>115</v>
      </c>
      <c r="BM108" s="223" t="s">
        <v>1901</v>
      </c>
    </row>
    <row r="109" s="2" customFormat="1">
      <c r="A109" s="38"/>
      <c r="B109" s="39"/>
      <c r="C109" s="40"/>
      <c r="D109" s="225" t="s">
        <v>166</v>
      </c>
      <c r="E109" s="40"/>
      <c r="F109" s="226" t="s">
        <v>1900</v>
      </c>
      <c r="G109" s="40"/>
      <c r="H109" s="40"/>
      <c r="I109" s="227"/>
      <c r="J109" s="40"/>
      <c r="K109" s="40"/>
      <c r="L109" s="44"/>
      <c r="M109" s="228"/>
      <c r="N109" s="229"/>
      <c r="O109" s="84"/>
      <c r="P109" s="84"/>
      <c r="Q109" s="84"/>
      <c r="R109" s="84"/>
      <c r="S109" s="84"/>
      <c r="T109" s="85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  <c r="AT109" s="17" t="s">
        <v>166</v>
      </c>
      <c r="AU109" s="17" t="s">
        <v>83</v>
      </c>
    </row>
    <row r="110" s="2" customFormat="1" ht="16.5" customHeight="1">
      <c r="A110" s="38"/>
      <c r="B110" s="39"/>
      <c r="C110" s="212" t="s">
        <v>239</v>
      </c>
      <c r="D110" s="212" t="s">
        <v>160</v>
      </c>
      <c r="E110" s="213" t="s">
        <v>239</v>
      </c>
      <c r="F110" s="214" t="s">
        <v>1902</v>
      </c>
      <c r="G110" s="215" t="s">
        <v>338</v>
      </c>
      <c r="H110" s="216">
        <v>6</v>
      </c>
      <c r="I110" s="217"/>
      <c r="J110" s="218">
        <f>ROUND(I110*H110,2)</f>
        <v>0</v>
      </c>
      <c r="K110" s="214" t="s">
        <v>19</v>
      </c>
      <c r="L110" s="44"/>
      <c r="M110" s="219" t="s">
        <v>19</v>
      </c>
      <c r="N110" s="220" t="s">
        <v>44</v>
      </c>
      <c r="O110" s="84"/>
      <c r="P110" s="221">
        <f>O110*H110</f>
        <v>0</v>
      </c>
      <c r="Q110" s="221">
        <v>0</v>
      </c>
      <c r="R110" s="221">
        <f>Q110*H110</f>
        <v>0</v>
      </c>
      <c r="S110" s="221">
        <v>0</v>
      </c>
      <c r="T110" s="222">
        <f>S110*H110</f>
        <v>0</v>
      </c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R110" s="223" t="s">
        <v>115</v>
      </c>
      <c r="AT110" s="223" t="s">
        <v>160</v>
      </c>
      <c r="AU110" s="223" t="s">
        <v>83</v>
      </c>
      <c r="AY110" s="17" t="s">
        <v>159</v>
      </c>
      <c r="BE110" s="224">
        <f>IF(N110="základní",J110,0)</f>
        <v>0</v>
      </c>
      <c r="BF110" s="224">
        <f>IF(N110="snížená",J110,0)</f>
        <v>0</v>
      </c>
      <c r="BG110" s="224">
        <f>IF(N110="zákl. přenesená",J110,0)</f>
        <v>0</v>
      </c>
      <c r="BH110" s="224">
        <f>IF(N110="sníž. přenesená",J110,0)</f>
        <v>0</v>
      </c>
      <c r="BI110" s="224">
        <f>IF(N110="nulová",J110,0)</f>
        <v>0</v>
      </c>
      <c r="BJ110" s="17" t="s">
        <v>81</v>
      </c>
      <c r="BK110" s="224">
        <f>ROUND(I110*H110,2)</f>
        <v>0</v>
      </c>
      <c r="BL110" s="17" t="s">
        <v>115</v>
      </c>
      <c r="BM110" s="223" t="s">
        <v>1903</v>
      </c>
    </row>
    <row r="111" s="2" customFormat="1">
      <c r="A111" s="38"/>
      <c r="B111" s="39"/>
      <c r="C111" s="40"/>
      <c r="D111" s="225" t="s">
        <v>166</v>
      </c>
      <c r="E111" s="40"/>
      <c r="F111" s="226" t="s">
        <v>1902</v>
      </c>
      <c r="G111" s="40"/>
      <c r="H111" s="40"/>
      <c r="I111" s="227"/>
      <c r="J111" s="40"/>
      <c r="K111" s="40"/>
      <c r="L111" s="44"/>
      <c r="M111" s="228"/>
      <c r="N111" s="229"/>
      <c r="O111" s="84"/>
      <c r="P111" s="84"/>
      <c r="Q111" s="84"/>
      <c r="R111" s="84"/>
      <c r="S111" s="84"/>
      <c r="T111" s="85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  <c r="AT111" s="17" t="s">
        <v>166</v>
      </c>
      <c r="AU111" s="17" t="s">
        <v>83</v>
      </c>
    </row>
    <row r="112" s="2" customFormat="1" ht="16.5" customHeight="1">
      <c r="A112" s="38"/>
      <c r="B112" s="39"/>
      <c r="C112" s="212" t="s">
        <v>8</v>
      </c>
      <c r="D112" s="212" t="s">
        <v>160</v>
      </c>
      <c r="E112" s="213" t="s">
        <v>8</v>
      </c>
      <c r="F112" s="214" t="s">
        <v>1904</v>
      </c>
      <c r="G112" s="215" t="s">
        <v>338</v>
      </c>
      <c r="H112" s="216">
        <v>2</v>
      </c>
      <c r="I112" s="217"/>
      <c r="J112" s="218">
        <f>ROUND(I112*H112,2)</f>
        <v>0</v>
      </c>
      <c r="K112" s="214" t="s">
        <v>19</v>
      </c>
      <c r="L112" s="44"/>
      <c r="M112" s="219" t="s">
        <v>19</v>
      </c>
      <c r="N112" s="220" t="s">
        <v>44</v>
      </c>
      <c r="O112" s="84"/>
      <c r="P112" s="221">
        <f>O112*H112</f>
        <v>0</v>
      </c>
      <c r="Q112" s="221">
        <v>0</v>
      </c>
      <c r="R112" s="221">
        <f>Q112*H112</f>
        <v>0</v>
      </c>
      <c r="S112" s="221">
        <v>0</v>
      </c>
      <c r="T112" s="222">
        <f>S112*H112</f>
        <v>0</v>
      </c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  <c r="AR112" s="223" t="s">
        <v>115</v>
      </c>
      <c r="AT112" s="223" t="s">
        <v>160</v>
      </c>
      <c r="AU112" s="223" t="s">
        <v>83</v>
      </c>
      <c r="AY112" s="17" t="s">
        <v>159</v>
      </c>
      <c r="BE112" s="224">
        <f>IF(N112="základní",J112,0)</f>
        <v>0</v>
      </c>
      <c r="BF112" s="224">
        <f>IF(N112="snížená",J112,0)</f>
        <v>0</v>
      </c>
      <c r="BG112" s="224">
        <f>IF(N112="zákl. přenesená",J112,0)</f>
        <v>0</v>
      </c>
      <c r="BH112" s="224">
        <f>IF(N112="sníž. přenesená",J112,0)</f>
        <v>0</v>
      </c>
      <c r="BI112" s="224">
        <f>IF(N112="nulová",J112,0)</f>
        <v>0</v>
      </c>
      <c r="BJ112" s="17" t="s">
        <v>81</v>
      </c>
      <c r="BK112" s="224">
        <f>ROUND(I112*H112,2)</f>
        <v>0</v>
      </c>
      <c r="BL112" s="17" t="s">
        <v>115</v>
      </c>
      <c r="BM112" s="223" t="s">
        <v>1905</v>
      </c>
    </row>
    <row r="113" s="2" customFormat="1">
      <c r="A113" s="38"/>
      <c r="B113" s="39"/>
      <c r="C113" s="40"/>
      <c r="D113" s="225" t="s">
        <v>166</v>
      </c>
      <c r="E113" s="40"/>
      <c r="F113" s="226" t="s">
        <v>1904</v>
      </c>
      <c r="G113" s="40"/>
      <c r="H113" s="40"/>
      <c r="I113" s="227"/>
      <c r="J113" s="40"/>
      <c r="K113" s="40"/>
      <c r="L113" s="44"/>
      <c r="M113" s="228"/>
      <c r="N113" s="229"/>
      <c r="O113" s="84"/>
      <c r="P113" s="84"/>
      <c r="Q113" s="84"/>
      <c r="R113" s="84"/>
      <c r="S113" s="84"/>
      <c r="T113" s="85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  <c r="AT113" s="17" t="s">
        <v>166</v>
      </c>
      <c r="AU113" s="17" t="s">
        <v>83</v>
      </c>
    </row>
    <row r="114" s="2" customFormat="1" ht="16.5" customHeight="1">
      <c r="A114" s="38"/>
      <c r="B114" s="39"/>
      <c r="C114" s="212" t="s">
        <v>253</v>
      </c>
      <c r="D114" s="212" t="s">
        <v>160</v>
      </c>
      <c r="E114" s="213" t="s">
        <v>253</v>
      </c>
      <c r="F114" s="214" t="s">
        <v>1906</v>
      </c>
      <c r="G114" s="215" t="s">
        <v>338</v>
      </c>
      <c r="H114" s="216">
        <v>4</v>
      </c>
      <c r="I114" s="217"/>
      <c r="J114" s="218">
        <f>ROUND(I114*H114,2)</f>
        <v>0</v>
      </c>
      <c r="K114" s="214" t="s">
        <v>19</v>
      </c>
      <c r="L114" s="44"/>
      <c r="M114" s="219" t="s">
        <v>19</v>
      </c>
      <c r="N114" s="220" t="s">
        <v>44</v>
      </c>
      <c r="O114" s="84"/>
      <c r="P114" s="221">
        <f>O114*H114</f>
        <v>0</v>
      </c>
      <c r="Q114" s="221">
        <v>0</v>
      </c>
      <c r="R114" s="221">
        <f>Q114*H114</f>
        <v>0</v>
      </c>
      <c r="S114" s="221">
        <v>0</v>
      </c>
      <c r="T114" s="222">
        <f>S114*H114</f>
        <v>0</v>
      </c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  <c r="AR114" s="223" t="s">
        <v>115</v>
      </c>
      <c r="AT114" s="223" t="s">
        <v>160</v>
      </c>
      <c r="AU114" s="223" t="s">
        <v>83</v>
      </c>
      <c r="AY114" s="17" t="s">
        <v>159</v>
      </c>
      <c r="BE114" s="224">
        <f>IF(N114="základní",J114,0)</f>
        <v>0</v>
      </c>
      <c r="BF114" s="224">
        <f>IF(N114="snížená",J114,0)</f>
        <v>0</v>
      </c>
      <c r="BG114" s="224">
        <f>IF(N114="zákl. přenesená",J114,0)</f>
        <v>0</v>
      </c>
      <c r="BH114" s="224">
        <f>IF(N114="sníž. přenesená",J114,0)</f>
        <v>0</v>
      </c>
      <c r="BI114" s="224">
        <f>IF(N114="nulová",J114,0)</f>
        <v>0</v>
      </c>
      <c r="BJ114" s="17" t="s">
        <v>81</v>
      </c>
      <c r="BK114" s="224">
        <f>ROUND(I114*H114,2)</f>
        <v>0</v>
      </c>
      <c r="BL114" s="17" t="s">
        <v>115</v>
      </c>
      <c r="BM114" s="223" t="s">
        <v>1907</v>
      </c>
    </row>
    <row r="115" s="2" customFormat="1">
      <c r="A115" s="38"/>
      <c r="B115" s="39"/>
      <c r="C115" s="40"/>
      <c r="D115" s="225" t="s">
        <v>166</v>
      </c>
      <c r="E115" s="40"/>
      <c r="F115" s="226" t="s">
        <v>1906</v>
      </c>
      <c r="G115" s="40"/>
      <c r="H115" s="40"/>
      <c r="I115" s="227"/>
      <c r="J115" s="40"/>
      <c r="K115" s="40"/>
      <c r="L115" s="44"/>
      <c r="M115" s="228"/>
      <c r="N115" s="229"/>
      <c r="O115" s="84"/>
      <c r="P115" s="84"/>
      <c r="Q115" s="84"/>
      <c r="R115" s="84"/>
      <c r="S115" s="84"/>
      <c r="T115" s="85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  <c r="AT115" s="17" t="s">
        <v>166</v>
      </c>
      <c r="AU115" s="17" t="s">
        <v>83</v>
      </c>
    </row>
    <row r="116" s="2" customFormat="1" ht="16.5" customHeight="1">
      <c r="A116" s="38"/>
      <c r="B116" s="39"/>
      <c r="C116" s="212" t="s">
        <v>260</v>
      </c>
      <c r="D116" s="212" t="s">
        <v>160</v>
      </c>
      <c r="E116" s="213" t="s">
        <v>260</v>
      </c>
      <c r="F116" s="214" t="s">
        <v>1908</v>
      </c>
      <c r="G116" s="215" t="s">
        <v>338</v>
      </c>
      <c r="H116" s="216">
        <v>4</v>
      </c>
      <c r="I116" s="217"/>
      <c r="J116" s="218">
        <f>ROUND(I116*H116,2)</f>
        <v>0</v>
      </c>
      <c r="K116" s="214" t="s">
        <v>19</v>
      </c>
      <c r="L116" s="44"/>
      <c r="M116" s="219" t="s">
        <v>19</v>
      </c>
      <c r="N116" s="220" t="s">
        <v>44</v>
      </c>
      <c r="O116" s="84"/>
      <c r="P116" s="221">
        <f>O116*H116</f>
        <v>0</v>
      </c>
      <c r="Q116" s="221">
        <v>0</v>
      </c>
      <c r="R116" s="221">
        <f>Q116*H116</f>
        <v>0</v>
      </c>
      <c r="S116" s="221">
        <v>0</v>
      </c>
      <c r="T116" s="222">
        <f>S116*H116</f>
        <v>0</v>
      </c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  <c r="AR116" s="223" t="s">
        <v>115</v>
      </c>
      <c r="AT116" s="223" t="s">
        <v>160</v>
      </c>
      <c r="AU116" s="223" t="s">
        <v>83</v>
      </c>
      <c r="AY116" s="17" t="s">
        <v>159</v>
      </c>
      <c r="BE116" s="224">
        <f>IF(N116="základní",J116,0)</f>
        <v>0</v>
      </c>
      <c r="BF116" s="224">
        <f>IF(N116="snížená",J116,0)</f>
        <v>0</v>
      </c>
      <c r="BG116" s="224">
        <f>IF(N116="zákl. přenesená",J116,0)</f>
        <v>0</v>
      </c>
      <c r="BH116" s="224">
        <f>IF(N116="sníž. přenesená",J116,0)</f>
        <v>0</v>
      </c>
      <c r="BI116" s="224">
        <f>IF(N116="nulová",J116,0)</f>
        <v>0</v>
      </c>
      <c r="BJ116" s="17" t="s">
        <v>81</v>
      </c>
      <c r="BK116" s="224">
        <f>ROUND(I116*H116,2)</f>
        <v>0</v>
      </c>
      <c r="BL116" s="17" t="s">
        <v>115</v>
      </c>
      <c r="BM116" s="223" t="s">
        <v>1909</v>
      </c>
    </row>
    <row r="117" s="2" customFormat="1">
      <c r="A117" s="38"/>
      <c r="B117" s="39"/>
      <c r="C117" s="40"/>
      <c r="D117" s="225" t="s">
        <v>166</v>
      </c>
      <c r="E117" s="40"/>
      <c r="F117" s="226" t="s">
        <v>1908</v>
      </c>
      <c r="G117" s="40"/>
      <c r="H117" s="40"/>
      <c r="I117" s="227"/>
      <c r="J117" s="40"/>
      <c r="K117" s="40"/>
      <c r="L117" s="44"/>
      <c r="M117" s="228"/>
      <c r="N117" s="229"/>
      <c r="O117" s="84"/>
      <c r="P117" s="84"/>
      <c r="Q117" s="84"/>
      <c r="R117" s="84"/>
      <c r="S117" s="84"/>
      <c r="T117" s="85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  <c r="AT117" s="17" t="s">
        <v>166</v>
      </c>
      <c r="AU117" s="17" t="s">
        <v>83</v>
      </c>
    </row>
    <row r="118" s="2" customFormat="1" ht="16.5" customHeight="1">
      <c r="A118" s="38"/>
      <c r="B118" s="39"/>
      <c r="C118" s="212" t="s">
        <v>267</v>
      </c>
      <c r="D118" s="212" t="s">
        <v>160</v>
      </c>
      <c r="E118" s="213" t="s">
        <v>267</v>
      </c>
      <c r="F118" s="214" t="s">
        <v>1910</v>
      </c>
      <c r="G118" s="215" t="s">
        <v>338</v>
      </c>
      <c r="H118" s="216">
        <v>6</v>
      </c>
      <c r="I118" s="217"/>
      <c r="J118" s="218">
        <f>ROUND(I118*H118,2)</f>
        <v>0</v>
      </c>
      <c r="K118" s="214" t="s">
        <v>19</v>
      </c>
      <c r="L118" s="44"/>
      <c r="M118" s="219" t="s">
        <v>19</v>
      </c>
      <c r="N118" s="220" t="s">
        <v>44</v>
      </c>
      <c r="O118" s="84"/>
      <c r="P118" s="221">
        <f>O118*H118</f>
        <v>0</v>
      </c>
      <c r="Q118" s="221">
        <v>0</v>
      </c>
      <c r="R118" s="221">
        <f>Q118*H118</f>
        <v>0</v>
      </c>
      <c r="S118" s="221">
        <v>0</v>
      </c>
      <c r="T118" s="222">
        <f>S118*H118</f>
        <v>0</v>
      </c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R118" s="223" t="s">
        <v>115</v>
      </c>
      <c r="AT118" s="223" t="s">
        <v>160</v>
      </c>
      <c r="AU118" s="223" t="s">
        <v>83</v>
      </c>
      <c r="AY118" s="17" t="s">
        <v>159</v>
      </c>
      <c r="BE118" s="224">
        <f>IF(N118="základní",J118,0)</f>
        <v>0</v>
      </c>
      <c r="BF118" s="224">
        <f>IF(N118="snížená",J118,0)</f>
        <v>0</v>
      </c>
      <c r="BG118" s="224">
        <f>IF(N118="zákl. přenesená",J118,0)</f>
        <v>0</v>
      </c>
      <c r="BH118" s="224">
        <f>IF(N118="sníž. přenesená",J118,0)</f>
        <v>0</v>
      </c>
      <c r="BI118" s="224">
        <f>IF(N118="nulová",J118,0)</f>
        <v>0</v>
      </c>
      <c r="BJ118" s="17" t="s">
        <v>81</v>
      </c>
      <c r="BK118" s="224">
        <f>ROUND(I118*H118,2)</f>
        <v>0</v>
      </c>
      <c r="BL118" s="17" t="s">
        <v>115</v>
      </c>
      <c r="BM118" s="223" t="s">
        <v>1911</v>
      </c>
    </row>
    <row r="119" s="2" customFormat="1">
      <c r="A119" s="38"/>
      <c r="B119" s="39"/>
      <c r="C119" s="40"/>
      <c r="D119" s="225" t="s">
        <v>166</v>
      </c>
      <c r="E119" s="40"/>
      <c r="F119" s="226" t="s">
        <v>1910</v>
      </c>
      <c r="G119" s="40"/>
      <c r="H119" s="40"/>
      <c r="I119" s="227"/>
      <c r="J119" s="40"/>
      <c r="K119" s="40"/>
      <c r="L119" s="44"/>
      <c r="M119" s="228"/>
      <c r="N119" s="229"/>
      <c r="O119" s="84"/>
      <c r="P119" s="84"/>
      <c r="Q119" s="84"/>
      <c r="R119" s="84"/>
      <c r="S119" s="84"/>
      <c r="T119" s="85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T119" s="17" t="s">
        <v>166</v>
      </c>
      <c r="AU119" s="17" t="s">
        <v>83</v>
      </c>
    </row>
    <row r="120" s="2" customFormat="1" ht="16.5" customHeight="1">
      <c r="A120" s="38"/>
      <c r="B120" s="39"/>
      <c r="C120" s="212" t="s">
        <v>274</v>
      </c>
      <c r="D120" s="212" t="s">
        <v>160</v>
      </c>
      <c r="E120" s="213" t="s">
        <v>274</v>
      </c>
      <c r="F120" s="214" t="s">
        <v>1912</v>
      </c>
      <c r="G120" s="215" t="s">
        <v>338</v>
      </c>
      <c r="H120" s="216">
        <v>1</v>
      </c>
      <c r="I120" s="217"/>
      <c r="J120" s="218">
        <f>ROUND(I120*H120,2)</f>
        <v>0</v>
      </c>
      <c r="K120" s="214" t="s">
        <v>19</v>
      </c>
      <c r="L120" s="44"/>
      <c r="M120" s="219" t="s">
        <v>19</v>
      </c>
      <c r="N120" s="220" t="s">
        <v>44</v>
      </c>
      <c r="O120" s="84"/>
      <c r="P120" s="221">
        <f>O120*H120</f>
        <v>0</v>
      </c>
      <c r="Q120" s="221">
        <v>0</v>
      </c>
      <c r="R120" s="221">
        <f>Q120*H120</f>
        <v>0</v>
      </c>
      <c r="S120" s="221">
        <v>0</v>
      </c>
      <c r="T120" s="222">
        <f>S120*H120</f>
        <v>0</v>
      </c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R120" s="223" t="s">
        <v>115</v>
      </c>
      <c r="AT120" s="223" t="s">
        <v>160</v>
      </c>
      <c r="AU120" s="223" t="s">
        <v>83</v>
      </c>
      <c r="AY120" s="17" t="s">
        <v>159</v>
      </c>
      <c r="BE120" s="224">
        <f>IF(N120="základní",J120,0)</f>
        <v>0</v>
      </c>
      <c r="BF120" s="224">
        <f>IF(N120="snížená",J120,0)</f>
        <v>0</v>
      </c>
      <c r="BG120" s="224">
        <f>IF(N120="zákl. přenesená",J120,0)</f>
        <v>0</v>
      </c>
      <c r="BH120" s="224">
        <f>IF(N120="sníž. přenesená",J120,0)</f>
        <v>0</v>
      </c>
      <c r="BI120" s="224">
        <f>IF(N120="nulová",J120,0)</f>
        <v>0</v>
      </c>
      <c r="BJ120" s="17" t="s">
        <v>81</v>
      </c>
      <c r="BK120" s="224">
        <f>ROUND(I120*H120,2)</f>
        <v>0</v>
      </c>
      <c r="BL120" s="17" t="s">
        <v>115</v>
      </c>
      <c r="BM120" s="223" t="s">
        <v>1913</v>
      </c>
    </row>
    <row r="121" s="2" customFormat="1">
      <c r="A121" s="38"/>
      <c r="B121" s="39"/>
      <c r="C121" s="40"/>
      <c r="D121" s="225" t="s">
        <v>166</v>
      </c>
      <c r="E121" s="40"/>
      <c r="F121" s="226" t="s">
        <v>1912</v>
      </c>
      <c r="G121" s="40"/>
      <c r="H121" s="40"/>
      <c r="I121" s="227"/>
      <c r="J121" s="40"/>
      <c r="K121" s="40"/>
      <c r="L121" s="44"/>
      <c r="M121" s="228"/>
      <c r="N121" s="229"/>
      <c r="O121" s="84"/>
      <c r="P121" s="84"/>
      <c r="Q121" s="84"/>
      <c r="R121" s="84"/>
      <c r="S121" s="84"/>
      <c r="T121" s="85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T121" s="17" t="s">
        <v>166</v>
      </c>
      <c r="AU121" s="17" t="s">
        <v>83</v>
      </c>
    </row>
    <row r="122" s="2" customFormat="1" ht="16.5" customHeight="1">
      <c r="A122" s="38"/>
      <c r="B122" s="39"/>
      <c r="C122" s="212" t="s">
        <v>282</v>
      </c>
      <c r="D122" s="212" t="s">
        <v>160</v>
      </c>
      <c r="E122" s="213" t="s">
        <v>282</v>
      </c>
      <c r="F122" s="214" t="s">
        <v>1914</v>
      </c>
      <c r="G122" s="215" t="s">
        <v>338</v>
      </c>
      <c r="H122" s="216">
        <v>13</v>
      </c>
      <c r="I122" s="217"/>
      <c r="J122" s="218">
        <f>ROUND(I122*H122,2)</f>
        <v>0</v>
      </c>
      <c r="K122" s="214" t="s">
        <v>19</v>
      </c>
      <c r="L122" s="44"/>
      <c r="M122" s="219" t="s">
        <v>19</v>
      </c>
      <c r="N122" s="220" t="s">
        <v>44</v>
      </c>
      <c r="O122" s="84"/>
      <c r="P122" s="221">
        <f>O122*H122</f>
        <v>0</v>
      </c>
      <c r="Q122" s="221">
        <v>0</v>
      </c>
      <c r="R122" s="221">
        <f>Q122*H122</f>
        <v>0</v>
      </c>
      <c r="S122" s="221">
        <v>0</v>
      </c>
      <c r="T122" s="222">
        <f>S122*H122</f>
        <v>0</v>
      </c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R122" s="223" t="s">
        <v>115</v>
      </c>
      <c r="AT122" s="223" t="s">
        <v>160</v>
      </c>
      <c r="AU122" s="223" t="s">
        <v>83</v>
      </c>
      <c r="AY122" s="17" t="s">
        <v>159</v>
      </c>
      <c r="BE122" s="224">
        <f>IF(N122="základní",J122,0)</f>
        <v>0</v>
      </c>
      <c r="BF122" s="224">
        <f>IF(N122="snížená",J122,0)</f>
        <v>0</v>
      </c>
      <c r="BG122" s="224">
        <f>IF(N122="zákl. přenesená",J122,0)</f>
        <v>0</v>
      </c>
      <c r="BH122" s="224">
        <f>IF(N122="sníž. přenesená",J122,0)</f>
        <v>0</v>
      </c>
      <c r="BI122" s="224">
        <f>IF(N122="nulová",J122,0)</f>
        <v>0</v>
      </c>
      <c r="BJ122" s="17" t="s">
        <v>81</v>
      </c>
      <c r="BK122" s="224">
        <f>ROUND(I122*H122,2)</f>
        <v>0</v>
      </c>
      <c r="BL122" s="17" t="s">
        <v>115</v>
      </c>
      <c r="BM122" s="223" t="s">
        <v>1915</v>
      </c>
    </row>
    <row r="123" s="2" customFormat="1">
      <c r="A123" s="38"/>
      <c r="B123" s="39"/>
      <c r="C123" s="40"/>
      <c r="D123" s="225" t="s">
        <v>166</v>
      </c>
      <c r="E123" s="40"/>
      <c r="F123" s="226" t="s">
        <v>1914</v>
      </c>
      <c r="G123" s="40"/>
      <c r="H123" s="40"/>
      <c r="I123" s="227"/>
      <c r="J123" s="40"/>
      <c r="K123" s="40"/>
      <c r="L123" s="44"/>
      <c r="M123" s="228"/>
      <c r="N123" s="229"/>
      <c r="O123" s="84"/>
      <c r="P123" s="84"/>
      <c r="Q123" s="84"/>
      <c r="R123" s="84"/>
      <c r="S123" s="84"/>
      <c r="T123" s="85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T123" s="17" t="s">
        <v>166</v>
      </c>
      <c r="AU123" s="17" t="s">
        <v>83</v>
      </c>
    </row>
    <row r="124" s="2" customFormat="1" ht="16.5" customHeight="1">
      <c r="A124" s="38"/>
      <c r="B124" s="39"/>
      <c r="C124" s="212" t="s">
        <v>289</v>
      </c>
      <c r="D124" s="212" t="s">
        <v>160</v>
      </c>
      <c r="E124" s="213" t="s">
        <v>289</v>
      </c>
      <c r="F124" s="214" t="s">
        <v>1916</v>
      </c>
      <c r="G124" s="215" t="s">
        <v>338</v>
      </c>
      <c r="H124" s="216">
        <v>6</v>
      </c>
      <c r="I124" s="217"/>
      <c r="J124" s="218">
        <f>ROUND(I124*H124,2)</f>
        <v>0</v>
      </c>
      <c r="K124" s="214" t="s">
        <v>19</v>
      </c>
      <c r="L124" s="44"/>
      <c r="M124" s="219" t="s">
        <v>19</v>
      </c>
      <c r="N124" s="220" t="s">
        <v>44</v>
      </c>
      <c r="O124" s="84"/>
      <c r="P124" s="221">
        <f>O124*H124</f>
        <v>0</v>
      </c>
      <c r="Q124" s="221">
        <v>0</v>
      </c>
      <c r="R124" s="221">
        <f>Q124*H124</f>
        <v>0</v>
      </c>
      <c r="S124" s="221">
        <v>0</v>
      </c>
      <c r="T124" s="222">
        <f>S124*H124</f>
        <v>0</v>
      </c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R124" s="223" t="s">
        <v>115</v>
      </c>
      <c r="AT124" s="223" t="s">
        <v>160</v>
      </c>
      <c r="AU124" s="223" t="s">
        <v>83</v>
      </c>
      <c r="AY124" s="17" t="s">
        <v>159</v>
      </c>
      <c r="BE124" s="224">
        <f>IF(N124="základní",J124,0)</f>
        <v>0</v>
      </c>
      <c r="BF124" s="224">
        <f>IF(N124="snížená",J124,0)</f>
        <v>0</v>
      </c>
      <c r="BG124" s="224">
        <f>IF(N124="zákl. přenesená",J124,0)</f>
        <v>0</v>
      </c>
      <c r="BH124" s="224">
        <f>IF(N124="sníž. přenesená",J124,0)</f>
        <v>0</v>
      </c>
      <c r="BI124" s="224">
        <f>IF(N124="nulová",J124,0)</f>
        <v>0</v>
      </c>
      <c r="BJ124" s="17" t="s">
        <v>81</v>
      </c>
      <c r="BK124" s="224">
        <f>ROUND(I124*H124,2)</f>
        <v>0</v>
      </c>
      <c r="BL124" s="17" t="s">
        <v>115</v>
      </c>
      <c r="BM124" s="223" t="s">
        <v>1917</v>
      </c>
    </row>
    <row r="125" s="2" customFormat="1">
      <c r="A125" s="38"/>
      <c r="B125" s="39"/>
      <c r="C125" s="40"/>
      <c r="D125" s="225" t="s">
        <v>166</v>
      </c>
      <c r="E125" s="40"/>
      <c r="F125" s="226" t="s">
        <v>1916</v>
      </c>
      <c r="G125" s="40"/>
      <c r="H125" s="40"/>
      <c r="I125" s="227"/>
      <c r="J125" s="40"/>
      <c r="K125" s="40"/>
      <c r="L125" s="44"/>
      <c r="M125" s="228"/>
      <c r="N125" s="229"/>
      <c r="O125" s="84"/>
      <c r="P125" s="84"/>
      <c r="Q125" s="84"/>
      <c r="R125" s="84"/>
      <c r="S125" s="84"/>
      <c r="T125" s="85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T125" s="17" t="s">
        <v>166</v>
      </c>
      <c r="AU125" s="17" t="s">
        <v>83</v>
      </c>
    </row>
    <row r="126" s="2" customFormat="1" ht="16.5" customHeight="1">
      <c r="A126" s="38"/>
      <c r="B126" s="39"/>
      <c r="C126" s="212" t="s">
        <v>310</v>
      </c>
      <c r="D126" s="212" t="s">
        <v>160</v>
      </c>
      <c r="E126" s="213" t="s">
        <v>310</v>
      </c>
      <c r="F126" s="214" t="s">
        <v>1744</v>
      </c>
      <c r="G126" s="215" t="s">
        <v>299</v>
      </c>
      <c r="H126" s="216">
        <v>160</v>
      </c>
      <c r="I126" s="217"/>
      <c r="J126" s="218">
        <f>ROUND(I126*H126,2)</f>
        <v>0</v>
      </c>
      <c r="K126" s="214" t="s">
        <v>19</v>
      </c>
      <c r="L126" s="44"/>
      <c r="M126" s="219" t="s">
        <v>19</v>
      </c>
      <c r="N126" s="220" t="s">
        <v>44</v>
      </c>
      <c r="O126" s="84"/>
      <c r="P126" s="221">
        <f>O126*H126</f>
        <v>0</v>
      </c>
      <c r="Q126" s="221">
        <v>0</v>
      </c>
      <c r="R126" s="221">
        <f>Q126*H126</f>
        <v>0</v>
      </c>
      <c r="S126" s="221">
        <v>0</v>
      </c>
      <c r="T126" s="222">
        <f>S126*H126</f>
        <v>0</v>
      </c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R126" s="223" t="s">
        <v>115</v>
      </c>
      <c r="AT126" s="223" t="s">
        <v>160</v>
      </c>
      <c r="AU126" s="223" t="s">
        <v>83</v>
      </c>
      <c r="AY126" s="17" t="s">
        <v>159</v>
      </c>
      <c r="BE126" s="224">
        <f>IF(N126="základní",J126,0)</f>
        <v>0</v>
      </c>
      <c r="BF126" s="224">
        <f>IF(N126="snížená",J126,0)</f>
        <v>0</v>
      </c>
      <c r="BG126" s="224">
        <f>IF(N126="zákl. přenesená",J126,0)</f>
        <v>0</v>
      </c>
      <c r="BH126" s="224">
        <f>IF(N126="sníž. přenesená",J126,0)</f>
        <v>0</v>
      </c>
      <c r="BI126" s="224">
        <f>IF(N126="nulová",J126,0)</f>
        <v>0</v>
      </c>
      <c r="BJ126" s="17" t="s">
        <v>81</v>
      </c>
      <c r="BK126" s="224">
        <f>ROUND(I126*H126,2)</f>
        <v>0</v>
      </c>
      <c r="BL126" s="17" t="s">
        <v>115</v>
      </c>
      <c r="BM126" s="223" t="s">
        <v>1918</v>
      </c>
    </row>
    <row r="127" s="2" customFormat="1">
      <c r="A127" s="38"/>
      <c r="B127" s="39"/>
      <c r="C127" s="40"/>
      <c r="D127" s="225" t="s">
        <v>166</v>
      </c>
      <c r="E127" s="40"/>
      <c r="F127" s="226" t="s">
        <v>1744</v>
      </c>
      <c r="G127" s="40"/>
      <c r="H127" s="40"/>
      <c r="I127" s="227"/>
      <c r="J127" s="40"/>
      <c r="K127" s="40"/>
      <c r="L127" s="44"/>
      <c r="M127" s="228"/>
      <c r="N127" s="229"/>
      <c r="O127" s="84"/>
      <c r="P127" s="84"/>
      <c r="Q127" s="84"/>
      <c r="R127" s="84"/>
      <c r="S127" s="84"/>
      <c r="T127" s="85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T127" s="17" t="s">
        <v>166</v>
      </c>
      <c r="AU127" s="17" t="s">
        <v>83</v>
      </c>
    </row>
    <row r="128" s="2" customFormat="1" ht="16.5" customHeight="1">
      <c r="A128" s="38"/>
      <c r="B128" s="39"/>
      <c r="C128" s="212" t="s">
        <v>316</v>
      </c>
      <c r="D128" s="212" t="s">
        <v>160</v>
      </c>
      <c r="E128" s="213" t="s">
        <v>316</v>
      </c>
      <c r="F128" s="214" t="s">
        <v>1747</v>
      </c>
      <c r="G128" s="215" t="s">
        <v>299</v>
      </c>
      <c r="H128" s="216">
        <v>95</v>
      </c>
      <c r="I128" s="217"/>
      <c r="J128" s="218">
        <f>ROUND(I128*H128,2)</f>
        <v>0</v>
      </c>
      <c r="K128" s="214" t="s">
        <v>19</v>
      </c>
      <c r="L128" s="44"/>
      <c r="M128" s="219" t="s">
        <v>19</v>
      </c>
      <c r="N128" s="220" t="s">
        <v>44</v>
      </c>
      <c r="O128" s="84"/>
      <c r="P128" s="221">
        <f>O128*H128</f>
        <v>0</v>
      </c>
      <c r="Q128" s="221">
        <v>0</v>
      </c>
      <c r="R128" s="221">
        <f>Q128*H128</f>
        <v>0</v>
      </c>
      <c r="S128" s="221">
        <v>0</v>
      </c>
      <c r="T128" s="222">
        <f>S128*H128</f>
        <v>0</v>
      </c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R128" s="223" t="s">
        <v>115</v>
      </c>
      <c r="AT128" s="223" t="s">
        <v>160</v>
      </c>
      <c r="AU128" s="223" t="s">
        <v>83</v>
      </c>
      <c r="AY128" s="17" t="s">
        <v>159</v>
      </c>
      <c r="BE128" s="224">
        <f>IF(N128="základní",J128,0)</f>
        <v>0</v>
      </c>
      <c r="BF128" s="224">
        <f>IF(N128="snížená",J128,0)</f>
        <v>0</v>
      </c>
      <c r="BG128" s="224">
        <f>IF(N128="zákl. přenesená",J128,0)</f>
        <v>0</v>
      </c>
      <c r="BH128" s="224">
        <f>IF(N128="sníž. přenesená",J128,0)</f>
        <v>0</v>
      </c>
      <c r="BI128" s="224">
        <f>IF(N128="nulová",J128,0)</f>
        <v>0</v>
      </c>
      <c r="BJ128" s="17" t="s">
        <v>81</v>
      </c>
      <c r="BK128" s="224">
        <f>ROUND(I128*H128,2)</f>
        <v>0</v>
      </c>
      <c r="BL128" s="17" t="s">
        <v>115</v>
      </c>
      <c r="BM128" s="223" t="s">
        <v>1919</v>
      </c>
    </row>
    <row r="129" s="2" customFormat="1">
      <c r="A129" s="38"/>
      <c r="B129" s="39"/>
      <c r="C129" s="40"/>
      <c r="D129" s="225" t="s">
        <v>166</v>
      </c>
      <c r="E129" s="40"/>
      <c r="F129" s="226" t="s">
        <v>1747</v>
      </c>
      <c r="G129" s="40"/>
      <c r="H129" s="40"/>
      <c r="I129" s="227"/>
      <c r="J129" s="40"/>
      <c r="K129" s="40"/>
      <c r="L129" s="44"/>
      <c r="M129" s="228"/>
      <c r="N129" s="229"/>
      <c r="O129" s="84"/>
      <c r="P129" s="84"/>
      <c r="Q129" s="84"/>
      <c r="R129" s="84"/>
      <c r="S129" s="84"/>
      <c r="T129" s="85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T129" s="17" t="s">
        <v>166</v>
      </c>
      <c r="AU129" s="17" t="s">
        <v>83</v>
      </c>
    </row>
    <row r="130" s="2" customFormat="1" ht="16.5" customHeight="1">
      <c r="A130" s="38"/>
      <c r="B130" s="39"/>
      <c r="C130" s="212" t="s">
        <v>7</v>
      </c>
      <c r="D130" s="212" t="s">
        <v>160</v>
      </c>
      <c r="E130" s="213" t="s">
        <v>7</v>
      </c>
      <c r="F130" s="214" t="s">
        <v>1759</v>
      </c>
      <c r="G130" s="215" t="s">
        <v>338</v>
      </c>
      <c r="H130" s="216">
        <v>12</v>
      </c>
      <c r="I130" s="217"/>
      <c r="J130" s="218">
        <f>ROUND(I130*H130,2)</f>
        <v>0</v>
      </c>
      <c r="K130" s="214" t="s">
        <v>19</v>
      </c>
      <c r="L130" s="44"/>
      <c r="M130" s="219" t="s">
        <v>19</v>
      </c>
      <c r="N130" s="220" t="s">
        <v>44</v>
      </c>
      <c r="O130" s="84"/>
      <c r="P130" s="221">
        <f>O130*H130</f>
        <v>0</v>
      </c>
      <c r="Q130" s="221">
        <v>0</v>
      </c>
      <c r="R130" s="221">
        <f>Q130*H130</f>
        <v>0</v>
      </c>
      <c r="S130" s="221">
        <v>0</v>
      </c>
      <c r="T130" s="222">
        <f>S130*H130</f>
        <v>0</v>
      </c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R130" s="223" t="s">
        <v>115</v>
      </c>
      <c r="AT130" s="223" t="s">
        <v>160</v>
      </c>
      <c r="AU130" s="223" t="s">
        <v>83</v>
      </c>
      <c r="AY130" s="17" t="s">
        <v>159</v>
      </c>
      <c r="BE130" s="224">
        <f>IF(N130="základní",J130,0)</f>
        <v>0</v>
      </c>
      <c r="BF130" s="224">
        <f>IF(N130="snížená",J130,0)</f>
        <v>0</v>
      </c>
      <c r="BG130" s="224">
        <f>IF(N130="zákl. přenesená",J130,0)</f>
        <v>0</v>
      </c>
      <c r="BH130" s="224">
        <f>IF(N130="sníž. přenesená",J130,0)</f>
        <v>0</v>
      </c>
      <c r="BI130" s="224">
        <f>IF(N130="nulová",J130,0)</f>
        <v>0</v>
      </c>
      <c r="BJ130" s="17" t="s">
        <v>81</v>
      </c>
      <c r="BK130" s="224">
        <f>ROUND(I130*H130,2)</f>
        <v>0</v>
      </c>
      <c r="BL130" s="17" t="s">
        <v>115</v>
      </c>
      <c r="BM130" s="223" t="s">
        <v>1920</v>
      </c>
    </row>
    <row r="131" s="2" customFormat="1">
      <c r="A131" s="38"/>
      <c r="B131" s="39"/>
      <c r="C131" s="40"/>
      <c r="D131" s="225" t="s">
        <v>166</v>
      </c>
      <c r="E131" s="40"/>
      <c r="F131" s="226" t="s">
        <v>1759</v>
      </c>
      <c r="G131" s="40"/>
      <c r="H131" s="40"/>
      <c r="I131" s="227"/>
      <c r="J131" s="40"/>
      <c r="K131" s="40"/>
      <c r="L131" s="44"/>
      <c r="M131" s="228"/>
      <c r="N131" s="229"/>
      <c r="O131" s="84"/>
      <c r="P131" s="84"/>
      <c r="Q131" s="84"/>
      <c r="R131" s="84"/>
      <c r="S131" s="84"/>
      <c r="T131" s="85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T131" s="17" t="s">
        <v>166</v>
      </c>
      <c r="AU131" s="17" t="s">
        <v>83</v>
      </c>
    </row>
    <row r="132" s="2" customFormat="1" ht="16.5" customHeight="1">
      <c r="A132" s="38"/>
      <c r="B132" s="39"/>
      <c r="C132" s="212" t="s">
        <v>341</v>
      </c>
      <c r="D132" s="212" t="s">
        <v>160</v>
      </c>
      <c r="E132" s="213" t="s">
        <v>341</v>
      </c>
      <c r="F132" s="214" t="s">
        <v>1921</v>
      </c>
      <c r="G132" s="215" t="s">
        <v>338</v>
      </c>
      <c r="H132" s="216">
        <v>10</v>
      </c>
      <c r="I132" s="217"/>
      <c r="J132" s="218">
        <f>ROUND(I132*H132,2)</f>
        <v>0</v>
      </c>
      <c r="K132" s="214" t="s">
        <v>19</v>
      </c>
      <c r="L132" s="44"/>
      <c r="M132" s="219" t="s">
        <v>19</v>
      </c>
      <c r="N132" s="220" t="s">
        <v>44</v>
      </c>
      <c r="O132" s="84"/>
      <c r="P132" s="221">
        <f>O132*H132</f>
        <v>0</v>
      </c>
      <c r="Q132" s="221">
        <v>0</v>
      </c>
      <c r="R132" s="221">
        <f>Q132*H132</f>
        <v>0</v>
      </c>
      <c r="S132" s="221">
        <v>0</v>
      </c>
      <c r="T132" s="222">
        <f>S132*H132</f>
        <v>0</v>
      </c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R132" s="223" t="s">
        <v>115</v>
      </c>
      <c r="AT132" s="223" t="s">
        <v>160</v>
      </c>
      <c r="AU132" s="223" t="s">
        <v>83</v>
      </c>
      <c r="AY132" s="17" t="s">
        <v>159</v>
      </c>
      <c r="BE132" s="224">
        <f>IF(N132="základní",J132,0)</f>
        <v>0</v>
      </c>
      <c r="BF132" s="224">
        <f>IF(N132="snížená",J132,0)</f>
        <v>0</v>
      </c>
      <c r="BG132" s="224">
        <f>IF(N132="zákl. přenesená",J132,0)</f>
        <v>0</v>
      </c>
      <c r="BH132" s="224">
        <f>IF(N132="sníž. přenesená",J132,0)</f>
        <v>0</v>
      </c>
      <c r="BI132" s="224">
        <f>IF(N132="nulová",J132,0)</f>
        <v>0</v>
      </c>
      <c r="BJ132" s="17" t="s">
        <v>81</v>
      </c>
      <c r="BK132" s="224">
        <f>ROUND(I132*H132,2)</f>
        <v>0</v>
      </c>
      <c r="BL132" s="17" t="s">
        <v>115</v>
      </c>
      <c r="BM132" s="223" t="s">
        <v>1922</v>
      </c>
    </row>
    <row r="133" s="2" customFormat="1">
      <c r="A133" s="38"/>
      <c r="B133" s="39"/>
      <c r="C133" s="40"/>
      <c r="D133" s="225" t="s">
        <v>166</v>
      </c>
      <c r="E133" s="40"/>
      <c r="F133" s="226" t="s">
        <v>1921</v>
      </c>
      <c r="G133" s="40"/>
      <c r="H133" s="40"/>
      <c r="I133" s="227"/>
      <c r="J133" s="40"/>
      <c r="K133" s="40"/>
      <c r="L133" s="44"/>
      <c r="M133" s="228"/>
      <c r="N133" s="229"/>
      <c r="O133" s="84"/>
      <c r="P133" s="84"/>
      <c r="Q133" s="84"/>
      <c r="R133" s="84"/>
      <c r="S133" s="84"/>
      <c r="T133" s="85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T133" s="17" t="s">
        <v>166</v>
      </c>
      <c r="AU133" s="17" t="s">
        <v>83</v>
      </c>
    </row>
    <row r="134" s="2" customFormat="1" ht="16.5" customHeight="1">
      <c r="A134" s="38"/>
      <c r="B134" s="39"/>
      <c r="C134" s="212" t="s">
        <v>348</v>
      </c>
      <c r="D134" s="212" t="s">
        <v>160</v>
      </c>
      <c r="E134" s="213" t="s">
        <v>348</v>
      </c>
      <c r="F134" s="214" t="s">
        <v>1923</v>
      </c>
      <c r="G134" s="215" t="s">
        <v>332</v>
      </c>
      <c r="H134" s="216">
        <v>1</v>
      </c>
      <c r="I134" s="217"/>
      <c r="J134" s="218">
        <f>ROUND(I134*H134,2)</f>
        <v>0</v>
      </c>
      <c r="K134" s="214" t="s">
        <v>19</v>
      </c>
      <c r="L134" s="44"/>
      <c r="M134" s="219" t="s">
        <v>19</v>
      </c>
      <c r="N134" s="220" t="s">
        <v>44</v>
      </c>
      <c r="O134" s="84"/>
      <c r="P134" s="221">
        <f>O134*H134</f>
        <v>0</v>
      </c>
      <c r="Q134" s="221">
        <v>0</v>
      </c>
      <c r="R134" s="221">
        <f>Q134*H134</f>
        <v>0</v>
      </c>
      <c r="S134" s="221">
        <v>0</v>
      </c>
      <c r="T134" s="222">
        <f>S134*H134</f>
        <v>0</v>
      </c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R134" s="223" t="s">
        <v>115</v>
      </c>
      <c r="AT134" s="223" t="s">
        <v>160</v>
      </c>
      <c r="AU134" s="223" t="s">
        <v>83</v>
      </c>
      <c r="AY134" s="17" t="s">
        <v>159</v>
      </c>
      <c r="BE134" s="224">
        <f>IF(N134="základní",J134,0)</f>
        <v>0</v>
      </c>
      <c r="BF134" s="224">
        <f>IF(N134="snížená",J134,0)</f>
        <v>0</v>
      </c>
      <c r="BG134" s="224">
        <f>IF(N134="zákl. přenesená",J134,0)</f>
        <v>0</v>
      </c>
      <c r="BH134" s="224">
        <f>IF(N134="sníž. přenesená",J134,0)</f>
        <v>0</v>
      </c>
      <c r="BI134" s="224">
        <f>IF(N134="nulová",J134,0)</f>
        <v>0</v>
      </c>
      <c r="BJ134" s="17" t="s">
        <v>81</v>
      </c>
      <c r="BK134" s="224">
        <f>ROUND(I134*H134,2)</f>
        <v>0</v>
      </c>
      <c r="BL134" s="17" t="s">
        <v>115</v>
      </c>
      <c r="BM134" s="223" t="s">
        <v>1924</v>
      </c>
    </row>
    <row r="135" s="2" customFormat="1">
      <c r="A135" s="38"/>
      <c r="B135" s="39"/>
      <c r="C135" s="40"/>
      <c r="D135" s="225" t="s">
        <v>166</v>
      </c>
      <c r="E135" s="40"/>
      <c r="F135" s="226" t="s">
        <v>1923</v>
      </c>
      <c r="G135" s="40"/>
      <c r="H135" s="40"/>
      <c r="I135" s="227"/>
      <c r="J135" s="40"/>
      <c r="K135" s="40"/>
      <c r="L135" s="44"/>
      <c r="M135" s="228"/>
      <c r="N135" s="229"/>
      <c r="O135" s="84"/>
      <c r="P135" s="84"/>
      <c r="Q135" s="84"/>
      <c r="R135" s="84"/>
      <c r="S135" s="84"/>
      <c r="T135" s="85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T135" s="17" t="s">
        <v>166</v>
      </c>
      <c r="AU135" s="17" t="s">
        <v>83</v>
      </c>
    </row>
    <row r="136" s="2" customFormat="1" ht="16.5" customHeight="1">
      <c r="A136" s="38"/>
      <c r="B136" s="39"/>
      <c r="C136" s="212" t="s">
        <v>821</v>
      </c>
      <c r="D136" s="212" t="s">
        <v>160</v>
      </c>
      <c r="E136" s="213" t="s">
        <v>821</v>
      </c>
      <c r="F136" s="214" t="s">
        <v>1925</v>
      </c>
      <c r="G136" s="215" t="s">
        <v>1711</v>
      </c>
      <c r="H136" s="216">
        <v>6</v>
      </c>
      <c r="I136" s="217"/>
      <c r="J136" s="218">
        <f>ROUND(I136*H136,2)</f>
        <v>0</v>
      </c>
      <c r="K136" s="214" t="s">
        <v>19</v>
      </c>
      <c r="L136" s="44"/>
      <c r="M136" s="219" t="s">
        <v>19</v>
      </c>
      <c r="N136" s="220" t="s">
        <v>44</v>
      </c>
      <c r="O136" s="84"/>
      <c r="P136" s="221">
        <f>O136*H136</f>
        <v>0</v>
      </c>
      <c r="Q136" s="221">
        <v>0</v>
      </c>
      <c r="R136" s="221">
        <f>Q136*H136</f>
        <v>0</v>
      </c>
      <c r="S136" s="221">
        <v>0</v>
      </c>
      <c r="T136" s="222">
        <f>S136*H136</f>
        <v>0</v>
      </c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R136" s="223" t="s">
        <v>115</v>
      </c>
      <c r="AT136" s="223" t="s">
        <v>160</v>
      </c>
      <c r="AU136" s="223" t="s">
        <v>83</v>
      </c>
      <c r="AY136" s="17" t="s">
        <v>159</v>
      </c>
      <c r="BE136" s="224">
        <f>IF(N136="základní",J136,0)</f>
        <v>0</v>
      </c>
      <c r="BF136" s="224">
        <f>IF(N136="snížená",J136,0)</f>
        <v>0</v>
      </c>
      <c r="BG136" s="224">
        <f>IF(N136="zákl. přenesená",J136,0)</f>
        <v>0</v>
      </c>
      <c r="BH136" s="224">
        <f>IF(N136="sníž. přenesená",J136,0)</f>
        <v>0</v>
      </c>
      <c r="BI136" s="224">
        <f>IF(N136="nulová",J136,0)</f>
        <v>0</v>
      </c>
      <c r="BJ136" s="17" t="s">
        <v>81</v>
      </c>
      <c r="BK136" s="224">
        <f>ROUND(I136*H136,2)</f>
        <v>0</v>
      </c>
      <c r="BL136" s="17" t="s">
        <v>115</v>
      </c>
      <c r="BM136" s="223" t="s">
        <v>1926</v>
      </c>
    </row>
    <row r="137" s="2" customFormat="1">
      <c r="A137" s="38"/>
      <c r="B137" s="39"/>
      <c r="C137" s="40"/>
      <c r="D137" s="225" t="s">
        <v>166</v>
      </c>
      <c r="E137" s="40"/>
      <c r="F137" s="226" t="s">
        <v>1925</v>
      </c>
      <c r="G137" s="40"/>
      <c r="H137" s="40"/>
      <c r="I137" s="227"/>
      <c r="J137" s="40"/>
      <c r="K137" s="40"/>
      <c r="L137" s="44"/>
      <c r="M137" s="243"/>
      <c r="N137" s="244"/>
      <c r="O137" s="245"/>
      <c r="P137" s="245"/>
      <c r="Q137" s="245"/>
      <c r="R137" s="245"/>
      <c r="S137" s="245"/>
      <c r="T137" s="246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T137" s="17" t="s">
        <v>166</v>
      </c>
      <c r="AU137" s="17" t="s">
        <v>83</v>
      </c>
    </row>
    <row r="138" s="2" customFormat="1" ht="6.96" customHeight="1">
      <c r="A138" s="38"/>
      <c r="B138" s="59"/>
      <c r="C138" s="60"/>
      <c r="D138" s="60"/>
      <c r="E138" s="60"/>
      <c r="F138" s="60"/>
      <c r="G138" s="60"/>
      <c r="H138" s="60"/>
      <c r="I138" s="60"/>
      <c r="J138" s="60"/>
      <c r="K138" s="60"/>
      <c r="L138" s="44"/>
      <c r="M138" s="38"/>
      <c r="O138" s="38"/>
      <c r="P138" s="38"/>
      <c r="Q138" s="38"/>
      <c r="R138" s="38"/>
      <c r="S138" s="38"/>
      <c r="T138" s="38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</row>
  </sheetData>
  <sheetProtection sheet="1" autoFilter="0" formatColumns="0" formatRows="0" objects="1" scenarios="1" spinCount="100000" saltValue="dGpAT4621qvT15M7azn8MykDuxU7U7YlLfZL1tXE4y/tUggBjFT7mQ6cXUFI9fw++hq5zuePWyNG3kFZrsoKTA==" hashValue="Ef/VRmufltLFF7+kIePBAT2+dpl8402+E+2AdpAawU2+4J7buI/SfJTVAYuOHe0Zb0AM57TUYnPEI2ts4lnJYA==" algorithmName="SHA-512" password="CC35"/>
  <autoFilter ref="C86:K137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75:H75"/>
    <mergeCell ref="E77:H77"/>
    <mergeCell ref="E79:H79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1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120</v>
      </c>
    </row>
    <row r="3" s="1" customFormat="1" ht="6.96" customHeight="1">
      <c r="B3" s="138"/>
      <c r="C3" s="139"/>
      <c r="D3" s="139"/>
      <c r="E3" s="139"/>
      <c r="F3" s="139"/>
      <c r="G3" s="139"/>
      <c r="H3" s="139"/>
      <c r="I3" s="139"/>
      <c r="J3" s="139"/>
      <c r="K3" s="139"/>
      <c r="L3" s="20"/>
      <c r="AT3" s="17" t="s">
        <v>83</v>
      </c>
    </row>
    <row r="4" s="1" customFormat="1" ht="24.96" customHeight="1">
      <c r="B4" s="20"/>
      <c r="D4" s="140" t="s">
        <v>128</v>
      </c>
      <c r="L4" s="20"/>
      <c r="M4" s="141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42" t="s">
        <v>16</v>
      </c>
      <c r="L6" s="20"/>
    </row>
    <row r="7" s="1" customFormat="1" ht="16.5" customHeight="1">
      <c r="B7" s="20"/>
      <c r="E7" s="143" t="str">
        <f>'Rekapitulace stavby'!K6</f>
        <v>Sázava - sběrný dvůr</v>
      </c>
      <c r="F7" s="142"/>
      <c r="G7" s="142"/>
      <c r="H7" s="142"/>
      <c r="L7" s="20"/>
    </row>
    <row r="8" s="1" customFormat="1" ht="12" customHeight="1">
      <c r="B8" s="20"/>
      <c r="D8" s="142" t="s">
        <v>129</v>
      </c>
      <c r="L8" s="20"/>
    </row>
    <row r="9" s="2" customFormat="1" ht="16.5" customHeight="1">
      <c r="A9" s="38"/>
      <c r="B9" s="44"/>
      <c r="C9" s="38"/>
      <c r="D9" s="38"/>
      <c r="E9" s="143" t="s">
        <v>1707</v>
      </c>
      <c r="F9" s="38"/>
      <c r="G9" s="38"/>
      <c r="H9" s="38"/>
      <c r="I9" s="38"/>
      <c r="J9" s="38"/>
      <c r="K9" s="38"/>
      <c r="L9" s="144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 ht="12" customHeight="1">
      <c r="A10" s="38"/>
      <c r="B10" s="44"/>
      <c r="C10" s="38"/>
      <c r="D10" s="142" t="s">
        <v>692</v>
      </c>
      <c r="E10" s="38"/>
      <c r="F10" s="38"/>
      <c r="G10" s="38"/>
      <c r="H10" s="38"/>
      <c r="I10" s="38"/>
      <c r="J10" s="38"/>
      <c r="K10" s="38"/>
      <c r="L10" s="144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6.5" customHeight="1">
      <c r="A11" s="38"/>
      <c r="B11" s="44"/>
      <c r="C11" s="38"/>
      <c r="D11" s="38"/>
      <c r="E11" s="145" t="s">
        <v>1927</v>
      </c>
      <c r="F11" s="38"/>
      <c r="G11" s="38"/>
      <c r="H11" s="38"/>
      <c r="I11" s="38"/>
      <c r="J11" s="38"/>
      <c r="K11" s="38"/>
      <c r="L11" s="144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>
      <c r="A12" s="38"/>
      <c r="B12" s="44"/>
      <c r="C12" s="38"/>
      <c r="D12" s="38"/>
      <c r="E12" s="38"/>
      <c r="F12" s="38"/>
      <c r="G12" s="38"/>
      <c r="H12" s="38"/>
      <c r="I12" s="38"/>
      <c r="J12" s="38"/>
      <c r="K12" s="38"/>
      <c r="L12" s="144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2" customHeight="1">
      <c r="A13" s="38"/>
      <c r="B13" s="44"/>
      <c r="C13" s="38"/>
      <c r="D13" s="142" t="s">
        <v>18</v>
      </c>
      <c r="E13" s="38"/>
      <c r="F13" s="133" t="s">
        <v>19</v>
      </c>
      <c r="G13" s="38"/>
      <c r="H13" s="38"/>
      <c r="I13" s="142" t="s">
        <v>20</v>
      </c>
      <c r="J13" s="133" t="s">
        <v>19</v>
      </c>
      <c r="K13" s="38"/>
      <c r="L13" s="144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42" t="s">
        <v>21</v>
      </c>
      <c r="E14" s="38"/>
      <c r="F14" s="133" t="s">
        <v>33</v>
      </c>
      <c r="G14" s="38"/>
      <c r="H14" s="38"/>
      <c r="I14" s="142" t="s">
        <v>23</v>
      </c>
      <c r="J14" s="146" t="str">
        <f>'Rekapitulace stavby'!AN8</f>
        <v>14. 4. 2021</v>
      </c>
      <c r="K14" s="38"/>
      <c r="L14" s="144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0.8" customHeight="1">
      <c r="A15" s="38"/>
      <c r="B15" s="44"/>
      <c r="C15" s="38"/>
      <c r="D15" s="38"/>
      <c r="E15" s="38"/>
      <c r="F15" s="38"/>
      <c r="G15" s="38"/>
      <c r="H15" s="38"/>
      <c r="I15" s="38"/>
      <c r="J15" s="38"/>
      <c r="K15" s="38"/>
      <c r="L15" s="144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12" customHeight="1">
      <c r="A16" s="38"/>
      <c r="B16" s="44"/>
      <c r="C16" s="38"/>
      <c r="D16" s="142" t="s">
        <v>25</v>
      </c>
      <c r="E16" s="38"/>
      <c r="F16" s="38"/>
      <c r="G16" s="38"/>
      <c r="H16" s="38"/>
      <c r="I16" s="142" t="s">
        <v>26</v>
      </c>
      <c r="J16" s="133" t="str">
        <f>IF('Rekapitulace stavby'!AN10="","",'Rekapitulace stavby'!AN10)</f>
        <v>00236411</v>
      </c>
      <c r="K16" s="38"/>
      <c r="L16" s="144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8" customHeight="1">
      <c r="A17" s="38"/>
      <c r="B17" s="44"/>
      <c r="C17" s="38"/>
      <c r="D17" s="38"/>
      <c r="E17" s="133" t="str">
        <f>IF('Rekapitulace stavby'!E11="","",'Rekapitulace stavby'!E11)</f>
        <v>město Sázava</v>
      </c>
      <c r="F17" s="38"/>
      <c r="G17" s="38"/>
      <c r="H17" s="38"/>
      <c r="I17" s="142" t="s">
        <v>29</v>
      </c>
      <c r="J17" s="133" t="str">
        <f>IF('Rekapitulace stavby'!AN11="","",'Rekapitulace stavby'!AN11)</f>
        <v/>
      </c>
      <c r="K17" s="38"/>
      <c r="L17" s="144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6.96" customHeight="1">
      <c r="A18" s="38"/>
      <c r="B18" s="44"/>
      <c r="C18" s="38"/>
      <c r="D18" s="38"/>
      <c r="E18" s="38"/>
      <c r="F18" s="38"/>
      <c r="G18" s="38"/>
      <c r="H18" s="38"/>
      <c r="I18" s="38"/>
      <c r="J18" s="38"/>
      <c r="K18" s="38"/>
      <c r="L18" s="144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12" customHeight="1">
      <c r="A19" s="38"/>
      <c r="B19" s="44"/>
      <c r="C19" s="38"/>
      <c r="D19" s="142" t="s">
        <v>30</v>
      </c>
      <c r="E19" s="38"/>
      <c r="F19" s="38"/>
      <c r="G19" s="38"/>
      <c r="H19" s="38"/>
      <c r="I19" s="142" t="s">
        <v>26</v>
      </c>
      <c r="J19" s="33" t="str">
        <f>'Rekapitulace stavby'!AN13</f>
        <v>Vyplň údaj</v>
      </c>
      <c r="K19" s="38"/>
      <c r="L19" s="144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8" customHeight="1">
      <c r="A20" s="38"/>
      <c r="B20" s="44"/>
      <c r="C20" s="38"/>
      <c r="D20" s="38"/>
      <c r="E20" s="33" t="str">
        <f>'Rekapitulace stavby'!E14</f>
        <v>Vyplň údaj</v>
      </c>
      <c r="F20" s="133"/>
      <c r="G20" s="133"/>
      <c r="H20" s="133"/>
      <c r="I20" s="142" t="s">
        <v>29</v>
      </c>
      <c r="J20" s="33" t="str">
        <f>'Rekapitulace stavby'!AN14</f>
        <v>Vyplň údaj</v>
      </c>
      <c r="K20" s="38"/>
      <c r="L20" s="144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6.96" customHeight="1">
      <c r="A21" s="38"/>
      <c r="B21" s="44"/>
      <c r="C21" s="38"/>
      <c r="D21" s="38"/>
      <c r="E21" s="38"/>
      <c r="F21" s="38"/>
      <c r="G21" s="38"/>
      <c r="H21" s="38"/>
      <c r="I21" s="38"/>
      <c r="J21" s="38"/>
      <c r="K21" s="38"/>
      <c r="L21" s="144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12" customHeight="1">
      <c r="A22" s="38"/>
      <c r="B22" s="44"/>
      <c r="C22" s="38"/>
      <c r="D22" s="142" t="s">
        <v>32</v>
      </c>
      <c r="E22" s="38"/>
      <c r="F22" s="38"/>
      <c r="G22" s="38"/>
      <c r="H22" s="38"/>
      <c r="I22" s="142" t="s">
        <v>26</v>
      </c>
      <c r="J22" s="133" t="str">
        <f>IF('Rekapitulace stavby'!AN16="","",'Rekapitulace stavby'!AN16)</f>
        <v/>
      </c>
      <c r="K22" s="38"/>
      <c r="L22" s="144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8" customHeight="1">
      <c r="A23" s="38"/>
      <c r="B23" s="44"/>
      <c r="C23" s="38"/>
      <c r="D23" s="38"/>
      <c r="E23" s="133" t="str">
        <f>IF('Rekapitulace stavby'!E17="","",'Rekapitulace stavby'!E17)</f>
        <v xml:space="preserve"> </v>
      </c>
      <c r="F23" s="38"/>
      <c r="G23" s="38"/>
      <c r="H23" s="38"/>
      <c r="I23" s="142" t="s">
        <v>29</v>
      </c>
      <c r="J23" s="133" t="str">
        <f>IF('Rekapitulace stavby'!AN17="","",'Rekapitulace stavby'!AN17)</f>
        <v/>
      </c>
      <c r="K23" s="38"/>
      <c r="L23" s="144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6.96" customHeight="1">
      <c r="A24" s="38"/>
      <c r="B24" s="44"/>
      <c r="C24" s="38"/>
      <c r="D24" s="38"/>
      <c r="E24" s="38"/>
      <c r="F24" s="38"/>
      <c r="G24" s="38"/>
      <c r="H24" s="38"/>
      <c r="I24" s="38"/>
      <c r="J24" s="38"/>
      <c r="K24" s="38"/>
      <c r="L24" s="144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12" customHeight="1">
      <c r="A25" s="38"/>
      <c r="B25" s="44"/>
      <c r="C25" s="38"/>
      <c r="D25" s="142" t="s">
        <v>35</v>
      </c>
      <c r="E25" s="38"/>
      <c r="F25" s="38"/>
      <c r="G25" s="38"/>
      <c r="H25" s="38"/>
      <c r="I25" s="142" t="s">
        <v>26</v>
      </c>
      <c r="J25" s="133" t="str">
        <f>IF('Rekapitulace stavby'!AN19="","",'Rekapitulace stavby'!AN19)</f>
        <v/>
      </c>
      <c r="K25" s="38"/>
      <c r="L25" s="144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8" customHeight="1">
      <c r="A26" s="38"/>
      <c r="B26" s="44"/>
      <c r="C26" s="38"/>
      <c r="D26" s="38"/>
      <c r="E26" s="133" t="str">
        <f>IF('Rekapitulace stavby'!E20="","",'Rekapitulace stavby'!E20)</f>
        <v>Marcel Cikánek</v>
      </c>
      <c r="F26" s="38"/>
      <c r="G26" s="38"/>
      <c r="H26" s="38"/>
      <c r="I26" s="142" t="s">
        <v>29</v>
      </c>
      <c r="J26" s="133" t="str">
        <f>IF('Rekapitulace stavby'!AN20="","",'Rekapitulace stavby'!AN20)</f>
        <v/>
      </c>
      <c r="K26" s="38"/>
      <c r="L26" s="144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2" customFormat="1" ht="6.96" customHeight="1">
      <c r="A27" s="38"/>
      <c r="B27" s="44"/>
      <c r="C27" s="38"/>
      <c r="D27" s="38"/>
      <c r="E27" s="38"/>
      <c r="F27" s="38"/>
      <c r="G27" s="38"/>
      <c r="H27" s="38"/>
      <c r="I27" s="38"/>
      <c r="J27" s="38"/>
      <c r="K27" s="38"/>
      <c r="L27" s="144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</row>
    <row r="28" s="2" customFormat="1" ht="12" customHeight="1">
      <c r="A28" s="38"/>
      <c r="B28" s="44"/>
      <c r="C28" s="38"/>
      <c r="D28" s="142" t="s">
        <v>37</v>
      </c>
      <c r="E28" s="38"/>
      <c r="F28" s="38"/>
      <c r="G28" s="38"/>
      <c r="H28" s="38"/>
      <c r="I28" s="38"/>
      <c r="J28" s="38"/>
      <c r="K28" s="38"/>
      <c r="L28" s="144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8" customFormat="1" ht="16.5" customHeight="1">
      <c r="A29" s="147"/>
      <c r="B29" s="148"/>
      <c r="C29" s="147"/>
      <c r="D29" s="147"/>
      <c r="E29" s="149" t="s">
        <v>19</v>
      </c>
      <c r="F29" s="149"/>
      <c r="G29" s="149"/>
      <c r="H29" s="149"/>
      <c r="I29" s="147"/>
      <c r="J29" s="147"/>
      <c r="K29" s="147"/>
      <c r="L29" s="150"/>
      <c r="S29" s="147"/>
      <c r="T29" s="147"/>
      <c r="U29" s="147"/>
      <c r="V29" s="147"/>
      <c r="W29" s="147"/>
      <c r="X29" s="147"/>
      <c r="Y29" s="147"/>
      <c r="Z29" s="147"/>
      <c r="AA29" s="147"/>
      <c r="AB29" s="147"/>
      <c r="AC29" s="147"/>
      <c r="AD29" s="147"/>
      <c r="AE29" s="147"/>
    </row>
    <row r="30" s="2" customFormat="1" ht="6.96" customHeight="1">
      <c r="A30" s="38"/>
      <c r="B30" s="44"/>
      <c r="C30" s="38"/>
      <c r="D30" s="38"/>
      <c r="E30" s="38"/>
      <c r="F30" s="38"/>
      <c r="G30" s="38"/>
      <c r="H30" s="38"/>
      <c r="I30" s="38"/>
      <c r="J30" s="38"/>
      <c r="K30" s="38"/>
      <c r="L30" s="144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51"/>
      <c r="E31" s="151"/>
      <c r="F31" s="151"/>
      <c r="G31" s="151"/>
      <c r="H31" s="151"/>
      <c r="I31" s="151"/>
      <c r="J31" s="151"/>
      <c r="K31" s="151"/>
      <c r="L31" s="144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25.44" customHeight="1">
      <c r="A32" s="38"/>
      <c r="B32" s="44"/>
      <c r="C32" s="38"/>
      <c r="D32" s="152" t="s">
        <v>39</v>
      </c>
      <c r="E32" s="38"/>
      <c r="F32" s="38"/>
      <c r="G32" s="38"/>
      <c r="H32" s="38"/>
      <c r="I32" s="38"/>
      <c r="J32" s="153">
        <f>ROUND(J87, 2)</f>
        <v>0</v>
      </c>
      <c r="K32" s="38"/>
      <c r="L32" s="144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6.96" customHeight="1">
      <c r="A33" s="38"/>
      <c r="B33" s="44"/>
      <c r="C33" s="38"/>
      <c r="D33" s="151"/>
      <c r="E33" s="151"/>
      <c r="F33" s="151"/>
      <c r="G33" s="151"/>
      <c r="H33" s="151"/>
      <c r="I33" s="151"/>
      <c r="J33" s="151"/>
      <c r="K33" s="151"/>
      <c r="L33" s="144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38"/>
      <c r="F34" s="154" t="s">
        <v>41</v>
      </c>
      <c r="G34" s="38"/>
      <c r="H34" s="38"/>
      <c r="I34" s="154" t="s">
        <v>40</v>
      </c>
      <c r="J34" s="154" t="s">
        <v>42</v>
      </c>
      <c r="K34" s="38"/>
      <c r="L34" s="144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s="2" customFormat="1" ht="14.4" customHeight="1">
      <c r="A35" s="38"/>
      <c r="B35" s="44"/>
      <c r="C35" s="38"/>
      <c r="D35" s="155" t="s">
        <v>43</v>
      </c>
      <c r="E35" s="142" t="s">
        <v>44</v>
      </c>
      <c r="F35" s="156">
        <f>ROUND((SUM(BE87:BE113)),  2)</f>
        <v>0</v>
      </c>
      <c r="G35" s="38"/>
      <c r="H35" s="38"/>
      <c r="I35" s="157">
        <v>0.20999999999999999</v>
      </c>
      <c r="J35" s="156">
        <f>ROUND(((SUM(BE87:BE113))*I35),  2)</f>
        <v>0</v>
      </c>
      <c r="K35" s="38"/>
      <c r="L35" s="144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s="2" customFormat="1" ht="14.4" customHeight="1">
      <c r="A36" s="38"/>
      <c r="B36" s="44"/>
      <c r="C36" s="38"/>
      <c r="D36" s="38"/>
      <c r="E36" s="142" t="s">
        <v>45</v>
      </c>
      <c r="F36" s="156">
        <f>ROUND((SUM(BF87:BF113)),  2)</f>
        <v>0</v>
      </c>
      <c r="G36" s="38"/>
      <c r="H36" s="38"/>
      <c r="I36" s="157">
        <v>0.12</v>
      </c>
      <c r="J36" s="156">
        <f>ROUND(((SUM(BF87:BF113))*I36),  2)</f>
        <v>0</v>
      </c>
      <c r="K36" s="38"/>
      <c r="L36" s="144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42" t="s">
        <v>46</v>
      </c>
      <c r="F37" s="156">
        <f>ROUND((SUM(BG87:BG113)),  2)</f>
        <v>0</v>
      </c>
      <c r="G37" s="38"/>
      <c r="H37" s="38"/>
      <c r="I37" s="157">
        <v>0.20999999999999999</v>
      </c>
      <c r="J37" s="156">
        <f>0</f>
        <v>0</v>
      </c>
      <c r="K37" s="38"/>
      <c r="L37" s="144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hidden="1" s="2" customFormat="1" ht="14.4" customHeight="1">
      <c r="A38" s="38"/>
      <c r="B38" s="44"/>
      <c r="C38" s="38"/>
      <c r="D38" s="38"/>
      <c r="E38" s="142" t="s">
        <v>47</v>
      </c>
      <c r="F38" s="156">
        <f>ROUND((SUM(BH87:BH113)),  2)</f>
        <v>0</v>
      </c>
      <c r="G38" s="38"/>
      <c r="H38" s="38"/>
      <c r="I38" s="157">
        <v>0.12</v>
      </c>
      <c r="J38" s="156">
        <f>0</f>
        <v>0</v>
      </c>
      <c r="K38" s="38"/>
      <c r="L38" s="144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hidden="1" s="2" customFormat="1" ht="14.4" customHeight="1">
      <c r="A39" s="38"/>
      <c r="B39" s="44"/>
      <c r="C39" s="38"/>
      <c r="D39" s="38"/>
      <c r="E39" s="142" t="s">
        <v>48</v>
      </c>
      <c r="F39" s="156">
        <f>ROUND((SUM(BI87:BI113)),  2)</f>
        <v>0</v>
      </c>
      <c r="G39" s="38"/>
      <c r="H39" s="38"/>
      <c r="I39" s="157">
        <v>0</v>
      </c>
      <c r="J39" s="156">
        <f>0</f>
        <v>0</v>
      </c>
      <c r="K39" s="38"/>
      <c r="L39" s="144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6.96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144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2" customFormat="1" ht="25.44" customHeight="1">
      <c r="A41" s="38"/>
      <c r="B41" s="44"/>
      <c r="C41" s="158"/>
      <c r="D41" s="159" t="s">
        <v>49</v>
      </c>
      <c r="E41" s="160"/>
      <c r="F41" s="160"/>
      <c r="G41" s="161" t="s">
        <v>50</v>
      </c>
      <c r="H41" s="162" t="s">
        <v>51</v>
      </c>
      <c r="I41" s="160"/>
      <c r="J41" s="163">
        <f>SUM(J32:J39)</f>
        <v>0</v>
      </c>
      <c r="K41" s="164"/>
      <c r="L41" s="144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</row>
    <row r="42" s="2" customFormat="1" ht="14.4" customHeight="1">
      <c r="A42" s="38"/>
      <c r="B42" s="165"/>
      <c r="C42" s="166"/>
      <c r="D42" s="166"/>
      <c r="E42" s="166"/>
      <c r="F42" s="166"/>
      <c r="G42" s="166"/>
      <c r="H42" s="166"/>
      <c r="I42" s="166"/>
      <c r="J42" s="166"/>
      <c r="K42" s="166"/>
      <c r="L42" s="144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</row>
    <row r="46" s="2" customFormat="1" ht="6.96" customHeight="1">
      <c r="A46" s="38"/>
      <c r="B46" s="167"/>
      <c r="C46" s="168"/>
      <c r="D46" s="168"/>
      <c r="E46" s="168"/>
      <c r="F46" s="168"/>
      <c r="G46" s="168"/>
      <c r="H46" s="168"/>
      <c r="I46" s="168"/>
      <c r="J46" s="168"/>
      <c r="K46" s="168"/>
      <c r="L46" s="144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</row>
    <row r="47" s="2" customFormat="1" ht="24.96" customHeight="1">
      <c r="A47" s="38"/>
      <c r="B47" s="39"/>
      <c r="C47" s="23" t="s">
        <v>131</v>
      </c>
      <c r="D47" s="40"/>
      <c r="E47" s="40"/>
      <c r="F47" s="40"/>
      <c r="G47" s="40"/>
      <c r="H47" s="40"/>
      <c r="I47" s="40"/>
      <c r="J47" s="40"/>
      <c r="K47" s="40"/>
      <c r="L47" s="144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</row>
    <row r="48" s="2" customFormat="1" ht="6.96" customHeight="1">
      <c r="A48" s="38"/>
      <c r="B48" s="39"/>
      <c r="C48" s="40"/>
      <c r="D48" s="40"/>
      <c r="E48" s="40"/>
      <c r="F48" s="40"/>
      <c r="G48" s="40"/>
      <c r="H48" s="40"/>
      <c r="I48" s="40"/>
      <c r="J48" s="40"/>
      <c r="K48" s="40"/>
      <c r="L48" s="144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</row>
    <row r="49" s="2" customFormat="1" ht="12" customHeight="1">
      <c r="A49" s="38"/>
      <c r="B49" s="39"/>
      <c r="C49" s="32" t="s">
        <v>16</v>
      </c>
      <c r="D49" s="40"/>
      <c r="E49" s="40"/>
      <c r="F49" s="40"/>
      <c r="G49" s="40"/>
      <c r="H49" s="40"/>
      <c r="I49" s="40"/>
      <c r="J49" s="40"/>
      <c r="K49" s="40"/>
      <c r="L49" s="144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</row>
    <row r="50" s="2" customFormat="1" ht="16.5" customHeight="1">
      <c r="A50" s="38"/>
      <c r="B50" s="39"/>
      <c r="C50" s="40"/>
      <c r="D50" s="40"/>
      <c r="E50" s="169" t="str">
        <f>E7</f>
        <v>Sázava - sběrný dvůr</v>
      </c>
      <c r="F50" s="32"/>
      <c r="G50" s="32"/>
      <c r="H50" s="32"/>
      <c r="I50" s="40"/>
      <c r="J50" s="40"/>
      <c r="K50" s="40"/>
      <c r="L50" s="144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</row>
    <row r="51" s="1" customFormat="1" ht="12" customHeight="1">
      <c r="B51" s="21"/>
      <c r="C51" s="32" t="s">
        <v>129</v>
      </c>
      <c r="D51" s="22"/>
      <c r="E51" s="22"/>
      <c r="F51" s="22"/>
      <c r="G51" s="22"/>
      <c r="H51" s="22"/>
      <c r="I51" s="22"/>
      <c r="J51" s="22"/>
      <c r="K51" s="22"/>
      <c r="L51" s="20"/>
    </row>
    <row r="52" s="2" customFormat="1" ht="16.5" customHeight="1">
      <c r="A52" s="38"/>
      <c r="B52" s="39"/>
      <c r="C52" s="40"/>
      <c r="D52" s="40"/>
      <c r="E52" s="169" t="s">
        <v>1707</v>
      </c>
      <c r="F52" s="40"/>
      <c r="G52" s="40"/>
      <c r="H52" s="40"/>
      <c r="I52" s="40"/>
      <c r="J52" s="40"/>
      <c r="K52" s="40"/>
      <c r="L52" s="144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</row>
    <row r="53" s="2" customFormat="1" ht="12" customHeight="1">
      <c r="A53" s="38"/>
      <c r="B53" s="39"/>
      <c r="C53" s="32" t="s">
        <v>692</v>
      </c>
      <c r="D53" s="40"/>
      <c r="E53" s="40"/>
      <c r="F53" s="40"/>
      <c r="G53" s="40"/>
      <c r="H53" s="40"/>
      <c r="I53" s="40"/>
      <c r="J53" s="40"/>
      <c r="K53" s="40"/>
      <c r="L53" s="144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</row>
    <row r="54" s="2" customFormat="1" ht="16.5" customHeight="1">
      <c r="A54" s="38"/>
      <c r="B54" s="39"/>
      <c r="C54" s="40"/>
      <c r="D54" s="40"/>
      <c r="E54" s="69" t="str">
        <f>E11</f>
        <v>5 - Zemní práce</v>
      </c>
      <c r="F54" s="40"/>
      <c r="G54" s="40"/>
      <c r="H54" s="40"/>
      <c r="I54" s="40"/>
      <c r="J54" s="40"/>
      <c r="K54" s="40"/>
      <c r="L54" s="144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</row>
    <row r="55" s="2" customFormat="1" ht="6.96" customHeight="1">
      <c r="A55" s="38"/>
      <c r="B55" s="39"/>
      <c r="C55" s="40"/>
      <c r="D55" s="40"/>
      <c r="E55" s="40"/>
      <c r="F55" s="40"/>
      <c r="G55" s="40"/>
      <c r="H55" s="40"/>
      <c r="I55" s="40"/>
      <c r="J55" s="40"/>
      <c r="K55" s="40"/>
      <c r="L55" s="144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</row>
    <row r="56" s="2" customFormat="1" ht="12" customHeight="1">
      <c r="A56" s="38"/>
      <c r="B56" s="39"/>
      <c r="C56" s="32" t="s">
        <v>21</v>
      </c>
      <c r="D56" s="40"/>
      <c r="E56" s="40"/>
      <c r="F56" s="27" t="str">
        <f>F14</f>
        <v xml:space="preserve"> </v>
      </c>
      <c r="G56" s="40"/>
      <c r="H56" s="40"/>
      <c r="I56" s="32" t="s">
        <v>23</v>
      </c>
      <c r="J56" s="72" t="str">
        <f>IF(J14="","",J14)</f>
        <v>14. 4. 2021</v>
      </c>
      <c r="K56" s="40"/>
      <c r="L56" s="144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</row>
    <row r="57" s="2" customFormat="1" ht="6.96" customHeight="1">
      <c r="A57" s="38"/>
      <c r="B57" s="39"/>
      <c r="C57" s="40"/>
      <c r="D57" s="40"/>
      <c r="E57" s="40"/>
      <c r="F57" s="40"/>
      <c r="G57" s="40"/>
      <c r="H57" s="40"/>
      <c r="I57" s="40"/>
      <c r="J57" s="40"/>
      <c r="K57" s="40"/>
      <c r="L57" s="144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</row>
    <row r="58" s="2" customFormat="1" ht="15.15" customHeight="1">
      <c r="A58" s="38"/>
      <c r="B58" s="39"/>
      <c r="C58" s="32" t="s">
        <v>25</v>
      </c>
      <c r="D58" s="40"/>
      <c r="E58" s="40"/>
      <c r="F58" s="27" t="str">
        <f>E17</f>
        <v>město Sázava</v>
      </c>
      <c r="G58" s="40"/>
      <c r="H58" s="40"/>
      <c r="I58" s="32" t="s">
        <v>32</v>
      </c>
      <c r="J58" s="36" t="str">
        <f>E23</f>
        <v xml:space="preserve"> </v>
      </c>
      <c r="K58" s="40"/>
      <c r="L58" s="144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</row>
    <row r="59" s="2" customFormat="1" ht="15.15" customHeight="1">
      <c r="A59" s="38"/>
      <c r="B59" s="39"/>
      <c r="C59" s="32" t="s">
        <v>30</v>
      </c>
      <c r="D59" s="40"/>
      <c r="E59" s="40"/>
      <c r="F59" s="27" t="str">
        <f>IF(E20="","",E20)</f>
        <v>Vyplň údaj</v>
      </c>
      <c r="G59" s="40"/>
      <c r="H59" s="40"/>
      <c r="I59" s="32" t="s">
        <v>35</v>
      </c>
      <c r="J59" s="36" t="str">
        <f>E26</f>
        <v>Marcel Cikánek</v>
      </c>
      <c r="K59" s="40"/>
      <c r="L59" s="144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</row>
    <row r="60" s="2" customFormat="1" ht="10.32" customHeight="1">
      <c r="A60" s="38"/>
      <c r="B60" s="39"/>
      <c r="C60" s="40"/>
      <c r="D60" s="40"/>
      <c r="E60" s="40"/>
      <c r="F60" s="40"/>
      <c r="G60" s="40"/>
      <c r="H60" s="40"/>
      <c r="I60" s="40"/>
      <c r="J60" s="40"/>
      <c r="K60" s="40"/>
      <c r="L60" s="144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</row>
    <row r="61" s="2" customFormat="1" ht="29.28" customHeight="1">
      <c r="A61" s="38"/>
      <c r="B61" s="39"/>
      <c r="C61" s="170" t="s">
        <v>132</v>
      </c>
      <c r="D61" s="171"/>
      <c r="E61" s="171"/>
      <c r="F61" s="171"/>
      <c r="G61" s="171"/>
      <c r="H61" s="171"/>
      <c r="I61" s="171"/>
      <c r="J61" s="172" t="s">
        <v>133</v>
      </c>
      <c r="K61" s="171"/>
      <c r="L61" s="144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 s="2" customFormat="1" ht="10.32" customHeight="1">
      <c r="A62" s="38"/>
      <c r="B62" s="39"/>
      <c r="C62" s="40"/>
      <c r="D62" s="40"/>
      <c r="E62" s="40"/>
      <c r="F62" s="40"/>
      <c r="G62" s="40"/>
      <c r="H62" s="40"/>
      <c r="I62" s="40"/>
      <c r="J62" s="40"/>
      <c r="K62" s="40"/>
      <c r="L62" s="144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</row>
    <row r="63" s="2" customFormat="1" ht="22.8" customHeight="1">
      <c r="A63" s="38"/>
      <c r="B63" s="39"/>
      <c r="C63" s="173" t="s">
        <v>71</v>
      </c>
      <c r="D63" s="40"/>
      <c r="E63" s="40"/>
      <c r="F63" s="40"/>
      <c r="G63" s="40"/>
      <c r="H63" s="40"/>
      <c r="I63" s="40"/>
      <c r="J63" s="102">
        <f>J87</f>
        <v>0</v>
      </c>
      <c r="K63" s="40"/>
      <c r="L63" s="144"/>
      <c r="S63" s="38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  <c r="AU63" s="17" t="s">
        <v>134</v>
      </c>
    </row>
    <row r="64" s="9" customFormat="1" ht="24.96" customHeight="1">
      <c r="A64" s="9"/>
      <c r="B64" s="174"/>
      <c r="C64" s="175"/>
      <c r="D64" s="176" t="s">
        <v>135</v>
      </c>
      <c r="E64" s="177"/>
      <c r="F64" s="177"/>
      <c r="G64" s="177"/>
      <c r="H64" s="177"/>
      <c r="I64" s="177"/>
      <c r="J64" s="178">
        <f>J88</f>
        <v>0</v>
      </c>
      <c r="K64" s="175"/>
      <c r="L64" s="17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10" customFormat="1" ht="19.92" customHeight="1">
      <c r="A65" s="10"/>
      <c r="B65" s="180"/>
      <c r="C65" s="125"/>
      <c r="D65" s="181" t="s">
        <v>136</v>
      </c>
      <c r="E65" s="182"/>
      <c r="F65" s="182"/>
      <c r="G65" s="182"/>
      <c r="H65" s="182"/>
      <c r="I65" s="182"/>
      <c r="J65" s="183">
        <f>J89</f>
        <v>0</v>
      </c>
      <c r="K65" s="125"/>
      <c r="L65" s="184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2" customFormat="1" ht="21.84" customHeight="1">
      <c r="A66" s="38"/>
      <c r="B66" s="39"/>
      <c r="C66" s="40"/>
      <c r="D66" s="40"/>
      <c r="E66" s="40"/>
      <c r="F66" s="40"/>
      <c r="G66" s="40"/>
      <c r="H66" s="40"/>
      <c r="I66" s="40"/>
      <c r="J66" s="40"/>
      <c r="K66" s="40"/>
      <c r="L66" s="144"/>
      <c r="S66" s="38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8"/>
    </row>
    <row r="67" s="2" customFormat="1" ht="6.96" customHeight="1">
      <c r="A67" s="38"/>
      <c r="B67" s="59"/>
      <c r="C67" s="60"/>
      <c r="D67" s="60"/>
      <c r="E67" s="60"/>
      <c r="F67" s="60"/>
      <c r="G67" s="60"/>
      <c r="H67" s="60"/>
      <c r="I67" s="60"/>
      <c r="J67" s="60"/>
      <c r="K67" s="60"/>
      <c r="L67" s="144"/>
      <c r="S67" s="38"/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E67" s="38"/>
    </row>
    <row r="71" s="2" customFormat="1" ht="6.96" customHeight="1">
      <c r="A71" s="38"/>
      <c r="B71" s="61"/>
      <c r="C71" s="62"/>
      <c r="D71" s="62"/>
      <c r="E71" s="62"/>
      <c r="F71" s="62"/>
      <c r="G71" s="62"/>
      <c r="H71" s="62"/>
      <c r="I71" s="62"/>
      <c r="J71" s="62"/>
      <c r="K71" s="62"/>
      <c r="L71" s="144"/>
      <c r="S71" s="38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8"/>
    </row>
    <row r="72" s="2" customFormat="1" ht="24.96" customHeight="1">
      <c r="A72" s="38"/>
      <c r="B72" s="39"/>
      <c r="C72" s="23" t="s">
        <v>144</v>
      </c>
      <c r="D72" s="40"/>
      <c r="E72" s="40"/>
      <c r="F72" s="40"/>
      <c r="G72" s="40"/>
      <c r="H72" s="40"/>
      <c r="I72" s="40"/>
      <c r="J72" s="40"/>
      <c r="K72" s="40"/>
      <c r="L72" s="144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</row>
    <row r="73" s="2" customFormat="1" ht="6.96" customHeight="1">
      <c r="A73" s="38"/>
      <c r="B73" s="39"/>
      <c r="C73" s="40"/>
      <c r="D73" s="40"/>
      <c r="E73" s="40"/>
      <c r="F73" s="40"/>
      <c r="G73" s="40"/>
      <c r="H73" s="40"/>
      <c r="I73" s="40"/>
      <c r="J73" s="40"/>
      <c r="K73" s="40"/>
      <c r="L73" s="144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</row>
    <row r="74" s="2" customFormat="1" ht="12" customHeight="1">
      <c r="A74" s="38"/>
      <c r="B74" s="39"/>
      <c r="C74" s="32" t="s">
        <v>16</v>
      </c>
      <c r="D74" s="40"/>
      <c r="E74" s="40"/>
      <c r="F74" s="40"/>
      <c r="G74" s="40"/>
      <c r="H74" s="40"/>
      <c r="I74" s="40"/>
      <c r="J74" s="40"/>
      <c r="K74" s="40"/>
      <c r="L74" s="144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</row>
    <row r="75" s="2" customFormat="1" ht="16.5" customHeight="1">
      <c r="A75" s="38"/>
      <c r="B75" s="39"/>
      <c r="C75" s="40"/>
      <c r="D75" s="40"/>
      <c r="E75" s="169" t="str">
        <f>E7</f>
        <v>Sázava - sběrný dvůr</v>
      </c>
      <c r="F75" s="32"/>
      <c r="G75" s="32"/>
      <c r="H75" s="32"/>
      <c r="I75" s="40"/>
      <c r="J75" s="40"/>
      <c r="K75" s="40"/>
      <c r="L75" s="144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</row>
    <row r="76" s="1" customFormat="1" ht="12" customHeight="1">
      <c r="B76" s="21"/>
      <c r="C76" s="32" t="s">
        <v>129</v>
      </c>
      <c r="D76" s="22"/>
      <c r="E76" s="22"/>
      <c r="F76" s="22"/>
      <c r="G76" s="22"/>
      <c r="H76" s="22"/>
      <c r="I76" s="22"/>
      <c r="J76" s="22"/>
      <c r="K76" s="22"/>
      <c r="L76" s="20"/>
    </row>
    <row r="77" s="2" customFormat="1" ht="16.5" customHeight="1">
      <c r="A77" s="38"/>
      <c r="B77" s="39"/>
      <c r="C77" s="40"/>
      <c r="D77" s="40"/>
      <c r="E77" s="169" t="s">
        <v>1707</v>
      </c>
      <c r="F77" s="40"/>
      <c r="G77" s="40"/>
      <c r="H77" s="40"/>
      <c r="I77" s="40"/>
      <c r="J77" s="40"/>
      <c r="K77" s="40"/>
      <c r="L77" s="144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78" s="2" customFormat="1" ht="12" customHeight="1">
      <c r="A78" s="38"/>
      <c r="B78" s="39"/>
      <c r="C78" s="32" t="s">
        <v>692</v>
      </c>
      <c r="D78" s="40"/>
      <c r="E78" s="40"/>
      <c r="F78" s="40"/>
      <c r="G78" s="40"/>
      <c r="H78" s="40"/>
      <c r="I78" s="40"/>
      <c r="J78" s="40"/>
      <c r="K78" s="40"/>
      <c r="L78" s="144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</row>
    <row r="79" s="2" customFormat="1" ht="16.5" customHeight="1">
      <c r="A79" s="38"/>
      <c r="B79" s="39"/>
      <c r="C79" s="40"/>
      <c r="D79" s="40"/>
      <c r="E79" s="69" t="str">
        <f>E11</f>
        <v>5 - Zemní práce</v>
      </c>
      <c r="F79" s="40"/>
      <c r="G79" s="40"/>
      <c r="H79" s="40"/>
      <c r="I79" s="40"/>
      <c r="J79" s="40"/>
      <c r="K79" s="40"/>
      <c r="L79" s="144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</row>
    <row r="80" s="2" customFormat="1" ht="6.96" customHeight="1">
      <c r="A80" s="38"/>
      <c r="B80" s="39"/>
      <c r="C80" s="40"/>
      <c r="D80" s="40"/>
      <c r="E80" s="40"/>
      <c r="F80" s="40"/>
      <c r="G80" s="40"/>
      <c r="H80" s="40"/>
      <c r="I80" s="40"/>
      <c r="J80" s="40"/>
      <c r="K80" s="40"/>
      <c r="L80" s="144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</row>
    <row r="81" s="2" customFormat="1" ht="12" customHeight="1">
      <c r="A81" s="38"/>
      <c r="B81" s="39"/>
      <c r="C81" s="32" t="s">
        <v>21</v>
      </c>
      <c r="D81" s="40"/>
      <c r="E81" s="40"/>
      <c r="F81" s="27" t="str">
        <f>F14</f>
        <v xml:space="preserve"> </v>
      </c>
      <c r="G81" s="40"/>
      <c r="H81" s="40"/>
      <c r="I81" s="32" t="s">
        <v>23</v>
      </c>
      <c r="J81" s="72" t="str">
        <f>IF(J14="","",J14)</f>
        <v>14. 4. 2021</v>
      </c>
      <c r="K81" s="40"/>
      <c r="L81" s="144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6.96" customHeight="1">
      <c r="A82" s="38"/>
      <c r="B82" s="39"/>
      <c r="C82" s="40"/>
      <c r="D82" s="40"/>
      <c r="E82" s="40"/>
      <c r="F82" s="40"/>
      <c r="G82" s="40"/>
      <c r="H82" s="40"/>
      <c r="I82" s="40"/>
      <c r="J82" s="40"/>
      <c r="K82" s="40"/>
      <c r="L82" s="144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15.15" customHeight="1">
      <c r="A83" s="38"/>
      <c r="B83" s="39"/>
      <c r="C83" s="32" t="s">
        <v>25</v>
      </c>
      <c r="D83" s="40"/>
      <c r="E83" s="40"/>
      <c r="F83" s="27" t="str">
        <f>E17</f>
        <v>město Sázava</v>
      </c>
      <c r="G83" s="40"/>
      <c r="H83" s="40"/>
      <c r="I83" s="32" t="s">
        <v>32</v>
      </c>
      <c r="J83" s="36" t="str">
        <f>E23</f>
        <v xml:space="preserve"> </v>
      </c>
      <c r="K83" s="40"/>
      <c r="L83" s="144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5.15" customHeight="1">
      <c r="A84" s="38"/>
      <c r="B84" s="39"/>
      <c r="C84" s="32" t="s">
        <v>30</v>
      </c>
      <c r="D84" s="40"/>
      <c r="E84" s="40"/>
      <c r="F84" s="27" t="str">
        <f>IF(E20="","",E20)</f>
        <v>Vyplň údaj</v>
      </c>
      <c r="G84" s="40"/>
      <c r="H84" s="40"/>
      <c r="I84" s="32" t="s">
        <v>35</v>
      </c>
      <c r="J84" s="36" t="str">
        <f>E26</f>
        <v>Marcel Cikánek</v>
      </c>
      <c r="K84" s="40"/>
      <c r="L84" s="144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0.32" customHeight="1">
      <c r="A85" s="38"/>
      <c r="B85" s="39"/>
      <c r="C85" s="40"/>
      <c r="D85" s="40"/>
      <c r="E85" s="40"/>
      <c r="F85" s="40"/>
      <c r="G85" s="40"/>
      <c r="H85" s="40"/>
      <c r="I85" s="40"/>
      <c r="J85" s="40"/>
      <c r="K85" s="40"/>
      <c r="L85" s="144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11" customFormat="1" ht="29.28" customHeight="1">
      <c r="A86" s="185"/>
      <c r="B86" s="186"/>
      <c r="C86" s="187" t="s">
        <v>145</v>
      </c>
      <c r="D86" s="188" t="s">
        <v>58</v>
      </c>
      <c r="E86" s="188" t="s">
        <v>54</v>
      </c>
      <c r="F86" s="188" t="s">
        <v>55</v>
      </c>
      <c r="G86" s="188" t="s">
        <v>146</v>
      </c>
      <c r="H86" s="188" t="s">
        <v>147</v>
      </c>
      <c r="I86" s="188" t="s">
        <v>148</v>
      </c>
      <c r="J86" s="188" t="s">
        <v>133</v>
      </c>
      <c r="K86" s="189" t="s">
        <v>149</v>
      </c>
      <c r="L86" s="190"/>
      <c r="M86" s="92" t="s">
        <v>19</v>
      </c>
      <c r="N86" s="93" t="s">
        <v>43</v>
      </c>
      <c r="O86" s="93" t="s">
        <v>150</v>
      </c>
      <c r="P86" s="93" t="s">
        <v>151</v>
      </c>
      <c r="Q86" s="93" t="s">
        <v>152</v>
      </c>
      <c r="R86" s="93" t="s">
        <v>153</v>
      </c>
      <c r="S86" s="93" t="s">
        <v>154</v>
      </c>
      <c r="T86" s="94" t="s">
        <v>155</v>
      </c>
      <c r="U86" s="185"/>
      <c r="V86" s="185"/>
      <c r="W86" s="185"/>
      <c r="X86" s="185"/>
      <c r="Y86" s="185"/>
      <c r="Z86" s="185"/>
      <c r="AA86" s="185"/>
      <c r="AB86" s="185"/>
      <c r="AC86" s="185"/>
      <c r="AD86" s="185"/>
      <c r="AE86" s="185"/>
    </row>
    <row r="87" s="2" customFormat="1" ht="22.8" customHeight="1">
      <c r="A87" s="38"/>
      <c r="B87" s="39"/>
      <c r="C87" s="99" t="s">
        <v>156</v>
      </c>
      <c r="D87" s="40"/>
      <c r="E87" s="40"/>
      <c r="F87" s="40"/>
      <c r="G87" s="40"/>
      <c r="H87" s="40"/>
      <c r="I87" s="40"/>
      <c r="J87" s="191">
        <f>BK87</f>
        <v>0</v>
      </c>
      <c r="K87" s="40"/>
      <c r="L87" s="44"/>
      <c r="M87" s="95"/>
      <c r="N87" s="192"/>
      <c r="O87" s="96"/>
      <c r="P87" s="193">
        <f>P88</f>
        <v>0</v>
      </c>
      <c r="Q87" s="96"/>
      <c r="R87" s="193">
        <f>R88</f>
        <v>0</v>
      </c>
      <c r="S87" s="96"/>
      <c r="T87" s="194">
        <f>T88</f>
        <v>0</v>
      </c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T87" s="17" t="s">
        <v>72</v>
      </c>
      <c r="AU87" s="17" t="s">
        <v>134</v>
      </c>
      <c r="BK87" s="195">
        <f>BK88</f>
        <v>0</v>
      </c>
    </row>
    <row r="88" s="12" customFormat="1" ht="25.92" customHeight="1">
      <c r="A88" s="12"/>
      <c r="B88" s="196"/>
      <c r="C88" s="197"/>
      <c r="D88" s="198" t="s">
        <v>72</v>
      </c>
      <c r="E88" s="199" t="s">
        <v>157</v>
      </c>
      <c r="F88" s="199" t="s">
        <v>158</v>
      </c>
      <c r="G88" s="197"/>
      <c r="H88" s="197"/>
      <c r="I88" s="200"/>
      <c r="J88" s="201">
        <f>BK88</f>
        <v>0</v>
      </c>
      <c r="K88" s="197"/>
      <c r="L88" s="202"/>
      <c r="M88" s="203"/>
      <c r="N88" s="204"/>
      <c r="O88" s="204"/>
      <c r="P88" s="205">
        <f>P89</f>
        <v>0</v>
      </c>
      <c r="Q88" s="204"/>
      <c r="R88" s="205">
        <f>R89</f>
        <v>0</v>
      </c>
      <c r="S88" s="204"/>
      <c r="T88" s="206">
        <f>T89</f>
        <v>0</v>
      </c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R88" s="207" t="s">
        <v>81</v>
      </c>
      <c r="AT88" s="208" t="s">
        <v>72</v>
      </c>
      <c r="AU88" s="208" t="s">
        <v>73</v>
      </c>
      <c r="AY88" s="207" t="s">
        <v>159</v>
      </c>
      <c r="BK88" s="209">
        <f>BK89</f>
        <v>0</v>
      </c>
    </row>
    <row r="89" s="12" customFormat="1" ht="22.8" customHeight="1">
      <c r="A89" s="12"/>
      <c r="B89" s="196"/>
      <c r="C89" s="197"/>
      <c r="D89" s="198" t="s">
        <v>72</v>
      </c>
      <c r="E89" s="210" t="s">
        <v>81</v>
      </c>
      <c r="F89" s="210" t="s">
        <v>119</v>
      </c>
      <c r="G89" s="197"/>
      <c r="H89" s="197"/>
      <c r="I89" s="200"/>
      <c r="J89" s="211">
        <f>BK89</f>
        <v>0</v>
      </c>
      <c r="K89" s="197"/>
      <c r="L89" s="202"/>
      <c r="M89" s="203"/>
      <c r="N89" s="204"/>
      <c r="O89" s="204"/>
      <c r="P89" s="205">
        <f>SUM(P90:P113)</f>
        <v>0</v>
      </c>
      <c r="Q89" s="204"/>
      <c r="R89" s="205">
        <f>SUM(R90:R113)</f>
        <v>0</v>
      </c>
      <c r="S89" s="204"/>
      <c r="T89" s="206">
        <f>SUM(T90:T113)</f>
        <v>0</v>
      </c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R89" s="207" t="s">
        <v>81</v>
      </c>
      <c r="AT89" s="208" t="s">
        <v>72</v>
      </c>
      <c r="AU89" s="208" t="s">
        <v>81</v>
      </c>
      <c r="AY89" s="207" t="s">
        <v>159</v>
      </c>
      <c r="BK89" s="209">
        <f>SUM(BK90:BK113)</f>
        <v>0</v>
      </c>
    </row>
    <row r="90" s="2" customFormat="1" ht="16.5" customHeight="1">
      <c r="A90" s="38"/>
      <c r="B90" s="39"/>
      <c r="C90" s="212" t="s">
        <v>81</v>
      </c>
      <c r="D90" s="212" t="s">
        <v>160</v>
      </c>
      <c r="E90" s="213" t="s">
        <v>81</v>
      </c>
      <c r="F90" s="214" t="s">
        <v>1928</v>
      </c>
      <c r="G90" s="215" t="s">
        <v>1929</v>
      </c>
      <c r="H90" s="216">
        <v>0.69999999999999996</v>
      </c>
      <c r="I90" s="217"/>
      <c r="J90" s="218">
        <f>ROUND(I90*H90,2)</f>
        <v>0</v>
      </c>
      <c r="K90" s="214" t="s">
        <v>19</v>
      </c>
      <c r="L90" s="44"/>
      <c r="M90" s="219" t="s">
        <v>19</v>
      </c>
      <c r="N90" s="220" t="s">
        <v>44</v>
      </c>
      <c r="O90" s="84"/>
      <c r="P90" s="221">
        <f>O90*H90</f>
        <v>0</v>
      </c>
      <c r="Q90" s="221">
        <v>0</v>
      </c>
      <c r="R90" s="221">
        <f>Q90*H90</f>
        <v>0</v>
      </c>
      <c r="S90" s="221">
        <v>0</v>
      </c>
      <c r="T90" s="222">
        <f>S90*H90</f>
        <v>0</v>
      </c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R90" s="223" t="s">
        <v>115</v>
      </c>
      <c r="AT90" s="223" t="s">
        <v>160</v>
      </c>
      <c r="AU90" s="223" t="s">
        <v>83</v>
      </c>
      <c r="AY90" s="17" t="s">
        <v>159</v>
      </c>
      <c r="BE90" s="224">
        <f>IF(N90="základní",J90,0)</f>
        <v>0</v>
      </c>
      <c r="BF90" s="224">
        <f>IF(N90="snížená",J90,0)</f>
        <v>0</v>
      </c>
      <c r="BG90" s="224">
        <f>IF(N90="zákl. přenesená",J90,0)</f>
        <v>0</v>
      </c>
      <c r="BH90" s="224">
        <f>IF(N90="sníž. přenesená",J90,0)</f>
        <v>0</v>
      </c>
      <c r="BI90" s="224">
        <f>IF(N90="nulová",J90,0)</f>
        <v>0</v>
      </c>
      <c r="BJ90" s="17" t="s">
        <v>81</v>
      </c>
      <c r="BK90" s="224">
        <f>ROUND(I90*H90,2)</f>
        <v>0</v>
      </c>
      <c r="BL90" s="17" t="s">
        <v>115</v>
      </c>
      <c r="BM90" s="223" t="s">
        <v>1930</v>
      </c>
    </row>
    <row r="91" s="2" customFormat="1">
      <c r="A91" s="38"/>
      <c r="B91" s="39"/>
      <c r="C91" s="40"/>
      <c r="D91" s="225" t="s">
        <v>166</v>
      </c>
      <c r="E91" s="40"/>
      <c r="F91" s="226" t="s">
        <v>1928</v>
      </c>
      <c r="G91" s="40"/>
      <c r="H91" s="40"/>
      <c r="I91" s="227"/>
      <c r="J91" s="40"/>
      <c r="K91" s="40"/>
      <c r="L91" s="44"/>
      <c r="M91" s="228"/>
      <c r="N91" s="229"/>
      <c r="O91" s="84"/>
      <c r="P91" s="84"/>
      <c r="Q91" s="84"/>
      <c r="R91" s="84"/>
      <c r="S91" s="84"/>
      <c r="T91" s="85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T91" s="17" t="s">
        <v>166</v>
      </c>
      <c r="AU91" s="17" t="s">
        <v>83</v>
      </c>
    </row>
    <row r="92" s="2" customFormat="1" ht="16.5" customHeight="1">
      <c r="A92" s="38"/>
      <c r="B92" s="39"/>
      <c r="C92" s="212" t="s">
        <v>83</v>
      </c>
      <c r="D92" s="212" t="s">
        <v>160</v>
      </c>
      <c r="E92" s="213" t="s">
        <v>83</v>
      </c>
      <c r="F92" s="214" t="s">
        <v>1931</v>
      </c>
      <c r="G92" s="215" t="s">
        <v>174</v>
      </c>
      <c r="H92" s="216">
        <v>9.5</v>
      </c>
      <c r="I92" s="217"/>
      <c r="J92" s="218">
        <f>ROUND(I92*H92,2)</f>
        <v>0</v>
      </c>
      <c r="K92" s="214" t="s">
        <v>19</v>
      </c>
      <c r="L92" s="44"/>
      <c r="M92" s="219" t="s">
        <v>19</v>
      </c>
      <c r="N92" s="220" t="s">
        <v>44</v>
      </c>
      <c r="O92" s="84"/>
      <c r="P92" s="221">
        <f>O92*H92</f>
        <v>0</v>
      </c>
      <c r="Q92" s="221">
        <v>0</v>
      </c>
      <c r="R92" s="221">
        <f>Q92*H92</f>
        <v>0</v>
      </c>
      <c r="S92" s="221">
        <v>0</v>
      </c>
      <c r="T92" s="222">
        <f>S92*H92</f>
        <v>0</v>
      </c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  <c r="AR92" s="223" t="s">
        <v>115</v>
      </c>
      <c r="AT92" s="223" t="s">
        <v>160</v>
      </c>
      <c r="AU92" s="223" t="s">
        <v>83</v>
      </c>
      <c r="AY92" s="17" t="s">
        <v>159</v>
      </c>
      <c r="BE92" s="224">
        <f>IF(N92="základní",J92,0)</f>
        <v>0</v>
      </c>
      <c r="BF92" s="224">
        <f>IF(N92="snížená",J92,0)</f>
        <v>0</v>
      </c>
      <c r="BG92" s="224">
        <f>IF(N92="zákl. přenesená",J92,0)</f>
        <v>0</v>
      </c>
      <c r="BH92" s="224">
        <f>IF(N92="sníž. přenesená",J92,0)</f>
        <v>0</v>
      </c>
      <c r="BI92" s="224">
        <f>IF(N92="nulová",J92,0)</f>
        <v>0</v>
      </c>
      <c r="BJ92" s="17" t="s">
        <v>81</v>
      </c>
      <c r="BK92" s="224">
        <f>ROUND(I92*H92,2)</f>
        <v>0</v>
      </c>
      <c r="BL92" s="17" t="s">
        <v>115</v>
      </c>
      <c r="BM92" s="223" t="s">
        <v>1932</v>
      </c>
    </row>
    <row r="93" s="2" customFormat="1">
      <c r="A93" s="38"/>
      <c r="B93" s="39"/>
      <c r="C93" s="40"/>
      <c r="D93" s="225" t="s">
        <v>166</v>
      </c>
      <c r="E93" s="40"/>
      <c r="F93" s="226" t="s">
        <v>1931</v>
      </c>
      <c r="G93" s="40"/>
      <c r="H93" s="40"/>
      <c r="I93" s="227"/>
      <c r="J93" s="40"/>
      <c r="K93" s="40"/>
      <c r="L93" s="44"/>
      <c r="M93" s="228"/>
      <c r="N93" s="229"/>
      <c r="O93" s="84"/>
      <c r="P93" s="84"/>
      <c r="Q93" s="84"/>
      <c r="R93" s="84"/>
      <c r="S93" s="84"/>
      <c r="T93" s="85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T93" s="17" t="s">
        <v>166</v>
      </c>
      <c r="AU93" s="17" t="s">
        <v>83</v>
      </c>
    </row>
    <row r="94" s="2" customFormat="1" ht="16.5" customHeight="1">
      <c r="A94" s="38"/>
      <c r="B94" s="39"/>
      <c r="C94" s="212" t="s">
        <v>112</v>
      </c>
      <c r="D94" s="212" t="s">
        <v>160</v>
      </c>
      <c r="E94" s="213" t="s">
        <v>112</v>
      </c>
      <c r="F94" s="214" t="s">
        <v>1933</v>
      </c>
      <c r="G94" s="215" t="s">
        <v>299</v>
      </c>
      <c r="H94" s="216">
        <v>138</v>
      </c>
      <c r="I94" s="217"/>
      <c r="J94" s="218">
        <f>ROUND(I94*H94,2)</f>
        <v>0</v>
      </c>
      <c r="K94" s="214" t="s">
        <v>19</v>
      </c>
      <c r="L94" s="44"/>
      <c r="M94" s="219" t="s">
        <v>19</v>
      </c>
      <c r="N94" s="220" t="s">
        <v>44</v>
      </c>
      <c r="O94" s="84"/>
      <c r="P94" s="221">
        <f>O94*H94</f>
        <v>0</v>
      </c>
      <c r="Q94" s="221">
        <v>0</v>
      </c>
      <c r="R94" s="221">
        <f>Q94*H94</f>
        <v>0</v>
      </c>
      <c r="S94" s="221">
        <v>0</v>
      </c>
      <c r="T94" s="222">
        <f>S94*H94</f>
        <v>0</v>
      </c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R94" s="223" t="s">
        <v>115</v>
      </c>
      <c r="AT94" s="223" t="s">
        <v>160</v>
      </c>
      <c r="AU94" s="223" t="s">
        <v>83</v>
      </c>
      <c r="AY94" s="17" t="s">
        <v>159</v>
      </c>
      <c r="BE94" s="224">
        <f>IF(N94="základní",J94,0)</f>
        <v>0</v>
      </c>
      <c r="BF94" s="224">
        <f>IF(N94="snížená",J94,0)</f>
        <v>0</v>
      </c>
      <c r="BG94" s="224">
        <f>IF(N94="zákl. přenesená",J94,0)</f>
        <v>0</v>
      </c>
      <c r="BH94" s="224">
        <f>IF(N94="sníž. přenesená",J94,0)</f>
        <v>0</v>
      </c>
      <c r="BI94" s="224">
        <f>IF(N94="nulová",J94,0)</f>
        <v>0</v>
      </c>
      <c r="BJ94" s="17" t="s">
        <v>81</v>
      </c>
      <c r="BK94" s="224">
        <f>ROUND(I94*H94,2)</f>
        <v>0</v>
      </c>
      <c r="BL94" s="17" t="s">
        <v>115</v>
      </c>
      <c r="BM94" s="223" t="s">
        <v>1934</v>
      </c>
    </row>
    <row r="95" s="2" customFormat="1">
      <c r="A95" s="38"/>
      <c r="B95" s="39"/>
      <c r="C95" s="40"/>
      <c r="D95" s="225" t="s">
        <v>166</v>
      </c>
      <c r="E95" s="40"/>
      <c r="F95" s="226" t="s">
        <v>1933</v>
      </c>
      <c r="G95" s="40"/>
      <c r="H95" s="40"/>
      <c r="I95" s="227"/>
      <c r="J95" s="40"/>
      <c r="K95" s="40"/>
      <c r="L95" s="44"/>
      <c r="M95" s="228"/>
      <c r="N95" s="229"/>
      <c r="O95" s="84"/>
      <c r="P95" s="84"/>
      <c r="Q95" s="84"/>
      <c r="R95" s="84"/>
      <c r="S95" s="84"/>
      <c r="T95" s="85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  <c r="AT95" s="17" t="s">
        <v>166</v>
      </c>
      <c r="AU95" s="17" t="s">
        <v>83</v>
      </c>
    </row>
    <row r="96" s="2" customFormat="1" ht="16.5" customHeight="1">
      <c r="A96" s="38"/>
      <c r="B96" s="39"/>
      <c r="C96" s="212" t="s">
        <v>115</v>
      </c>
      <c r="D96" s="212" t="s">
        <v>160</v>
      </c>
      <c r="E96" s="213" t="s">
        <v>115</v>
      </c>
      <c r="F96" s="214" t="s">
        <v>1935</v>
      </c>
      <c r="G96" s="215" t="s">
        <v>299</v>
      </c>
      <c r="H96" s="216">
        <v>80</v>
      </c>
      <c r="I96" s="217"/>
      <c r="J96" s="218">
        <f>ROUND(I96*H96,2)</f>
        <v>0</v>
      </c>
      <c r="K96" s="214" t="s">
        <v>19</v>
      </c>
      <c r="L96" s="44"/>
      <c r="M96" s="219" t="s">
        <v>19</v>
      </c>
      <c r="N96" s="220" t="s">
        <v>44</v>
      </c>
      <c r="O96" s="84"/>
      <c r="P96" s="221">
        <f>O96*H96</f>
        <v>0</v>
      </c>
      <c r="Q96" s="221">
        <v>0</v>
      </c>
      <c r="R96" s="221">
        <f>Q96*H96</f>
        <v>0</v>
      </c>
      <c r="S96" s="221">
        <v>0</v>
      </c>
      <c r="T96" s="222">
        <f>S96*H96</f>
        <v>0</v>
      </c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R96" s="223" t="s">
        <v>115</v>
      </c>
      <c r="AT96" s="223" t="s">
        <v>160</v>
      </c>
      <c r="AU96" s="223" t="s">
        <v>83</v>
      </c>
      <c r="AY96" s="17" t="s">
        <v>159</v>
      </c>
      <c r="BE96" s="224">
        <f>IF(N96="základní",J96,0)</f>
        <v>0</v>
      </c>
      <c r="BF96" s="224">
        <f>IF(N96="snížená",J96,0)</f>
        <v>0</v>
      </c>
      <c r="BG96" s="224">
        <f>IF(N96="zákl. přenesená",J96,0)</f>
        <v>0</v>
      </c>
      <c r="BH96" s="224">
        <f>IF(N96="sníž. přenesená",J96,0)</f>
        <v>0</v>
      </c>
      <c r="BI96" s="224">
        <f>IF(N96="nulová",J96,0)</f>
        <v>0</v>
      </c>
      <c r="BJ96" s="17" t="s">
        <v>81</v>
      </c>
      <c r="BK96" s="224">
        <f>ROUND(I96*H96,2)</f>
        <v>0</v>
      </c>
      <c r="BL96" s="17" t="s">
        <v>115</v>
      </c>
      <c r="BM96" s="223" t="s">
        <v>1936</v>
      </c>
    </row>
    <row r="97" s="2" customFormat="1">
      <c r="A97" s="38"/>
      <c r="B97" s="39"/>
      <c r="C97" s="40"/>
      <c r="D97" s="225" t="s">
        <v>166</v>
      </c>
      <c r="E97" s="40"/>
      <c r="F97" s="226" t="s">
        <v>1935</v>
      </c>
      <c r="G97" s="40"/>
      <c r="H97" s="40"/>
      <c r="I97" s="227"/>
      <c r="J97" s="40"/>
      <c r="K97" s="40"/>
      <c r="L97" s="44"/>
      <c r="M97" s="228"/>
      <c r="N97" s="229"/>
      <c r="O97" s="84"/>
      <c r="P97" s="84"/>
      <c r="Q97" s="84"/>
      <c r="R97" s="84"/>
      <c r="S97" s="84"/>
      <c r="T97" s="85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T97" s="17" t="s">
        <v>166</v>
      </c>
      <c r="AU97" s="17" t="s">
        <v>83</v>
      </c>
    </row>
    <row r="98" s="2" customFormat="1" ht="16.5" customHeight="1">
      <c r="A98" s="38"/>
      <c r="B98" s="39"/>
      <c r="C98" s="212" t="s">
        <v>118</v>
      </c>
      <c r="D98" s="212" t="s">
        <v>160</v>
      </c>
      <c r="E98" s="213" t="s">
        <v>118</v>
      </c>
      <c r="F98" s="214" t="s">
        <v>1937</v>
      </c>
      <c r="G98" s="215" t="s">
        <v>299</v>
      </c>
      <c r="H98" s="216">
        <v>98</v>
      </c>
      <c r="I98" s="217"/>
      <c r="J98" s="218">
        <f>ROUND(I98*H98,2)</f>
        <v>0</v>
      </c>
      <c r="K98" s="214" t="s">
        <v>19</v>
      </c>
      <c r="L98" s="44"/>
      <c r="M98" s="219" t="s">
        <v>19</v>
      </c>
      <c r="N98" s="220" t="s">
        <v>44</v>
      </c>
      <c r="O98" s="84"/>
      <c r="P98" s="221">
        <f>O98*H98</f>
        <v>0</v>
      </c>
      <c r="Q98" s="221">
        <v>0</v>
      </c>
      <c r="R98" s="221">
        <f>Q98*H98</f>
        <v>0</v>
      </c>
      <c r="S98" s="221">
        <v>0</v>
      </c>
      <c r="T98" s="222">
        <f>S98*H98</f>
        <v>0</v>
      </c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R98" s="223" t="s">
        <v>115</v>
      </c>
      <c r="AT98" s="223" t="s">
        <v>160</v>
      </c>
      <c r="AU98" s="223" t="s">
        <v>83</v>
      </c>
      <c r="AY98" s="17" t="s">
        <v>159</v>
      </c>
      <c r="BE98" s="224">
        <f>IF(N98="základní",J98,0)</f>
        <v>0</v>
      </c>
      <c r="BF98" s="224">
        <f>IF(N98="snížená",J98,0)</f>
        <v>0</v>
      </c>
      <c r="BG98" s="224">
        <f>IF(N98="zákl. přenesená",J98,0)</f>
        <v>0</v>
      </c>
      <c r="BH98" s="224">
        <f>IF(N98="sníž. přenesená",J98,0)</f>
        <v>0</v>
      </c>
      <c r="BI98" s="224">
        <f>IF(N98="nulová",J98,0)</f>
        <v>0</v>
      </c>
      <c r="BJ98" s="17" t="s">
        <v>81</v>
      </c>
      <c r="BK98" s="224">
        <f>ROUND(I98*H98,2)</f>
        <v>0</v>
      </c>
      <c r="BL98" s="17" t="s">
        <v>115</v>
      </c>
      <c r="BM98" s="223" t="s">
        <v>1938</v>
      </c>
    </row>
    <row r="99" s="2" customFormat="1">
      <c r="A99" s="38"/>
      <c r="B99" s="39"/>
      <c r="C99" s="40"/>
      <c r="D99" s="225" t="s">
        <v>166</v>
      </c>
      <c r="E99" s="40"/>
      <c r="F99" s="226" t="s">
        <v>1937</v>
      </c>
      <c r="G99" s="40"/>
      <c r="H99" s="40"/>
      <c r="I99" s="227"/>
      <c r="J99" s="40"/>
      <c r="K99" s="40"/>
      <c r="L99" s="44"/>
      <c r="M99" s="228"/>
      <c r="N99" s="229"/>
      <c r="O99" s="84"/>
      <c r="P99" s="84"/>
      <c r="Q99" s="84"/>
      <c r="R99" s="84"/>
      <c r="S99" s="84"/>
      <c r="T99" s="85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T99" s="17" t="s">
        <v>166</v>
      </c>
      <c r="AU99" s="17" t="s">
        <v>83</v>
      </c>
    </row>
    <row r="100" s="2" customFormat="1" ht="16.5" customHeight="1">
      <c r="A100" s="38"/>
      <c r="B100" s="39"/>
      <c r="C100" s="212" t="s">
        <v>206</v>
      </c>
      <c r="D100" s="212" t="s">
        <v>160</v>
      </c>
      <c r="E100" s="213" t="s">
        <v>206</v>
      </c>
      <c r="F100" s="214" t="s">
        <v>1939</v>
      </c>
      <c r="G100" s="215" t="s">
        <v>299</v>
      </c>
      <c r="H100" s="216">
        <v>45</v>
      </c>
      <c r="I100" s="217"/>
      <c r="J100" s="218">
        <f>ROUND(I100*H100,2)</f>
        <v>0</v>
      </c>
      <c r="K100" s="214" t="s">
        <v>19</v>
      </c>
      <c r="L100" s="44"/>
      <c r="M100" s="219" t="s">
        <v>19</v>
      </c>
      <c r="N100" s="220" t="s">
        <v>44</v>
      </c>
      <c r="O100" s="84"/>
      <c r="P100" s="221">
        <f>O100*H100</f>
        <v>0</v>
      </c>
      <c r="Q100" s="221">
        <v>0</v>
      </c>
      <c r="R100" s="221">
        <f>Q100*H100</f>
        <v>0</v>
      </c>
      <c r="S100" s="221">
        <v>0</v>
      </c>
      <c r="T100" s="222">
        <f>S100*H100</f>
        <v>0</v>
      </c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R100" s="223" t="s">
        <v>115</v>
      </c>
      <c r="AT100" s="223" t="s">
        <v>160</v>
      </c>
      <c r="AU100" s="223" t="s">
        <v>83</v>
      </c>
      <c r="AY100" s="17" t="s">
        <v>159</v>
      </c>
      <c r="BE100" s="224">
        <f>IF(N100="základní",J100,0)</f>
        <v>0</v>
      </c>
      <c r="BF100" s="224">
        <f>IF(N100="snížená",J100,0)</f>
        <v>0</v>
      </c>
      <c r="BG100" s="224">
        <f>IF(N100="zákl. přenesená",J100,0)</f>
        <v>0</v>
      </c>
      <c r="BH100" s="224">
        <f>IF(N100="sníž. přenesená",J100,0)</f>
        <v>0</v>
      </c>
      <c r="BI100" s="224">
        <f>IF(N100="nulová",J100,0)</f>
        <v>0</v>
      </c>
      <c r="BJ100" s="17" t="s">
        <v>81</v>
      </c>
      <c r="BK100" s="224">
        <f>ROUND(I100*H100,2)</f>
        <v>0</v>
      </c>
      <c r="BL100" s="17" t="s">
        <v>115</v>
      </c>
      <c r="BM100" s="223" t="s">
        <v>1940</v>
      </c>
    </row>
    <row r="101" s="2" customFormat="1">
      <c r="A101" s="38"/>
      <c r="B101" s="39"/>
      <c r="C101" s="40"/>
      <c r="D101" s="225" t="s">
        <v>166</v>
      </c>
      <c r="E101" s="40"/>
      <c r="F101" s="226" t="s">
        <v>1939</v>
      </c>
      <c r="G101" s="40"/>
      <c r="H101" s="40"/>
      <c r="I101" s="227"/>
      <c r="J101" s="40"/>
      <c r="K101" s="40"/>
      <c r="L101" s="44"/>
      <c r="M101" s="228"/>
      <c r="N101" s="229"/>
      <c r="O101" s="84"/>
      <c r="P101" s="84"/>
      <c r="Q101" s="84"/>
      <c r="R101" s="84"/>
      <c r="S101" s="84"/>
      <c r="T101" s="85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T101" s="17" t="s">
        <v>166</v>
      </c>
      <c r="AU101" s="17" t="s">
        <v>83</v>
      </c>
    </row>
    <row r="102" s="2" customFormat="1" ht="16.5" customHeight="1">
      <c r="A102" s="38"/>
      <c r="B102" s="39"/>
      <c r="C102" s="212" t="s">
        <v>212</v>
      </c>
      <c r="D102" s="212" t="s">
        <v>160</v>
      </c>
      <c r="E102" s="213" t="s">
        <v>212</v>
      </c>
      <c r="F102" s="214" t="s">
        <v>1941</v>
      </c>
      <c r="G102" s="215" t="s">
        <v>299</v>
      </c>
      <c r="H102" s="216">
        <v>75</v>
      </c>
      <c r="I102" s="217"/>
      <c r="J102" s="218">
        <f>ROUND(I102*H102,2)</f>
        <v>0</v>
      </c>
      <c r="K102" s="214" t="s">
        <v>19</v>
      </c>
      <c r="L102" s="44"/>
      <c r="M102" s="219" t="s">
        <v>19</v>
      </c>
      <c r="N102" s="220" t="s">
        <v>44</v>
      </c>
      <c r="O102" s="84"/>
      <c r="P102" s="221">
        <f>O102*H102</f>
        <v>0</v>
      </c>
      <c r="Q102" s="221">
        <v>0</v>
      </c>
      <c r="R102" s="221">
        <f>Q102*H102</f>
        <v>0</v>
      </c>
      <c r="S102" s="221">
        <v>0</v>
      </c>
      <c r="T102" s="222">
        <f>S102*H102</f>
        <v>0</v>
      </c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R102" s="223" t="s">
        <v>115</v>
      </c>
      <c r="AT102" s="223" t="s">
        <v>160</v>
      </c>
      <c r="AU102" s="223" t="s">
        <v>83</v>
      </c>
      <c r="AY102" s="17" t="s">
        <v>159</v>
      </c>
      <c r="BE102" s="224">
        <f>IF(N102="základní",J102,0)</f>
        <v>0</v>
      </c>
      <c r="BF102" s="224">
        <f>IF(N102="snížená",J102,0)</f>
        <v>0</v>
      </c>
      <c r="BG102" s="224">
        <f>IF(N102="zákl. přenesená",J102,0)</f>
        <v>0</v>
      </c>
      <c r="BH102" s="224">
        <f>IF(N102="sníž. přenesená",J102,0)</f>
        <v>0</v>
      </c>
      <c r="BI102" s="224">
        <f>IF(N102="nulová",J102,0)</f>
        <v>0</v>
      </c>
      <c r="BJ102" s="17" t="s">
        <v>81</v>
      </c>
      <c r="BK102" s="224">
        <f>ROUND(I102*H102,2)</f>
        <v>0</v>
      </c>
      <c r="BL102" s="17" t="s">
        <v>115</v>
      </c>
      <c r="BM102" s="223" t="s">
        <v>1942</v>
      </c>
    </row>
    <row r="103" s="2" customFormat="1">
      <c r="A103" s="38"/>
      <c r="B103" s="39"/>
      <c r="C103" s="40"/>
      <c r="D103" s="225" t="s">
        <v>166</v>
      </c>
      <c r="E103" s="40"/>
      <c r="F103" s="226" t="s">
        <v>1941</v>
      </c>
      <c r="G103" s="40"/>
      <c r="H103" s="40"/>
      <c r="I103" s="227"/>
      <c r="J103" s="40"/>
      <c r="K103" s="40"/>
      <c r="L103" s="44"/>
      <c r="M103" s="228"/>
      <c r="N103" s="229"/>
      <c r="O103" s="84"/>
      <c r="P103" s="84"/>
      <c r="Q103" s="84"/>
      <c r="R103" s="84"/>
      <c r="S103" s="84"/>
      <c r="T103" s="85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  <c r="AT103" s="17" t="s">
        <v>166</v>
      </c>
      <c r="AU103" s="17" t="s">
        <v>83</v>
      </c>
    </row>
    <row r="104" s="2" customFormat="1" ht="16.5" customHeight="1">
      <c r="A104" s="38"/>
      <c r="B104" s="39"/>
      <c r="C104" s="212" t="s">
        <v>219</v>
      </c>
      <c r="D104" s="212" t="s">
        <v>160</v>
      </c>
      <c r="E104" s="213" t="s">
        <v>219</v>
      </c>
      <c r="F104" s="214" t="s">
        <v>1943</v>
      </c>
      <c r="G104" s="215" t="s">
        <v>299</v>
      </c>
      <c r="H104" s="216">
        <v>210</v>
      </c>
      <c r="I104" s="217"/>
      <c r="J104" s="218">
        <f>ROUND(I104*H104,2)</f>
        <v>0</v>
      </c>
      <c r="K104" s="214" t="s">
        <v>19</v>
      </c>
      <c r="L104" s="44"/>
      <c r="M104" s="219" t="s">
        <v>19</v>
      </c>
      <c r="N104" s="220" t="s">
        <v>44</v>
      </c>
      <c r="O104" s="84"/>
      <c r="P104" s="221">
        <f>O104*H104</f>
        <v>0</v>
      </c>
      <c r="Q104" s="221">
        <v>0</v>
      </c>
      <c r="R104" s="221">
        <f>Q104*H104</f>
        <v>0</v>
      </c>
      <c r="S104" s="221">
        <v>0</v>
      </c>
      <c r="T104" s="222">
        <f>S104*H104</f>
        <v>0</v>
      </c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  <c r="AR104" s="223" t="s">
        <v>115</v>
      </c>
      <c r="AT104" s="223" t="s">
        <v>160</v>
      </c>
      <c r="AU104" s="223" t="s">
        <v>83</v>
      </c>
      <c r="AY104" s="17" t="s">
        <v>159</v>
      </c>
      <c r="BE104" s="224">
        <f>IF(N104="základní",J104,0)</f>
        <v>0</v>
      </c>
      <c r="BF104" s="224">
        <f>IF(N104="snížená",J104,0)</f>
        <v>0</v>
      </c>
      <c r="BG104" s="224">
        <f>IF(N104="zákl. přenesená",J104,0)</f>
        <v>0</v>
      </c>
      <c r="BH104" s="224">
        <f>IF(N104="sníž. přenesená",J104,0)</f>
        <v>0</v>
      </c>
      <c r="BI104" s="224">
        <f>IF(N104="nulová",J104,0)</f>
        <v>0</v>
      </c>
      <c r="BJ104" s="17" t="s">
        <v>81</v>
      </c>
      <c r="BK104" s="224">
        <f>ROUND(I104*H104,2)</f>
        <v>0</v>
      </c>
      <c r="BL104" s="17" t="s">
        <v>115</v>
      </c>
      <c r="BM104" s="223" t="s">
        <v>1944</v>
      </c>
    </row>
    <row r="105" s="2" customFormat="1">
      <c r="A105" s="38"/>
      <c r="B105" s="39"/>
      <c r="C105" s="40"/>
      <c r="D105" s="225" t="s">
        <v>166</v>
      </c>
      <c r="E105" s="40"/>
      <c r="F105" s="226" t="s">
        <v>1943</v>
      </c>
      <c r="G105" s="40"/>
      <c r="H105" s="40"/>
      <c r="I105" s="227"/>
      <c r="J105" s="40"/>
      <c r="K105" s="40"/>
      <c r="L105" s="44"/>
      <c r="M105" s="228"/>
      <c r="N105" s="229"/>
      <c r="O105" s="84"/>
      <c r="P105" s="84"/>
      <c r="Q105" s="84"/>
      <c r="R105" s="84"/>
      <c r="S105" s="84"/>
      <c r="T105" s="85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  <c r="AT105" s="17" t="s">
        <v>166</v>
      </c>
      <c r="AU105" s="17" t="s">
        <v>83</v>
      </c>
    </row>
    <row r="106" s="2" customFormat="1" ht="16.5" customHeight="1">
      <c r="A106" s="38"/>
      <c r="B106" s="39"/>
      <c r="C106" s="212" t="s">
        <v>225</v>
      </c>
      <c r="D106" s="212" t="s">
        <v>160</v>
      </c>
      <c r="E106" s="213" t="s">
        <v>225</v>
      </c>
      <c r="F106" s="214" t="s">
        <v>1945</v>
      </c>
      <c r="G106" s="215" t="s">
        <v>299</v>
      </c>
      <c r="H106" s="216">
        <v>660</v>
      </c>
      <c r="I106" s="217"/>
      <c r="J106" s="218">
        <f>ROUND(I106*H106,2)</f>
        <v>0</v>
      </c>
      <c r="K106" s="214" t="s">
        <v>19</v>
      </c>
      <c r="L106" s="44"/>
      <c r="M106" s="219" t="s">
        <v>19</v>
      </c>
      <c r="N106" s="220" t="s">
        <v>44</v>
      </c>
      <c r="O106" s="84"/>
      <c r="P106" s="221">
        <f>O106*H106</f>
        <v>0</v>
      </c>
      <c r="Q106" s="221">
        <v>0</v>
      </c>
      <c r="R106" s="221">
        <f>Q106*H106</f>
        <v>0</v>
      </c>
      <c r="S106" s="221">
        <v>0</v>
      </c>
      <c r="T106" s="222">
        <f>S106*H106</f>
        <v>0</v>
      </c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R106" s="223" t="s">
        <v>115</v>
      </c>
      <c r="AT106" s="223" t="s">
        <v>160</v>
      </c>
      <c r="AU106" s="223" t="s">
        <v>83</v>
      </c>
      <c r="AY106" s="17" t="s">
        <v>159</v>
      </c>
      <c r="BE106" s="224">
        <f>IF(N106="základní",J106,0)</f>
        <v>0</v>
      </c>
      <c r="BF106" s="224">
        <f>IF(N106="snížená",J106,0)</f>
        <v>0</v>
      </c>
      <c r="BG106" s="224">
        <f>IF(N106="zákl. přenesená",J106,0)</f>
        <v>0</v>
      </c>
      <c r="BH106" s="224">
        <f>IF(N106="sníž. přenesená",J106,0)</f>
        <v>0</v>
      </c>
      <c r="BI106" s="224">
        <f>IF(N106="nulová",J106,0)</f>
        <v>0</v>
      </c>
      <c r="BJ106" s="17" t="s">
        <v>81</v>
      </c>
      <c r="BK106" s="224">
        <f>ROUND(I106*H106,2)</f>
        <v>0</v>
      </c>
      <c r="BL106" s="17" t="s">
        <v>115</v>
      </c>
      <c r="BM106" s="223" t="s">
        <v>1946</v>
      </c>
    </row>
    <row r="107" s="2" customFormat="1">
      <c r="A107" s="38"/>
      <c r="B107" s="39"/>
      <c r="C107" s="40"/>
      <c r="D107" s="225" t="s">
        <v>166</v>
      </c>
      <c r="E107" s="40"/>
      <c r="F107" s="226" t="s">
        <v>1945</v>
      </c>
      <c r="G107" s="40"/>
      <c r="H107" s="40"/>
      <c r="I107" s="227"/>
      <c r="J107" s="40"/>
      <c r="K107" s="40"/>
      <c r="L107" s="44"/>
      <c r="M107" s="228"/>
      <c r="N107" s="229"/>
      <c r="O107" s="84"/>
      <c r="P107" s="84"/>
      <c r="Q107" s="84"/>
      <c r="R107" s="84"/>
      <c r="S107" s="84"/>
      <c r="T107" s="85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T107" s="17" t="s">
        <v>166</v>
      </c>
      <c r="AU107" s="17" t="s">
        <v>83</v>
      </c>
    </row>
    <row r="108" s="2" customFormat="1" ht="16.5" customHeight="1">
      <c r="A108" s="38"/>
      <c r="B108" s="39"/>
      <c r="C108" s="212" t="s">
        <v>232</v>
      </c>
      <c r="D108" s="212" t="s">
        <v>160</v>
      </c>
      <c r="E108" s="213" t="s">
        <v>232</v>
      </c>
      <c r="F108" s="214" t="s">
        <v>1947</v>
      </c>
      <c r="G108" s="215" t="s">
        <v>338</v>
      </c>
      <c r="H108" s="216">
        <v>18</v>
      </c>
      <c r="I108" s="217"/>
      <c r="J108" s="218">
        <f>ROUND(I108*H108,2)</f>
        <v>0</v>
      </c>
      <c r="K108" s="214" t="s">
        <v>19</v>
      </c>
      <c r="L108" s="44"/>
      <c r="M108" s="219" t="s">
        <v>19</v>
      </c>
      <c r="N108" s="220" t="s">
        <v>44</v>
      </c>
      <c r="O108" s="84"/>
      <c r="P108" s="221">
        <f>O108*H108</f>
        <v>0</v>
      </c>
      <c r="Q108" s="221">
        <v>0</v>
      </c>
      <c r="R108" s="221">
        <f>Q108*H108</f>
        <v>0</v>
      </c>
      <c r="S108" s="221">
        <v>0</v>
      </c>
      <c r="T108" s="222">
        <f>S108*H108</f>
        <v>0</v>
      </c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  <c r="AR108" s="223" t="s">
        <v>115</v>
      </c>
      <c r="AT108" s="223" t="s">
        <v>160</v>
      </c>
      <c r="AU108" s="223" t="s">
        <v>83</v>
      </c>
      <c r="AY108" s="17" t="s">
        <v>159</v>
      </c>
      <c r="BE108" s="224">
        <f>IF(N108="základní",J108,0)</f>
        <v>0</v>
      </c>
      <c r="BF108" s="224">
        <f>IF(N108="snížená",J108,0)</f>
        <v>0</v>
      </c>
      <c r="BG108" s="224">
        <f>IF(N108="zákl. přenesená",J108,0)</f>
        <v>0</v>
      </c>
      <c r="BH108" s="224">
        <f>IF(N108="sníž. přenesená",J108,0)</f>
        <v>0</v>
      </c>
      <c r="BI108" s="224">
        <f>IF(N108="nulová",J108,0)</f>
        <v>0</v>
      </c>
      <c r="BJ108" s="17" t="s">
        <v>81</v>
      </c>
      <c r="BK108" s="224">
        <f>ROUND(I108*H108,2)</f>
        <v>0</v>
      </c>
      <c r="BL108" s="17" t="s">
        <v>115</v>
      </c>
      <c r="BM108" s="223" t="s">
        <v>1948</v>
      </c>
    </row>
    <row r="109" s="2" customFormat="1">
      <c r="A109" s="38"/>
      <c r="B109" s="39"/>
      <c r="C109" s="40"/>
      <c r="D109" s="225" t="s">
        <v>166</v>
      </c>
      <c r="E109" s="40"/>
      <c r="F109" s="226" t="s">
        <v>1949</v>
      </c>
      <c r="G109" s="40"/>
      <c r="H109" s="40"/>
      <c r="I109" s="227"/>
      <c r="J109" s="40"/>
      <c r="K109" s="40"/>
      <c r="L109" s="44"/>
      <c r="M109" s="228"/>
      <c r="N109" s="229"/>
      <c r="O109" s="84"/>
      <c r="P109" s="84"/>
      <c r="Q109" s="84"/>
      <c r="R109" s="84"/>
      <c r="S109" s="84"/>
      <c r="T109" s="85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  <c r="AT109" s="17" t="s">
        <v>166</v>
      </c>
      <c r="AU109" s="17" t="s">
        <v>83</v>
      </c>
    </row>
    <row r="110" s="2" customFormat="1" ht="16.5" customHeight="1">
      <c r="A110" s="38"/>
      <c r="B110" s="39"/>
      <c r="C110" s="212" t="s">
        <v>239</v>
      </c>
      <c r="D110" s="212" t="s">
        <v>160</v>
      </c>
      <c r="E110" s="213" t="s">
        <v>239</v>
      </c>
      <c r="F110" s="214" t="s">
        <v>1950</v>
      </c>
      <c r="G110" s="215" t="s">
        <v>299</v>
      </c>
      <c r="H110" s="216">
        <v>190</v>
      </c>
      <c r="I110" s="217"/>
      <c r="J110" s="218">
        <f>ROUND(I110*H110,2)</f>
        <v>0</v>
      </c>
      <c r="K110" s="214" t="s">
        <v>19</v>
      </c>
      <c r="L110" s="44"/>
      <c r="M110" s="219" t="s">
        <v>19</v>
      </c>
      <c r="N110" s="220" t="s">
        <v>44</v>
      </c>
      <c r="O110" s="84"/>
      <c r="P110" s="221">
        <f>O110*H110</f>
        <v>0</v>
      </c>
      <c r="Q110" s="221">
        <v>0</v>
      </c>
      <c r="R110" s="221">
        <f>Q110*H110</f>
        <v>0</v>
      </c>
      <c r="S110" s="221">
        <v>0</v>
      </c>
      <c r="T110" s="222">
        <f>S110*H110</f>
        <v>0</v>
      </c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R110" s="223" t="s">
        <v>115</v>
      </c>
      <c r="AT110" s="223" t="s">
        <v>160</v>
      </c>
      <c r="AU110" s="223" t="s">
        <v>83</v>
      </c>
      <c r="AY110" s="17" t="s">
        <v>159</v>
      </c>
      <c r="BE110" s="224">
        <f>IF(N110="základní",J110,0)</f>
        <v>0</v>
      </c>
      <c r="BF110" s="224">
        <f>IF(N110="snížená",J110,0)</f>
        <v>0</v>
      </c>
      <c r="BG110" s="224">
        <f>IF(N110="zákl. přenesená",J110,0)</f>
        <v>0</v>
      </c>
      <c r="BH110" s="224">
        <f>IF(N110="sníž. přenesená",J110,0)</f>
        <v>0</v>
      </c>
      <c r="BI110" s="224">
        <f>IF(N110="nulová",J110,0)</f>
        <v>0</v>
      </c>
      <c r="BJ110" s="17" t="s">
        <v>81</v>
      </c>
      <c r="BK110" s="224">
        <f>ROUND(I110*H110,2)</f>
        <v>0</v>
      </c>
      <c r="BL110" s="17" t="s">
        <v>115</v>
      </c>
      <c r="BM110" s="223" t="s">
        <v>1951</v>
      </c>
    </row>
    <row r="111" s="2" customFormat="1">
      <c r="A111" s="38"/>
      <c r="B111" s="39"/>
      <c r="C111" s="40"/>
      <c r="D111" s="225" t="s">
        <v>166</v>
      </c>
      <c r="E111" s="40"/>
      <c r="F111" s="226" t="s">
        <v>1950</v>
      </c>
      <c r="G111" s="40"/>
      <c r="H111" s="40"/>
      <c r="I111" s="227"/>
      <c r="J111" s="40"/>
      <c r="K111" s="40"/>
      <c r="L111" s="44"/>
      <c r="M111" s="228"/>
      <c r="N111" s="229"/>
      <c r="O111" s="84"/>
      <c r="P111" s="84"/>
      <c r="Q111" s="84"/>
      <c r="R111" s="84"/>
      <c r="S111" s="84"/>
      <c r="T111" s="85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  <c r="AT111" s="17" t="s">
        <v>166</v>
      </c>
      <c r="AU111" s="17" t="s">
        <v>83</v>
      </c>
    </row>
    <row r="112" s="2" customFormat="1" ht="16.5" customHeight="1">
      <c r="A112" s="38"/>
      <c r="B112" s="39"/>
      <c r="C112" s="212" t="s">
        <v>8</v>
      </c>
      <c r="D112" s="212" t="s">
        <v>160</v>
      </c>
      <c r="E112" s="213" t="s">
        <v>8</v>
      </c>
      <c r="F112" s="214" t="s">
        <v>1952</v>
      </c>
      <c r="G112" s="215" t="s">
        <v>174</v>
      </c>
      <c r="H112" s="216">
        <v>0.29999999999999999</v>
      </c>
      <c r="I112" s="217"/>
      <c r="J112" s="218">
        <f>ROUND(I112*H112,2)</f>
        <v>0</v>
      </c>
      <c r="K112" s="214" t="s">
        <v>19</v>
      </c>
      <c r="L112" s="44"/>
      <c r="M112" s="219" t="s">
        <v>19</v>
      </c>
      <c r="N112" s="220" t="s">
        <v>44</v>
      </c>
      <c r="O112" s="84"/>
      <c r="P112" s="221">
        <f>O112*H112</f>
        <v>0</v>
      </c>
      <c r="Q112" s="221">
        <v>0</v>
      </c>
      <c r="R112" s="221">
        <f>Q112*H112</f>
        <v>0</v>
      </c>
      <c r="S112" s="221">
        <v>0</v>
      </c>
      <c r="T112" s="222">
        <f>S112*H112</f>
        <v>0</v>
      </c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  <c r="AR112" s="223" t="s">
        <v>115</v>
      </c>
      <c r="AT112" s="223" t="s">
        <v>160</v>
      </c>
      <c r="AU112" s="223" t="s">
        <v>83</v>
      </c>
      <c r="AY112" s="17" t="s">
        <v>159</v>
      </c>
      <c r="BE112" s="224">
        <f>IF(N112="základní",J112,0)</f>
        <v>0</v>
      </c>
      <c r="BF112" s="224">
        <f>IF(N112="snížená",J112,0)</f>
        <v>0</v>
      </c>
      <c r="BG112" s="224">
        <f>IF(N112="zákl. přenesená",J112,0)</f>
        <v>0</v>
      </c>
      <c r="BH112" s="224">
        <f>IF(N112="sníž. přenesená",J112,0)</f>
        <v>0</v>
      </c>
      <c r="BI112" s="224">
        <f>IF(N112="nulová",J112,0)</f>
        <v>0</v>
      </c>
      <c r="BJ112" s="17" t="s">
        <v>81</v>
      </c>
      <c r="BK112" s="224">
        <f>ROUND(I112*H112,2)</f>
        <v>0</v>
      </c>
      <c r="BL112" s="17" t="s">
        <v>115</v>
      </c>
      <c r="BM112" s="223" t="s">
        <v>1953</v>
      </c>
    </row>
    <row r="113" s="2" customFormat="1">
      <c r="A113" s="38"/>
      <c r="B113" s="39"/>
      <c r="C113" s="40"/>
      <c r="D113" s="225" t="s">
        <v>166</v>
      </c>
      <c r="E113" s="40"/>
      <c r="F113" s="226" t="s">
        <v>1952</v>
      </c>
      <c r="G113" s="40"/>
      <c r="H113" s="40"/>
      <c r="I113" s="227"/>
      <c r="J113" s="40"/>
      <c r="K113" s="40"/>
      <c r="L113" s="44"/>
      <c r="M113" s="243"/>
      <c r="N113" s="244"/>
      <c r="O113" s="245"/>
      <c r="P113" s="245"/>
      <c r="Q113" s="245"/>
      <c r="R113" s="245"/>
      <c r="S113" s="245"/>
      <c r="T113" s="246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  <c r="AT113" s="17" t="s">
        <v>166</v>
      </c>
      <c r="AU113" s="17" t="s">
        <v>83</v>
      </c>
    </row>
    <row r="114" s="2" customFormat="1" ht="6.96" customHeight="1">
      <c r="A114" s="38"/>
      <c r="B114" s="59"/>
      <c r="C114" s="60"/>
      <c r="D114" s="60"/>
      <c r="E114" s="60"/>
      <c r="F114" s="60"/>
      <c r="G114" s="60"/>
      <c r="H114" s="60"/>
      <c r="I114" s="60"/>
      <c r="J114" s="60"/>
      <c r="K114" s="60"/>
      <c r="L114" s="44"/>
      <c r="M114" s="38"/>
      <c r="O114" s="38"/>
      <c r="P114" s="38"/>
      <c r="Q114" s="38"/>
      <c r="R114" s="38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</sheetData>
  <sheetProtection sheet="1" autoFilter="0" formatColumns="0" formatRows="0" objects="1" scenarios="1" spinCount="100000" saltValue="iFdwsZzxC+5g06LXrxlALP5g6BZyxP9WPvnolRmHxovWR92QtrVOuAsdug48v8WRTuS3X0aCK+KlOuCuluAigg==" hashValue="mJYcmXImOYyC+KwLGkEc2asQDpzEe5bgjSkWKH22d0x4FwzcRa4AyB9i5owyL1FYDAuJ7kmeeRmEDhefdaA8lw==" algorithmName="SHA-512" password="CC35"/>
  <autoFilter ref="C86:K113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75:H75"/>
    <mergeCell ref="E77:H77"/>
    <mergeCell ref="E79:H79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1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124</v>
      </c>
    </row>
    <row r="3" s="1" customFormat="1" ht="6.96" customHeight="1">
      <c r="B3" s="138"/>
      <c r="C3" s="139"/>
      <c r="D3" s="139"/>
      <c r="E3" s="139"/>
      <c r="F3" s="139"/>
      <c r="G3" s="139"/>
      <c r="H3" s="139"/>
      <c r="I3" s="139"/>
      <c r="J3" s="139"/>
      <c r="K3" s="139"/>
      <c r="L3" s="20"/>
      <c r="AT3" s="17" t="s">
        <v>83</v>
      </c>
    </row>
    <row r="4" s="1" customFormat="1" ht="24.96" customHeight="1">
      <c r="B4" s="20"/>
      <c r="D4" s="140" t="s">
        <v>128</v>
      </c>
      <c r="L4" s="20"/>
      <c r="M4" s="141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42" t="s">
        <v>16</v>
      </c>
      <c r="L6" s="20"/>
    </row>
    <row r="7" s="1" customFormat="1" ht="16.5" customHeight="1">
      <c r="B7" s="20"/>
      <c r="E7" s="143" t="str">
        <f>'Rekapitulace stavby'!K6</f>
        <v>Sázava - sběrný dvůr</v>
      </c>
      <c r="F7" s="142"/>
      <c r="G7" s="142"/>
      <c r="H7" s="142"/>
      <c r="L7" s="20"/>
    </row>
    <row r="8" s="1" customFormat="1" ht="12" customHeight="1">
      <c r="B8" s="20"/>
      <c r="D8" s="142" t="s">
        <v>129</v>
      </c>
      <c r="L8" s="20"/>
    </row>
    <row r="9" s="2" customFormat="1" ht="16.5" customHeight="1">
      <c r="A9" s="38"/>
      <c r="B9" s="44"/>
      <c r="C9" s="38"/>
      <c r="D9" s="38"/>
      <c r="E9" s="143" t="s">
        <v>1954</v>
      </c>
      <c r="F9" s="38"/>
      <c r="G9" s="38"/>
      <c r="H9" s="38"/>
      <c r="I9" s="38"/>
      <c r="J9" s="38"/>
      <c r="K9" s="38"/>
      <c r="L9" s="144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 ht="12" customHeight="1">
      <c r="A10" s="38"/>
      <c r="B10" s="44"/>
      <c r="C10" s="38"/>
      <c r="D10" s="142" t="s">
        <v>692</v>
      </c>
      <c r="E10" s="38"/>
      <c r="F10" s="38"/>
      <c r="G10" s="38"/>
      <c r="H10" s="38"/>
      <c r="I10" s="38"/>
      <c r="J10" s="38"/>
      <c r="K10" s="38"/>
      <c r="L10" s="144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6.5" customHeight="1">
      <c r="A11" s="38"/>
      <c r="B11" s="44"/>
      <c r="C11" s="38"/>
      <c r="D11" s="38"/>
      <c r="E11" s="145" t="s">
        <v>693</v>
      </c>
      <c r="F11" s="38"/>
      <c r="G11" s="38"/>
      <c r="H11" s="38"/>
      <c r="I11" s="38"/>
      <c r="J11" s="38"/>
      <c r="K11" s="38"/>
      <c r="L11" s="144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>
      <c r="A12" s="38"/>
      <c r="B12" s="44"/>
      <c r="C12" s="38"/>
      <c r="D12" s="38"/>
      <c r="E12" s="38"/>
      <c r="F12" s="38"/>
      <c r="G12" s="38"/>
      <c r="H12" s="38"/>
      <c r="I12" s="38"/>
      <c r="J12" s="38"/>
      <c r="K12" s="38"/>
      <c r="L12" s="144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2" customHeight="1">
      <c r="A13" s="38"/>
      <c r="B13" s="44"/>
      <c r="C13" s="38"/>
      <c r="D13" s="142" t="s">
        <v>18</v>
      </c>
      <c r="E13" s="38"/>
      <c r="F13" s="133" t="s">
        <v>19</v>
      </c>
      <c r="G13" s="38"/>
      <c r="H13" s="38"/>
      <c r="I13" s="142" t="s">
        <v>20</v>
      </c>
      <c r="J13" s="133" t="s">
        <v>19</v>
      </c>
      <c r="K13" s="38"/>
      <c r="L13" s="144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42" t="s">
        <v>21</v>
      </c>
      <c r="E14" s="38"/>
      <c r="F14" s="133" t="s">
        <v>33</v>
      </c>
      <c r="G14" s="38"/>
      <c r="H14" s="38"/>
      <c r="I14" s="142" t="s">
        <v>23</v>
      </c>
      <c r="J14" s="146" t="str">
        <f>'Rekapitulace stavby'!AN8</f>
        <v>14. 4. 2021</v>
      </c>
      <c r="K14" s="38"/>
      <c r="L14" s="144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0.8" customHeight="1">
      <c r="A15" s="38"/>
      <c r="B15" s="44"/>
      <c r="C15" s="38"/>
      <c r="D15" s="38"/>
      <c r="E15" s="38"/>
      <c r="F15" s="38"/>
      <c r="G15" s="38"/>
      <c r="H15" s="38"/>
      <c r="I15" s="38"/>
      <c r="J15" s="38"/>
      <c r="K15" s="38"/>
      <c r="L15" s="144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12" customHeight="1">
      <c r="A16" s="38"/>
      <c r="B16" s="44"/>
      <c r="C16" s="38"/>
      <c r="D16" s="142" t="s">
        <v>25</v>
      </c>
      <c r="E16" s="38"/>
      <c r="F16" s="38"/>
      <c r="G16" s="38"/>
      <c r="H16" s="38"/>
      <c r="I16" s="142" t="s">
        <v>26</v>
      </c>
      <c r="J16" s="133" t="str">
        <f>IF('Rekapitulace stavby'!AN10="","",'Rekapitulace stavby'!AN10)</f>
        <v>00236411</v>
      </c>
      <c r="K16" s="38"/>
      <c r="L16" s="144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8" customHeight="1">
      <c r="A17" s="38"/>
      <c r="B17" s="44"/>
      <c r="C17" s="38"/>
      <c r="D17" s="38"/>
      <c r="E17" s="133" t="str">
        <f>IF('Rekapitulace stavby'!E11="","",'Rekapitulace stavby'!E11)</f>
        <v>město Sázava</v>
      </c>
      <c r="F17" s="38"/>
      <c r="G17" s="38"/>
      <c r="H17" s="38"/>
      <c r="I17" s="142" t="s">
        <v>29</v>
      </c>
      <c r="J17" s="133" t="str">
        <f>IF('Rekapitulace stavby'!AN11="","",'Rekapitulace stavby'!AN11)</f>
        <v/>
      </c>
      <c r="K17" s="38"/>
      <c r="L17" s="144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6.96" customHeight="1">
      <c r="A18" s="38"/>
      <c r="B18" s="44"/>
      <c r="C18" s="38"/>
      <c r="D18" s="38"/>
      <c r="E18" s="38"/>
      <c r="F18" s="38"/>
      <c r="G18" s="38"/>
      <c r="H18" s="38"/>
      <c r="I18" s="38"/>
      <c r="J18" s="38"/>
      <c r="K18" s="38"/>
      <c r="L18" s="144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12" customHeight="1">
      <c r="A19" s="38"/>
      <c r="B19" s="44"/>
      <c r="C19" s="38"/>
      <c r="D19" s="142" t="s">
        <v>30</v>
      </c>
      <c r="E19" s="38"/>
      <c r="F19" s="38"/>
      <c r="G19" s="38"/>
      <c r="H19" s="38"/>
      <c r="I19" s="142" t="s">
        <v>26</v>
      </c>
      <c r="J19" s="33" t="str">
        <f>'Rekapitulace stavby'!AN13</f>
        <v>Vyplň údaj</v>
      </c>
      <c r="K19" s="38"/>
      <c r="L19" s="144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8" customHeight="1">
      <c r="A20" s="38"/>
      <c r="B20" s="44"/>
      <c r="C20" s="38"/>
      <c r="D20" s="38"/>
      <c r="E20" s="33" t="str">
        <f>'Rekapitulace stavby'!E14</f>
        <v>Vyplň údaj</v>
      </c>
      <c r="F20" s="133"/>
      <c r="G20" s="133"/>
      <c r="H20" s="133"/>
      <c r="I20" s="142" t="s">
        <v>29</v>
      </c>
      <c r="J20" s="33" t="str">
        <f>'Rekapitulace stavby'!AN14</f>
        <v>Vyplň údaj</v>
      </c>
      <c r="K20" s="38"/>
      <c r="L20" s="144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6.96" customHeight="1">
      <c r="A21" s="38"/>
      <c r="B21" s="44"/>
      <c r="C21" s="38"/>
      <c r="D21" s="38"/>
      <c r="E21" s="38"/>
      <c r="F21" s="38"/>
      <c r="G21" s="38"/>
      <c r="H21" s="38"/>
      <c r="I21" s="38"/>
      <c r="J21" s="38"/>
      <c r="K21" s="38"/>
      <c r="L21" s="144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12" customHeight="1">
      <c r="A22" s="38"/>
      <c r="B22" s="44"/>
      <c r="C22" s="38"/>
      <c r="D22" s="142" t="s">
        <v>32</v>
      </c>
      <c r="E22" s="38"/>
      <c r="F22" s="38"/>
      <c r="G22" s="38"/>
      <c r="H22" s="38"/>
      <c r="I22" s="142" t="s">
        <v>26</v>
      </c>
      <c r="J22" s="133" t="str">
        <f>IF('Rekapitulace stavby'!AN16="","",'Rekapitulace stavby'!AN16)</f>
        <v/>
      </c>
      <c r="K22" s="38"/>
      <c r="L22" s="144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8" customHeight="1">
      <c r="A23" s="38"/>
      <c r="B23" s="44"/>
      <c r="C23" s="38"/>
      <c r="D23" s="38"/>
      <c r="E23" s="133" t="str">
        <f>IF('Rekapitulace stavby'!E17="","",'Rekapitulace stavby'!E17)</f>
        <v xml:space="preserve"> </v>
      </c>
      <c r="F23" s="38"/>
      <c r="G23" s="38"/>
      <c r="H23" s="38"/>
      <c r="I23" s="142" t="s">
        <v>29</v>
      </c>
      <c r="J23" s="133" t="str">
        <f>IF('Rekapitulace stavby'!AN17="","",'Rekapitulace stavby'!AN17)</f>
        <v/>
      </c>
      <c r="K23" s="38"/>
      <c r="L23" s="144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6.96" customHeight="1">
      <c r="A24" s="38"/>
      <c r="B24" s="44"/>
      <c r="C24" s="38"/>
      <c r="D24" s="38"/>
      <c r="E24" s="38"/>
      <c r="F24" s="38"/>
      <c r="G24" s="38"/>
      <c r="H24" s="38"/>
      <c r="I24" s="38"/>
      <c r="J24" s="38"/>
      <c r="K24" s="38"/>
      <c r="L24" s="144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12" customHeight="1">
      <c r="A25" s="38"/>
      <c r="B25" s="44"/>
      <c r="C25" s="38"/>
      <c r="D25" s="142" t="s">
        <v>35</v>
      </c>
      <c r="E25" s="38"/>
      <c r="F25" s="38"/>
      <c r="G25" s="38"/>
      <c r="H25" s="38"/>
      <c r="I25" s="142" t="s">
        <v>26</v>
      </c>
      <c r="J25" s="133" t="str">
        <f>IF('Rekapitulace stavby'!AN19="","",'Rekapitulace stavby'!AN19)</f>
        <v/>
      </c>
      <c r="K25" s="38"/>
      <c r="L25" s="144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8" customHeight="1">
      <c r="A26" s="38"/>
      <c r="B26" s="44"/>
      <c r="C26" s="38"/>
      <c r="D26" s="38"/>
      <c r="E26" s="133" t="str">
        <f>IF('Rekapitulace stavby'!E20="","",'Rekapitulace stavby'!E20)</f>
        <v>Marcel Cikánek</v>
      </c>
      <c r="F26" s="38"/>
      <c r="G26" s="38"/>
      <c r="H26" s="38"/>
      <c r="I26" s="142" t="s">
        <v>29</v>
      </c>
      <c r="J26" s="133" t="str">
        <f>IF('Rekapitulace stavby'!AN20="","",'Rekapitulace stavby'!AN20)</f>
        <v/>
      </c>
      <c r="K26" s="38"/>
      <c r="L26" s="144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2" customFormat="1" ht="6.96" customHeight="1">
      <c r="A27" s="38"/>
      <c r="B27" s="44"/>
      <c r="C27" s="38"/>
      <c r="D27" s="38"/>
      <c r="E27" s="38"/>
      <c r="F27" s="38"/>
      <c r="G27" s="38"/>
      <c r="H27" s="38"/>
      <c r="I27" s="38"/>
      <c r="J27" s="38"/>
      <c r="K27" s="38"/>
      <c r="L27" s="144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</row>
    <row r="28" s="2" customFormat="1" ht="12" customHeight="1">
      <c r="A28" s="38"/>
      <c r="B28" s="44"/>
      <c r="C28" s="38"/>
      <c r="D28" s="142" t="s">
        <v>37</v>
      </c>
      <c r="E28" s="38"/>
      <c r="F28" s="38"/>
      <c r="G28" s="38"/>
      <c r="H28" s="38"/>
      <c r="I28" s="38"/>
      <c r="J28" s="38"/>
      <c r="K28" s="38"/>
      <c r="L28" s="144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8" customFormat="1" ht="16.5" customHeight="1">
      <c r="A29" s="147"/>
      <c r="B29" s="148"/>
      <c r="C29" s="147"/>
      <c r="D29" s="147"/>
      <c r="E29" s="149" t="s">
        <v>19</v>
      </c>
      <c r="F29" s="149"/>
      <c r="G29" s="149"/>
      <c r="H29" s="149"/>
      <c r="I29" s="147"/>
      <c r="J29" s="147"/>
      <c r="K29" s="147"/>
      <c r="L29" s="150"/>
      <c r="S29" s="147"/>
      <c r="T29" s="147"/>
      <c r="U29" s="147"/>
      <c r="V29" s="147"/>
      <c r="W29" s="147"/>
      <c r="X29" s="147"/>
      <c r="Y29" s="147"/>
      <c r="Z29" s="147"/>
      <c r="AA29" s="147"/>
      <c r="AB29" s="147"/>
      <c r="AC29" s="147"/>
      <c r="AD29" s="147"/>
      <c r="AE29" s="147"/>
    </row>
    <row r="30" s="2" customFormat="1" ht="6.96" customHeight="1">
      <c r="A30" s="38"/>
      <c r="B30" s="44"/>
      <c r="C30" s="38"/>
      <c r="D30" s="38"/>
      <c r="E30" s="38"/>
      <c r="F30" s="38"/>
      <c r="G30" s="38"/>
      <c r="H30" s="38"/>
      <c r="I30" s="38"/>
      <c r="J30" s="38"/>
      <c r="K30" s="38"/>
      <c r="L30" s="144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51"/>
      <c r="E31" s="151"/>
      <c r="F31" s="151"/>
      <c r="G31" s="151"/>
      <c r="H31" s="151"/>
      <c r="I31" s="151"/>
      <c r="J31" s="151"/>
      <c r="K31" s="151"/>
      <c r="L31" s="144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25.44" customHeight="1">
      <c r="A32" s="38"/>
      <c r="B32" s="44"/>
      <c r="C32" s="38"/>
      <c r="D32" s="152" t="s">
        <v>39</v>
      </c>
      <c r="E32" s="38"/>
      <c r="F32" s="38"/>
      <c r="G32" s="38"/>
      <c r="H32" s="38"/>
      <c r="I32" s="38"/>
      <c r="J32" s="153">
        <f>ROUND(J93, 2)</f>
        <v>0</v>
      </c>
      <c r="K32" s="38"/>
      <c r="L32" s="144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6.96" customHeight="1">
      <c r="A33" s="38"/>
      <c r="B33" s="44"/>
      <c r="C33" s="38"/>
      <c r="D33" s="151"/>
      <c r="E33" s="151"/>
      <c r="F33" s="151"/>
      <c r="G33" s="151"/>
      <c r="H33" s="151"/>
      <c r="I33" s="151"/>
      <c r="J33" s="151"/>
      <c r="K33" s="151"/>
      <c r="L33" s="144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38"/>
      <c r="F34" s="154" t="s">
        <v>41</v>
      </c>
      <c r="G34" s="38"/>
      <c r="H34" s="38"/>
      <c r="I34" s="154" t="s">
        <v>40</v>
      </c>
      <c r="J34" s="154" t="s">
        <v>42</v>
      </c>
      <c r="K34" s="38"/>
      <c r="L34" s="144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s="2" customFormat="1" ht="14.4" customHeight="1">
      <c r="A35" s="38"/>
      <c r="B35" s="44"/>
      <c r="C35" s="38"/>
      <c r="D35" s="155" t="s">
        <v>43</v>
      </c>
      <c r="E35" s="142" t="s">
        <v>44</v>
      </c>
      <c r="F35" s="156">
        <f>ROUND((SUM(BE93:BE215)),  2)</f>
        <v>0</v>
      </c>
      <c r="G35" s="38"/>
      <c r="H35" s="38"/>
      <c r="I35" s="157">
        <v>0.20999999999999999</v>
      </c>
      <c r="J35" s="156">
        <f>ROUND(((SUM(BE93:BE215))*I35),  2)</f>
        <v>0</v>
      </c>
      <c r="K35" s="38"/>
      <c r="L35" s="144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s="2" customFormat="1" ht="14.4" customHeight="1">
      <c r="A36" s="38"/>
      <c r="B36" s="44"/>
      <c r="C36" s="38"/>
      <c r="D36" s="38"/>
      <c r="E36" s="142" t="s">
        <v>45</v>
      </c>
      <c r="F36" s="156">
        <f>ROUND((SUM(BF93:BF215)),  2)</f>
        <v>0</v>
      </c>
      <c r="G36" s="38"/>
      <c r="H36" s="38"/>
      <c r="I36" s="157">
        <v>0.12</v>
      </c>
      <c r="J36" s="156">
        <f>ROUND(((SUM(BF93:BF215))*I36),  2)</f>
        <v>0</v>
      </c>
      <c r="K36" s="38"/>
      <c r="L36" s="144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42" t="s">
        <v>46</v>
      </c>
      <c r="F37" s="156">
        <f>ROUND((SUM(BG93:BG215)),  2)</f>
        <v>0</v>
      </c>
      <c r="G37" s="38"/>
      <c r="H37" s="38"/>
      <c r="I37" s="157">
        <v>0.20999999999999999</v>
      </c>
      <c r="J37" s="156">
        <f>0</f>
        <v>0</v>
      </c>
      <c r="K37" s="38"/>
      <c r="L37" s="144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hidden="1" s="2" customFormat="1" ht="14.4" customHeight="1">
      <c r="A38" s="38"/>
      <c r="B38" s="44"/>
      <c r="C38" s="38"/>
      <c r="D38" s="38"/>
      <c r="E38" s="142" t="s">
        <v>47</v>
      </c>
      <c r="F38" s="156">
        <f>ROUND((SUM(BH93:BH215)),  2)</f>
        <v>0</v>
      </c>
      <c r="G38" s="38"/>
      <c r="H38" s="38"/>
      <c r="I38" s="157">
        <v>0.12</v>
      </c>
      <c r="J38" s="156">
        <f>0</f>
        <v>0</v>
      </c>
      <c r="K38" s="38"/>
      <c r="L38" s="144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hidden="1" s="2" customFormat="1" ht="14.4" customHeight="1">
      <c r="A39" s="38"/>
      <c r="B39" s="44"/>
      <c r="C39" s="38"/>
      <c r="D39" s="38"/>
      <c r="E39" s="142" t="s">
        <v>48</v>
      </c>
      <c r="F39" s="156">
        <f>ROUND((SUM(BI93:BI215)),  2)</f>
        <v>0</v>
      </c>
      <c r="G39" s="38"/>
      <c r="H39" s="38"/>
      <c r="I39" s="157">
        <v>0</v>
      </c>
      <c r="J39" s="156">
        <f>0</f>
        <v>0</v>
      </c>
      <c r="K39" s="38"/>
      <c r="L39" s="144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6.96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144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2" customFormat="1" ht="25.44" customHeight="1">
      <c r="A41" s="38"/>
      <c r="B41" s="44"/>
      <c r="C41" s="158"/>
      <c r="D41" s="159" t="s">
        <v>49</v>
      </c>
      <c r="E41" s="160"/>
      <c r="F41" s="160"/>
      <c r="G41" s="161" t="s">
        <v>50</v>
      </c>
      <c r="H41" s="162" t="s">
        <v>51</v>
      </c>
      <c r="I41" s="160"/>
      <c r="J41" s="163">
        <f>SUM(J32:J39)</f>
        <v>0</v>
      </c>
      <c r="K41" s="164"/>
      <c r="L41" s="144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</row>
    <row r="42" s="2" customFormat="1" ht="14.4" customHeight="1">
      <c r="A42" s="38"/>
      <c r="B42" s="165"/>
      <c r="C42" s="166"/>
      <c r="D42" s="166"/>
      <c r="E42" s="166"/>
      <c r="F42" s="166"/>
      <c r="G42" s="166"/>
      <c r="H42" s="166"/>
      <c r="I42" s="166"/>
      <c r="J42" s="166"/>
      <c r="K42" s="166"/>
      <c r="L42" s="144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</row>
    <row r="46" s="2" customFormat="1" ht="6.96" customHeight="1">
      <c r="A46" s="38"/>
      <c r="B46" s="167"/>
      <c r="C46" s="168"/>
      <c r="D46" s="168"/>
      <c r="E46" s="168"/>
      <c r="F46" s="168"/>
      <c r="G46" s="168"/>
      <c r="H46" s="168"/>
      <c r="I46" s="168"/>
      <c r="J46" s="168"/>
      <c r="K46" s="168"/>
      <c r="L46" s="144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</row>
    <row r="47" s="2" customFormat="1" ht="24.96" customHeight="1">
      <c r="A47" s="38"/>
      <c r="B47" s="39"/>
      <c r="C47" s="23" t="s">
        <v>131</v>
      </c>
      <c r="D47" s="40"/>
      <c r="E47" s="40"/>
      <c r="F47" s="40"/>
      <c r="G47" s="40"/>
      <c r="H47" s="40"/>
      <c r="I47" s="40"/>
      <c r="J47" s="40"/>
      <c r="K47" s="40"/>
      <c r="L47" s="144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</row>
    <row r="48" s="2" customFormat="1" ht="6.96" customHeight="1">
      <c r="A48" s="38"/>
      <c r="B48" s="39"/>
      <c r="C48" s="40"/>
      <c r="D48" s="40"/>
      <c r="E48" s="40"/>
      <c r="F48" s="40"/>
      <c r="G48" s="40"/>
      <c r="H48" s="40"/>
      <c r="I48" s="40"/>
      <c r="J48" s="40"/>
      <c r="K48" s="40"/>
      <c r="L48" s="144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</row>
    <row r="49" s="2" customFormat="1" ht="12" customHeight="1">
      <c r="A49" s="38"/>
      <c r="B49" s="39"/>
      <c r="C49" s="32" t="s">
        <v>16</v>
      </c>
      <c r="D49" s="40"/>
      <c r="E49" s="40"/>
      <c r="F49" s="40"/>
      <c r="G49" s="40"/>
      <c r="H49" s="40"/>
      <c r="I49" s="40"/>
      <c r="J49" s="40"/>
      <c r="K49" s="40"/>
      <c r="L49" s="144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</row>
    <row r="50" s="2" customFormat="1" ht="16.5" customHeight="1">
      <c r="A50" s="38"/>
      <c r="B50" s="39"/>
      <c r="C50" s="40"/>
      <c r="D50" s="40"/>
      <c r="E50" s="169" t="str">
        <f>E7</f>
        <v>Sázava - sběrný dvůr</v>
      </c>
      <c r="F50" s="32"/>
      <c r="G50" s="32"/>
      <c r="H50" s="32"/>
      <c r="I50" s="40"/>
      <c r="J50" s="40"/>
      <c r="K50" s="40"/>
      <c r="L50" s="144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</row>
    <row r="51" s="1" customFormat="1" ht="12" customHeight="1">
      <c r="B51" s="21"/>
      <c r="C51" s="32" t="s">
        <v>129</v>
      </c>
      <c r="D51" s="22"/>
      <c r="E51" s="22"/>
      <c r="F51" s="22"/>
      <c r="G51" s="22"/>
      <c r="H51" s="22"/>
      <c r="I51" s="22"/>
      <c r="J51" s="22"/>
      <c r="K51" s="22"/>
      <c r="L51" s="20"/>
    </row>
    <row r="52" s="2" customFormat="1" ht="16.5" customHeight="1">
      <c r="A52" s="38"/>
      <c r="B52" s="39"/>
      <c r="C52" s="40"/>
      <c r="D52" s="40"/>
      <c r="E52" s="169" t="s">
        <v>1954</v>
      </c>
      <c r="F52" s="40"/>
      <c r="G52" s="40"/>
      <c r="H52" s="40"/>
      <c r="I52" s="40"/>
      <c r="J52" s="40"/>
      <c r="K52" s="40"/>
      <c r="L52" s="144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</row>
    <row r="53" s="2" customFormat="1" ht="12" customHeight="1">
      <c r="A53" s="38"/>
      <c r="B53" s="39"/>
      <c r="C53" s="32" t="s">
        <v>692</v>
      </c>
      <c r="D53" s="40"/>
      <c r="E53" s="40"/>
      <c r="F53" s="40"/>
      <c r="G53" s="40"/>
      <c r="H53" s="40"/>
      <c r="I53" s="40"/>
      <c r="J53" s="40"/>
      <c r="K53" s="40"/>
      <c r="L53" s="144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</row>
    <row r="54" s="2" customFormat="1" ht="16.5" customHeight="1">
      <c r="A54" s="38"/>
      <c r="B54" s="39"/>
      <c r="C54" s="40"/>
      <c r="D54" s="40"/>
      <c r="E54" s="69" t="str">
        <f>E11</f>
        <v>1 - Stavební práce</v>
      </c>
      <c r="F54" s="40"/>
      <c r="G54" s="40"/>
      <c r="H54" s="40"/>
      <c r="I54" s="40"/>
      <c r="J54" s="40"/>
      <c r="K54" s="40"/>
      <c r="L54" s="144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</row>
    <row r="55" s="2" customFormat="1" ht="6.96" customHeight="1">
      <c r="A55" s="38"/>
      <c r="B55" s="39"/>
      <c r="C55" s="40"/>
      <c r="D55" s="40"/>
      <c r="E55" s="40"/>
      <c r="F55" s="40"/>
      <c r="G55" s="40"/>
      <c r="H55" s="40"/>
      <c r="I55" s="40"/>
      <c r="J55" s="40"/>
      <c r="K55" s="40"/>
      <c r="L55" s="144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</row>
    <row r="56" s="2" customFormat="1" ht="12" customHeight="1">
      <c r="A56" s="38"/>
      <c r="B56" s="39"/>
      <c r="C56" s="32" t="s">
        <v>21</v>
      </c>
      <c r="D56" s="40"/>
      <c r="E56" s="40"/>
      <c r="F56" s="27" t="str">
        <f>F14</f>
        <v xml:space="preserve"> </v>
      </c>
      <c r="G56" s="40"/>
      <c r="H56" s="40"/>
      <c r="I56" s="32" t="s">
        <v>23</v>
      </c>
      <c r="J56" s="72" t="str">
        <f>IF(J14="","",J14)</f>
        <v>14. 4. 2021</v>
      </c>
      <c r="K56" s="40"/>
      <c r="L56" s="144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</row>
    <row r="57" s="2" customFormat="1" ht="6.96" customHeight="1">
      <c r="A57" s="38"/>
      <c r="B57" s="39"/>
      <c r="C57" s="40"/>
      <c r="D57" s="40"/>
      <c r="E57" s="40"/>
      <c r="F57" s="40"/>
      <c r="G57" s="40"/>
      <c r="H57" s="40"/>
      <c r="I57" s="40"/>
      <c r="J57" s="40"/>
      <c r="K57" s="40"/>
      <c r="L57" s="144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</row>
    <row r="58" s="2" customFormat="1" ht="15.15" customHeight="1">
      <c r="A58" s="38"/>
      <c r="B58" s="39"/>
      <c r="C58" s="32" t="s">
        <v>25</v>
      </c>
      <c r="D58" s="40"/>
      <c r="E58" s="40"/>
      <c r="F58" s="27" t="str">
        <f>E17</f>
        <v>město Sázava</v>
      </c>
      <c r="G58" s="40"/>
      <c r="H58" s="40"/>
      <c r="I58" s="32" t="s">
        <v>32</v>
      </c>
      <c r="J58" s="36" t="str">
        <f>E23</f>
        <v xml:space="preserve"> </v>
      </c>
      <c r="K58" s="40"/>
      <c r="L58" s="144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</row>
    <row r="59" s="2" customFormat="1" ht="15.15" customHeight="1">
      <c r="A59" s="38"/>
      <c r="B59" s="39"/>
      <c r="C59" s="32" t="s">
        <v>30</v>
      </c>
      <c r="D59" s="40"/>
      <c r="E59" s="40"/>
      <c r="F59" s="27" t="str">
        <f>IF(E20="","",E20)</f>
        <v>Vyplň údaj</v>
      </c>
      <c r="G59" s="40"/>
      <c r="H59" s="40"/>
      <c r="I59" s="32" t="s">
        <v>35</v>
      </c>
      <c r="J59" s="36" t="str">
        <f>E26</f>
        <v>Marcel Cikánek</v>
      </c>
      <c r="K59" s="40"/>
      <c r="L59" s="144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</row>
    <row r="60" s="2" customFormat="1" ht="10.32" customHeight="1">
      <c r="A60" s="38"/>
      <c r="B60" s="39"/>
      <c r="C60" s="40"/>
      <c r="D60" s="40"/>
      <c r="E60" s="40"/>
      <c r="F60" s="40"/>
      <c r="G60" s="40"/>
      <c r="H60" s="40"/>
      <c r="I60" s="40"/>
      <c r="J60" s="40"/>
      <c r="K60" s="40"/>
      <c r="L60" s="144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</row>
    <row r="61" s="2" customFormat="1" ht="29.28" customHeight="1">
      <c r="A61" s="38"/>
      <c r="B61" s="39"/>
      <c r="C61" s="170" t="s">
        <v>132</v>
      </c>
      <c r="D61" s="171"/>
      <c r="E61" s="171"/>
      <c r="F61" s="171"/>
      <c r="G61" s="171"/>
      <c r="H61" s="171"/>
      <c r="I61" s="171"/>
      <c r="J61" s="172" t="s">
        <v>133</v>
      </c>
      <c r="K61" s="171"/>
      <c r="L61" s="144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 s="2" customFormat="1" ht="10.32" customHeight="1">
      <c r="A62" s="38"/>
      <c r="B62" s="39"/>
      <c r="C62" s="40"/>
      <c r="D62" s="40"/>
      <c r="E62" s="40"/>
      <c r="F62" s="40"/>
      <c r="G62" s="40"/>
      <c r="H62" s="40"/>
      <c r="I62" s="40"/>
      <c r="J62" s="40"/>
      <c r="K62" s="40"/>
      <c r="L62" s="144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</row>
    <row r="63" s="2" customFormat="1" ht="22.8" customHeight="1">
      <c r="A63" s="38"/>
      <c r="B63" s="39"/>
      <c r="C63" s="173" t="s">
        <v>71</v>
      </c>
      <c r="D63" s="40"/>
      <c r="E63" s="40"/>
      <c r="F63" s="40"/>
      <c r="G63" s="40"/>
      <c r="H63" s="40"/>
      <c r="I63" s="40"/>
      <c r="J63" s="102">
        <f>J93</f>
        <v>0</v>
      </c>
      <c r="K63" s="40"/>
      <c r="L63" s="144"/>
      <c r="S63" s="38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  <c r="AU63" s="17" t="s">
        <v>134</v>
      </c>
    </row>
    <row r="64" s="9" customFormat="1" ht="24.96" customHeight="1">
      <c r="A64" s="9"/>
      <c r="B64" s="174"/>
      <c r="C64" s="175"/>
      <c r="D64" s="176" t="s">
        <v>135</v>
      </c>
      <c r="E64" s="177"/>
      <c r="F64" s="177"/>
      <c r="G64" s="177"/>
      <c r="H64" s="177"/>
      <c r="I64" s="177"/>
      <c r="J64" s="178">
        <f>J94</f>
        <v>0</v>
      </c>
      <c r="K64" s="175"/>
      <c r="L64" s="17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10" customFormat="1" ht="19.92" customHeight="1">
      <c r="A65" s="10"/>
      <c r="B65" s="180"/>
      <c r="C65" s="125"/>
      <c r="D65" s="181" t="s">
        <v>1955</v>
      </c>
      <c r="E65" s="182"/>
      <c r="F65" s="182"/>
      <c r="G65" s="182"/>
      <c r="H65" s="182"/>
      <c r="I65" s="182"/>
      <c r="J65" s="183">
        <f>J95</f>
        <v>0</v>
      </c>
      <c r="K65" s="125"/>
      <c r="L65" s="184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80"/>
      <c r="C66" s="125"/>
      <c r="D66" s="181" t="s">
        <v>136</v>
      </c>
      <c r="E66" s="182"/>
      <c r="F66" s="182"/>
      <c r="G66" s="182"/>
      <c r="H66" s="182"/>
      <c r="I66" s="182"/>
      <c r="J66" s="183">
        <f>J98</f>
        <v>0</v>
      </c>
      <c r="K66" s="125"/>
      <c r="L66" s="184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80"/>
      <c r="C67" s="125"/>
      <c r="D67" s="181" t="s">
        <v>704</v>
      </c>
      <c r="E67" s="182"/>
      <c r="F67" s="182"/>
      <c r="G67" s="182"/>
      <c r="H67" s="182"/>
      <c r="I67" s="182"/>
      <c r="J67" s="183">
        <f>J131</f>
        <v>0</v>
      </c>
      <c r="K67" s="125"/>
      <c r="L67" s="184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80"/>
      <c r="C68" s="125"/>
      <c r="D68" s="181" t="s">
        <v>139</v>
      </c>
      <c r="E68" s="182"/>
      <c r="F68" s="182"/>
      <c r="G68" s="182"/>
      <c r="H68" s="182"/>
      <c r="I68" s="182"/>
      <c r="J68" s="183">
        <f>J174</f>
        <v>0</v>
      </c>
      <c r="K68" s="125"/>
      <c r="L68" s="184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9" customFormat="1" ht="24.96" customHeight="1">
      <c r="A69" s="9"/>
      <c r="B69" s="174"/>
      <c r="C69" s="175"/>
      <c r="D69" s="176" t="s">
        <v>141</v>
      </c>
      <c r="E69" s="177"/>
      <c r="F69" s="177"/>
      <c r="G69" s="177"/>
      <c r="H69" s="177"/>
      <c r="I69" s="177"/>
      <c r="J69" s="178">
        <f>J180</f>
        <v>0</v>
      </c>
      <c r="K69" s="175"/>
      <c r="L69" s="17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</row>
    <row r="70" s="10" customFormat="1" ht="19.92" customHeight="1">
      <c r="A70" s="10"/>
      <c r="B70" s="180"/>
      <c r="C70" s="125"/>
      <c r="D70" s="181" t="s">
        <v>446</v>
      </c>
      <c r="E70" s="182"/>
      <c r="F70" s="182"/>
      <c r="G70" s="182"/>
      <c r="H70" s="182"/>
      <c r="I70" s="182"/>
      <c r="J70" s="183">
        <f>J181</f>
        <v>0</v>
      </c>
      <c r="K70" s="125"/>
      <c r="L70" s="184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9" customFormat="1" ht="24.96" customHeight="1">
      <c r="A71" s="9"/>
      <c r="B71" s="174"/>
      <c r="C71" s="175"/>
      <c r="D71" s="176" t="s">
        <v>375</v>
      </c>
      <c r="E71" s="177"/>
      <c r="F71" s="177"/>
      <c r="G71" s="177"/>
      <c r="H71" s="177"/>
      <c r="I71" s="177"/>
      <c r="J71" s="178">
        <f>J213</f>
        <v>0</v>
      </c>
      <c r="K71" s="175"/>
      <c r="L71" s="17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</row>
    <row r="72" s="2" customFormat="1" ht="21.84" customHeight="1">
      <c r="A72" s="38"/>
      <c r="B72" s="39"/>
      <c r="C72" s="40"/>
      <c r="D72" s="40"/>
      <c r="E72" s="40"/>
      <c r="F72" s="40"/>
      <c r="G72" s="40"/>
      <c r="H72" s="40"/>
      <c r="I72" s="40"/>
      <c r="J72" s="40"/>
      <c r="K72" s="40"/>
      <c r="L72" s="144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</row>
    <row r="73" s="2" customFormat="1" ht="6.96" customHeight="1">
      <c r="A73" s="38"/>
      <c r="B73" s="59"/>
      <c r="C73" s="60"/>
      <c r="D73" s="60"/>
      <c r="E73" s="60"/>
      <c r="F73" s="60"/>
      <c r="G73" s="60"/>
      <c r="H73" s="60"/>
      <c r="I73" s="60"/>
      <c r="J73" s="60"/>
      <c r="K73" s="60"/>
      <c r="L73" s="144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</row>
    <row r="77" s="2" customFormat="1" ht="6.96" customHeight="1">
      <c r="A77" s="38"/>
      <c r="B77" s="61"/>
      <c r="C77" s="62"/>
      <c r="D77" s="62"/>
      <c r="E77" s="62"/>
      <c r="F77" s="62"/>
      <c r="G77" s="62"/>
      <c r="H77" s="62"/>
      <c r="I77" s="62"/>
      <c r="J77" s="62"/>
      <c r="K77" s="62"/>
      <c r="L77" s="144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78" s="2" customFormat="1" ht="24.96" customHeight="1">
      <c r="A78" s="38"/>
      <c r="B78" s="39"/>
      <c r="C78" s="23" t="s">
        <v>144</v>
      </c>
      <c r="D78" s="40"/>
      <c r="E78" s="40"/>
      <c r="F78" s="40"/>
      <c r="G78" s="40"/>
      <c r="H78" s="40"/>
      <c r="I78" s="40"/>
      <c r="J78" s="40"/>
      <c r="K78" s="40"/>
      <c r="L78" s="144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</row>
    <row r="79" s="2" customFormat="1" ht="6.96" customHeight="1">
      <c r="A79" s="38"/>
      <c r="B79" s="39"/>
      <c r="C79" s="40"/>
      <c r="D79" s="40"/>
      <c r="E79" s="40"/>
      <c r="F79" s="40"/>
      <c r="G79" s="40"/>
      <c r="H79" s="40"/>
      <c r="I79" s="40"/>
      <c r="J79" s="40"/>
      <c r="K79" s="40"/>
      <c r="L79" s="144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</row>
    <row r="80" s="2" customFormat="1" ht="12" customHeight="1">
      <c r="A80" s="38"/>
      <c r="B80" s="39"/>
      <c r="C80" s="32" t="s">
        <v>16</v>
      </c>
      <c r="D80" s="40"/>
      <c r="E80" s="40"/>
      <c r="F80" s="40"/>
      <c r="G80" s="40"/>
      <c r="H80" s="40"/>
      <c r="I80" s="40"/>
      <c r="J80" s="40"/>
      <c r="K80" s="40"/>
      <c r="L80" s="144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</row>
    <row r="81" s="2" customFormat="1" ht="16.5" customHeight="1">
      <c r="A81" s="38"/>
      <c r="B81" s="39"/>
      <c r="C81" s="40"/>
      <c r="D81" s="40"/>
      <c r="E81" s="169" t="str">
        <f>E7</f>
        <v>Sázava - sběrný dvůr</v>
      </c>
      <c r="F81" s="32"/>
      <c r="G81" s="32"/>
      <c r="H81" s="32"/>
      <c r="I81" s="40"/>
      <c r="J81" s="40"/>
      <c r="K81" s="40"/>
      <c r="L81" s="144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1" customFormat="1" ht="12" customHeight="1">
      <c r="B82" s="21"/>
      <c r="C82" s="32" t="s">
        <v>129</v>
      </c>
      <c r="D82" s="22"/>
      <c r="E82" s="22"/>
      <c r="F82" s="22"/>
      <c r="G82" s="22"/>
      <c r="H82" s="22"/>
      <c r="I82" s="22"/>
      <c r="J82" s="22"/>
      <c r="K82" s="22"/>
      <c r="L82" s="20"/>
    </row>
    <row r="83" s="2" customFormat="1" ht="16.5" customHeight="1">
      <c r="A83" s="38"/>
      <c r="B83" s="39"/>
      <c r="C83" s="40"/>
      <c r="D83" s="40"/>
      <c r="E83" s="169" t="s">
        <v>1954</v>
      </c>
      <c r="F83" s="40"/>
      <c r="G83" s="40"/>
      <c r="H83" s="40"/>
      <c r="I83" s="40"/>
      <c r="J83" s="40"/>
      <c r="K83" s="40"/>
      <c r="L83" s="144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692</v>
      </c>
      <c r="D84" s="40"/>
      <c r="E84" s="40"/>
      <c r="F84" s="40"/>
      <c r="G84" s="40"/>
      <c r="H84" s="40"/>
      <c r="I84" s="40"/>
      <c r="J84" s="40"/>
      <c r="K84" s="40"/>
      <c r="L84" s="144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40"/>
      <c r="D85" s="40"/>
      <c r="E85" s="69" t="str">
        <f>E11</f>
        <v>1 - Stavební práce</v>
      </c>
      <c r="F85" s="40"/>
      <c r="G85" s="40"/>
      <c r="H85" s="40"/>
      <c r="I85" s="40"/>
      <c r="J85" s="40"/>
      <c r="K85" s="40"/>
      <c r="L85" s="144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6.96" customHeight="1">
      <c r="A86" s="38"/>
      <c r="B86" s="39"/>
      <c r="C86" s="40"/>
      <c r="D86" s="40"/>
      <c r="E86" s="40"/>
      <c r="F86" s="40"/>
      <c r="G86" s="40"/>
      <c r="H86" s="40"/>
      <c r="I86" s="40"/>
      <c r="J86" s="40"/>
      <c r="K86" s="40"/>
      <c r="L86" s="144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2" customHeight="1">
      <c r="A87" s="38"/>
      <c r="B87" s="39"/>
      <c r="C87" s="32" t="s">
        <v>21</v>
      </c>
      <c r="D87" s="40"/>
      <c r="E87" s="40"/>
      <c r="F87" s="27" t="str">
        <f>F14</f>
        <v xml:space="preserve"> </v>
      </c>
      <c r="G87" s="40"/>
      <c r="H87" s="40"/>
      <c r="I87" s="32" t="s">
        <v>23</v>
      </c>
      <c r="J87" s="72" t="str">
        <f>IF(J14="","",J14)</f>
        <v>14. 4. 2021</v>
      </c>
      <c r="K87" s="40"/>
      <c r="L87" s="144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144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5.15" customHeight="1">
      <c r="A89" s="38"/>
      <c r="B89" s="39"/>
      <c r="C89" s="32" t="s">
        <v>25</v>
      </c>
      <c r="D89" s="40"/>
      <c r="E89" s="40"/>
      <c r="F89" s="27" t="str">
        <f>E17</f>
        <v>město Sázava</v>
      </c>
      <c r="G89" s="40"/>
      <c r="H89" s="40"/>
      <c r="I89" s="32" t="s">
        <v>32</v>
      </c>
      <c r="J89" s="36" t="str">
        <f>E23</f>
        <v xml:space="preserve"> </v>
      </c>
      <c r="K89" s="40"/>
      <c r="L89" s="144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15.15" customHeight="1">
      <c r="A90" s="38"/>
      <c r="B90" s="39"/>
      <c r="C90" s="32" t="s">
        <v>30</v>
      </c>
      <c r="D90" s="40"/>
      <c r="E90" s="40"/>
      <c r="F90" s="27" t="str">
        <f>IF(E20="","",E20)</f>
        <v>Vyplň údaj</v>
      </c>
      <c r="G90" s="40"/>
      <c r="H90" s="40"/>
      <c r="I90" s="32" t="s">
        <v>35</v>
      </c>
      <c r="J90" s="36" t="str">
        <f>E26</f>
        <v>Marcel Cikánek</v>
      </c>
      <c r="K90" s="40"/>
      <c r="L90" s="144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0.32" customHeight="1">
      <c r="A91" s="38"/>
      <c r="B91" s="39"/>
      <c r="C91" s="40"/>
      <c r="D91" s="40"/>
      <c r="E91" s="40"/>
      <c r="F91" s="40"/>
      <c r="G91" s="40"/>
      <c r="H91" s="40"/>
      <c r="I91" s="40"/>
      <c r="J91" s="40"/>
      <c r="K91" s="40"/>
      <c r="L91" s="144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11" customFormat="1" ht="29.28" customHeight="1">
      <c r="A92" s="185"/>
      <c r="B92" s="186"/>
      <c r="C92" s="187" t="s">
        <v>145</v>
      </c>
      <c r="D92" s="188" t="s">
        <v>58</v>
      </c>
      <c r="E92" s="188" t="s">
        <v>54</v>
      </c>
      <c r="F92" s="188" t="s">
        <v>55</v>
      </c>
      <c r="G92" s="188" t="s">
        <v>146</v>
      </c>
      <c r="H92" s="188" t="s">
        <v>147</v>
      </c>
      <c r="I92" s="188" t="s">
        <v>148</v>
      </c>
      <c r="J92" s="188" t="s">
        <v>133</v>
      </c>
      <c r="K92" s="189" t="s">
        <v>149</v>
      </c>
      <c r="L92" s="190"/>
      <c r="M92" s="92" t="s">
        <v>19</v>
      </c>
      <c r="N92" s="93" t="s">
        <v>43</v>
      </c>
      <c r="O92" s="93" t="s">
        <v>150</v>
      </c>
      <c r="P92" s="93" t="s">
        <v>151</v>
      </c>
      <c r="Q92" s="93" t="s">
        <v>152</v>
      </c>
      <c r="R92" s="93" t="s">
        <v>153</v>
      </c>
      <c r="S92" s="93" t="s">
        <v>154</v>
      </c>
      <c r="T92" s="94" t="s">
        <v>155</v>
      </c>
      <c r="U92" s="185"/>
      <c r="V92" s="185"/>
      <c r="W92" s="185"/>
      <c r="X92" s="185"/>
      <c r="Y92" s="185"/>
      <c r="Z92" s="185"/>
      <c r="AA92" s="185"/>
      <c r="AB92" s="185"/>
      <c r="AC92" s="185"/>
      <c r="AD92" s="185"/>
      <c r="AE92" s="185"/>
    </row>
    <row r="93" s="2" customFormat="1" ht="22.8" customHeight="1">
      <c r="A93" s="38"/>
      <c r="B93" s="39"/>
      <c r="C93" s="99" t="s">
        <v>156</v>
      </c>
      <c r="D93" s="40"/>
      <c r="E93" s="40"/>
      <c r="F93" s="40"/>
      <c r="G93" s="40"/>
      <c r="H93" s="40"/>
      <c r="I93" s="40"/>
      <c r="J93" s="191">
        <f>BK93</f>
        <v>0</v>
      </c>
      <c r="K93" s="40"/>
      <c r="L93" s="44"/>
      <c r="M93" s="95"/>
      <c r="N93" s="192"/>
      <c r="O93" s="96"/>
      <c r="P93" s="193">
        <f>P94+P180+P213</f>
        <v>0</v>
      </c>
      <c r="Q93" s="96"/>
      <c r="R93" s="193">
        <f>R94+R180+R213</f>
        <v>3.9365252650000002</v>
      </c>
      <c r="S93" s="96"/>
      <c r="T93" s="194">
        <f>T94+T180+T213</f>
        <v>0</v>
      </c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T93" s="17" t="s">
        <v>72</v>
      </c>
      <c r="AU93" s="17" t="s">
        <v>134</v>
      </c>
      <c r="BK93" s="195">
        <f>BK94+BK180+BK213</f>
        <v>0</v>
      </c>
    </row>
    <row r="94" s="12" customFormat="1" ht="25.92" customHeight="1">
      <c r="A94" s="12"/>
      <c r="B94" s="196"/>
      <c r="C94" s="197"/>
      <c r="D94" s="198" t="s">
        <v>72</v>
      </c>
      <c r="E94" s="199" t="s">
        <v>157</v>
      </c>
      <c r="F94" s="199" t="s">
        <v>158</v>
      </c>
      <c r="G94" s="197"/>
      <c r="H94" s="197"/>
      <c r="I94" s="200"/>
      <c r="J94" s="201">
        <f>BK94</f>
        <v>0</v>
      </c>
      <c r="K94" s="197"/>
      <c r="L94" s="202"/>
      <c r="M94" s="203"/>
      <c r="N94" s="204"/>
      <c r="O94" s="204"/>
      <c r="P94" s="205">
        <f>P95+P98+P131+P174</f>
        <v>0</v>
      </c>
      <c r="Q94" s="204"/>
      <c r="R94" s="205">
        <f>R95+R98+R131+R174</f>
        <v>3.9329900250000001</v>
      </c>
      <c r="S94" s="204"/>
      <c r="T94" s="206">
        <f>T95+T98+T131+T174</f>
        <v>0</v>
      </c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R94" s="207" t="s">
        <v>81</v>
      </c>
      <c r="AT94" s="208" t="s">
        <v>72</v>
      </c>
      <c r="AU94" s="208" t="s">
        <v>73</v>
      </c>
      <c r="AY94" s="207" t="s">
        <v>159</v>
      </c>
      <c r="BK94" s="209">
        <f>BK95+BK98+BK131+BK174</f>
        <v>0</v>
      </c>
    </row>
    <row r="95" s="12" customFormat="1" ht="22.8" customHeight="1">
      <c r="A95" s="12"/>
      <c r="B95" s="196"/>
      <c r="C95" s="197"/>
      <c r="D95" s="198" t="s">
        <v>72</v>
      </c>
      <c r="E95" s="210" t="s">
        <v>73</v>
      </c>
      <c r="F95" s="210" t="s">
        <v>1956</v>
      </c>
      <c r="G95" s="197"/>
      <c r="H95" s="197"/>
      <c r="I95" s="200"/>
      <c r="J95" s="211">
        <f>BK95</f>
        <v>0</v>
      </c>
      <c r="K95" s="197"/>
      <c r="L95" s="202"/>
      <c r="M95" s="203"/>
      <c r="N95" s="204"/>
      <c r="O95" s="204"/>
      <c r="P95" s="205">
        <f>SUM(P96:P97)</f>
        <v>0</v>
      </c>
      <c r="Q95" s="204"/>
      <c r="R95" s="205">
        <f>SUM(R96:R97)</f>
        <v>0</v>
      </c>
      <c r="S95" s="204"/>
      <c r="T95" s="206">
        <f>SUM(T96:T97)</f>
        <v>0</v>
      </c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R95" s="207" t="s">
        <v>81</v>
      </c>
      <c r="AT95" s="208" t="s">
        <v>72</v>
      </c>
      <c r="AU95" s="208" t="s">
        <v>81</v>
      </c>
      <c r="AY95" s="207" t="s">
        <v>159</v>
      </c>
      <c r="BK95" s="209">
        <f>SUM(BK96:BK97)</f>
        <v>0</v>
      </c>
    </row>
    <row r="96" s="2" customFormat="1" ht="16.5" customHeight="1">
      <c r="A96" s="38"/>
      <c r="B96" s="39"/>
      <c r="C96" s="212" t="s">
        <v>81</v>
      </c>
      <c r="D96" s="212" t="s">
        <v>160</v>
      </c>
      <c r="E96" s="213" t="s">
        <v>666</v>
      </c>
      <c r="F96" s="214" t="s">
        <v>699</v>
      </c>
      <c r="G96" s="215" t="s">
        <v>338</v>
      </c>
      <c r="H96" s="216">
        <v>1</v>
      </c>
      <c r="I96" s="217"/>
      <c r="J96" s="218">
        <f>ROUND(I96*H96,2)</f>
        <v>0</v>
      </c>
      <c r="K96" s="214" t="s">
        <v>19</v>
      </c>
      <c r="L96" s="44"/>
      <c r="M96" s="219" t="s">
        <v>19</v>
      </c>
      <c r="N96" s="220" t="s">
        <v>44</v>
      </c>
      <c r="O96" s="84"/>
      <c r="P96" s="221">
        <f>O96*H96</f>
        <v>0</v>
      </c>
      <c r="Q96" s="221">
        <v>0</v>
      </c>
      <c r="R96" s="221">
        <f>Q96*H96</f>
        <v>0</v>
      </c>
      <c r="S96" s="221">
        <v>0</v>
      </c>
      <c r="T96" s="222">
        <f>S96*H96</f>
        <v>0</v>
      </c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R96" s="223" t="s">
        <v>115</v>
      </c>
      <c r="AT96" s="223" t="s">
        <v>160</v>
      </c>
      <c r="AU96" s="223" t="s">
        <v>83</v>
      </c>
      <c r="AY96" s="17" t="s">
        <v>159</v>
      </c>
      <c r="BE96" s="224">
        <f>IF(N96="základní",J96,0)</f>
        <v>0</v>
      </c>
      <c r="BF96" s="224">
        <f>IF(N96="snížená",J96,0)</f>
        <v>0</v>
      </c>
      <c r="BG96" s="224">
        <f>IF(N96="zákl. přenesená",J96,0)</f>
        <v>0</v>
      </c>
      <c r="BH96" s="224">
        <f>IF(N96="sníž. přenesená",J96,0)</f>
        <v>0</v>
      </c>
      <c r="BI96" s="224">
        <f>IF(N96="nulová",J96,0)</f>
        <v>0</v>
      </c>
      <c r="BJ96" s="17" t="s">
        <v>81</v>
      </c>
      <c r="BK96" s="224">
        <f>ROUND(I96*H96,2)</f>
        <v>0</v>
      </c>
      <c r="BL96" s="17" t="s">
        <v>115</v>
      </c>
      <c r="BM96" s="223" t="s">
        <v>1957</v>
      </c>
    </row>
    <row r="97" s="2" customFormat="1">
      <c r="A97" s="38"/>
      <c r="B97" s="39"/>
      <c r="C97" s="40"/>
      <c r="D97" s="225" t="s">
        <v>166</v>
      </c>
      <c r="E97" s="40"/>
      <c r="F97" s="226" t="s">
        <v>701</v>
      </c>
      <c r="G97" s="40"/>
      <c r="H97" s="40"/>
      <c r="I97" s="227"/>
      <c r="J97" s="40"/>
      <c r="K97" s="40"/>
      <c r="L97" s="44"/>
      <c r="M97" s="228"/>
      <c r="N97" s="229"/>
      <c r="O97" s="84"/>
      <c r="P97" s="84"/>
      <c r="Q97" s="84"/>
      <c r="R97" s="84"/>
      <c r="S97" s="84"/>
      <c r="T97" s="85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T97" s="17" t="s">
        <v>166</v>
      </c>
      <c r="AU97" s="17" t="s">
        <v>83</v>
      </c>
    </row>
    <row r="98" s="12" customFormat="1" ht="22.8" customHeight="1">
      <c r="A98" s="12"/>
      <c r="B98" s="196"/>
      <c r="C98" s="197"/>
      <c r="D98" s="198" t="s">
        <v>72</v>
      </c>
      <c r="E98" s="210" t="s">
        <v>81</v>
      </c>
      <c r="F98" s="210" t="s">
        <v>119</v>
      </c>
      <c r="G98" s="197"/>
      <c r="H98" s="197"/>
      <c r="I98" s="200"/>
      <c r="J98" s="211">
        <f>BK98</f>
        <v>0</v>
      </c>
      <c r="K98" s="197"/>
      <c r="L98" s="202"/>
      <c r="M98" s="203"/>
      <c r="N98" s="204"/>
      <c r="O98" s="204"/>
      <c r="P98" s="205">
        <f>SUM(P99:P130)</f>
        <v>0</v>
      </c>
      <c r="Q98" s="204"/>
      <c r="R98" s="205">
        <f>SUM(R99:R130)</f>
        <v>0</v>
      </c>
      <c r="S98" s="204"/>
      <c r="T98" s="206">
        <f>SUM(T99:T130)</f>
        <v>0</v>
      </c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R98" s="207" t="s">
        <v>81</v>
      </c>
      <c r="AT98" s="208" t="s">
        <v>72</v>
      </c>
      <c r="AU98" s="208" t="s">
        <v>81</v>
      </c>
      <c r="AY98" s="207" t="s">
        <v>159</v>
      </c>
      <c r="BK98" s="209">
        <f>SUM(BK99:BK130)</f>
        <v>0</v>
      </c>
    </row>
    <row r="99" s="2" customFormat="1" ht="16.5" customHeight="1">
      <c r="A99" s="38"/>
      <c r="B99" s="39"/>
      <c r="C99" s="212" t="s">
        <v>83</v>
      </c>
      <c r="D99" s="212" t="s">
        <v>160</v>
      </c>
      <c r="E99" s="213" t="s">
        <v>376</v>
      </c>
      <c r="F99" s="214" t="s">
        <v>377</v>
      </c>
      <c r="G99" s="215" t="s">
        <v>163</v>
      </c>
      <c r="H99" s="216">
        <v>34</v>
      </c>
      <c r="I99" s="217"/>
      <c r="J99" s="218">
        <f>ROUND(I99*H99,2)</f>
        <v>0</v>
      </c>
      <c r="K99" s="214" t="s">
        <v>164</v>
      </c>
      <c r="L99" s="44"/>
      <c r="M99" s="219" t="s">
        <v>19</v>
      </c>
      <c r="N99" s="220" t="s">
        <v>44</v>
      </c>
      <c r="O99" s="84"/>
      <c r="P99" s="221">
        <f>O99*H99</f>
        <v>0</v>
      </c>
      <c r="Q99" s="221">
        <v>0</v>
      </c>
      <c r="R99" s="221">
        <f>Q99*H99</f>
        <v>0</v>
      </c>
      <c r="S99" s="221">
        <v>0</v>
      </c>
      <c r="T99" s="222">
        <f>S99*H99</f>
        <v>0</v>
      </c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R99" s="223" t="s">
        <v>115</v>
      </c>
      <c r="AT99" s="223" t="s">
        <v>160</v>
      </c>
      <c r="AU99" s="223" t="s">
        <v>83</v>
      </c>
      <c r="AY99" s="17" t="s">
        <v>159</v>
      </c>
      <c r="BE99" s="224">
        <f>IF(N99="základní",J99,0)</f>
        <v>0</v>
      </c>
      <c r="BF99" s="224">
        <f>IF(N99="snížená",J99,0)</f>
        <v>0</v>
      </c>
      <c r="BG99" s="224">
        <f>IF(N99="zákl. přenesená",J99,0)</f>
        <v>0</v>
      </c>
      <c r="BH99" s="224">
        <f>IF(N99="sníž. přenesená",J99,0)</f>
        <v>0</v>
      </c>
      <c r="BI99" s="224">
        <f>IF(N99="nulová",J99,0)</f>
        <v>0</v>
      </c>
      <c r="BJ99" s="17" t="s">
        <v>81</v>
      </c>
      <c r="BK99" s="224">
        <f>ROUND(I99*H99,2)</f>
        <v>0</v>
      </c>
      <c r="BL99" s="17" t="s">
        <v>115</v>
      </c>
      <c r="BM99" s="223" t="s">
        <v>1958</v>
      </c>
    </row>
    <row r="100" s="2" customFormat="1">
      <c r="A100" s="38"/>
      <c r="B100" s="39"/>
      <c r="C100" s="40"/>
      <c r="D100" s="225" t="s">
        <v>166</v>
      </c>
      <c r="E100" s="40"/>
      <c r="F100" s="226" t="s">
        <v>379</v>
      </c>
      <c r="G100" s="40"/>
      <c r="H100" s="40"/>
      <c r="I100" s="227"/>
      <c r="J100" s="40"/>
      <c r="K100" s="40"/>
      <c r="L100" s="44"/>
      <c r="M100" s="228"/>
      <c r="N100" s="229"/>
      <c r="O100" s="84"/>
      <c r="P100" s="84"/>
      <c r="Q100" s="84"/>
      <c r="R100" s="84"/>
      <c r="S100" s="84"/>
      <c r="T100" s="85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T100" s="17" t="s">
        <v>166</v>
      </c>
      <c r="AU100" s="17" t="s">
        <v>83</v>
      </c>
    </row>
    <row r="101" s="2" customFormat="1">
      <c r="A101" s="38"/>
      <c r="B101" s="39"/>
      <c r="C101" s="40"/>
      <c r="D101" s="230" t="s">
        <v>168</v>
      </c>
      <c r="E101" s="40"/>
      <c r="F101" s="231" t="s">
        <v>380</v>
      </c>
      <c r="G101" s="40"/>
      <c r="H101" s="40"/>
      <c r="I101" s="227"/>
      <c r="J101" s="40"/>
      <c r="K101" s="40"/>
      <c r="L101" s="44"/>
      <c r="M101" s="228"/>
      <c r="N101" s="229"/>
      <c r="O101" s="84"/>
      <c r="P101" s="84"/>
      <c r="Q101" s="84"/>
      <c r="R101" s="84"/>
      <c r="S101" s="84"/>
      <c r="T101" s="85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T101" s="17" t="s">
        <v>168</v>
      </c>
      <c r="AU101" s="17" t="s">
        <v>83</v>
      </c>
    </row>
    <row r="102" s="2" customFormat="1" ht="21.75" customHeight="1">
      <c r="A102" s="38"/>
      <c r="B102" s="39"/>
      <c r="C102" s="212" t="s">
        <v>112</v>
      </c>
      <c r="D102" s="212" t="s">
        <v>160</v>
      </c>
      <c r="E102" s="213" t="s">
        <v>382</v>
      </c>
      <c r="F102" s="214" t="s">
        <v>383</v>
      </c>
      <c r="G102" s="215" t="s">
        <v>174</v>
      </c>
      <c r="H102" s="216">
        <v>3.3999999999999999</v>
      </c>
      <c r="I102" s="217"/>
      <c r="J102" s="218">
        <f>ROUND(I102*H102,2)</f>
        <v>0</v>
      </c>
      <c r="K102" s="214" t="s">
        <v>164</v>
      </c>
      <c r="L102" s="44"/>
      <c r="M102" s="219" t="s">
        <v>19</v>
      </c>
      <c r="N102" s="220" t="s">
        <v>44</v>
      </c>
      <c r="O102" s="84"/>
      <c r="P102" s="221">
        <f>O102*H102</f>
        <v>0</v>
      </c>
      <c r="Q102" s="221">
        <v>0</v>
      </c>
      <c r="R102" s="221">
        <f>Q102*H102</f>
        <v>0</v>
      </c>
      <c r="S102" s="221">
        <v>0</v>
      </c>
      <c r="T102" s="222">
        <f>S102*H102</f>
        <v>0</v>
      </c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R102" s="223" t="s">
        <v>115</v>
      </c>
      <c r="AT102" s="223" t="s">
        <v>160</v>
      </c>
      <c r="AU102" s="223" t="s">
        <v>83</v>
      </c>
      <c r="AY102" s="17" t="s">
        <v>159</v>
      </c>
      <c r="BE102" s="224">
        <f>IF(N102="základní",J102,0)</f>
        <v>0</v>
      </c>
      <c r="BF102" s="224">
        <f>IF(N102="snížená",J102,0)</f>
        <v>0</v>
      </c>
      <c r="BG102" s="224">
        <f>IF(N102="zákl. přenesená",J102,0)</f>
        <v>0</v>
      </c>
      <c r="BH102" s="224">
        <f>IF(N102="sníž. přenesená",J102,0)</f>
        <v>0</v>
      </c>
      <c r="BI102" s="224">
        <f>IF(N102="nulová",J102,0)</f>
        <v>0</v>
      </c>
      <c r="BJ102" s="17" t="s">
        <v>81</v>
      </c>
      <c r="BK102" s="224">
        <f>ROUND(I102*H102,2)</f>
        <v>0</v>
      </c>
      <c r="BL102" s="17" t="s">
        <v>115</v>
      </c>
      <c r="BM102" s="223" t="s">
        <v>1959</v>
      </c>
    </row>
    <row r="103" s="2" customFormat="1">
      <c r="A103" s="38"/>
      <c r="B103" s="39"/>
      <c r="C103" s="40"/>
      <c r="D103" s="225" t="s">
        <v>166</v>
      </c>
      <c r="E103" s="40"/>
      <c r="F103" s="226" t="s">
        <v>385</v>
      </c>
      <c r="G103" s="40"/>
      <c r="H103" s="40"/>
      <c r="I103" s="227"/>
      <c r="J103" s="40"/>
      <c r="K103" s="40"/>
      <c r="L103" s="44"/>
      <c r="M103" s="228"/>
      <c r="N103" s="229"/>
      <c r="O103" s="84"/>
      <c r="P103" s="84"/>
      <c r="Q103" s="84"/>
      <c r="R103" s="84"/>
      <c r="S103" s="84"/>
      <c r="T103" s="85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  <c r="AT103" s="17" t="s">
        <v>166</v>
      </c>
      <c r="AU103" s="17" t="s">
        <v>83</v>
      </c>
    </row>
    <row r="104" s="2" customFormat="1">
      <c r="A104" s="38"/>
      <c r="B104" s="39"/>
      <c r="C104" s="40"/>
      <c r="D104" s="230" t="s">
        <v>168</v>
      </c>
      <c r="E104" s="40"/>
      <c r="F104" s="231" t="s">
        <v>386</v>
      </c>
      <c r="G104" s="40"/>
      <c r="H104" s="40"/>
      <c r="I104" s="227"/>
      <c r="J104" s="40"/>
      <c r="K104" s="40"/>
      <c r="L104" s="44"/>
      <c r="M104" s="228"/>
      <c r="N104" s="229"/>
      <c r="O104" s="84"/>
      <c r="P104" s="84"/>
      <c r="Q104" s="84"/>
      <c r="R104" s="84"/>
      <c r="S104" s="84"/>
      <c r="T104" s="85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  <c r="AT104" s="17" t="s">
        <v>168</v>
      </c>
      <c r="AU104" s="17" t="s">
        <v>83</v>
      </c>
    </row>
    <row r="105" s="2" customFormat="1" ht="21.75" customHeight="1">
      <c r="A105" s="38"/>
      <c r="B105" s="39"/>
      <c r="C105" s="212" t="s">
        <v>115</v>
      </c>
      <c r="D105" s="212" t="s">
        <v>160</v>
      </c>
      <c r="E105" s="213" t="s">
        <v>1960</v>
      </c>
      <c r="F105" s="214" t="s">
        <v>1961</v>
      </c>
      <c r="G105" s="215" t="s">
        <v>174</v>
      </c>
      <c r="H105" s="216">
        <v>17</v>
      </c>
      <c r="I105" s="217"/>
      <c r="J105" s="218">
        <f>ROUND(I105*H105,2)</f>
        <v>0</v>
      </c>
      <c r="K105" s="214" t="s">
        <v>164</v>
      </c>
      <c r="L105" s="44"/>
      <c r="M105" s="219" t="s">
        <v>19</v>
      </c>
      <c r="N105" s="220" t="s">
        <v>44</v>
      </c>
      <c r="O105" s="84"/>
      <c r="P105" s="221">
        <f>O105*H105</f>
        <v>0</v>
      </c>
      <c r="Q105" s="221">
        <v>0</v>
      </c>
      <c r="R105" s="221">
        <f>Q105*H105</f>
        <v>0</v>
      </c>
      <c r="S105" s="221">
        <v>0</v>
      </c>
      <c r="T105" s="222">
        <f>S105*H105</f>
        <v>0</v>
      </c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  <c r="AR105" s="223" t="s">
        <v>115</v>
      </c>
      <c r="AT105" s="223" t="s">
        <v>160</v>
      </c>
      <c r="AU105" s="223" t="s">
        <v>83</v>
      </c>
      <c r="AY105" s="17" t="s">
        <v>159</v>
      </c>
      <c r="BE105" s="224">
        <f>IF(N105="základní",J105,0)</f>
        <v>0</v>
      </c>
      <c r="BF105" s="224">
        <f>IF(N105="snížená",J105,0)</f>
        <v>0</v>
      </c>
      <c r="BG105" s="224">
        <f>IF(N105="zákl. přenesená",J105,0)</f>
        <v>0</v>
      </c>
      <c r="BH105" s="224">
        <f>IF(N105="sníž. přenesená",J105,0)</f>
        <v>0</v>
      </c>
      <c r="BI105" s="224">
        <f>IF(N105="nulová",J105,0)</f>
        <v>0</v>
      </c>
      <c r="BJ105" s="17" t="s">
        <v>81</v>
      </c>
      <c r="BK105" s="224">
        <f>ROUND(I105*H105,2)</f>
        <v>0</v>
      </c>
      <c r="BL105" s="17" t="s">
        <v>115</v>
      </c>
      <c r="BM105" s="223" t="s">
        <v>1962</v>
      </c>
    </row>
    <row r="106" s="2" customFormat="1">
      <c r="A106" s="38"/>
      <c r="B106" s="39"/>
      <c r="C106" s="40"/>
      <c r="D106" s="225" t="s">
        <v>166</v>
      </c>
      <c r="E106" s="40"/>
      <c r="F106" s="226" t="s">
        <v>1963</v>
      </c>
      <c r="G106" s="40"/>
      <c r="H106" s="40"/>
      <c r="I106" s="227"/>
      <c r="J106" s="40"/>
      <c r="K106" s="40"/>
      <c r="L106" s="44"/>
      <c r="M106" s="228"/>
      <c r="N106" s="229"/>
      <c r="O106" s="84"/>
      <c r="P106" s="84"/>
      <c r="Q106" s="84"/>
      <c r="R106" s="84"/>
      <c r="S106" s="84"/>
      <c r="T106" s="85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T106" s="17" t="s">
        <v>166</v>
      </c>
      <c r="AU106" s="17" t="s">
        <v>83</v>
      </c>
    </row>
    <row r="107" s="2" customFormat="1">
      <c r="A107" s="38"/>
      <c r="B107" s="39"/>
      <c r="C107" s="40"/>
      <c r="D107" s="230" t="s">
        <v>168</v>
      </c>
      <c r="E107" s="40"/>
      <c r="F107" s="231" t="s">
        <v>1964</v>
      </c>
      <c r="G107" s="40"/>
      <c r="H107" s="40"/>
      <c r="I107" s="227"/>
      <c r="J107" s="40"/>
      <c r="K107" s="40"/>
      <c r="L107" s="44"/>
      <c r="M107" s="228"/>
      <c r="N107" s="229"/>
      <c r="O107" s="84"/>
      <c r="P107" s="84"/>
      <c r="Q107" s="84"/>
      <c r="R107" s="84"/>
      <c r="S107" s="84"/>
      <c r="T107" s="85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T107" s="17" t="s">
        <v>168</v>
      </c>
      <c r="AU107" s="17" t="s">
        <v>83</v>
      </c>
    </row>
    <row r="108" s="2" customFormat="1" ht="21.75" customHeight="1">
      <c r="A108" s="38"/>
      <c r="B108" s="39"/>
      <c r="C108" s="212" t="s">
        <v>206</v>
      </c>
      <c r="D108" s="212" t="s">
        <v>160</v>
      </c>
      <c r="E108" s="213" t="s">
        <v>193</v>
      </c>
      <c r="F108" s="214" t="s">
        <v>194</v>
      </c>
      <c r="G108" s="215" t="s">
        <v>174</v>
      </c>
      <c r="H108" s="216">
        <v>6.7999999999999998</v>
      </c>
      <c r="I108" s="217"/>
      <c r="J108" s="218">
        <f>ROUND(I108*H108,2)</f>
        <v>0</v>
      </c>
      <c r="K108" s="214" t="s">
        <v>164</v>
      </c>
      <c r="L108" s="44"/>
      <c r="M108" s="219" t="s">
        <v>19</v>
      </c>
      <c r="N108" s="220" t="s">
        <v>44</v>
      </c>
      <c r="O108" s="84"/>
      <c r="P108" s="221">
        <f>O108*H108</f>
        <v>0</v>
      </c>
      <c r="Q108" s="221">
        <v>0</v>
      </c>
      <c r="R108" s="221">
        <f>Q108*H108</f>
        <v>0</v>
      </c>
      <c r="S108" s="221">
        <v>0</v>
      </c>
      <c r="T108" s="222">
        <f>S108*H108</f>
        <v>0</v>
      </c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  <c r="AR108" s="223" t="s">
        <v>115</v>
      </c>
      <c r="AT108" s="223" t="s">
        <v>160</v>
      </c>
      <c r="AU108" s="223" t="s">
        <v>83</v>
      </c>
      <c r="AY108" s="17" t="s">
        <v>159</v>
      </c>
      <c r="BE108" s="224">
        <f>IF(N108="základní",J108,0)</f>
        <v>0</v>
      </c>
      <c r="BF108" s="224">
        <f>IF(N108="snížená",J108,0)</f>
        <v>0</v>
      </c>
      <c r="BG108" s="224">
        <f>IF(N108="zákl. přenesená",J108,0)</f>
        <v>0</v>
      </c>
      <c r="BH108" s="224">
        <f>IF(N108="sníž. přenesená",J108,0)</f>
        <v>0</v>
      </c>
      <c r="BI108" s="224">
        <f>IF(N108="nulová",J108,0)</f>
        <v>0</v>
      </c>
      <c r="BJ108" s="17" t="s">
        <v>81</v>
      </c>
      <c r="BK108" s="224">
        <f>ROUND(I108*H108,2)</f>
        <v>0</v>
      </c>
      <c r="BL108" s="17" t="s">
        <v>115</v>
      </c>
      <c r="BM108" s="223" t="s">
        <v>1965</v>
      </c>
    </row>
    <row r="109" s="2" customFormat="1">
      <c r="A109" s="38"/>
      <c r="B109" s="39"/>
      <c r="C109" s="40"/>
      <c r="D109" s="225" t="s">
        <v>166</v>
      </c>
      <c r="E109" s="40"/>
      <c r="F109" s="226" t="s">
        <v>196</v>
      </c>
      <c r="G109" s="40"/>
      <c r="H109" s="40"/>
      <c r="I109" s="227"/>
      <c r="J109" s="40"/>
      <c r="K109" s="40"/>
      <c r="L109" s="44"/>
      <c r="M109" s="228"/>
      <c r="N109" s="229"/>
      <c r="O109" s="84"/>
      <c r="P109" s="84"/>
      <c r="Q109" s="84"/>
      <c r="R109" s="84"/>
      <c r="S109" s="84"/>
      <c r="T109" s="85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  <c r="AT109" s="17" t="s">
        <v>166</v>
      </c>
      <c r="AU109" s="17" t="s">
        <v>83</v>
      </c>
    </row>
    <row r="110" s="2" customFormat="1">
      <c r="A110" s="38"/>
      <c r="B110" s="39"/>
      <c r="C110" s="40"/>
      <c r="D110" s="230" t="s">
        <v>168</v>
      </c>
      <c r="E110" s="40"/>
      <c r="F110" s="231" t="s">
        <v>197</v>
      </c>
      <c r="G110" s="40"/>
      <c r="H110" s="40"/>
      <c r="I110" s="227"/>
      <c r="J110" s="40"/>
      <c r="K110" s="40"/>
      <c r="L110" s="44"/>
      <c r="M110" s="228"/>
      <c r="N110" s="229"/>
      <c r="O110" s="84"/>
      <c r="P110" s="84"/>
      <c r="Q110" s="84"/>
      <c r="R110" s="84"/>
      <c r="S110" s="84"/>
      <c r="T110" s="85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T110" s="17" t="s">
        <v>168</v>
      </c>
      <c r="AU110" s="17" t="s">
        <v>83</v>
      </c>
    </row>
    <row r="111" s="13" customFormat="1">
      <c r="A111" s="13"/>
      <c r="B111" s="232"/>
      <c r="C111" s="233"/>
      <c r="D111" s="225" t="s">
        <v>170</v>
      </c>
      <c r="E111" s="234" t="s">
        <v>19</v>
      </c>
      <c r="F111" s="235" t="s">
        <v>1966</v>
      </c>
      <c r="G111" s="233"/>
      <c r="H111" s="236">
        <v>3.3999999999999999</v>
      </c>
      <c r="I111" s="237"/>
      <c r="J111" s="233"/>
      <c r="K111" s="233"/>
      <c r="L111" s="238"/>
      <c r="M111" s="239"/>
      <c r="N111" s="240"/>
      <c r="O111" s="240"/>
      <c r="P111" s="240"/>
      <c r="Q111" s="240"/>
      <c r="R111" s="240"/>
      <c r="S111" s="240"/>
      <c r="T111" s="241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T111" s="242" t="s">
        <v>170</v>
      </c>
      <c r="AU111" s="242" t="s">
        <v>83</v>
      </c>
      <c r="AV111" s="13" t="s">
        <v>83</v>
      </c>
      <c r="AW111" s="13" t="s">
        <v>34</v>
      </c>
      <c r="AX111" s="13" t="s">
        <v>73</v>
      </c>
      <c r="AY111" s="242" t="s">
        <v>159</v>
      </c>
    </row>
    <row r="112" s="13" customFormat="1">
      <c r="A112" s="13"/>
      <c r="B112" s="232"/>
      <c r="C112" s="233"/>
      <c r="D112" s="225" t="s">
        <v>170</v>
      </c>
      <c r="E112" s="234" t="s">
        <v>19</v>
      </c>
      <c r="F112" s="235" t="s">
        <v>1967</v>
      </c>
      <c r="G112" s="233"/>
      <c r="H112" s="236">
        <v>3.3999999999999999</v>
      </c>
      <c r="I112" s="237"/>
      <c r="J112" s="233"/>
      <c r="K112" s="233"/>
      <c r="L112" s="238"/>
      <c r="M112" s="239"/>
      <c r="N112" s="240"/>
      <c r="O112" s="240"/>
      <c r="P112" s="240"/>
      <c r="Q112" s="240"/>
      <c r="R112" s="240"/>
      <c r="S112" s="240"/>
      <c r="T112" s="241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T112" s="242" t="s">
        <v>170</v>
      </c>
      <c r="AU112" s="242" t="s">
        <v>83</v>
      </c>
      <c r="AV112" s="13" t="s">
        <v>83</v>
      </c>
      <c r="AW112" s="13" t="s">
        <v>34</v>
      </c>
      <c r="AX112" s="13" t="s">
        <v>73</v>
      </c>
      <c r="AY112" s="242" t="s">
        <v>159</v>
      </c>
    </row>
    <row r="113" s="2" customFormat="1" ht="21.75" customHeight="1">
      <c r="A113" s="38"/>
      <c r="B113" s="39"/>
      <c r="C113" s="212" t="s">
        <v>212</v>
      </c>
      <c r="D113" s="212" t="s">
        <v>160</v>
      </c>
      <c r="E113" s="213" t="s">
        <v>1968</v>
      </c>
      <c r="F113" s="214" t="s">
        <v>1969</v>
      </c>
      <c r="G113" s="215" t="s">
        <v>174</v>
      </c>
      <c r="H113" s="216">
        <v>17</v>
      </c>
      <c r="I113" s="217"/>
      <c r="J113" s="218">
        <f>ROUND(I113*H113,2)</f>
        <v>0</v>
      </c>
      <c r="K113" s="214" t="s">
        <v>164</v>
      </c>
      <c r="L113" s="44"/>
      <c r="M113" s="219" t="s">
        <v>19</v>
      </c>
      <c r="N113" s="220" t="s">
        <v>44</v>
      </c>
      <c r="O113" s="84"/>
      <c r="P113" s="221">
        <f>O113*H113</f>
        <v>0</v>
      </c>
      <c r="Q113" s="221">
        <v>0</v>
      </c>
      <c r="R113" s="221">
        <f>Q113*H113</f>
        <v>0</v>
      </c>
      <c r="S113" s="221">
        <v>0</v>
      </c>
      <c r="T113" s="222">
        <f>S113*H113</f>
        <v>0</v>
      </c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  <c r="AR113" s="223" t="s">
        <v>115</v>
      </c>
      <c r="AT113" s="223" t="s">
        <v>160</v>
      </c>
      <c r="AU113" s="223" t="s">
        <v>83</v>
      </c>
      <c r="AY113" s="17" t="s">
        <v>159</v>
      </c>
      <c r="BE113" s="224">
        <f>IF(N113="základní",J113,0)</f>
        <v>0</v>
      </c>
      <c r="BF113" s="224">
        <f>IF(N113="snížená",J113,0)</f>
        <v>0</v>
      </c>
      <c r="BG113" s="224">
        <f>IF(N113="zákl. přenesená",J113,0)</f>
        <v>0</v>
      </c>
      <c r="BH113" s="224">
        <f>IF(N113="sníž. přenesená",J113,0)</f>
        <v>0</v>
      </c>
      <c r="BI113" s="224">
        <f>IF(N113="nulová",J113,0)</f>
        <v>0</v>
      </c>
      <c r="BJ113" s="17" t="s">
        <v>81</v>
      </c>
      <c r="BK113" s="224">
        <f>ROUND(I113*H113,2)</f>
        <v>0</v>
      </c>
      <c r="BL113" s="17" t="s">
        <v>115</v>
      </c>
      <c r="BM113" s="223" t="s">
        <v>1970</v>
      </c>
    </row>
    <row r="114" s="2" customFormat="1">
      <c r="A114" s="38"/>
      <c r="B114" s="39"/>
      <c r="C114" s="40"/>
      <c r="D114" s="225" t="s">
        <v>166</v>
      </c>
      <c r="E114" s="40"/>
      <c r="F114" s="226" t="s">
        <v>1971</v>
      </c>
      <c r="G114" s="40"/>
      <c r="H114" s="40"/>
      <c r="I114" s="227"/>
      <c r="J114" s="40"/>
      <c r="K114" s="40"/>
      <c r="L114" s="44"/>
      <c r="M114" s="228"/>
      <c r="N114" s="229"/>
      <c r="O114" s="84"/>
      <c r="P114" s="84"/>
      <c r="Q114" s="84"/>
      <c r="R114" s="84"/>
      <c r="S114" s="84"/>
      <c r="T114" s="85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  <c r="AT114" s="17" t="s">
        <v>166</v>
      </c>
      <c r="AU114" s="17" t="s">
        <v>83</v>
      </c>
    </row>
    <row r="115" s="2" customFormat="1">
      <c r="A115" s="38"/>
      <c r="B115" s="39"/>
      <c r="C115" s="40"/>
      <c r="D115" s="230" t="s">
        <v>168</v>
      </c>
      <c r="E115" s="40"/>
      <c r="F115" s="231" t="s">
        <v>1972</v>
      </c>
      <c r="G115" s="40"/>
      <c r="H115" s="40"/>
      <c r="I115" s="227"/>
      <c r="J115" s="40"/>
      <c r="K115" s="40"/>
      <c r="L115" s="44"/>
      <c r="M115" s="228"/>
      <c r="N115" s="229"/>
      <c r="O115" s="84"/>
      <c r="P115" s="84"/>
      <c r="Q115" s="84"/>
      <c r="R115" s="84"/>
      <c r="S115" s="84"/>
      <c r="T115" s="85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  <c r="AT115" s="17" t="s">
        <v>168</v>
      </c>
      <c r="AU115" s="17" t="s">
        <v>83</v>
      </c>
    </row>
    <row r="116" s="2" customFormat="1" ht="16.5" customHeight="1">
      <c r="A116" s="38"/>
      <c r="B116" s="39"/>
      <c r="C116" s="212" t="s">
        <v>118</v>
      </c>
      <c r="D116" s="212" t="s">
        <v>160</v>
      </c>
      <c r="E116" s="213" t="s">
        <v>394</v>
      </c>
      <c r="F116" s="214" t="s">
        <v>395</v>
      </c>
      <c r="G116" s="215" t="s">
        <v>174</v>
      </c>
      <c r="H116" s="216">
        <v>20.399999999999999</v>
      </c>
      <c r="I116" s="217"/>
      <c r="J116" s="218">
        <f>ROUND(I116*H116,2)</f>
        <v>0</v>
      </c>
      <c r="K116" s="214" t="s">
        <v>164</v>
      </c>
      <c r="L116" s="44"/>
      <c r="M116" s="219" t="s">
        <v>19</v>
      </c>
      <c r="N116" s="220" t="s">
        <v>44</v>
      </c>
      <c r="O116" s="84"/>
      <c r="P116" s="221">
        <f>O116*H116</f>
        <v>0</v>
      </c>
      <c r="Q116" s="221">
        <v>0</v>
      </c>
      <c r="R116" s="221">
        <f>Q116*H116</f>
        <v>0</v>
      </c>
      <c r="S116" s="221">
        <v>0</v>
      </c>
      <c r="T116" s="222">
        <f>S116*H116</f>
        <v>0</v>
      </c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  <c r="AR116" s="223" t="s">
        <v>115</v>
      </c>
      <c r="AT116" s="223" t="s">
        <v>160</v>
      </c>
      <c r="AU116" s="223" t="s">
        <v>83</v>
      </c>
      <c r="AY116" s="17" t="s">
        <v>159</v>
      </c>
      <c r="BE116" s="224">
        <f>IF(N116="základní",J116,0)</f>
        <v>0</v>
      </c>
      <c r="BF116" s="224">
        <f>IF(N116="snížená",J116,0)</f>
        <v>0</v>
      </c>
      <c r="BG116" s="224">
        <f>IF(N116="zákl. přenesená",J116,0)</f>
        <v>0</v>
      </c>
      <c r="BH116" s="224">
        <f>IF(N116="sníž. přenesená",J116,0)</f>
        <v>0</v>
      </c>
      <c r="BI116" s="224">
        <f>IF(N116="nulová",J116,0)</f>
        <v>0</v>
      </c>
      <c r="BJ116" s="17" t="s">
        <v>81</v>
      </c>
      <c r="BK116" s="224">
        <f>ROUND(I116*H116,2)</f>
        <v>0</v>
      </c>
      <c r="BL116" s="17" t="s">
        <v>115</v>
      </c>
      <c r="BM116" s="223" t="s">
        <v>1973</v>
      </c>
    </row>
    <row r="117" s="2" customFormat="1">
      <c r="A117" s="38"/>
      <c r="B117" s="39"/>
      <c r="C117" s="40"/>
      <c r="D117" s="225" t="s">
        <v>166</v>
      </c>
      <c r="E117" s="40"/>
      <c r="F117" s="226" t="s">
        <v>397</v>
      </c>
      <c r="G117" s="40"/>
      <c r="H117" s="40"/>
      <c r="I117" s="227"/>
      <c r="J117" s="40"/>
      <c r="K117" s="40"/>
      <c r="L117" s="44"/>
      <c r="M117" s="228"/>
      <c r="N117" s="229"/>
      <c r="O117" s="84"/>
      <c r="P117" s="84"/>
      <c r="Q117" s="84"/>
      <c r="R117" s="84"/>
      <c r="S117" s="84"/>
      <c r="T117" s="85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  <c r="AT117" s="17" t="s">
        <v>166</v>
      </c>
      <c r="AU117" s="17" t="s">
        <v>83</v>
      </c>
    </row>
    <row r="118" s="2" customFormat="1">
      <c r="A118" s="38"/>
      <c r="B118" s="39"/>
      <c r="C118" s="40"/>
      <c r="D118" s="230" t="s">
        <v>168</v>
      </c>
      <c r="E118" s="40"/>
      <c r="F118" s="231" t="s">
        <v>398</v>
      </c>
      <c r="G118" s="40"/>
      <c r="H118" s="40"/>
      <c r="I118" s="227"/>
      <c r="J118" s="40"/>
      <c r="K118" s="40"/>
      <c r="L118" s="44"/>
      <c r="M118" s="228"/>
      <c r="N118" s="229"/>
      <c r="O118" s="84"/>
      <c r="P118" s="84"/>
      <c r="Q118" s="84"/>
      <c r="R118" s="84"/>
      <c r="S118" s="84"/>
      <c r="T118" s="85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T118" s="17" t="s">
        <v>168</v>
      </c>
      <c r="AU118" s="17" t="s">
        <v>83</v>
      </c>
    </row>
    <row r="119" s="13" customFormat="1">
      <c r="A119" s="13"/>
      <c r="B119" s="232"/>
      <c r="C119" s="233"/>
      <c r="D119" s="225" t="s">
        <v>170</v>
      </c>
      <c r="E119" s="234" t="s">
        <v>19</v>
      </c>
      <c r="F119" s="235" t="s">
        <v>1967</v>
      </c>
      <c r="G119" s="233"/>
      <c r="H119" s="236">
        <v>3.3999999999999999</v>
      </c>
      <c r="I119" s="237"/>
      <c r="J119" s="233"/>
      <c r="K119" s="233"/>
      <c r="L119" s="238"/>
      <c r="M119" s="239"/>
      <c r="N119" s="240"/>
      <c r="O119" s="240"/>
      <c r="P119" s="240"/>
      <c r="Q119" s="240"/>
      <c r="R119" s="240"/>
      <c r="S119" s="240"/>
      <c r="T119" s="241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T119" s="242" t="s">
        <v>170</v>
      </c>
      <c r="AU119" s="242" t="s">
        <v>83</v>
      </c>
      <c r="AV119" s="13" t="s">
        <v>83</v>
      </c>
      <c r="AW119" s="13" t="s">
        <v>34</v>
      </c>
      <c r="AX119" s="13" t="s">
        <v>73</v>
      </c>
      <c r="AY119" s="242" t="s">
        <v>159</v>
      </c>
    </row>
    <row r="120" s="13" customFormat="1">
      <c r="A120" s="13"/>
      <c r="B120" s="232"/>
      <c r="C120" s="233"/>
      <c r="D120" s="225" t="s">
        <v>170</v>
      </c>
      <c r="E120" s="234" t="s">
        <v>19</v>
      </c>
      <c r="F120" s="235" t="s">
        <v>282</v>
      </c>
      <c r="G120" s="233"/>
      <c r="H120" s="236">
        <v>17</v>
      </c>
      <c r="I120" s="237"/>
      <c r="J120" s="233"/>
      <c r="K120" s="233"/>
      <c r="L120" s="238"/>
      <c r="M120" s="239"/>
      <c r="N120" s="240"/>
      <c r="O120" s="240"/>
      <c r="P120" s="240"/>
      <c r="Q120" s="240"/>
      <c r="R120" s="240"/>
      <c r="S120" s="240"/>
      <c r="T120" s="241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T120" s="242" t="s">
        <v>170</v>
      </c>
      <c r="AU120" s="242" t="s">
        <v>83</v>
      </c>
      <c r="AV120" s="13" t="s">
        <v>83</v>
      </c>
      <c r="AW120" s="13" t="s">
        <v>34</v>
      </c>
      <c r="AX120" s="13" t="s">
        <v>73</v>
      </c>
      <c r="AY120" s="242" t="s">
        <v>159</v>
      </c>
    </row>
    <row r="121" s="2" customFormat="1" ht="16.5" customHeight="1">
      <c r="A121" s="38"/>
      <c r="B121" s="39"/>
      <c r="C121" s="212" t="s">
        <v>232</v>
      </c>
      <c r="D121" s="212" t="s">
        <v>160</v>
      </c>
      <c r="E121" s="213" t="s">
        <v>240</v>
      </c>
      <c r="F121" s="214" t="s">
        <v>241</v>
      </c>
      <c r="G121" s="215" t="s">
        <v>242</v>
      </c>
      <c r="H121" s="216">
        <v>38.079999999999998</v>
      </c>
      <c r="I121" s="217"/>
      <c r="J121" s="218">
        <f>ROUND(I121*H121,2)</f>
        <v>0</v>
      </c>
      <c r="K121" s="214" t="s">
        <v>164</v>
      </c>
      <c r="L121" s="44"/>
      <c r="M121" s="219" t="s">
        <v>19</v>
      </c>
      <c r="N121" s="220" t="s">
        <v>44</v>
      </c>
      <c r="O121" s="84"/>
      <c r="P121" s="221">
        <f>O121*H121</f>
        <v>0</v>
      </c>
      <c r="Q121" s="221">
        <v>0</v>
      </c>
      <c r="R121" s="221">
        <f>Q121*H121</f>
        <v>0</v>
      </c>
      <c r="S121" s="221">
        <v>0</v>
      </c>
      <c r="T121" s="222">
        <f>S121*H121</f>
        <v>0</v>
      </c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R121" s="223" t="s">
        <v>115</v>
      </c>
      <c r="AT121" s="223" t="s">
        <v>160</v>
      </c>
      <c r="AU121" s="223" t="s">
        <v>83</v>
      </c>
      <c r="AY121" s="17" t="s">
        <v>159</v>
      </c>
      <c r="BE121" s="224">
        <f>IF(N121="základní",J121,0)</f>
        <v>0</v>
      </c>
      <c r="BF121" s="224">
        <f>IF(N121="snížená",J121,0)</f>
        <v>0</v>
      </c>
      <c r="BG121" s="224">
        <f>IF(N121="zákl. přenesená",J121,0)</f>
        <v>0</v>
      </c>
      <c r="BH121" s="224">
        <f>IF(N121="sníž. přenesená",J121,0)</f>
        <v>0</v>
      </c>
      <c r="BI121" s="224">
        <f>IF(N121="nulová",J121,0)</f>
        <v>0</v>
      </c>
      <c r="BJ121" s="17" t="s">
        <v>81</v>
      </c>
      <c r="BK121" s="224">
        <f>ROUND(I121*H121,2)</f>
        <v>0</v>
      </c>
      <c r="BL121" s="17" t="s">
        <v>115</v>
      </c>
      <c r="BM121" s="223" t="s">
        <v>1974</v>
      </c>
    </row>
    <row r="122" s="2" customFormat="1">
      <c r="A122" s="38"/>
      <c r="B122" s="39"/>
      <c r="C122" s="40"/>
      <c r="D122" s="225" t="s">
        <v>166</v>
      </c>
      <c r="E122" s="40"/>
      <c r="F122" s="226" t="s">
        <v>244</v>
      </c>
      <c r="G122" s="40"/>
      <c r="H122" s="40"/>
      <c r="I122" s="227"/>
      <c r="J122" s="40"/>
      <c r="K122" s="40"/>
      <c r="L122" s="44"/>
      <c r="M122" s="228"/>
      <c r="N122" s="229"/>
      <c r="O122" s="84"/>
      <c r="P122" s="84"/>
      <c r="Q122" s="84"/>
      <c r="R122" s="84"/>
      <c r="S122" s="84"/>
      <c r="T122" s="85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T122" s="17" t="s">
        <v>166</v>
      </c>
      <c r="AU122" s="17" t="s">
        <v>83</v>
      </c>
    </row>
    <row r="123" s="2" customFormat="1">
      <c r="A123" s="38"/>
      <c r="B123" s="39"/>
      <c r="C123" s="40"/>
      <c r="D123" s="230" t="s">
        <v>168</v>
      </c>
      <c r="E123" s="40"/>
      <c r="F123" s="231" t="s">
        <v>245</v>
      </c>
      <c r="G123" s="40"/>
      <c r="H123" s="40"/>
      <c r="I123" s="227"/>
      <c r="J123" s="40"/>
      <c r="K123" s="40"/>
      <c r="L123" s="44"/>
      <c r="M123" s="228"/>
      <c r="N123" s="229"/>
      <c r="O123" s="84"/>
      <c r="P123" s="84"/>
      <c r="Q123" s="84"/>
      <c r="R123" s="84"/>
      <c r="S123" s="84"/>
      <c r="T123" s="85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T123" s="17" t="s">
        <v>168</v>
      </c>
      <c r="AU123" s="17" t="s">
        <v>83</v>
      </c>
    </row>
    <row r="124" s="13" customFormat="1">
      <c r="A124" s="13"/>
      <c r="B124" s="232"/>
      <c r="C124" s="233"/>
      <c r="D124" s="225" t="s">
        <v>170</v>
      </c>
      <c r="E124" s="234" t="s">
        <v>19</v>
      </c>
      <c r="F124" s="235" t="s">
        <v>1975</v>
      </c>
      <c r="G124" s="233"/>
      <c r="H124" s="236">
        <v>38.079999999999998</v>
      </c>
      <c r="I124" s="237"/>
      <c r="J124" s="233"/>
      <c r="K124" s="233"/>
      <c r="L124" s="238"/>
      <c r="M124" s="239"/>
      <c r="N124" s="240"/>
      <c r="O124" s="240"/>
      <c r="P124" s="240"/>
      <c r="Q124" s="240"/>
      <c r="R124" s="240"/>
      <c r="S124" s="240"/>
      <c r="T124" s="241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T124" s="242" t="s">
        <v>170</v>
      </c>
      <c r="AU124" s="242" t="s">
        <v>83</v>
      </c>
      <c r="AV124" s="13" t="s">
        <v>83</v>
      </c>
      <c r="AW124" s="13" t="s">
        <v>34</v>
      </c>
      <c r="AX124" s="13" t="s">
        <v>73</v>
      </c>
      <c r="AY124" s="242" t="s">
        <v>159</v>
      </c>
    </row>
    <row r="125" s="2" customFormat="1" ht="16.5" customHeight="1">
      <c r="A125" s="38"/>
      <c r="B125" s="39"/>
      <c r="C125" s="212" t="s">
        <v>219</v>
      </c>
      <c r="D125" s="212" t="s">
        <v>160</v>
      </c>
      <c r="E125" s="213" t="s">
        <v>200</v>
      </c>
      <c r="F125" s="214" t="s">
        <v>201</v>
      </c>
      <c r="G125" s="215" t="s">
        <v>174</v>
      </c>
      <c r="H125" s="216">
        <v>23.800000000000001</v>
      </c>
      <c r="I125" s="217"/>
      <c r="J125" s="218">
        <f>ROUND(I125*H125,2)</f>
        <v>0</v>
      </c>
      <c r="K125" s="214" t="s">
        <v>164</v>
      </c>
      <c r="L125" s="44"/>
      <c r="M125" s="219" t="s">
        <v>19</v>
      </c>
      <c r="N125" s="220" t="s">
        <v>44</v>
      </c>
      <c r="O125" s="84"/>
      <c r="P125" s="221">
        <f>O125*H125</f>
        <v>0</v>
      </c>
      <c r="Q125" s="221">
        <v>0</v>
      </c>
      <c r="R125" s="221">
        <f>Q125*H125</f>
        <v>0</v>
      </c>
      <c r="S125" s="221">
        <v>0</v>
      </c>
      <c r="T125" s="222">
        <f>S125*H125</f>
        <v>0</v>
      </c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R125" s="223" t="s">
        <v>115</v>
      </c>
      <c r="AT125" s="223" t="s">
        <v>160</v>
      </c>
      <c r="AU125" s="223" t="s">
        <v>83</v>
      </c>
      <c r="AY125" s="17" t="s">
        <v>159</v>
      </c>
      <c r="BE125" s="224">
        <f>IF(N125="základní",J125,0)</f>
        <v>0</v>
      </c>
      <c r="BF125" s="224">
        <f>IF(N125="snížená",J125,0)</f>
        <v>0</v>
      </c>
      <c r="BG125" s="224">
        <f>IF(N125="zákl. přenesená",J125,0)</f>
        <v>0</v>
      </c>
      <c r="BH125" s="224">
        <f>IF(N125="sníž. přenesená",J125,0)</f>
        <v>0</v>
      </c>
      <c r="BI125" s="224">
        <f>IF(N125="nulová",J125,0)</f>
        <v>0</v>
      </c>
      <c r="BJ125" s="17" t="s">
        <v>81</v>
      </c>
      <c r="BK125" s="224">
        <f>ROUND(I125*H125,2)</f>
        <v>0</v>
      </c>
      <c r="BL125" s="17" t="s">
        <v>115</v>
      </c>
      <c r="BM125" s="223" t="s">
        <v>1976</v>
      </c>
    </row>
    <row r="126" s="2" customFormat="1">
      <c r="A126" s="38"/>
      <c r="B126" s="39"/>
      <c r="C126" s="40"/>
      <c r="D126" s="225" t="s">
        <v>166</v>
      </c>
      <c r="E126" s="40"/>
      <c r="F126" s="226" t="s">
        <v>203</v>
      </c>
      <c r="G126" s="40"/>
      <c r="H126" s="40"/>
      <c r="I126" s="227"/>
      <c r="J126" s="40"/>
      <c r="K126" s="40"/>
      <c r="L126" s="44"/>
      <c r="M126" s="228"/>
      <c r="N126" s="229"/>
      <c r="O126" s="84"/>
      <c r="P126" s="84"/>
      <c r="Q126" s="84"/>
      <c r="R126" s="84"/>
      <c r="S126" s="84"/>
      <c r="T126" s="85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T126" s="17" t="s">
        <v>166</v>
      </c>
      <c r="AU126" s="17" t="s">
        <v>83</v>
      </c>
    </row>
    <row r="127" s="2" customFormat="1">
      <c r="A127" s="38"/>
      <c r="B127" s="39"/>
      <c r="C127" s="40"/>
      <c r="D127" s="230" t="s">
        <v>168</v>
      </c>
      <c r="E127" s="40"/>
      <c r="F127" s="231" t="s">
        <v>204</v>
      </c>
      <c r="G127" s="40"/>
      <c r="H127" s="40"/>
      <c r="I127" s="227"/>
      <c r="J127" s="40"/>
      <c r="K127" s="40"/>
      <c r="L127" s="44"/>
      <c r="M127" s="228"/>
      <c r="N127" s="229"/>
      <c r="O127" s="84"/>
      <c r="P127" s="84"/>
      <c r="Q127" s="84"/>
      <c r="R127" s="84"/>
      <c r="S127" s="84"/>
      <c r="T127" s="85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T127" s="17" t="s">
        <v>168</v>
      </c>
      <c r="AU127" s="17" t="s">
        <v>83</v>
      </c>
    </row>
    <row r="128" s="2" customFormat="1" ht="16.5" customHeight="1">
      <c r="A128" s="38"/>
      <c r="B128" s="39"/>
      <c r="C128" s="212" t="s">
        <v>225</v>
      </c>
      <c r="D128" s="212" t="s">
        <v>160</v>
      </c>
      <c r="E128" s="213" t="s">
        <v>233</v>
      </c>
      <c r="F128" s="214" t="s">
        <v>234</v>
      </c>
      <c r="G128" s="215" t="s">
        <v>174</v>
      </c>
      <c r="H128" s="216">
        <v>23.800000000000001</v>
      </c>
      <c r="I128" s="217"/>
      <c r="J128" s="218">
        <f>ROUND(I128*H128,2)</f>
        <v>0</v>
      </c>
      <c r="K128" s="214" t="s">
        <v>164</v>
      </c>
      <c r="L128" s="44"/>
      <c r="M128" s="219" t="s">
        <v>19</v>
      </c>
      <c r="N128" s="220" t="s">
        <v>44</v>
      </c>
      <c r="O128" s="84"/>
      <c r="P128" s="221">
        <f>O128*H128</f>
        <v>0</v>
      </c>
      <c r="Q128" s="221">
        <v>0</v>
      </c>
      <c r="R128" s="221">
        <f>Q128*H128</f>
        <v>0</v>
      </c>
      <c r="S128" s="221">
        <v>0</v>
      </c>
      <c r="T128" s="222">
        <f>S128*H128</f>
        <v>0</v>
      </c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R128" s="223" t="s">
        <v>115</v>
      </c>
      <c r="AT128" s="223" t="s">
        <v>160</v>
      </c>
      <c r="AU128" s="223" t="s">
        <v>83</v>
      </c>
      <c r="AY128" s="17" t="s">
        <v>159</v>
      </c>
      <c r="BE128" s="224">
        <f>IF(N128="základní",J128,0)</f>
        <v>0</v>
      </c>
      <c r="BF128" s="224">
        <f>IF(N128="snížená",J128,0)</f>
        <v>0</v>
      </c>
      <c r="BG128" s="224">
        <f>IF(N128="zákl. přenesená",J128,0)</f>
        <v>0</v>
      </c>
      <c r="BH128" s="224">
        <f>IF(N128="sníž. přenesená",J128,0)</f>
        <v>0</v>
      </c>
      <c r="BI128" s="224">
        <f>IF(N128="nulová",J128,0)</f>
        <v>0</v>
      </c>
      <c r="BJ128" s="17" t="s">
        <v>81</v>
      </c>
      <c r="BK128" s="224">
        <f>ROUND(I128*H128,2)</f>
        <v>0</v>
      </c>
      <c r="BL128" s="17" t="s">
        <v>115</v>
      </c>
      <c r="BM128" s="223" t="s">
        <v>1977</v>
      </c>
    </row>
    <row r="129" s="2" customFormat="1">
      <c r="A129" s="38"/>
      <c r="B129" s="39"/>
      <c r="C129" s="40"/>
      <c r="D129" s="225" t="s">
        <v>166</v>
      </c>
      <c r="E129" s="40"/>
      <c r="F129" s="226" t="s">
        <v>236</v>
      </c>
      <c r="G129" s="40"/>
      <c r="H129" s="40"/>
      <c r="I129" s="227"/>
      <c r="J129" s="40"/>
      <c r="K129" s="40"/>
      <c r="L129" s="44"/>
      <c r="M129" s="228"/>
      <c r="N129" s="229"/>
      <c r="O129" s="84"/>
      <c r="P129" s="84"/>
      <c r="Q129" s="84"/>
      <c r="R129" s="84"/>
      <c r="S129" s="84"/>
      <c r="T129" s="85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T129" s="17" t="s">
        <v>166</v>
      </c>
      <c r="AU129" s="17" t="s">
        <v>83</v>
      </c>
    </row>
    <row r="130" s="2" customFormat="1">
      <c r="A130" s="38"/>
      <c r="B130" s="39"/>
      <c r="C130" s="40"/>
      <c r="D130" s="230" t="s">
        <v>168</v>
      </c>
      <c r="E130" s="40"/>
      <c r="F130" s="231" t="s">
        <v>237</v>
      </c>
      <c r="G130" s="40"/>
      <c r="H130" s="40"/>
      <c r="I130" s="227"/>
      <c r="J130" s="40"/>
      <c r="K130" s="40"/>
      <c r="L130" s="44"/>
      <c r="M130" s="228"/>
      <c r="N130" s="229"/>
      <c r="O130" s="84"/>
      <c r="P130" s="84"/>
      <c r="Q130" s="84"/>
      <c r="R130" s="84"/>
      <c r="S130" s="84"/>
      <c r="T130" s="85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T130" s="17" t="s">
        <v>168</v>
      </c>
      <c r="AU130" s="17" t="s">
        <v>83</v>
      </c>
    </row>
    <row r="131" s="12" customFormat="1" ht="22.8" customHeight="1">
      <c r="A131" s="12"/>
      <c r="B131" s="196"/>
      <c r="C131" s="197"/>
      <c r="D131" s="198" t="s">
        <v>72</v>
      </c>
      <c r="E131" s="210" t="s">
        <v>118</v>
      </c>
      <c r="F131" s="210" t="s">
        <v>783</v>
      </c>
      <c r="G131" s="197"/>
      <c r="H131" s="197"/>
      <c r="I131" s="200"/>
      <c r="J131" s="211">
        <f>BK131</f>
        <v>0</v>
      </c>
      <c r="K131" s="197"/>
      <c r="L131" s="202"/>
      <c r="M131" s="203"/>
      <c r="N131" s="204"/>
      <c r="O131" s="204"/>
      <c r="P131" s="205">
        <f>SUM(P132:P173)</f>
        <v>0</v>
      </c>
      <c r="Q131" s="204"/>
      <c r="R131" s="205">
        <f>SUM(R132:R173)</f>
        <v>0.024999625000000001</v>
      </c>
      <c r="S131" s="204"/>
      <c r="T131" s="206">
        <f>SUM(T132:T173)</f>
        <v>0</v>
      </c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R131" s="207" t="s">
        <v>81</v>
      </c>
      <c r="AT131" s="208" t="s">
        <v>72</v>
      </c>
      <c r="AU131" s="208" t="s">
        <v>81</v>
      </c>
      <c r="AY131" s="207" t="s">
        <v>159</v>
      </c>
      <c r="BK131" s="209">
        <f>SUM(BK132:BK173)</f>
        <v>0</v>
      </c>
    </row>
    <row r="132" s="2" customFormat="1" ht="16.5" customHeight="1">
      <c r="A132" s="38"/>
      <c r="B132" s="39"/>
      <c r="C132" s="212" t="s">
        <v>7</v>
      </c>
      <c r="D132" s="212" t="s">
        <v>160</v>
      </c>
      <c r="E132" s="213" t="s">
        <v>828</v>
      </c>
      <c r="F132" s="214" t="s">
        <v>829</v>
      </c>
      <c r="G132" s="215" t="s">
        <v>163</v>
      </c>
      <c r="H132" s="216">
        <v>34</v>
      </c>
      <c r="I132" s="217"/>
      <c r="J132" s="218">
        <f>ROUND(I132*H132,2)</f>
        <v>0</v>
      </c>
      <c r="K132" s="214" t="s">
        <v>164</v>
      </c>
      <c r="L132" s="44"/>
      <c r="M132" s="219" t="s">
        <v>19</v>
      </c>
      <c r="N132" s="220" t="s">
        <v>44</v>
      </c>
      <c r="O132" s="84"/>
      <c r="P132" s="221">
        <f>O132*H132</f>
        <v>0</v>
      </c>
      <c r="Q132" s="221">
        <v>0</v>
      </c>
      <c r="R132" s="221">
        <f>Q132*H132</f>
        <v>0</v>
      </c>
      <c r="S132" s="221">
        <v>0</v>
      </c>
      <c r="T132" s="222">
        <f>S132*H132</f>
        <v>0</v>
      </c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R132" s="223" t="s">
        <v>115</v>
      </c>
      <c r="AT132" s="223" t="s">
        <v>160</v>
      </c>
      <c r="AU132" s="223" t="s">
        <v>83</v>
      </c>
      <c r="AY132" s="17" t="s">
        <v>159</v>
      </c>
      <c r="BE132" s="224">
        <f>IF(N132="základní",J132,0)</f>
        <v>0</v>
      </c>
      <c r="BF132" s="224">
        <f>IF(N132="snížená",J132,0)</f>
        <v>0</v>
      </c>
      <c r="BG132" s="224">
        <f>IF(N132="zákl. přenesená",J132,0)</f>
        <v>0</v>
      </c>
      <c r="BH132" s="224">
        <f>IF(N132="sníž. přenesená",J132,0)</f>
        <v>0</v>
      </c>
      <c r="BI132" s="224">
        <f>IF(N132="nulová",J132,0)</f>
        <v>0</v>
      </c>
      <c r="BJ132" s="17" t="s">
        <v>81</v>
      </c>
      <c r="BK132" s="224">
        <f>ROUND(I132*H132,2)</f>
        <v>0</v>
      </c>
      <c r="BL132" s="17" t="s">
        <v>115</v>
      </c>
      <c r="BM132" s="223" t="s">
        <v>1978</v>
      </c>
    </row>
    <row r="133" s="2" customFormat="1">
      <c r="A133" s="38"/>
      <c r="B133" s="39"/>
      <c r="C133" s="40"/>
      <c r="D133" s="225" t="s">
        <v>166</v>
      </c>
      <c r="E133" s="40"/>
      <c r="F133" s="226" t="s">
        <v>831</v>
      </c>
      <c r="G133" s="40"/>
      <c r="H133" s="40"/>
      <c r="I133" s="227"/>
      <c r="J133" s="40"/>
      <c r="K133" s="40"/>
      <c r="L133" s="44"/>
      <c r="M133" s="228"/>
      <c r="N133" s="229"/>
      <c r="O133" s="84"/>
      <c r="P133" s="84"/>
      <c r="Q133" s="84"/>
      <c r="R133" s="84"/>
      <c r="S133" s="84"/>
      <c r="T133" s="85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T133" s="17" t="s">
        <v>166</v>
      </c>
      <c r="AU133" s="17" t="s">
        <v>83</v>
      </c>
    </row>
    <row r="134" s="2" customFormat="1">
      <c r="A134" s="38"/>
      <c r="B134" s="39"/>
      <c r="C134" s="40"/>
      <c r="D134" s="230" t="s">
        <v>168</v>
      </c>
      <c r="E134" s="40"/>
      <c r="F134" s="231" t="s">
        <v>832</v>
      </c>
      <c r="G134" s="40"/>
      <c r="H134" s="40"/>
      <c r="I134" s="227"/>
      <c r="J134" s="40"/>
      <c r="K134" s="40"/>
      <c r="L134" s="44"/>
      <c r="M134" s="228"/>
      <c r="N134" s="229"/>
      <c r="O134" s="84"/>
      <c r="P134" s="84"/>
      <c r="Q134" s="84"/>
      <c r="R134" s="84"/>
      <c r="S134" s="84"/>
      <c r="T134" s="85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T134" s="17" t="s">
        <v>168</v>
      </c>
      <c r="AU134" s="17" t="s">
        <v>83</v>
      </c>
    </row>
    <row r="135" s="2" customFormat="1" ht="16.5" customHeight="1">
      <c r="A135" s="38"/>
      <c r="B135" s="39"/>
      <c r="C135" s="212" t="s">
        <v>289</v>
      </c>
      <c r="D135" s="212" t="s">
        <v>160</v>
      </c>
      <c r="E135" s="213" t="s">
        <v>822</v>
      </c>
      <c r="F135" s="214" t="s">
        <v>823</v>
      </c>
      <c r="G135" s="215" t="s">
        <v>163</v>
      </c>
      <c r="H135" s="216">
        <v>34</v>
      </c>
      <c r="I135" s="217"/>
      <c r="J135" s="218">
        <f>ROUND(I135*H135,2)</f>
        <v>0</v>
      </c>
      <c r="K135" s="214" t="s">
        <v>164</v>
      </c>
      <c r="L135" s="44"/>
      <c r="M135" s="219" t="s">
        <v>19</v>
      </c>
      <c r="N135" s="220" t="s">
        <v>44</v>
      </c>
      <c r="O135" s="84"/>
      <c r="P135" s="221">
        <f>O135*H135</f>
        <v>0</v>
      </c>
      <c r="Q135" s="221">
        <v>0</v>
      </c>
      <c r="R135" s="221">
        <f>Q135*H135</f>
        <v>0</v>
      </c>
      <c r="S135" s="221">
        <v>0</v>
      </c>
      <c r="T135" s="222">
        <f>S135*H135</f>
        <v>0</v>
      </c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R135" s="223" t="s">
        <v>115</v>
      </c>
      <c r="AT135" s="223" t="s">
        <v>160</v>
      </c>
      <c r="AU135" s="223" t="s">
        <v>83</v>
      </c>
      <c r="AY135" s="17" t="s">
        <v>159</v>
      </c>
      <c r="BE135" s="224">
        <f>IF(N135="základní",J135,0)</f>
        <v>0</v>
      </c>
      <c r="BF135" s="224">
        <f>IF(N135="snížená",J135,0)</f>
        <v>0</v>
      </c>
      <c r="BG135" s="224">
        <f>IF(N135="zákl. přenesená",J135,0)</f>
        <v>0</v>
      </c>
      <c r="BH135" s="224">
        <f>IF(N135="sníž. přenesená",J135,0)</f>
        <v>0</v>
      </c>
      <c r="BI135" s="224">
        <f>IF(N135="nulová",J135,0)</f>
        <v>0</v>
      </c>
      <c r="BJ135" s="17" t="s">
        <v>81</v>
      </c>
      <c r="BK135" s="224">
        <f>ROUND(I135*H135,2)</f>
        <v>0</v>
      </c>
      <c r="BL135" s="17" t="s">
        <v>115</v>
      </c>
      <c r="BM135" s="223" t="s">
        <v>1979</v>
      </c>
    </row>
    <row r="136" s="2" customFormat="1">
      <c r="A136" s="38"/>
      <c r="B136" s="39"/>
      <c r="C136" s="40"/>
      <c r="D136" s="225" t="s">
        <v>166</v>
      </c>
      <c r="E136" s="40"/>
      <c r="F136" s="226" t="s">
        <v>825</v>
      </c>
      <c r="G136" s="40"/>
      <c r="H136" s="40"/>
      <c r="I136" s="227"/>
      <c r="J136" s="40"/>
      <c r="K136" s="40"/>
      <c r="L136" s="44"/>
      <c r="M136" s="228"/>
      <c r="N136" s="229"/>
      <c r="O136" s="84"/>
      <c r="P136" s="84"/>
      <c r="Q136" s="84"/>
      <c r="R136" s="84"/>
      <c r="S136" s="84"/>
      <c r="T136" s="85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T136" s="17" t="s">
        <v>166</v>
      </c>
      <c r="AU136" s="17" t="s">
        <v>83</v>
      </c>
    </row>
    <row r="137" s="2" customFormat="1">
      <c r="A137" s="38"/>
      <c r="B137" s="39"/>
      <c r="C137" s="40"/>
      <c r="D137" s="230" t="s">
        <v>168</v>
      </c>
      <c r="E137" s="40"/>
      <c r="F137" s="231" t="s">
        <v>826</v>
      </c>
      <c r="G137" s="40"/>
      <c r="H137" s="40"/>
      <c r="I137" s="227"/>
      <c r="J137" s="40"/>
      <c r="K137" s="40"/>
      <c r="L137" s="44"/>
      <c r="M137" s="228"/>
      <c r="N137" s="229"/>
      <c r="O137" s="84"/>
      <c r="P137" s="84"/>
      <c r="Q137" s="84"/>
      <c r="R137" s="84"/>
      <c r="S137" s="84"/>
      <c r="T137" s="85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T137" s="17" t="s">
        <v>168</v>
      </c>
      <c r="AU137" s="17" t="s">
        <v>83</v>
      </c>
    </row>
    <row r="138" s="2" customFormat="1" ht="16.5" customHeight="1">
      <c r="A138" s="38"/>
      <c r="B138" s="39"/>
      <c r="C138" s="212" t="s">
        <v>310</v>
      </c>
      <c r="D138" s="212" t="s">
        <v>160</v>
      </c>
      <c r="E138" s="213" t="s">
        <v>816</v>
      </c>
      <c r="F138" s="214" t="s">
        <v>817</v>
      </c>
      <c r="G138" s="215" t="s">
        <v>163</v>
      </c>
      <c r="H138" s="216">
        <v>34</v>
      </c>
      <c r="I138" s="217"/>
      <c r="J138" s="218">
        <f>ROUND(I138*H138,2)</f>
        <v>0</v>
      </c>
      <c r="K138" s="214" t="s">
        <v>164</v>
      </c>
      <c r="L138" s="44"/>
      <c r="M138" s="219" t="s">
        <v>19</v>
      </c>
      <c r="N138" s="220" t="s">
        <v>44</v>
      </c>
      <c r="O138" s="84"/>
      <c r="P138" s="221">
        <f>O138*H138</f>
        <v>0</v>
      </c>
      <c r="Q138" s="221">
        <v>0</v>
      </c>
      <c r="R138" s="221">
        <f>Q138*H138</f>
        <v>0</v>
      </c>
      <c r="S138" s="221">
        <v>0</v>
      </c>
      <c r="T138" s="222">
        <f>S138*H138</f>
        <v>0</v>
      </c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R138" s="223" t="s">
        <v>115</v>
      </c>
      <c r="AT138" s="223" t="s">
        <v>160</v>
      </c>
      <c r="AU138" s="223" t="s">
        <v>83</v>
      </c>
      <c r="AY138" s="17" t="s">
        <v>159</v>
      </c>
      <c r="BE138" s="224">
        <f>IF(N138="základní",J138,0)</f>
        <v>0</v>
      </c>
      <c r="BF138" s="224">
        <f>IF(N138="snížená",J138,0)</f>
        <v>0</v>
      </c>
      <c r="BG138" s="224">
        <f>IF(N138="zákl. přenesená",J138,0)</f>
        <v>0</v>
      </c>
      <c r="BH138" s="224">
        <f>IF(N138="sníž. přenesená",J138,0)</f>
        <v>0</v>
      </c>
      <c r="BI138" s="224">
        <f>IF(N138="nulová",J138,0)</f>
        <v>0</v>
      </c>
      <c r="BJ138" s="17" t="s">
        <v>81</v>
      </c>
      <c r="BK138" s="224">
        <f>ROUND(I138*H138,2)</f>
        <v>0</v>
      </c>
      <c r="BL138" s="17" t="s">
        <v>115</v>
      </c>
      <c r="BM138" s="223" t="s">
        <v>1980</v>
      </c>
    </row>
    <row r="139" s="2" customFormat="1">
      <c r="A139" s="38"/>
      <c r="B139" s="39"/>
      <c r="C139" s="40"/>
      <c r="D139" s="225" t="s">
        <v>166</v>
      </c>
      <c r="E139" s="40"/>
      <c r="F139" s="226" t="s">
        <v>819</v>
      </c>
      <c r="G139" s="40"/>
      <c r="H139" s="40"/>
      <c r="I139" s="227"/>
      <c r="J139" s="40"/>
      <c r="K139" s="40"/>
      <c r="L139" s="44"/>
      <c r="M139" s="228"/>
      <c r="N139" s="229"/>
      <c r="O139" s="84"/>
      <c r="P139" s="84"/>
      <c r="Q139" s="84"/>
      <c r="R139" s="84"/>
      <c r="S139" s="84"/>
      <c r="T139" s="85"/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T139" s="17" t="s">
        <v>166</v>
      </c>
      <c r="AU139" s="17" t="s">
        <v>83</v>
      </c>
    </row>
    <row r="140" s="2" customFormat="1">
      <c r="A140" s="38"/>
      <c r="B140" s="39"/>
      <c r="C140" s="40"/>
      <c r="D140" s="230" t="s">
        <v>168</v>
      </c>
      <c r="E140" s="40"/>
      <c r="F140" s="231" t="s">
        <v>820</v>
      </c>
      <c r="G140" s="40"/>
      <c r="H140" s="40"/>
      <c r="I140" s="227"/>
      <c r="J140" s="40"/>
      <c r="K140" s="40"/>
      <c r="L140" s="44"/>
      <c r="M140" s="228"/>
      <c r="N140" s="229"/>
      <c r="O140" s="84"/>
      <c r="P140" s="84"/>
      <c r="Q140" s="84"/>
      <c r="R140" s="84"/>
      <c r="S140" s="84"/>
      <c r="T140" s="85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T140" s="17" t="s">
        <v>168</v>
      </c>
      <c r="AU140" s="17" t="s">
        <v>83</v>
      </c>
    </row>
    <row r="141" s="2" customFormat="1" ht="16.5" customHeight="1">
      <c r="A141" s="38"/>
      <c r="B141" s="39"/>
      <c r="C141" s="212" t="s">
        <v>316</v>
      </c>
      <c r="D141" s="212" t="s">
        <v>160</v>
      </c>
      <c r="E141" s="213" t="s">
        <v>811</v>
      </c>
      <c r="F141" s="214" t="s">
        <v>812</v>
      </c>
      <c r="G141" s="215" t="s">
        <v>163</v>
      </c>
      <c r="H141" s="216">
        <v>34</v>
      </c>
      <c r="I141" s="217"/>
      <c r="J141" s="218">
        <f>ROUND(I141*H141,2)</f>
        <v>0</v>
      </c>
      <c r="K141" s="214" t="s">
        <v>164</v>
      </c>
      <c r="L141" s="44"/>
      <c r="M141" s="219" t="s">
        <v>19</v>
      </c>
      <c r="N141" s="220" t="s">
        <v>44</v>
      </c>
      <c r="O141" s="84"/>
      <c r="P141" s="221">
        <f>O141*H141</f>
        <v>0</v>
      </c>
      <c r="Q141" s="221">
        <v>0</v>
      </c>
      <c r="R141" s="221">
        <f>Q141*H141</f>
        <v>0</v>
      </c>
      <c r="S141" s="221">
        <v>0</v>
      </c>
      <c r="T141" s="222">
        <f>S141*H141</f>
        <v>0</v>
      </c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R141" s="223" t="s">
        <v>115</v>
      </c>
      <c r="AT141" s="223" t="s">
        <v>160</v>
      </c>
      <c r="AU141" s="223" t="s">
        <v>83</v>
      </c>
      <c r="AY141" s="17" t="s">
        <v>159</v>
      </c>
      <c r="BE141" s="224">
        <f>IF(N141="základní",J141,0)</f>
        <v>0</v>
      </c>
      <c r="BF141" s="224">
        <f>IF(N141="snížená",J141,0)</f>
        <v>0</v>
      </c>
      <c r="BG141" s="224">
        <f>IF(N141="zákl. přenesená",J141,0)</f>
        <v>0</v>
      </c>
      <c r="BH141" s="224">
        <f>IF(N141="sníž. přenesená",J141,0)</f>
        <v>0</v>
      </c>
      <c r="BI141" s="224">
        <f>IF(N141="nulová",J141,0)</f>
        <v>0</v>
      </c>
      <c r="BJ141" s="17" t="s">
        <v>81</v>
      </c>
      <c r="BK141" s="224">
        <f>ROUND(I141*H141,2)</f>
        <v>0</v>
      </c>
      <c r="BL141" s="17" t="s">
        <v>115</v>
      </c>
      <c r="BM141" s="223" t="s">
        <v>1981</v>
      </c>
    </row>
    <row r="142" s="2" customFormat="1">
      <c r="A142" s="38"/>
      <c r="B142" s="39"/>
      <c r="C142" s="40"/>
      <c r="D142" s="225" t="s">
        <v>166</v>
      </c>
      <c r="E142" s="40"/>
      <c r="F142" s="226" t="s">
        <v>814</v>
      </c>
      <c r="G142" s="40"/>
      <c r="H142" s="40"/>
      <c r="I142" s="227"/>
      <c r="J142" s="40"/>
      <c r="K142" s="40"/>
      <c r="L142" s="44"/>
      <c r="M142" s="228"/>
      <c r="N142" s="229"/>
      <c r="O142" s="84"/>
      <c r="P142" s="84"/>
      <c r="Q142" s="84"/>
      <c r="R142" s="84"/>
      <c r="S142" s="84"/>
      <c r="T142" s="85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T142" s="17" t="s">
        <v>166</v>
      </c>
      <c r="AU142" s="17" t="s">
        <v>83</v>
      </c>
    </row>
    <row r="143" s="2" customFormat="1">
      <c r="A143" s="38"/>
      <c r="B143" s="39"/>
      <c r="C143" s="40"/>
      <c r="D143" s="230" t="s">
        <v>168</v>
      </c>
      <c r="E143" s="40"/>
      <c r="F143" s="231" t="s">
        <v>815</v>
      </c>
      <c r="G143" s="40"/>
      <c r="H143" s="40"/>
      <c r="I143" s="227"/>
      <c r="J143" s="40"/>
      <c r="K143" s="40"/>
      <c r="L143" s="44"/>
      <c r="M143" s="228"/>
      <c r="N143" s="229"/>
      <c r="O143" s="84"/>
      <c r="P143" s="84"/>
      <c r="Q143" s="84"/>
      <c r="R143" s="84"/>
      <c r="S143" s="84"/>
      <c r="T143" s="85"/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T143" s="17" t="s">
        <v>168</v>
      </c>
      <c r="AU143" s="17" t="s">
        <v>83</v>
      </c>
    </row>
    <row r="144" s="2" customFormat="1" ht="16.5" customHeight="1">
      <c r="A144" s="38"/>
      <c r="B144" s="39"/>
      <c r="C144" s="212" t="s">
        <v>274</v>
      </c>
      <c r="D144" s="212" t="s">
        <v>160</v>
      </c>
      <c r="E144" s="213" t="s">
        <v>803</v>
      </c>
      <c r="F144" s="214" t="s">
        <v>804</v>
      </c>
      <c r="G144" s="215" t="s">
        <v>163</v>
      </c>
      <c r="H144" s="216">
        <v>29</v>
      </c>
      <c r="I144" s="217"/>
      <c r="J144" s="218">
        <f>ROUND(I144*H144,2)</f>
        <v>0</v>
      </c>
      <c r="K144" s="214" t="s">
        <v>164</v>
      </c>
      <c r="L144" s="44"/>
      <c r="M144" s="219" t="s">
        <v>19</v>
      </c>
      <c r="N144" s="220" t="s">
        <v>44</v>
      </c>
      <c r="O144" s="84"/>
      <c r="P144" s="221">
        <f>O144*H144</f>
        <v>0</v>
      </c>
      <c r="Q144" s="221">
        <v>0</v>
      </c>
      <c r="R144" s="221">
        <f>Q144*H144</f>
        <v>0</v>
      </c>
      <c r="S144" s="221">
        <v>0</v>
      </c>
      <c r="T144" s="222">
        <f>S144*H144</f>
        <v>0</v>
      </c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R144" s="223" t="s">
        <v>115</v>
      </c>
      <c r="AT144" s="223" t="s">
        <v>160</v>
      </c>
      <c r="AU144" s="223" t="s">
        <v>83</v>
      </c>
      <c r="AY144" s="17" t="s">
        <v>159</v>
      </c>
      <c r="BE144" s="224">
        <f>IF(N144="základní",J144,0)</f>
        <v>0</v>
      </c>
      <c r="BF144" s="224">
        <f>IF(N144="snížená",J144,0)</f>
        <v>0</v>
      </c>
      <c r="BG144" s="224">
        <f>IF(N144="zákl. přenesená",J144,0)</f>
        <v>0</v>
      </c>
      <c r="BH144" s="224">
        <f>IF(N144="sníž. přenesená",J144,0)</f>
        <v>0</v>
      </c>
      <c r="BI144" s="224">
        <f>IF(N144="nulová",J144,0)</f>
        <v>0</v>
      </c>
      <c r="BJ144" s="17" t="s">
        <v>81</v>
      </c>
      <c r="BK144" s="224">
        <f>ROUND(I144*H144,2)</f>
        <v>0</v>
      </c>
      <c r="BL144" s="17" t="s">
        <v>115</v>
      </c>
      <c r="BM144" s="223" t="s">
        <v>1982</v>
      </c>
    </row>
    <row r="145" s="2" customFormat="1">
      <c r="A145" s="38"/>
      <c r="B145" s="39"/>
      <c r="C145" s="40"/>
      <c r="D145" s="225" t="s">
        <v>166</v>
      </c>
      <c r="E145" s="40"/>
      <c r="F145" s="226" t="s">
        <v>806</v>
      </c>
      <c r="G145" s="40"/>
      <c r="H145" s="40"/>
      <c r="I145" s="227"/>
      <c r="J145" s="40"/>
      <c r="K145" s="40"/>
      <c r="L145" s="44"/>
      <c r="M145" s="228"/>
      <c r="N145" s="229"/>
      <c r="O145" s="84"/>
      <c r="P145" s="84"/>
      <c r="Q145" s="84"/>
      <c r="R145" s="84"/>
      <c r="S145" s="84"/>
      <c r="T145" s="85"/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T145" s="17" t="s">
        <v>166</v>
      </c>
      <c r="AU145" s="17" t="s">
        <v>83</v>
      </c>
    </row>
    <row r="146" s="2" customFormat="1">
      <c r="A146" s="38"/>
      <c r="B146" s="39"/>
      <c r="C146" s="40"/>
      <c r="D146" s="230" t="s">
        <v>168</v>
      </c>
      <c r="E146" s="40"/>
      <c r="F146" s="231" t="s">
        <v>807</v>
      </c>
      <c r="G146" s="40"/>
      <c r="H146" s="40"/>
      <c r="I146" s="227"/>
      <c r="J146" s="40"/>
      <c r="K146" s="40"/>
      <c r="L146" s="44"/>
      <c r="M146" s="228"/>
      <c r="N146" s="229"/>
      <c r="O146" s="84"/>
      <c r="P146" s="84"/>
      <c r="Q146" s="84"/>
      <c r="R146" s="84"/>
      <c r="S146" s="84"/>
      <c r="T146" s="85"/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T146" s="17" t="s">
        <v>168</v>
      </c>
      <c r="AU146" s="17" t="s">
        <v>83</v>
      </c>
    </row>
    <row r="147" s="2" customFormat="1" ht="16.5" customHeight="1">
      <c r="A147" s="38"/>
      <c r="B147" s="39"/>
      <c r="C147" s="212" t="s">
        <v>239</v>
      </c>
      <c r="D147" s="212" t="s">
        <v>160</v>
      </c>
      <c r="E147" s="213" t="s">
        <v>784</v>
      </c>
      <c r="F147" s="214" t="s">
        <v>785</v>
      </c>
      <c r="G147" s="215" t="s">
        <v>163</v>
      </c>
      <c r="H147" s="216">
        <v>29</v>
      </c>
      <c r="I147" s="217"/>
      <c r="J147" s="218">
        <f>ROUND(I147*H147,2)</f>
        <v>0</v>
      </c>
      <c r="K147" s="214" t="s">
        <v>164</v>
      </c>
      <c r="L147" s="44"/>
      <c r="M147" s="219" t="s">
        <v>19</v>
      </c>
      <c r="N147" s="220" t="s">
        <v>44</v>
      </c>
      <c r="O147" s="84"/>
      <c r="P147" s="221">
        <f>O147*H147</f>
        <v>0</v>
      </c>
      <c r="Q147" s="221">
        <v>0</v>
      </c>
      <c r="R147" s="221">
        <f>Q147*H147</f>
        <v>0</v>
      </c>
      <c r="S147" s="221">
        <v>0</v>
      </c>
      <c r="T147" s="222">
        <f>S147*H147</f>
        <v>0</v>
      </c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R147" s="223" t="s">
        <v>115</v>
      </c>
      <c r="AT147" s="223" t="s">
        <v>160</v>
      </c>
      <c r="AU147" s="223" t="s">
        <v>83</v>
      </c>
      <c r="AY147" s="17" t="s">
        <v>159</v>
      </c>
      <c r="BE147" s="224">
        <f>IF(N147="základní",J147,0)</f>
        <v>0</v>
      </c>
      <c r="BF147" s="224">
        <f>IF(N147="snížená",J147,0)</f>
        <v>0</v>
      </c>
      <c r="BG147" s="224">
        <f>IF(N147="zákl. přenesená",J147,0)</f>
        <v>0</v>
      </c>
      <c r="BH147" s="224">
        <f>IF(N147="sníž. přenesená",J147,0)</f>
        <v>0</v>
      </c>
      <c r="BI147" s="224">
        <f>IF(N147="nulová",J147,0)</f>
        <v>0</v>
      </c>
      <c r="BJ147" s="17" t="s">
        <v>81</v>
      </c>
      <c r="BK147" s="224">
        <f>ROUND(I147*H147,2)</f>
        <v>0</v>
      </c>
      <c r="BL147" s="17" t="s">
        <v>115</v>
      </c>
      <c r="BM147" s="223" t="s">
        <v>1983</v>
      </c>
    </row>
    <row r="148" s="2" customFormat="1">
      <c r="A148" s="38"/>
      <c r="B148" s="39"/>
      <c r="C148" s="40"/>
      <c r="D148" s="225" t="s">
        <v>166</v>
      </c>
      <c r="E148" s="40"/>
      <c r="F148" s="226" t="s">
        <v>787</v>
      </c>
      <c r="G148" s="40"/>
      <c r="H148" s="40"/>
      <c r="I148" s="227"/>
      <c r="J148" s="40"/>
      <c r="K148" s="40"/>
      <c r="L148" s="44"/>
      <c r="M148" s="228"/>
      <c r="N148" s="229"/>
      <c r="O148" s="84"/>
      <c r="P148" s="84"/>
      <c r="Q148" s="84"/>
      <c r="R148" s="84"/>
      <c r="S148" s="84"/>
      <c r="T148" s="85"/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T148" s="17" t="s">
        <v>166</v>
      </c>
      <c r="AU148" s="17" t="s">
        <v>83</v>
      </c>
    </row>
    <row r="149" s="2" customFormat="1">
      <c r="A149" s="38"/>
      <c r="B149" s="39"/>
      <c r="C149" s="40"/>
      <c r="D149" s="230" t="s">
        <v>168</v>
      </c>
      <c r="E149" s="40"/>
      <c r="F149" s="231" t="s">
        <v>788</v>
      </c>
      <c r="G149" s="40"/>
      <c r="H149" s="40"/>
      <c r="I149" s="227"/>
      <c r="J149" s="40"/>
      <c r="K149" s="40"/>
      <c r="L149" s="44"/>
      <c r="M149" s="228"/>
      <c r="N149" s="229"/>
      <c r="O149" s="84"/>
      <c r="P149" s="84"/>
      <c r="Q149" s="84"/>
      <c r="R149" s="84"/>
      <c r="S149" s="84"/>
      <c r="T149" s="85"/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T149" s="17" t="s">
        <v>168</v>
      </c>
      <c r="AU149" s="17" t="s">
        <v>83</v>
      </c>
    </row>
    <row r="150" s="2" customFormat="1" ht="16.5" customHeight="1">
      <c r="A150" s="38"/>
      <c r="B150" s="39"/>
      <c r="C150" s="212" t="s">
        <v>253</v>
      </c>
      <c r="D150" s="212" t="s">
        <v>160</v>
      </c>
      <c r="E150" s="213" t="s">
        <v>794</v>
      </c>
      <c r="F150" s="214" t="s">
        <v>785</v>
      </c>
      <c r="G150" s="215" t="s">
        <v>163</v>
      </c>
      <c r="H150" s="216">
        <v>29</v>
      </c>
      <c r="I150" s="217"/>
      <c r="J150" s="218">
        <f>ROUND(I150*H150,2)</f>
        <v>0</v>
      </c>
      <c r="K150" s="214" t="s">
        <v>164</v>
      </c>
      <c r="L150" s="44"/>
      <c r="M150" s="219" t="s">
        <v>19</v>
      </c>
      <c r="N150" s="220" t="s">
        <v>44</v>
      </c>
      <c r="O150" s="84"/>
      <c r="P150" s="221">
        <f>O150*H150</f>
        <v>0</v>
      </c>
      <c r="Q150" s="221">
        <v>0</v>
      </c>
      <c r="R150" s="221">
        <f>Q150*H150</f>
        <v>0</v>
      </c>
      <c r="S150" s="221">
        <v>0</v>
      </c>
      <c r="T150" s="222">
        <f>S150*H150</f>
        <v>0</v>
      </c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R150" s="223" t="s">
        <v>115</v>
      </c>
      <c r="AT150" s="223" t="s">
        <v>160</v>
      </c>
      <c r="AU150" s="223" t="s">
        <v>83</v>
      </c>
      <c r="AY150" s="17" t="s">
        <v>159</v>
      </c>
      <c r="BE150" s="224">
        <f>IF(N150="základní",J150,0)</f>
        <v>0</v>
      </c>
      <c r="BF150" s="224">
        <f>IF(N150="snížená",J150,0)</f>
        <v>0</v>
      </c>
      <c r="BG150" s="224">
        <f>IF(N150="zákl. přenesená",J150,0)</f>
        <v>0</v>
      </c>
      <c r="BH150" s="224">
        <f>IF(N150="sníž. přenesená",J150,0)</f>
        <v>0</v>
      </c>
      <c r="BI150" s="224">
        <f>IF(N150="nulová",J150,0)</f>
        <v>0</v>
      </c>
      <c r="BJ150" s="17" t="s">
        <v>81</v>
      </c>
      <c r="BK150" s="224">
        <f>ROUND(I150*H150,2)</f>
        <v>0</v>
      </c>
      <c r="BL150" s="17" t="s">
        <v>115</v>
      </c>
      <c r="BM150" s="223" t="s">
        <v>1984</v>
      </c>
    </row>
    <row r="151" s="2" customFormat="1">
      <c r="A151" s="38"/>
      <c r="B151" s="39"/>
      <c r="C151" s="40"/>
      <c r="D151" s="225" t="s">
        <v>166</v>
      </c>
      <c r="E151" s="40"/>
      <c r="F151" s="226" t="s">
        <v>787</v>
      </c>
      <c r="G151" s="40"/>
      <c r="H151" s="40"/>
      <c r="I151" s="227"/>
      <c r="J151" s="40"/>
      <c r="K151" s="40"/>
      <c r="L151" s="44"/>
      <c r="M151" s="228"/>
      <c r="N151" s="229"/>
      <c r="O151" s="84"/>
      <c r="P151" s="84"/>
      <c r="Q151" s="84"/>
      <c r="R151" s="84"/>
      <c r="S151" s="84"/>
      <c r="T151" s="85"/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T151" s="17" t="s">
        <v>166</v>
      </c>
      <c r="AU151" s="17" t="s">
        <v>83</v>
      </c>
    </row>
    <row r="152" s="2" customFormat="1">
      <c r="A152" s="38"/>
      <c r="B152" s="39"/>
      <c r="C152" s="40"/>
      <c r="D152" s="230" t="s">
        <v>168</v>
      </c>
      <c r="E152" s="40"/>
      <c r="F152" s="231" t="s">
        <v>796</v>
      </c>
      <c r="G152" s="40"/>
      <c r="H152" s="40"/>
      <c r="I152" s="227"/>
      <c r="J152" s="40"/>
      <c r="K152" s="40"/>
      <c r="L152" s="44"/>
      <c r="M152" s="228"/>
      <c r="N152" s="229"/>
      <c r="O152" s="84"/>
      <c r="P152" s="84"/>
      <c r="Q152" s="84"/>
      <c r="R152" s="84"/>
      <c r="S152" s="84"/>
      <c r="T152" s="85"/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T152" s="17" t="s">
        <v>168</v>
      </c>
      <c r="AU152" s="17" t="s">
        <v>83</v>
      </c>
    </row>
    <row r="153" s="2" customFormat="1" ht="16.5" customHeight="1">
      <c r="A153" s="38"/>
      <c r="B153" s="39"/>
      <c r="C153" s="212" t="s">
        <v>267</v>
      </c>
      <c r="D153" s="212" t="s">
        <v>160</v>
      </c>
      <c r="E153" s="213" t="s">
        <v>794</v>
      </c>
      <c r="F153" s="214" t="s">
        <v>785</v>
      </c>
      <c r="G153" s="215" t="s">
        <v>163</v>
      </c>
      <c r="H153" s="216">
        <v>29</v>
      </c>
      <c r="I153" s="217"/>
      <c r="J153" s="218">
        <f>ROUND(I153*H153,2)</f>
        <v>0</v>
      </c>
      <c r="K153" s="214" t="s">
        <v>164</v>
      </c>
      <c r="L153" s="44"/>
      <c r="M153" s="219" t="s">
        <v>19</v>
      </c>
      <c r="N153" s="220" t="s">
        <v>44</v>
      </c>
      <c r="O153" s="84"/>
      <c r="P153" s="221">
        <f>O153*H153</f>
        <v>0</v>
      </c>
      <c r="Q153" s="221">
        <v>0</v>
      </c>
      <c r="R153" s="221">
        <f>Q153*H153</f>
        <v>0</v>
      </c>
      <c r="S153" s="221">
        <v>0</v>
      </c>
      <c r="T153" s="222">
        <f>S153*H153</f>
        <v>0</v>
      </c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R153" s="223" t="s">
        <v>115</v>
      </c>
      <c r="AT153" s="223" t="s">
        <v>160</v>
      </c>
      <c r="AU153" s="223" t="s">
        <v>83</v>
      </c>
      <c r="AY153" s="17" t="s">
        <v>159</v>
      </c>
      <c r="BE153" s="224">
        <f>IF(N153="základní",J153,0)</f>
        <v>0</v>
      </c>
      <c r="BF153" s="224">
        <f>IF(N153="snížená",J153,0)</f>
        <v>0</v>
      </c>
      <c r="BG153" s="224">
        <f>IF(N153="zákl. přenesená",J153,0)</f>
        <v>0</v>
      </c>
      <c r="BH153" s="224">
        <f>IF(N153="sníž. přenesená",J153,0)</f>
        <v>0</v>
      </c>
      <c r="BI153" s="224">
        <f>IF(N153="nulová",J153,0)</f>
        <v>0</v>
      </c>
      <c r="BJ153" s="17" t="s">
        <v>81</v>
      </c>
      <c r="BK153" s="224">
        <f>ROUND(I153*H153,2)</f>
        <v>0</v>
      </c>
      <c r="BL153" s="17" t="s">
        <v>115</v>
      </c>
      <c r="BM153" s="223" t="s">
        <v>1985</v>
      </c>
    </row>
    <row r="154" s="2" customFormat="1">
      <c r="A154" s="38"/>
      <c r="B154" s="39"/>
      <c r="C154" s="40"/>
      <c r="D154" s="225" t="s">
        <v>166</v>
      </c>
      <c r="E154" s="40"/>
      <c r="F154" s="226" t="s">
        <v>787</v>
      </c>
      <c r="G154" s="40"/>
      <c r="H154" s="40"/>
      <c r="I154" s="227"/>
      <c r="J154" s="40"/>
      <c r="K154" s="40"/>
      <c r="L154" s="44"/>
      <c r="M154" s="228"/>
      <c r="N154" s="229"/>
      <c r="O154" s="84"/>
      <c r="P154" s="84"/>
      <c r="Q154" s="84"/>
      <c r="R154" s="84"/>
      <c r="S154" s="84"/>
      <c r="T154" s="85"/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T154" s="17" t="s">
        <v>166</v>
      </c>
      <c r="AU154" s="17" t="s">
        <v>83</v>
      </c>
    </row>
    <row r="155" s="2" customFormat="1">
      <c r="A155" s="38"/>
      <c r="B155" s="39"/>
      <c r="C155" s="40"/>
      <c r="D155" s="230" t="s">
        <v>168</v>
      </c>
      <c r="E155" s="40"/>
      <c r="F155" s="231" t="s">
        <v>796</v>
      </c>
      <c r="G155" s="40"/>
      <c r="H155" s="40"/>
      <c r="I155" s="227"/>
      <c r="J155" s="40"/>
      <c r="K155" s="40"/>
      <c r="L155" s="44"/>
      <c r="M155" s="228"/>
      <c r="N155" s="229"/>
      <c r="O155" s="84"/>
      <c r="P155" s="84"/>
      <c r="Q155" s="84"/>
      <c r="R155" s="84"/>
      <c r="S155" s="84"/>
      <c r="T155" s="85"/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T155" s="17" t="s">
        <v>168</v>
      </c>
      <c r="AU155" s="17" t="s">
        <v>83</v>
      </c>
    </row>
    <row r="156" s="2" customFormat="1" ht="16.5" customHeight="1">
      <c r="A156" s="38"/>
      <c r="B156" s="39"/>
      <c r="C156" s="212" t="s">
        <v>282</v>
      </c>
      <c r="D156" s="212" t="s">
        <v>160</v>
      </c>
      <c r="E156" s="213" t="s">
        <v>808</v>
      </c>
      <c r="F156" s="214" t="s">
        <v>785</v>
      </c>
      <c r="G156" s="215" t="s">
        <v>163</v>
      </c>
      <c r="H156" s="216">
        <v>29</v>
      </c>
      <c r="I156" s="217"/>
      <c r="J156" s="218">
        <f>ROUND(I156*H156,2)</f>
        <v>0</v>
      </c>
      <c r="K156" s="214" t="s">
        <v>164</v>
      </c>
      <c r="L156" s="44"/>
      <c r="M156" s="219" t="s">
        <v>19</v>
      </c>
      <c r="N156" s="220" t="s">
        <v>44</v>
      </c>
      <c r="O156" s="84"/>
      <c r="P156" s="221">
        <f>O156*H156</f>
        <v>0</v>
      </c>
      <c r="Q156" s="221">
        <v>0</v>
      </c>
      <c r="R156" s="221">
        <f>Q156*H156</f>
        <v>0</v>
      </c>
      <c r="S156" s="221">
        <v>0</v>
      </c>
      <c r="T156" s="222">
        <f>S156*H156</f>
        <v>0</v>
      </c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R156" s="223" t="s">
        <v>115</v>
      </c>
      <c r="AT156" s="223" t="s">
        <v>160</v>
      </c>
      <c r="AU156" s="223" t="s">
        <v>83</v>
      </c>
      <c r="AY156" s="17" t="s">
        <v>159</v>
      </c>
      <c r="BE156" s="224">
        <f>IF(N156="základní",J156,0)</f>
        <v>0</v>
      </c>
      <c r="BF156" s="224">
        <f>IF(N156="snížená",J156,0)</f>
        <v>0</v>
      </c>
      <c r="BG156" s="224">
        <f>IF(N156="zákl. přenesená",J156,0)</f>
        <v>0</v>
      </c>
      <c r="BH156" s="224">
        <f>IF(N156="sníž. přenesená",J156,0)</f>
        <v>0</v>
      </c>
      <c r="BI156" s="224">
        <f>IF(N156="nulová",J156,0)</f>
        <v>0</v>
      </c>
      <c r="BJ156" s="17" t="s">
        <v>81</v>
      </c>
      <c r="BK156" s="224">
        <f>ROUND(I156*H156,2)</f>
        <v>0</v>
      </c>
      <c r="BL156" s="17" t="s">
        <v>115</v>
      </c>
      <c r="BM156" s="223" t="s">
        <v>1986</v>
      </c>
    </row>
    <row r="157" s="2" customFormat="1">
      <c r="A157" s="38"/>
      <c r="B157" s="39"/>
      <c r="C157" s="40"/>
      <c r="D157" s="225" t="s">
        <v>166</v>
      </c>
      <c r="E157" s="40"/>
      <c r="F157" s="226" t="s">
        <v>787</v>
      </c>
      <c r="G157" s="40"/>
      <c r="H157" s="40"/>
      <c r="I157" s="227"/>
      <c r="J157" s="40"/>
      <c r="K157" s="40"/>
      <c r="L157" s="44"/>
      <c r="M157" s="228"/>
      <c r="N157" s="229"/>
      <c r="O157" s="84"/>
      <c r="P157" s="84"/>
      <c r="Q157" s="84"/>
      <c r="R157" s="84"/>
      <c r="S157" s="84"/>
      <c r="T157" s="85"/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T157" s="17" t="s">
        <v>166</v>
      </c>
      <c r="AU157" s="17" t="s">
        <v>83</v>
      </c>
    </row>
    <row r="158" s="2" customFormat="1">
      <c r="A158" s="38"/>
      <c r="B158" s="39"/>
      <c r="C158" s="40"/>
      <c r="D158" s="230" t="s">
        <v>168</v>
      </c>
      <c r="E158" s="40"/>
      <c r="F158" s="231" t="s">
        <v>810</v>
      </c>
      <c r="G158" s="40"/>
      <c r="H158" s="40"/>
      <c r="I158" s="227"/>
      <c r="J158" s="40"/>
      <c r="K158" s="40"/>
      <c r="L158" s="44"/>
      <c r="M158" s="228"/>
      <c r="N158" s="229"/>
      <c r="O158" s="84"/>
      <c r="P158" s="84"/>
      <c r="Q158" s="84"/>
      <c r="R158" s="84"/>
      <c r="S158" s="84"/>
      <c r="T158" s="85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T158" s="17" t="s">
        <v>168</v>
      </c>
      <c r="AU158" s="17" t="s">
        <v>83</v>
      </c>
    </row>
    <row r="159" s="2" customFormat="1" ht="16.5" customHeight="1">
      <c r="A159" s="38"/>
      <c r="B159" s="39"/>
      <c r="C159" s="212" t="s">
        <v>8</v>
      </c>
      <c r="D159" s="212" t="s">
        <v>160</v>
      </c>
      <c r="E159" s="213" t="s">
        <v>789</v>
      </c>
      <c r="F159" s="214" t="s">
        <v>790</v>
      </c>
      <c r="G159" s="215" t="s">
        <v>163</v>
      </c>
      <c r="H159" s="216">
        <v>29</v>
      </c>
      <c r="I159" s="217"/>
      <c r="J159" s="218">
        <f>ROUND(I159*H159,2)</f>
        <v>0</v>
      </c>
      <c r="K159" s="214" t="s">
        <v>164</v>
      </c>
      <c r="L159" s="44"/>
      <c r="M159" s="219" t="s">
        <v>19</v>
      </c>
      <c r="N159" s="220" t="s">
        <v>44</v>
      </c>
      <c r="O159" s="84"/>
      <c r="P159" s="221">
        <f>O159*H159</f>
        <v>0</v>
      </c>
      <c r="Q159" s="221">
        <v>0</v>
      </c>
      <c r="R159" s="221">
        <f>Q159*H159</f>
        <v>0</v>
      </c>
      <c r="S159" s="221">
        <v>0</v>
      </c>
      <c r="T159" s="222">
        <f>S159*H159</f>
        <v>0</v>
      </c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R159" s="223" t="s">
        <v>115</v>
      </c>
      <c r="AT159" s="223" t="s">
        <v>160</v>
      </c>
      <c r="AU159" s="223" t="s">
        <v>83</v>
      </c>
      <c r="AY159" s="17" t="s">
        <v>159</v>
      </c>
      <c r="BE159" s="224">
        <f>IF(N159="základní",J159,0)</f>
        <v>0</v>
      </c>
      <c r="BF159" s="224">
        <f>IF(N159="snížená",J159,0)</f>
        <v>0</v>
      </c>
      <c r="BG159" s="224">
        <f>IF(N159="zákl. přenesená",J159,0)</f>
        <v>0</v>
      </c>
      <c r="BH159" s="224">
        <f>IF(N159="sníž. přenesená",J159,0)</f>
        <v>0</v>
      </c>
      <c r="BI159" s="224">
        <f>IF(N159="nulová",J159,0)</f>
        <v>0</v>
      </c>
      <c r="BJ159" s="17" t="s">
        <v>81</v>
      </c>
      <c r="BK159" s="224">
        <f>ROUND(I159*H159,2)</f>
        <v>0</v>
      </c>
      <c r="BL159" s="17" t="s">
        <v>115</v>
      </c>
      <c r="BM159" s="223" t="s">
        <v>1987</v>
      </c>
    </row>
    <row r="160" s="2" customFormat="1">
      <c r="A160" s="38"/>
      <c r="B160" s="39"/>
      <c r="C160" s="40"/>
      <c r="D160" s="225" t="s">
        <v>166</v>
      </c>
      <c r="E160" s="40"/>
      <c r="F160" s="226" t="s">
        <v>792</v>
      </c>
      <c r="G160" s="40"/>
      <c r="H160" s="40"/>
      <c r="I160" s="227"/>
      <c r="J160" s="40"/>
      <c r="K160" s="40"/>
      <c r="L160" s="44"/>
      <c r="M160" s="228"/>
      <c r="N160" s="229"/>
      <c r="O160" s="84"/>
      <c r="P160" s="84"/>
      <c r="Q160" s="84"/>
      <c r="R160" s="84"/>
      <c r="S160" s="84"/>
      <c r="T160" s="85"/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T160" s="17" t="s">
        <v>166</v>
      </c>
      <c r="AU160" s="17" t="s">
        <v>83</v>
      </c>
    </row>
    <row r="161" s="2" customFormat="1">
      <c r="A161" s="38"/>
      <c r="B161" s="39"/>
      <c r="C161" s="40"/>
      <c r="D161" s="230" t="s">
        <v>168</v>
      </c>
      <c r="E161" s="40"/>
      <c r="F161" s="231" t="s">
        <v>793</v>
      </c>
      <c r="G161" s="40"/>
      <c r="H161" s="40"/>
      <c r="I161" s="227"/>
      <c r="J161" s="40"/>
      <c r="K161" s="40"/>
      <c r="L161" s="44"/>
      <c r="M161" s="228"/>
      <c r="N161" s="229"/>
      <c r="O161" s="84"/>
      <c r="P161" s="84"/>
      <c r="Q161" s="84"/>
      <c r="R161" s="84"/>
      <c r="S161" s="84"/>
      <c r="T161" s="85"/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T161" s="17" t="s">
        <v>168</v>
      </c>
      <c r="AU161" s="17" t="s">
        <v>83</v>
      </c>
    </row>
    <row r="162" s="2" customFormat="1" ht="16.5" customHeight="1">
      <c r="A162" s="38"/>
      <c r="B162" s="39"/>
      <c r="C162" s="212" t="s">
        <v>260</v>
      </c>
      <c r="D162" s="212" t="s">
        <v>160</v>
      </c>
      <c r="E162" s="213" t="s">
        <v>797</v>
      </c>
      <c r="F162" s="214" t="s">
        <v>798</v>
      </c>
      <c r="G162" s="215" t="s">
        <v>163</v>
      </c>
      <c r="H162" s="216">
        <v>29</v>
      </c>
      <c r="I162" s="217"/>
      <c r="J162" s="218">
        <f>ROUND(I162*H162,2)</f>
        <v>0</v>
      </c>
      <c r="K162" s="214" t="s">
        <v>164</v>
      </c>
      <c r="L162" s="44"/>
      <c r="M162" s="219" t="s">
        <v>19</v>
      </c>
      <c r="N162" s="220" t="s">
        <v>44</v>
      </c>
      <c r="O162" s="84"/>
      <c r="P162" s="221">
        <f>O162*H162</f>
        <v>0</v>
      </c>
      <c r="Q162" s="221">
        <v>0</v>
      </c>
      <c r="R162" s="221">
        <f>Q162*H162</f>
        <v>0</v>
      </c>
      <c r="S162" s="221">
        <v>0</v>
      </c>
      <c r="T162" s="222">
        <f>S162*H162</f>
        <v>0</v>
      </c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R162" s="223" t="s">
        <v>115</v>
      </c>
      <c r="AT162" s="223" t="s">
        <v>160</v>
      </c>
      <c r="AU162" s="223" t="s">
        <v>83</v>
      </c>
      <c r="AY162" s="17" t="s">
        <v>159</v>
      </c>
      <c r="BE162" s="224">
        <f>IF(N162="základní",J162,0)</f>
        <v>0</v>
      </c>
      <c r="BF162" s="224">
        <f>IF(N162="snížená",J162,0)</f>
        <v>0</v>
      </c>
      <c r="BG162" s="224">
        <f>IF(N162="zákl. přenesená",J162,0)</f>
        <v>0</v>
      </c>
      <c r="BH162" s="224">
        <f>IF(N162="sníž. přenesená",J162,0)</f>
        <v>0</v>
      </c>
      <c r="BI162" s="224">
        <f>IF(N162="nulová",J162,0)</f>
        <v>0</v>
      </c>
      <c r="BJ162" s="17" t="s">
        <v>81</v>
      </c>
      <c r="BK162" s="224">
        <f>ROUND(I162*H162,2)</f>
        <v>0</v>
      </c>
      <c r="BL162" s="17" t="s">
        <v>115</v>
      </c>
      <c r="BM162" s="223" t="s">
        <v>1988</v>
      </c>
    </row>
    <row r="163" s="2" customFormat="1">
      <c r="A163" s="38"/>
      <c r="B163" s="39"/>
      <c r="C163" s="40"/>
      <c r="D163" s="225" t="s">
        <v>166</v>
      </c>
      <c r="E163" s="40"/>
      <c r="F163" s="226" t="s">
        <v>800</v>
      </c>
      <c r="G163" s="40"/>
      <c r="H163" s="40"/>
      <c r="I163" s="227"/>
      <c r="J163" s="40"/>
      <c r="K163" s="40"/>
      <c r="L163" s="44"/>
      <c r="M163" s="228"/>
      <c r="N163" s="229"/>
      <c r="O163" s="84"/>
      <c r="P163" s="84"/>
      <c r="Q163" s="84"/>
      <c r="R163" s="84"/>
      <c r="S163" s="84"/>
      <c r="T163" s="85"/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T163" s="17" t="s">
        <v>166</v>
      </c>
      <c r="AU163" s="17" t="s">
        <v>83</v>
      </c>
    </row>
    <row r="164" s="2" customFormat="1">
      <c r="A164" s="38"/>
      <c r="B164" s="39"/>
      <c r="C164" s="40"/>
      <c r="D164" s="230" t="s">
        <v>168</v>
      </c>
      <c r="E164" s="40"/>
      <c r="F164" s="231" t="s">
        <v>801</v>
      </c>
      <c r="G164" s="40"/>
      <c r="H164" s="40"/>
      <c r="I164" s="227"/>
      <c r="J164" s="40"/>
      <c r="K164" s="40"/>
      <c r="L164" s="44"/>
      <c r="M164" s="228"/>
      <c r="N164" s="229"/>
      <c r="O164" s="84"/>
      <c r="P164" s="84"/>
      <c r="Q164" s="84"/>
      <c r="R164" s="84"/>
      <c r="S164" s="84"/>
      <c r="T164" s="85"/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T164" s="17" t="s">
        <v>168</v>
      </c>
      <c r="AU164" s="17" t="s">
        <v>83</v>
      </c>
    </row>
    <row r="165" s="2" customFormat="1" ht="16.5" customHeight="1">
      <c r="A165" s="38"/>
      <c r="B165" s="39"/>
      <c r="C165" s="212" t="s">
        <v>341</v>
      </c>
      <c r="D165" s="212" t="s">
        <v>160</v>
      </c>
      <c r="E165" s="213" t="s">
        <v>833</v>
      </c>
      <c r="F165" s="214" t="s">
        <v>834</v>
      </c>
      <c r="G165" s="215" t="s">
        <v>299</v>
      </c>
      <c r="H165" s="216">
        <v>12.5</v>
      </c>
      <c r="I165" s="217"/>
      <c r="J165" s="218">
        <f>ROUND(I165*H165,2)</f>
        <v>0</v>
      </c>
      <c r="K165" s="214" t="s">
        <v>164</v>
      </c>
      <c r="L165" s="44"/>
      <c r="M165" s="219" t="s">
        <v>19</v>
      </c>
      <c r="N165" s="220" t="s">
        <v>44</v>
      </c>
      <c r="O165" s="84"/>
      <c r="P165" s="221">
        <f>O165*H165</f>
        <v>0</v>
      </c>
      <c r="Q165" s="221">
        <v>6.6699999999999997E-06</v>
      </c>
      <c r="R165" s="221">
        <f>Q165*H165</f>
        <v>8.3374999999999994E-05</v>
      </c>
      <c r="S165" s="221">
        <v>0</v>
      </c>
      <c r="T165" s="222">
        <f>S165*H165</f>
        <v>0</v>
      </c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R165" s="223" t="s">
        <v>115</v>
      </c>
      <c r="AT165" s="223" t="s">
        <v>160</v>
      </c>
      <c r="AU165" s="223" t="s">
        <v>83</v>
      </c>
      <c r="AY165" s="17" t="s">
        <v>159</v>
      </c>
      <c r="BE165" s="224">
        <f>IF(N165="základní",J165,0)</f>
        <v>0</v>
      </c>
      <c r="BF165" s="224">
        <f>IF(N165="snížená",J165,0)</f>
        <v>0</v>
      </c>
      <c r="BG165" s="224">
        <f>IF(N165="zákl. přenesená",J165,0)</f>
        <v>0</v>
      </c>
      <c r="BH165" s="224">
        <f>IF(N165="sníž. přenesená",J165,0)</f>
        <v>0</v>
      </c>
      <c r="BI165" s="224">
        <f>IF(N165="nulová",J165,0)</f>
        <v>0</v>
      </c>
      <c r="BJ165" s="17" t="s">
        <v>81</v>
      </c>
      <c r="BK165" s="224">
        <f>ROUND(I165*H165,2)</f>
        <v>0</v>
      </c>
      <c r="BL165" s="17" t="s">
        <v>115</v>
      </c>
      <c r="BM165" s="223" t="s">
        <v>1989</v>
      </c>
    </row>
    <row r="166" s="2" customFormat="1">
      <c r="A166" s="38"/>
      <c r="B166" s="39"/>
      <c r="C166" s="40"/>
      <c r="D166" s="225" t="s">
        <v>166</v>
      </c>
      <c r="E166" s="40"/>
      <c r="F166" s="226" t="s">
        <v>836</v>
      </c>
      <c r="G166" s="40"/>
      <c r="H166" s="40"/>
      <c r="I166" s="227"/>
      <c r="J166" s="40"/>
      <c r="K166" s="40"/>
      <c r="L166" s="44"/>
      <c r="M166" s="228"/>
      <c r="N166" s="229"/>
      <c r="O166" s="84"/>
      <c r="P166" s="84"/>
      <c r="Q166" s="84"/>
      <c r="R166" s="84"/>
      <c r="S166" s="84"/>
      <c r="T166" s="85"/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T166" s="17" t="s">
        <v>166</v>
      </c>
      <c r="AU166" s="17" t="s">
        <v>83</v>
      </c>
    </row>
    <row r="167" s="2" customFormat="1">
      <c r="A167" s="38"/>
      <c r="B167" s="39"/>
      <c r="C167" s="40"/>
      <c r="D167" s="230" t="s">
        <v>168</v>
      </c>
      <c r="E167" s="40"/>
      <c r="F167" s="231" t="s">
        <v>837</v>
      </c>
      <c r="G167" s="40"/>
      <c r="H167" s="40"/>
      <c r="I167" s="227"/>
      <c r="J167" s="40"/>
      <c r="K167" s="40"/>
      <c r="L167" s="44"/>
      <c r="M167" s="228"/>
      <c r="N167" s="229"/>
      <c r="O167" s="84"/>
      <c r="P167" s="84"/>
      <c r="Q167" s="84"/>
      <c r="R167" s="84"/>
      <c r="S167" s="84"/>
      <c r="T167" s="85"/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T167" s="17" t="s">
        <v>168</v>
      </c>
      <c r="AU167" s="17" t="s">
        <v>83</v>
      </c>
    </row>
    <row r="168" s="2" customFormat="1" ht="16.5" customHeight="1">
      <c r="A168" s="38"/>
      <c r="B168" s="39"/>
      <c r="C168" s="212" t="s">
        <v>348</v>
      </c>
      <c r="D168" s="212" t="s">
        <v>160</v>
      </c>
      <c r="E168" s="213" t="s">
        <v>839</v>
      </c>
      <c r="F168" s="214" t="s">
        <v>840</v>
      </c>
      <c r="G168" s="215" t="s">
        <v>299</v>
      </c>
      <c r="H168" s="216">
        <v>12.5</v>
      </c>
      <c r="I168" s="217"/>
      <c r="J168" s="218">
        <f>ROUND(I168*H168,2)</f>
        <v>0</v>
      </c>
      <c r="K168" s="214" t="s">
        <v>164</v>
      </c>
      <c r="L168" s="44"/>
      <c r="M168" s="219" t="s">
        <v>19</v>
      </c>
      <c r="N168" s="220" t="s">
        <v>44</v>
      </c>
      <c r="O168" s="84"/>
      <c r="P168" s="221">
        <f>O168*H168</f>
        <v>0</v>
      </c>
      <c r="Q168" s="221">
        <v>0.00012329999999999999</v>
      </c>
      <c r="R168" s="221">
        <f>Q168*H168</f>
        <v>0.0015412499999999999</v>
      </c>
      <c r="S168" s="221">
        <v>0</v>
      </c>
      <c r="T168" s="222">
        <f>S168*H168</f>
        <v>0</v>
      </c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R168" s="223" t="s">
        <v>115</v>
      </c>
      <c r="AT168" s="223" t="s">
        <v>160</v>
      </c>
      <c r="AU168" s="223" t="s">
        <v>83</v>
      </c>
      <c r="AY168" s="17" t="s">
        <v>159</v>
      </c>
      <c r="BE168" s="224">
        <f>IF(N168="základní",J168,0)</f>
        <v>0</v>
      </c>
      <c r="BF168" s="224">
        <f>IF(N168="snížená",J168,0)</f>
        <v>0</v>
      </c>
      <c r="BG168" s="224">
        <f>IF(N168="zákl. přenesená",J168,0)</f>
        <v>0</v>
      </c>
      <c r="BH168" s="224">
        <f>IF(N168="sníž. přenesená",J168,0)</f>
        <v>0</v>
      </c>
      <c r="BI168" s="224">
        <f>IF(N168="nulová",J168,0)</f>
        <v>0</v>
      </c>
      <c r="BJ168" s="17" t="s">
        <v>81</v>
      </c>
      <c r="BK168" s="224">
        <f>ROUND(I168*H168,2)</f>
        <v>0</v>
      </c>
      <c r="BL168" s="17" t="s">
        <v>115</v>
      </c>
      <c r="BM168" s="223" t="s">
        <v>1990</v>
      </c>
    </row>
    <row r="169" s="2" customFormat="1">
      <c r="A169" s="38"/>
      <c r="B169" s="39"/>
      <c r="C169" s="40"/>
      <c r="D169" s="225" t="s">
        <v>166</v>
      </c>
      <c r="E169" s="40"/>
      <c r="F169" s="226" t="s">
        <v>842</v>
      </c>
      <c r="G169" s="40"/>
      <c r="H169" s="40"/>
      <c r="I169" s="227"/>
      <c r="J169" s="40"/>
      <c r="K169" s="40"/>
      <c r="L169" s="44"/>
      <c r="M169" s="228"/>
      <c r="N169" s="229"/>
      <c r="O169" s="84"/>
      <c r="P169" s="84"/>
      <c r="Q169" s="84"/>
      <c r="R169" s="84"/>
      <c r="S169" s="84"/>
      <c r="T169" s="85"/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T169" s="17" t="s">
        <v>166</v>
      </c>
      <c r="AU169" s="17" t="s">
        <v>83</v>
      </c>
    </row>
    <row r="170" s="2" customFormat="1">
      <c r="A170" s="38"/>
      <c r="B170" s="39"/>
      <c r="C170" s="40"/>
      <c r="D170" s="230" t="s">
        <v>168</v>
      </c>
      <c r="E170" s="40"/>
      <c r="F170" s="231" t="s">
        <v>843</v>
      </c>
      <c r="G170" s="40"/>
      <c r="H170" s="40"/>
      <c r="I170" s="227"/>
      <c r="J170" s="40"/>
      <c r="K170" s="40"/>
      <c r="L170" s="44"/>
      <c r="M170" s="228"/>
      <c r="N170" s="229"/>
      <c r="O170" s="84"/>
      <c r="P170" s="84"/>
      <c r="Q170" s="84"/>
      <c r="R170" s="84"/>
      <c r="S170" s="84"/>
      <c r="T170" s="85"/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T170" s="17" t="s">
        <v>168</v>
      </c>
      <c r="AU170" s="17" t="s">
        <v>83</v>
      </c>
    </row>
    <row r="171" s="2" customFormat="1" ht="16.5" customHeight="1">
      <c r="A171" s="38"/>
      <c r="B171" s="39"/>
      <c r="C171" s="212" t="s">
        <v>821</v>
      </c>
      <c r="D171" s="212" t="s">
        <v>160</v>
      </c>
      <c r="E171" s="213" t="s">
        <v>248</v>
      </c>
      <c r="F171" s="214" t="s">
        <v>249</v>
      </c>
      <c r="G171" s="215" t="s">
        <v>163</v>
      </c>
      <c r="H171" s="216">
        <v>34</v>
      </c>
      <c r="I171" s="217"/>
      <c r="J171" s="218">
        <f>ROUND(I171*H171,2)</f>
        <v>0</v>
      </c>
      <c r="K171" s="214" t="s">
        <v>164</v>
      </c>
      <c r="L171" s="44"/>
      <c r="M171" s="219" t="s">
        <v>19</v>
      </c>
      <c r="N171" s="220" t="s">
        <v>44</v>
      </c>
      <c r="O171" s="84"/>
      <c r="P171" s="221">
        <f>O171*H171</f>
        <v>0</v>
      </c>
      <c r="Q171" s="221">
        <v>0.00068749999999999996</v>
      </c>
      <c r="R171" s="221">
        <f>Q171*H171</f>
        <v>0.023375</v>
      </c>
      <c r="S171" s="221">
        <v>0</v>
      </c>
      <c r="T171" s="222">
        <f>S171*H171</f>
        <v>0</v>
      </c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R171" s="223" t="s">
        <v>115</v>
      </c>
      <c r="AT171" s="223" t="s">
        <v>160</v>
      </c>
      <c r="AU171" s="223" t="s">
        <v>83</v>
      </c>
      <c r="AY171" s="17" t="s">
        <v>159</v>
      </c>
      <c r="BE171" s="224">
        <f>IF(N171="základní",J171,0)</f>
        <v>0</v>
      </c>
      <c r="BF171" s="224">
        <f>IF(N171="snížená",J171,0)</f>
        <v>0</v>
      </c>
      <c r="BG171" s="224">
        <f>IF(N171="zákl. přenesená",J171,0)</f>
        <v>0</v>
      </c>
      <c r="BH171" s="224">
        <f>IF(N171="sníž. přenesená",J171,0)</f>
        <v>0</v>
      </c>
      <c r="BI171" s="224">
        <f>IF(N171="nulová",J171,0)</f>
        <v>0</v>
      </c>
      <c r="BJ171" s="17" t="s">
        <v>81</v>
      </c>
      <c r="BK171" s="224">
        <f>ROUND(I171*H171,2)</f>
        <v>0</v>
      </c>
      <c r="BL171" s="17" t="s">
        <v>115</v>
      </c>
      <c r="BM171" s="223" t="s">
        <v>1991</v>
      </c>
    </row>
    <row r="172" s="2" customFormat="1">
      <c r="A172" s="38"/>
      <c r="B172" s="39"/>
      <c r="C172" s="40"/>
      <c r="D172" s="225" t="s">
        <v>166</v>
      </c>
      <c r="E172" s="40"/>
      <c r="F172" s="226" t="s">
        <v>251</v>
      </c>
      <c r="G172" s="40"/>
      <c r="H172" s="40"/>
      <c r="I172" s="227"/>
      <c r="J172" s="40"/>
      <c r="K172" s="40"/>
      <c r="L172" s="44"/>
      <c r="M172" s="228"/>
      <c r="N172" s="229"/>
      <c r="O172" s="84"/>
      <c r="P172" s="84"/>
      <c r="Q172" s="84"/>
      <c r="R172" s="84"/>
      <c r="S172" s="84"/>
      <c r="T172" s="85"/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T172" s="17" t="s">
        <v>166</v>
      </c>
      <c r="AU172" s="17" t="s">
        <v>83</v>
      </c>
    </row>
    <row r="173" s="2" customFormat="1">
      <c r="A173" s="38"/>
      <c r="B173" s="39"/>
      <c r="C173" s="40"/>
      <c r="D173" s="230" t="s">
        <v>168</v>
      </c>
      <c r="E173" s="40"/>
      <c r="F173" s="231" t="s">
        <v>252</v>
      </c>
      <c r="G173" s="40"/>
      <c r="H173" s="40"/>
      <c r="I173" s="227"/>
      <c r="J173" s="40"/>
      <c r="K173" s="40"/>
      <c r="L173" s="44"/>
      <c r="M173" s="228"/>
      <c r="N173" s="229"/>
      <c r="O173" s="84"/>
      <c r="P173" s="84"/>
      <c r="Q173" s="84"/>
      <c r="R173" s="84"/>
      <c r="S173" s="84"/>
      <c r="T173" s="85"/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T173" s="17" t="s">
        <v>168</v>
      </c>
      <c r="AU173" s="17" t="s">
        <v>83</v>
      </c>
    </row>
    <row r="174" s="12" customFormat="1" ht="22.8" customHeight="1">
      <c r="A174" s="12"/>
      <c r="B174" s="196"/>
      <c r="C174" s="197"/>
      <c r="D174" s="198" t="s">
        <v>72</v>
      </c>
      <c r="E174" s="210" t="s">
        <v>225</v>
      </c>
      <c r="F174" s="210" t="s">
        <v>322</v>
      </c>
      <c r="G174" s="197"/>
      <c r="H174" s="197"/>
      <c r="I174" s="200"/>
      <c r="J174" s="211">
        <f>BK174</f>
        <v>0</v>
      </c>
      <c r="K174" s="197"/>
      <c r="L174" s="202"/>
      <c r="M174" s="203"/>
      <c r="N174" s="204"/>
      <c r="O174" s="204"/>
      <c r="P174" s="205">
        <f>SUM(P175:P179)</f>
        <v>0</v>
      </c>
      <c r="Q174" s="204"/>
      <c r="R174" s="205">
        <f>SUM(R175:R179)</f>
        <v>3.9079904000000001</v>
      </c>
      <c r="S174" s="204"/>
      <c r="T174" s="206">
        <f>SUM(T175:T179)</f>
        <v>0</v>
      </c>
      <c r="U174" s="12"/>
      <c r="V174" s="12"/>
      <c r="W174" s="12"/>
      <c r="X174" s="12"/>
      <c r="Y174" s="12"/>
      <c r="Z174" s="12"/>
      <c r="AA174" s="12"/>
      <c r="AB174" s="12"/>
      <c r="AC174" s="12"/>
      <c r="AD174" s="12"/>
      <c r="AE174" s="12"/>
      <c r="AR174" s="207" t="s">
        <v>81</v>
      </c>
      <c r="AT174" s="208" t="s">
        <v>72</v>
      </c>
      <c r="AU174" s="208" t="s">
        <v>81</v>
      </c>
      <c r="AY174" s="207" t="s">
        <v>159</v>
      </c>
      <c r="BK174" s="209">
        <f>SUM(BK175:BK179)</f>
        <v>0</v>
      </c>
    </row>
    <row r="175" s="2" customFormat="1" ht="16.5" customHeight="1">
      <c r="A175" s="38"/>
      <c r="B175" s="39"/>
      <c r="C175" s="212" t="s">
        <v>827</v>
      </c>
      <c r="D175" s="212" t="s">
        <v>160</v>
      </c>
      <c r="E175" s="213" t="s">
        <v>902</v>
      </c>
      <c r="F175" s="214" t="s">
        <v>903</v>
      </c>
      <c r="G175" s="215" t="s">
        <v>299</v>
      </c>
      <c r="H175" s="216">
        <v>20</v>
      </c>
      <c r="I175" s="217"/>
      <c r="J175" s="218">
        <f>ROUND(I175*H175,2)</f>
        <v>0</v>
      </c>
      <c r="K175" s="214" t="s">
        <v>164</v>
      </c>
      <c r="L175" s="44"/>
      <c r="M175" s="219" t="s">
        <v>19</v>
      </c>
      <c r="N175" s="220" t="s">
        <v>44</v>
      </c>
      <c r="O175" s="84"/>
      <c r="P175" s="221">
        <f>O175*H175</f>
        <v>0</v>
      </c>
      <c r="Q175" s="221">
        <v>0.15539952000000001</v>
      </c>
      <c r="R175" s="221">
        <f>Q175*H175</f>
        <v>3.1079904000000003</v>
      </c>
      <c r="S175" s="221">
        <v>0</v>
      </c>
      <c r="T175" s="222">
        <f>S175*H175</f>
        <v>0</v>
      </c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R175" s="223" t="s">
        <v>115</v>
      </c>
      <c r="AT175" s="223" t="s">
        <v>160</v>
      </c>
      <c r="AU175" s="223" t="s">
        <v>83</v>
      </c>
      <c r="AY175" s="17" t="s">
        <v>159</v>
      </c>
      <c r="BE175" s="224">
        <f>IF(N175="základní",J175,0)</f>
        <v>0</v>
      </c>
      <c r="BF175" s="224">
        <f>IF(N175="snížená",J175,0)</f>
        <v>0</v>
      </c>
      <c r="BG175" s="224">
        <f>IF(N175="zákl. přenesená",J175,0)</f>
        <v>0</v>
      </c>
      <c r="BH175" s="224">
        <f>IF(N175="sníž. přenesená",J175,0)</f>
        <v>0</v>
      </c>
      <c r="BI175" s="224">
        <f>IF(N175="nulová",J175,0)</f>
        <v>0</v>
      </c>
      <c r="BJ175" s="17" t="s">
        <v>81</v>
      </c>
      <c r="BK175" s="224">
        <f>ROUND(I175*H175,2)</f>
        <v>0</v>
      </c>
      <c r="BL175" s="17" t="s">
        <v>115</v>
      </c>
      <c r="BM175" s="223" t="s">
        <v>1992</v>
      </c>
    </row>
    <row r="176" s="2" customFormat="1">
      <c r="A176" s="38"/>
      <c r="B176" s="39"/>
      <c r="C176" s="40"/>
      <c r="D176" s="225" t="s">
        <v>166</v>
      </c>
      <c r="E176" s="40"/>
      <c r="F176" s="226" t="s">
        <v>905</v>
      </c>
      <c r="G176" s="40"/>
      <c r="H176" s="40"/>
      <c r="I176" s="227"/>
      <c r="J176" s="40"/>
      <c r="K176" s="40"/>
      <c r="L176" s="44"/>
      <c r="M176" s="228"/>
      <c r="N176" s="229"/>
      <c r="O176" s="84"/>
      <c r="P176" s="84"/>
      <c r="Q176" s="84"/>
      <c r="R176" s="84"/>
      <c r="S176" s="84"/>
      <c r="T176" s="85"/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T176" s="17" t="s">
        <v>166</v>
      </c>
      <c r="AU176" s="17" t="s">
        <v>83</v>
      </c>
    </row>
    <row r="177" s="2" customFormat="1">
      <c r="A177" s="38"/>
      <c r="B177" s="39"/>
      <c r="C177" s="40"/>
      <c r="D177" s="230" t="s">
        <v>168</v>
      </c>
      <c r="E177" s="40"/>
      <c r="F177" s="231" t="s">
        <v>906</v>
      </c>
      <c r="G177" s="40"/>
      <c r="H177" s="40"/>
      <c r="I177" s="227"/>
      <c r="J177" s="40"/>
      <c r="K177" s="40"/>
      <c r="L177" s="44"/>
      <c r="M177" s="228"/>
      <c r="N177" s="229"/>
      <c r="O177" s="84"/>
      <c r="P177" s="84"/>
      <c r="Q177" s="84"/>
      <c r="R177" s="84"/>
      <c r="S177" s="84"/>
      <c r="T177" s="85"/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T177" s="17" t="s">
        <v>168</v>
      </c>
      <c r="AU177" s="17" t="s">
        <v>83</v>
      </c>
    </row>
    <row r="178" s="2" customFormat="1" ht="16.5" customHeight="1">
      <c r="A178" s="38"/>
      <c r="B178" s="39"/>
      <c r="C178" s="247" t="s">
        <v>428</v>
      </c>
      <c r="D178" s="247" t="s">
        <v>434</v>
      </c>
      <c r="E178" s="248" t="s">
        <v>909</v>
      </c>
      <c r="F178" s="249" t="s">
        <v>910</v>
      </c>
      <c r="G178" s="250" t="s">
        <v>299</v>
      </c>
      <c r="H178" s="251">
        <v>20</v>
      </c>
      <c r="I178" s="252"/>
      <c r="J178" s="253">
        <f>ROUND(I178*H178,2)</f>
        <v>0</v>
      </c>
      <c r="K178" s="249" t="s">
        <v>164</v>
      </c>
      <c r="L178" s="254"/>
      <c r="M178" s="255" t="s">
        <v>19</v>
      </c>
      <c r="N178" s="256" t="s">
        <v>44</v>
      </c>
      <c r="O178" s="84"/>
      <c r="P178" s="221">
        <f>O178*H178</f>
        <v>0</v>
      </c>
      <c r="Q178" s="221">
        <v>0.040000000000000001</v>
      </c>
      <c r="R178" s="221">
        <f>Q178*H178</f>
        <v>0.80000000000000004</v>
      </c>
      <c r="S178" s="221">
        <v>0</v>
      </c>
      <c r="T178" s="222">
        <f>S178*H178</f>
        <v>0</v>
      </c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R178" s="223" t="s">
        <v>219</v>
      </c>
      <c r="AT178" s="223" t="s">
        <v>434</v>
      </c>
      <c r="AU178" s="223" t="s">
        <v>83</v>
      </c>
      <c r="AY178" s="17" t="s">
        <v>159</v>
      </c>
      <c r="BE178" s="224">
        <f>IF(N178="základní",J178,0)</f>
        <v>0</v>
      </c>
      <c r="BF178" s="224">
        <f>IF(N178="snížená",J178,0)</f>
        <v>0</v>
      </c>
      <c r="BG178" s="224">
        <f>IF(N178="zákl. přenesená",J178,0)</f>
        <v>0</v>
      </c>
      <c r="BH178" s="224">
        <f>IF(N178="sníž. přenesená",J178,0)</f>
        <v>0</v>
      </c>
      <c r="BI178" s="224">
        <f>IF(N178="nulová",J178,0)</f>
        <v>0</v>
      </c>
      <c r="BJ178" s="17" t="s">
        <v>81</v>
      </c>
      <c r="BK178" s="224">
        <f>ROUND(I178*H178,2)</f>
        <v>0</v>
      </c>
      <c r="BL178" s="17" t="s">
        <v>115</v>
      </c>
      <c r="BM178" s="223" t="s">
        <v>1993</v>
      </c>
    </row>
    <row r="179" s="2" customFormat="1">
      <c r="A179" s="38"/>
      <c r="B179" s="39"/>
      <c r="C179" s="40"/>
      <c r="D179" s="225" t="s">
        <v>166</v>
      </c>
      <c r="E179" s="40"/>
      <c r="F179" s="226" t="s">
        <v>910</v>
      </c>
      <c r="G179" s="40"/>
      <c r="H179" s="40"/>
      <c r="I179" s="227"/>
      <c r="J179" s="40"/>
      <c r="K179" s="40"/>
      <c r="L179" s="44"/>
      <c r="M179" s="228"/>
      <c r="N179" s="229"/>
      <c r="O179" s="84"/>
      <c r="P179" s="84"/>
      <c r="Q179" s="84"/>
      <c r="R179" s="84"/>
      <c r="S179" s="84"/>
      <c r="T179" s="85"/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T179" s="17" t="s">
        <v>166</v>
      </c>
      <c r="AU179" s="17" t="s">
        <v>83</v>
      </c>
    </row>
    <row r="180" s="12" customFormat="1" ht="25.92" customHeight="1">
      <c r="A180" s="12"/>
      <c r="B180" s="196"/>
      <c r="C180" s="197"/>
      <c r="D180" s="198" t="s">
        <v>72</v>
      </c>
      <c r="E180" s="199" t="s">
        <v>354</v>
      </c>
      <c r="F180" s="199" t="s">
        <v>355</v>
      </c>
      <c r="G180" s="197"/>
      <c r="H180" s="197"/>
      <c r="I180" s="200"/>
      <c r="J180" s="201">
        <f>BK180</f>
        <v>0</v>
      </c>
      <c r="K180" s="197"/>
      <c r="L180" s="202"/>
      <c r="M180" s="203"/>
      <c r="N180" s="204"/>
      <c r="O180" s="204"/>
      <c r="P180" s="205">
        <f>P181</f>
        <v>0</v>
      </c>
      <c r="Q180" s="204"/>
      <c r="R180" s="205">
        <f>R181</f>
        <v>0.0035352400000000003</v>
      </c>
      <c r="S180" s="204"/>
      <c r="T180" s="206">
        <f>T181</f>
        <v>0</v>
      </c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R180" s="207" t="s">
        <v>83</v>
      </c>
      <c r="AT180" s="208" t="s">
        <v>72</v>
      </c>
      <c r="AU180" s="208" t="s">
        <v>73</v>
      </c>
      <c r="AY180" s="207" t="s">
        <v>159</v>
      </c>
      <c r="BK180" s="209">
        <f>BK181</f>
        <v>0</v>
      </c>
    </row>
    <row r="181" s="12" customFormat="1" ht="22.8" customHeight="1">
      <c r="A181" s="12"/>
      <c r="B181" s="196"/>
      <c r="C181" s="197"/>
      <c r="D181" s="198" t="s">
        <v>72</v>
      </c>
      <c r="E181" s="210" t="s">
        <v>603</v>
      </c>
      <c r="F181" s="210" t="s">
        <v>604</v>
      </c>
      <c r="G181" s="197"/>
      <c r="H181" s="197"/>
      <c r="I181" s="200"/>
      <c r="J181" s="211">
        <f>BK181</f>
        <v>0</v>
      </c>
      <c r="K181" s="197"/>
      <c r="L181" s="202"/>
      <c r="M181" s="203"/>
      <c r="N181" s="204"/>
      <c r="O181" s="204"/>
      <c r="P181" s="205">
        <f>SUM(P182:P212)</f>
        <v>0</v>
      </c>
      <c r="Q181" s="204"/>
      <c r="R181" s="205">
        <f>SUM(R182:R212)</f>
        <v>0.0035352400000000003</v>
      </c>
      <c r="S181" s="204"/>
      <c r="T181" s="206">
        <f>SUM(T182:T212)</f>
        <v>0</v>
      </c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R181" s="207" t="s">
        <v>83</v>
      </c>
      <c r="AT181" s="208" t="s">
        <v>72</v>
      </c>
      <c r="AU181" s="208" t="s">
        <v>81</v>
      </c>
      <c r="AY181" s="207" t="s">
        <v>159</v>
      </c>
      <c r="BK181" s="209">
        <f>SUM(BK182:BK212)</f>
        <v>0</v>
      </c>
    </row>
    <row r="182" s="2" customFormat="1" ht="16.5" customHeight="1">
      <c r="A182" s="38"/>
      <c r="B182" s="39"/>
      <c r="C182" s="212" t="s">
        <v>838</v>
      </c>
      <c r="D182" s="212" t="s">
        <v>160</v>
      </c>
      <c r="E182" s="213" t="s">
        <v>646</v>
      </c>
      <c r="F182" s="214" t="s">
        <v>647</v>
      </c>
      <c r="G182" s="215" t="s">
        <v>299</v>
      </c>
      <c r="H182" s="216">
        <v>7.0999999999999996</v>
      </c>
      <c r="I182" s="217"/>
      <c r="J182" s="218">
        <f>ROUND(I182*H182,2)</f>
        <v>0</v>
      </c>
      <c r="K182" s="214" t="s">
        <v>648</v>
      </c>
      <c r="L182" s="44"/>
      <c r="M182" s="219" t="s">
        <v>19</v>
      </c>
      <c r="N182" s="220" t="s">
        <v>44</v>
      </c>
      <c r="O182" s="84"/>
      <c r="P182" s="221">
        <f>O182*H182</f>
        <v>0</v>
      </c>
      <c r="Q182" s="221">
        <v>5.6400000000000002E-05</v>
      </c>
      <c r="R182" s="221">
        <f>Q182*H182</f>
        <v>0.00040044000000000001</v>
      </c>
      <c r="S182" s="221">
        <v>0</v>
      </c>
      <c r="T182" s="222">
        <f>S182*H182</f>
        <v>0</v>
      </c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R182" s="223" t="s">
        <v>440</v>
      </c>
      <c r="AT182" s="223" t="s">
        <v>160</v>
      </c>
      <c r="AU182" s="223" t="s">
        <v>83</v>
      </c>
      <c r="AY182" s="17" t="s">
        <v>159</v>
      </c>
      <c r="BE182" s="224">
        <f>IF(N182="základní",J182,0)</f>
        <v>0</v>
      </c>
      <c r="BF182" s="224">
        <f>IF(N182="snížená",J182,0)</f>
        <v>0</v>
      </c>
      <c r="BG182" s="224">
        <f>IF(N182="zákl. přenesená",J182,0)</f>
        <v>0</v>
      </c>
      <c r="BH182" s="224">
        <f>IF(N182="sníž. přenesená",J182,0)</f>
        <v>0</v>
      </c>
      <c r="BI182" s="224">
        <f>IF(N182="nulová",J182,0)</f>
        <v>0</v>
      </c>
      <c r="BJ182" s="17" t="s">
        <v>81</v>
      </c>
      <c r="BK182" s="224">
        <f>ROUND(I182*H182,2)</f>
        <v>0</v>
      </c>
      <c r="BL182" s="17" t="s">
        <v>440</v>
      </c>
      <c r="BM182" s="223" t="s">
        <v>1994</v>
      </c>
    </row>
    <row r="183" s="2" customFormat="1">
      <c r="A183" s="38"/>
      <c r="B183" s="39"/>
      <c r="C183" s="40"/>
      <c r="D183" s="225" t="s">
        <v>166</v>
      </c>
      <c r="E183" s="40"/>
      <c r="F183" s="226" t="s">
        <v>650</v>
      </c>
      <c r="G183" s="40"/>
      <c r="H183" s="40"/>
      <c r="I183" s="227"/>
      <c r="J183" s="40"/>
      <c r="K183" s="40"/>
      <c r="L183" s="44"/>
      <c r="M183" s="228"/>
      <c r="N183" s="229"/>
      <c r="O183" s="84"/>
      <c r="P183" s="84"/>
      <c r="Q183" s="84"/>
      <c r="R183" s="84"/>
      <c r="S183" s="84"/>
      <c r="T183" s="85"/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T183" s="17" t="s">
        <v>166</v>
      </c>
      <c r="AU183" s="17" t="s">
        <v>83</v>
      </c>
    </row>
    <row r="184" s="2" customFormat="1">
      <c r="A184" s="38"/>
      <c r="B184" s="39"/>
      <c r="C184" s="40"/>
      <c r="D184" s="230" t="s">
        <v>168</v>
      </c>
      <c r="E184" s="40"/>
      <c r="F184" s="231" t="s">
        <v>651</v>
      </c>
      <c r="G184" s="40"/>
      <c r="H184" s="40"/>
      <c r="I184" s="227"/>
      <c r="J184" s="40"/>
      <c r="K184" s="40"/>
      <c r="L184" s="44"/>
      <c r="M184" s="228"/>
      <c r="N184" s="229"/>
      <c r="O184" s="84"/>
      <c r="P184" s="84"/>
      <c r="Q184" s="84"/>
      <c r="R184" s="84"/>
      <c r="S184" s="84"/>
      <c r="T184" s="85"/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T184" s="17" t="s">
        <v>168</v>
      </c>
      <c r="AU184" s="17" t="s">
        <v>83</v>
      </c>
    </row>
    <row r="185" s="13" customFormat="1">
      <c r="A185" s="13"/>
      <c r="B185" s="232"/>
      <c r="C185" s="233"/>
      <c r="D185" s="225" t="s">
        <v>170</v>
      </c>
      <c r="E185" s="234" t="s">
        <v>19</v>
      </c>
      <c r="F185" s="235" t="s">
        <v>653</v>
      </c>
      <c r="G185" s="233"/>
      <c r="H185" s="236">
        <v>7.0999999999999996</v>
      </c>
      <c r="I185" s="237"/>
      <c r="J185" s="233"/>
      <c r="K185" s="233"/>
      <c r="L185" s="238"/>
      <c r="M185" s="239"/>
      <c r="N185" s="240"/>
      <c r="O185" s="240"/>
      <c r="P185" s="240"/>
      <c r="Q185" s="240"/>
      <c r="R185" s="240"/>
      <c r="S185" s="240"/>
      <c r="T185" s="241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242" t="s">
        <v>170</v>
      </c>
      <c r="AU185" s="242" t="s">
        <v>83</v>
      </c>
      <c r="AV185" s="13" t="s">
        <v>83</v>
      </c>
      <c r="AW185" s="13" t="s">
        <v>34</v>
      </c>
      <c r="AX185" s="13" t="s">
        <v>73</v>
      </c>
      <c r="AY185" s="242" t="s">
        <v>159</v>
      </c>
    </row>
    <row r="186" s="2" customFormat="1" ht="16.5" customHeight="1">
      <c r="A186" s="38"/>
      <c r="B186" s="39"/>
      <c r="C186" s="247" t="s">
        <v>476</v>
      </c>
      <c r="D186" s="247" t="s">
        <v>434</v>
      </c>
      <c r="E186" s="248" t="s">
        <v>654</v>
      </c>
      <c r="F186" s="249" t="s">
        <v>655</v>
      </c>
      <c r="G186" s="250" t="s">
        <v>299</v>
      </c>
      <c r="H186" s="251">
        <v>7.0999999999999996</v>
      </c>
      <c r="I186" s="252"/>
      <c r="J186" s="253">
        <f>ROUND(I186*H186,2)</f>
        <v>0</v>
      </c>
      <c r="K186" s="249" t="s">
        <v>19</v>
      </c>
      <c r="L186" s="254"/>
      <c r="M186" s="255" t="s">
        <v>19</v>
      </c>
      <c r="N186" s="256" t="s">
        <v>44</v>
      </c>
      <c r="O186" s="84"/>
      <c r="P186" s="221">
        <f>O186*H186</f>
        <v>0</v>
      </c>
      <c r="Q186" s="221">
        <v>0</v>
      </c>
      <c r="R186" s="221">
        <f>Q186*H186</f>
        <v>0</v>
      </c>
      <c r="S186" s="221">
        <v>0</v>
      </c>
      <c r="T186" s="222">
        <f>S186*H186</f>
        <v>0</v>
      </c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R186" s="223" t="s">
        <v>440</v>
      </c>
      <c r="AT186" s="223" t="s">
        <v>434</v>
      </c>
      <c r="AU186" s="223" t="s">
        <v>83</v>
      </c>
      <c r="AY186" s="17" t="s">
        <v>159</v>
      </c>
      <c r="BE186" s="224">
        <f>IF(N186="základní",J186,0)</f>
        <v>0</v>
      </c>
      <c r="BF186" s="224">
        <f>IF(N186="snížená",J186,0)</f>
        <v>0</v>
      </c>
      <c r="BG186" s="224">
        <f>IF(N186="zákl. přenesená",J186,0)</f>
        <v>0</v>
      </c>
      <c r="BH186" s="224">
        <f>IF(N186="sníž. přenesená",J186,0)</f>
        <v>0</v>
      </c>
      <c r="BI186" s="224">
        <f>IF(N186="nulová",J186,0)</f>
        <v>0</v>
      </c>
      <c r="BJ186" s="17" t="s">
        <v>81</v>
      </c>
      <c r="BK186" s="224">
        <f>ROUND(I186*H186,2)</f>
        <v>0</v>
      </c>
      <c r="BL186" s="17" t="s">
        <v>440</v>
      </c>
      <c r="BM186" s="223" t="s">
        <v>1995</v>
      </c>
    </row>
    <row r="187" s="2" customFormat="1">
      <c r="A187" s="38"/>
      <c r="B187" s="39"/>
      <c r="C187" s="40"/>
      <c r="D187" s="225" t="s">
        <v>166</v>
      </c>
      <c r="E187" s="40"/>
      <c r="F187" s="226" t="s">
        <v>655</v>
      </c>
      <c r="G187" s="40"/>
      <c r="H187" s="40"/>
      <c r="I187" s="227"/>
      <c r="J187" s="40"/>
      <c r="K187" s="40"/>
      <c r="L187" s="44"/>
      <c r="M187" s="228"/>
      <c r="N187" s="229"/>
      <c r="O187" s="84"/>
      <c r="P187" s="84"/>
      <c r="Q187" s="84"/>
      <c r="R187" s="84"/>
      <c r="S187" s="84"/>
      <c r="T187" s="85"/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T187" s="17" t="s">
        <v>166</v>
      </c>
      <c r="AU187" s="17" t="s">
        <v>83</v>
      </c>
    </row>
    <row r="188" s="2" customFormat="1" ht="16.5" customHeight="1">
      <c r="A188" s="38"/>
      <c r="B188" s="39"/>
      <c r="C188" s="212" t="s">
        <v>480</v>
      </c>
      <c r="D188" s="212" t="s">
        <v>160</v>
      </c>
      <c r="E188" s="213" t="s">
        <v>631</v>
      </c>
      <c r="F188" s="214" t="s">
        <v>632</v>
      </c>
      <c r="G188" s="215" t="s">
        <v>299</v>
      </c>
      <c r="H188" s="216">
        <v>2</v>
      </c>
      <c r="I188" s="217"/>
      <c r="J188" s="218">
        <f>ROUND(I188*H188,2)</f>
        <v>0</v>
      </c>
      <c r="K188" s="214" t="s">
        <v>164</v>
      </c>
      <c r="L188" s="44"/>
      <c r="M188" s="219" t="s">
        <v>19</v>
      </c>
      <c r="N188" s="220" t="s">
        <v>44</v>
      </c>
      <c r="O188" s="84"/>
      <c r="P188" s="221">
        <f>O188*H188</f>
        <v>0</v>
      </c>
      <c r="Q188" s="221">
        <v>8.4599999999999996E-05</v>
      </c>
      <c r="R188" s="221">
        <f>Q188*H188</f>
        <v>0.00016919999999999999</v>
      </c>
      <c r="S188" s="221">
        <v>0</v>
      </c>
      <c r="T188" s="222">
        <f>S188*H188</f>
        <v>0</v>
      </c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R188" s="223" t="s">
        <v>274</v>
      </c>
      <c r="AT188" s="223" t="s">
        <v>160</v>
      </c>
      <c r="AU188" s="223" t="s">
        <v>83</v>
      </c>
      <c r="AY188" s="17" t="s">
        <v>159</v>
      </c>
      <c r="BE188" s="224">
        <f>IF(N188="základní",J188,0)</f>
        <v>0</v>
      </c>
      <c r="BF188" s="224">
        <f>IF(N188="snížená",J188,0)</f>
        <v>0</v>
      </c>
      <c r="BG188" s="224">
        <f>IF(N188="zákl. přenesená",J188,0)</f>
        <v>0</v>
      </c>
      <c r="BH188" s="224">
        <f>IF(N188="sníž. přenesená",J188,0)</f>
        <v>0</v>
      </c>
      <c r="BI188" s="224">
        <f>IF(N188="nulová",J188,0)</f>
        <v>0</v>
      </c>
      <c r="BJ188" s="17" t="s">
        <v>81</v>
      </c>
      <c r="BK188" s="224">
        <f>ROUND(I188*H188,2)</f>
        <v>0</v>
      </c>
      <c r="BL188" s="17" t="s">
        <v>274</v>
      </c>
      <c r="BM188" s="223" t="s">
        <v>1996</v>
      </c>
    </row>
    <row r="189" s="2" customFormat="1">
      <c r="A189" s="38"/>
      <c r="B189" s="39"/>
      <c r="C189" s="40"/>
      <c r="D189" s="225" t="s">
        <v>166</v>
      </c>
      <c r="E189" s="40"/>
      <c r="F189" s="226" t="s">
        <v>632</v>
      </c>
      <c r="G189" s="40"/>
      <c r="H189" s="40"/>
      <c r="I189" s="227"/>
      <c r="J189" s="40"/>
      <c r="K189" s="40"/>
      <c r="L189" s="44"/>
      <c r="M189" s="228"/>
      <c r="N189" s="229"/>
      <c r="O189" s="84"/>
      <c r="P189" s="84"/>
      <c r="Q189" s="84"/>
      <c r="R189" s="84"/>
      <c r="S189" s="84"/>
      <c r="T189" s="85"/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T189" s="17" t="s">
        <v>166</v>
      </c>
      <c r="AU189" s="17" t="s">
        <v>83</v>
      </c>
    </row>
    <row r="190" s="2" customFormat="1">
      <c r="A190" s="38"/>
      <c r="B190" s="39"/>
      <c r="C190" s="40"/>
      <c r="D190" s="230" t="s">
        <v>168</v>
      </c>
      <c r="E190" s="40"/>
      <c r="F190" s="231" t="s">
        <v>634</v>
      </c>
      <c r="G190" s="40"/>
      <c r="H190" s="40"/>
      <c r="I190" s="227"/>
      <c r="J190" s="40"/>
      <c r="K190" s="40"/>
      <c r="L190" s="44"/>
      <c r="M190" s="228"/>
      <c r="N190" s="229"/>
      <c r="O190" s="84"/>
      <c r="P190" s="84"/>
      <c r="Q190" s="84"/>
      <c r="R190" s="84"/>
      <c r="S190" s="84"/>
      <c r="T190" s="85"/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T190" s="17" t="s">
        <v>168</v>
      </c>
      <c r="AU190" s="17" t="s">
        <v>83</v>
      </c>
    </row>
    <row r="191" s="2" customFormat="1" ht="16.5" customHeight="1">
      <c r="A191" s="38"/>
      <c r="B191" s="39"/>
      <c r="C191" s="247" t="s">
        <v>845</v>
      </c>
      <c r="D191" s="247" t="s">
        <v>434</v>
      </c>
      <c r="E191" s="248" t="s">
        <v>635</v>
      </c>
      <c r="F191" s="249" t="s">
        <v>636</v>
      </c>
      <c r="G191" s="250" t="s">
        <v>299</v>
      </c>
      <c r="H191" s="251">
        <v>2</v>
      </c>
      <c r="I191" s="252"/>
      <c r="J191" s="253">
        <f>ROUND(I191*H191,2)</f>
        <v>0</v>
      </c>
      <c r="K191" s="249" t="s">
        <v>19</v>
      </c>
      <c r="L191" s="254"/>
      <c r="M191" s="255" t="s">
        <v>19</v>
      </c>
      <c r="N191" s="256" t="s">
        <v>44</v>
      </c>
      <c r="O191" s="84"/>
      <c r="P191" s="221">
        <f>O191*H191</f>
        <v>0</v>
      </c>
      <c r="Q191" s="221">
        <v>0</v>
      </c>
      <c r="R191" s="221">
        <f>Q191*H191</f>
        <v>0</v>
      </c>
      <c r="S191" s="221">
        <v>0</v>
      </c>
      <c r="T191" s="222">
        <f>S191*H191</f>
        <v>0</v>
      </c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R191" s="223" t="s">
        <v>296</v>
      </c>
      <c r="AT191" s="223" t="s">
        <v>434</v>
      </c>
      <c r="AU191" s="223" t="s">
        <v>83</v>
      </c>
      <c r="AY191" s="17" t="s">
        <v>159</v>
      </c>
      <c r="BE191" s="224">
        <f>IF(N191="základní",J191,0)</f>
        <v>0</v>
      </c>
      <c r="BF191" s="224">
        <f>IF(N191="snížená",J191,0)</f>
        <v>0</v>
      </c>
      <c r="BG191" s="224">
        <f>IF(N191="zákl. přenesená",J191,0)</f>
        <v>0</v>
      </c>
      <c r="BH191" s="224">
        <f>IF(N191="sníž. přenesená",J191,0)</f>
        <v>0</v>
      </c>
      <c r="BI191" s="224">
        <f>IF(N191="nulová",J191,0)</f>
        <v>0</v>
      </c>
      <c r="BJ191" s="17" t="s">
        <v>81</v>
      </c>
      <c r="BK191" s="224">
        <f>ROUND(I191*H191,2)</f>
        <v>0</v>
      </c>
      <c r="BL191" s="17" t="s">
        <v>274</v>
      </c>
      <c r="BM191" s="223" t="s">
        <v>1997</v>
      </c>
    </row>
    <row r="192" s="2" customFormat="1">
      <c r="A192" s="38"/>
      <c r="B192" s="39"/>
      <c r="C192" s="40"/>
      <c r="D192" s="225" t="s">
        <v>166</v>
      </c>
      <c r="E192" s="40"/>
      <c r="F192" s="226" t="s">
        <v>636</v>
      </c>
      <c r="G192" s="40"/>
      <c r="H192" s="40"/>
      <c r="I192" s="227"/>
      <c r="J192" s="40"/>
      <c r="K192" s="40"/>
      <c r="L192" s="44"/>
      <c r="M192" s="228"/>
      <c r="N192" s="229"/>
      <c r="O192" s="84"/>
      <c r="P192" s="84"/>
      <c r="Q192" s="84"/>
      <c r="R192" s="84"/>
      <c r="S192" s="84"/>
      <c r="T192" s="85"/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T192" s="17" t="s">
        <v>166</v>
      </c>
      <c r="AU192" s="17" t="s">
        <v>83</v>
      </c>
    </row>
    <row r="193" s="2" customFormat="1" ht="16.5" customHeight="1">
      <c r="A193" s="38"/>
      <c r="B193" s="39"/>
      <c r="C193" s="212" t="s">
        <v>303</v>
      </c>
      <c r="D193" s="212" t="s">
        <v>160</v>
      </c>
      <c r="E193" s="213" t="s">
        <v>638</v>
      </c>
      <c r="F193" s="214" t="s">
        <v>639</v>
      </c>
      <c r="G193" s="215" t="s">
        <v>338</v>
      </c>
      <c r="H193" s="216">
        <v>2</v>
      </c>
      <c r="I193" s="217"/>
      <c r="J193" s="218">
        <f>ROUND(I193*H193,2)</f>
        <v>0</v>
      </c>
      <c r="K193" s="214" t="s">
        <v>164</v>
      </c>
      <c r="L193" s="44"/>
      <c r="M193" s="219" t="s">
        <v>19</v>
      </c>
      <c r="N193" s="220" t="s">
        <v>44</v>
      </c>
      <c r="O193" s="84"/>
      <c r="P193" s="221">
        <f>O193*H193</f>
        <v>0</v>
      </c>
      <c r="Q193" s="221">
        <v>0.00067400000000000001</v>
      </c>
      <c r="R193" s="221">
        <f>Q193*H193</f>
        <v>0.001348</v>
      </c>
      <c r="S193" s="221">
        <v>0</v>
      </c>
      <c r="T193" s="222">
        <f>S193*H193</f>
        <v>0</v>
      </c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R193" s="223" t="s">
        <v>274</v>
      </c>
      <c r="AT193" s="223" t="s">
        <v>160</v>
      </c>
      <c r="AU193" s="223" t="s">
        <v>83</v>
      </c>
      <c r="AY193" s="17" t="s">
        <v>159</v>
      </c>
      <c r="BE193" s="224">
        <f>IF(N193="základní",J193,0)</f>
        <v>0</v>
      </c>
      <c r="BF193" s="224">
        <f>IF(N193="snížená",J193,0)</f>
        <v>0</v>
      </c>
      <c r="BG193" s="224">
        <f>IF(N193="zákl. přenesená",J193,0)</f>
        <v>0</v>
      </c>
      <c r="BH193" s="224">
        <f>IF(N193="sníž. přenesená",J193,0)</f>
        <v>0</v>
      </c>
      <c r="BI193" s="224">
        <f>IF(N193="nulová",J193,0)</f>
        <v>0</v>
      </c>
      <c r="BJ193" s="17" t="s">
        <v>81</v>
      </c>
      <c r="BK193" s="224">
        <f>ROUND(I193*H193,2)</f>
        <v>0</v>
      </c>
      <c r="BL193" s="17" t="s">
        <v>274</v>
      </c>
      <c r="BM193" s="223" t="s">
        <v>1998</v>
      </c>
    </row>
    <row r="194" s="2" customFormat="1">
      <c r="A194" s="38"/>
      <c r="B194" s="39"/>
      <c r="C194" s="40"/>
      <c r="D194" s="225" t="s">
        <v>166</v>
      </c>
      <c r="E194" s="40"/>
      <c r="F194" s="226" t="s">
        <v>641</v>
      </c>
      <c r="G194" s="40"/>
      <c r="H194" s="40"/>
      <c r="I194" s="227"/>
      <c r="J194" s="40"/>
      <c r="K194" s="40"/>
      <c r="L194" s="44"/>
      <c r="M194" s="228"/>
      <c r="N194" s="229"/>
      <c r="O194" s="84"/>
      <c r="P194" s="84"/>
      <c r="Q194" s="84"/>
      <c r="R194" s="84"/>
      <c r="S194" s="84"/>
      <c r="T194" s="85"/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T194" s="17" t="s">
        <v>166</v>
      </c>
      <c r="AU194" s="17" t="s">
        <v>83</v>
      </c>
    </row>
    <row r="195" s="2" customFormat="1">
      <c r="A195" s="38"/>
      <c r="B195" s="39"/>
      <c r="C195" s="40"/>
      <c r="D195" s="230" t="s">
        <v>168</v>
      </c>
      <c r="E195" s="40"/>
      <c r="F195" s="231" t="s">
        <v>642</v>
      </c>
      <c r="G195" s="40"/>
      <c r="H195" s="40"/>
      <c r="I195" s="227"/>
      <c r="J195" s="40"/>
      <c r="K195" s="40"/>
      <c r="L195" s="44"/>
      <c r="M195" s="228"/>
      <c r="N195" s="229"/>
      <c r="O195" s="84"/>
      <c r="P195" s="84"/>
      <c r="Q195" s="84"/>
      <c r="R195" s="84"/>
      <c r="S195" s="84"/>
      <c r="T195" s="85"/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T195" s="17" t="s">
        <v>168</v>
      </c>
      <c r="AU195" s="17" t="s">
        <v>83</v>
      </c>
    </row>
    <row r="196" s="2" customFormat="1" ht="16.5" customHeight="1">
      <c r="A196" s="38"/>
      <c r="B196" s="39"/>
      <c r="C196" s="247" t="s">
        <v>296</v>
      </c>
      <c r="D196" s="247" t="s">
        <v>434</v>
      </c>
      <c r="E196" s="248" t="s">
        <v>643</v>
      </c>
      <c r="F196" s="249" t="s">
        <v>644</v>
      </c>
      <c r="G196" s="250" t="s">
        <v>338</v>
      </c>
      <c r="H196" s="251">
        <v>2</v>
      </c>
      <c r="I196" s="252"/>
      <c r="J196" s="253">
        <f>ROUND(I196*H196,2)</f>
        <v>0</v>
      </c>
      <c r="K196" s="249" t="s">
        <v>19</v>
      </c>
      <c r="L196" s="254"/>
      <c r="M196" s="255" t="s">
        <v>19</v>
      </c>
      <c r="N196" s="256" t="s">
        <v>44</v>
      </c>
      <c r="O196" s="84"/>
      <c r="P196" s="221">
        <f>O196*H196</f>
        <v>0</v>
      </c>
      <c r="Q196" s="221">
        <v>0</v>
      </c>
      <c r="R196" s="221">
        <f>Q196*H196</f>
        <v>0</v>
      </c>
      <c r="S196" s="221">
        <v>0</v>
      </c>
      <c r="T196" s="222">
        <f>S196*H196</f>
        <v>0</v>
      </c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R196" s="223" t="s">
        <v>296</v>
      </c>
      <c r="AT196" s="223" t="s">
        <v>434</v>
      </c>
      <c r="AU196" s="223" t="s">
        <v>83</v>
      </c>
      <c r="AY196" s="17" t="s">
        <v>159</v>
      </c>
      <c r="BE196" s="224">
        <f>IF(N196="základní",J196,0)</f>
        <v>0</v>
      </c>
      <c r="BF196" s="224">
        <f>IF(N196="snížená",J196,0)</f>
        <v>0</v>
      </c>
      <c r="BG196" s="224">
        <f>IF(N196="zákl. přenesená",J196,0)</f>
        <v>0</v>
      </c>
      <c r="BH196" s="224">
        <f>IF(N196="sníž. přenesená",J196,0)</f>
        <v>0</v>
      </c>
      <c r="BI196" s="224">
        <f>IF(N196="nulová",J196,0)</f>
        <v>0</v>
      </c>
      <c r="BJ196" s="17" t="s">
        <v>81</v>
      </c>
      <c r="BK196" s="224">
        <f>ROUND(I196*H196,2)</f>
        <v>0</v>
      </c>
      <c r="BL196" s="17" t="s">
        <v>274</v>
      </c>
      <c r="BM196" s="223" t="s">
        <v>1999</v>
      </c>
    </row>
    <row r="197" s="2" customFormat="1">
      <c r="A197" s="38"/>
      <c r="B197" s="39"/>
      <c r="C197" s="40"/>
      <c r="D197" s="225" t="s">
        <v>166</v>
      </c>
      <c r="E197" s="40"/>
      <c r="F197" s="226" t="s">
        <v>644</v>
      </c>
      <c r="G197" s="40"/>
      <c r="H197" s="40"/>
      <c r="I197" s="227"/>
      <c r="J197" s="40"/>
      <c r="K197" s="40"/>
      <c r="L197" s="44"/>
      <c r="M197" s="228"/>
      <c r="N197" s="229"/>
      <c r="O197" s="84"/>
      <c r="P197" s="84"/>
      <c r="Q197" s="84"/>
      <c r="R197" s="84"/>
      <c r="S197" s="84"/>
      <c r="T197" s="85"/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T197" s="17" t="s">
        <v>166</v>
      </c>
      <c r="AU197" s="17" t="s">
        <v>83</v>
      </c>
    </row>
    <row r="198" s="2" customFormat="1" ht="21.75" customHeight="1">
      <c r="A198" s="38"/>
      <c r="B198" s="39"/>
      <c r="C198" s="212" t="s">
        <v>323</v>
      </c>
      <c r="D198" s="212" t="s">
        <v>160</v>
      </c>
      <c r="E198" s="213" t="s">
        <v>621</v>
      </c>
      <c r="F198" s="214" t="s">
        <v>622</v>
      </c>
      <c r="G198" s="215" t="s">
        <v>163</v>
      </c>
      <c r="H198" s="216">
        <v>2.3999999999999999</v>
      </c>
      <c r="I198" s="217"/>
      <c r="J198" s="218">
        <f>ROUND(I198*H198,2)</f>
        <v>0</v>
      </c>
      <c r="K198" s="214" t="s">
        <v>164</v>
      </c>
      <c r="L198" s="44"/>
      <c r="M198" s="219" t="s">
        <v>19</v>
      </c>
      <c r="N198" s="220" t="s">
        <v>44</v>
      </c>
      <c r="O198" s="84"/>
      <c r="P198" s="221">
        <f>O198*H198</f>
        <v>0</v>
      </c>
      <c r="Q198" s="221">
        <v>0.00067400000000000001</v>
      </c>
      <c r="R198" s="221">
        <f>Q198*H198</f>
        <v>0.0016176000000000001</v>
      </c>
      <c r="S198" s="221">
        <v>0</v>
      </c>
      <c r="T198" s="222">
        <f>S198*H198</f>
        <v>0</v>
      </c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R198" s="223" t="s">
        <v>274</v>
      </c>
      <c r="AT198" s="223" t="s">
        <v>160</v>
      </c>
      <c r="AU198" s="223" t="s">
        <v>83</v>
      </c>
      <c r="AY198" s="17" t="s">
        <v>159</v>
      </c>
      <c r="BE198" s="224">
        <f>IF(N198="základní",J198,0)</f>
        <v>0</v>
      </c>
      <c r="BF198" s="224">
        <f>IF(N198="snížená",J198,0)</f>
        <v>0</v>
      </c>
      <c r="BG198" s="224">
        <f>IF(N198="zákl. přenesená",J198,0)</f>
        <v>0</v>
      </c>
      <c r="BH198" s="224">
        <f>IF(N198="sníž. přenesená",J198,0)</f>
        <v>0</v>
      </c>
      <c r="BI198" s="224">
        <f>IF(N198="nulová",J198,0)</f>
        <v>0</v>
      </c>
      <c r="BJ198" s="17" t="s">
        <v>81</v>
      </c>
      <c r="BK198" s="224">
        <f>ROUND(I198*H198,2)</f>
        <v>0</v>
      </c>
      <c r="BL198" s="17" t="s">
        <v>274</v>
      </c>
      <c r="BM198" s="223" t="s">
        <v>2000</v>
      </c>
    </row>
    <row r="199" s="2" customFormat="1">
      <c r="A199" s="38"/>
      <c r="B199" s="39"/>
      <c r="C199" s="40"/>
      <c r="D199" s="225" t="s">
        <v>166</v>
      </c>
      <c r="E199" s="40"/>
      <c r="F199" s="226" t="s">
        <v>624</v>
      </c>
      <c r="G199" s="40"/>
      <c r="H199" s="40"/>
      <c r="I199" s="227"/>
      <c r="J199" s="40"/>
      <c r="K199" s="40"/>
      <c r="L199" s="44"/>
      <c r="M199" s="228"/>
      <c r="N199" s="229"/>
      <c r="O199" s="84"/>
      <c r="P199" s="84"/>
      <c r="Q199" s="84"/>
      <c r="R199" s="84"/>
      <c r="S199" s="84"/>
      <c r="T199" s="85"/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T199" s="17" t="s">
        <v>166</v>
      </c>
      <c r="AU199" s="17" t="s">
        <v>83</v>
      </c>
    </row>
    <row r="200" s="2" customFormat="1">
      <c r="A200" s="38"/>
      <c r="B200" s="39"/>
      <c r="C200" s="40"/>
      <c r="D200" s="230" t="s">
        <v>168</v>
      </c>
      <c r="E200" s="40"/>
      <c r="F200" s="231" t="s">
        <v>625</v>
      </c>
      <c r="G200" s="40"/>
      <c r="H200" s="40"/>
      <c r="I200" s="227"/>
      <c r="J200" s="40"/>
      <c r="K200" s="40"/>
      <c r="L200" s="44"/>
      <c r="M200" s="228"/>
      <c r="N200" s="229"/>
      <c r="O200" s="84"/>
      <c r="P200" s="84"/>
      <c r="Q200" s="84"/>
      <c r="R200" s="84"/>
      <c r="S200" s="84"/>
      <c r="T200" s="85"/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T200" s="17" t="s">
        <v>168</v>
      </c>
      <c r="AU200" s="17" t="s">
        <v>83</v>
      </c>
    </row>
    <row r="201" s="13" customFormat="1">
      <c r="A201" s="13"/>
      <c r="B201" s="232"/>
      <c r="C201" s="233"/>
      <c r="D201" s="225" t="s">
        <v>170</v>
      </c>
      <c r="E201" s="234" t="s">
        <v>19</v>
      </c>
      <c r="F201" s="235" t="s">
        <v>627</v>
      </c>
      <c r="G201" s="233"/>
      <c r="H201" s="236">
        <v>2.3999999999999999</v>
      </c>
      <c r="I201" s="237"/>
      <c r="J201" s="233"/>
      <c r="K201" s="233"/>
      <c r="L201" s="238"/>
      <c r="M201" s="239"/>
      <c r="N201" s="240"/>
      <c r="O201" s="240"/>
      <c r="P201" s="240"/>
      <c r="Q201" s="240"/>
      <c r="R201" s="240"/>
      <c r="S201" s="240"/>
      <c r="T201" s="241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T201" s="242" t="s">
        <v>170</v>
      </c>
      <c r="AU201" s="242" t="s">
        <v>83</v>
      </c>
      <c r="AV201" s="13" t="s">
        <v>83</v>
      </c>
      <c r="AW201" s="13" t="s">
        <v>34</v>
      </c>
      <c r="AX201" s="13" t="s">
        <v>73</v>
      </c>
      <c r="AY201" s="242" t="s">
        <v>159</v>
      </c>
    </row>
    <row r="202" s="2" customFormat="1" ht="16.5" customHeight="1">
      <c r="A202" s="38"/>
      <c r="B202" s="39"/>
      <c r="C202" s="247" t="s">
        <v>472</v>
      </c>
      <c r="D202" s="247" t="s">
        <v>434</v>
      </c>
      <c r="E202" s="248" t="s">
        <v>336</v>
      </c>
      <c r="F202" s="249" t="s">
        <v>628</v>
      </c>
      <c r="G202" s="250" t="s">
        <v>338</v>
      </c>
      <c r="H202" s="251">
        <v>2</v>
      </c>
      <c r="I202" s="252"/>
      <c r="J202" s="253">
        <f>ROUND(I202*H202,2)</f>
        <v>0</v>
      </c>
      <c r="K202" s="249" t="s">
        <v>19</v>
      </c>
      <c r="L202" s="254"/>
      <c r="M202" s="255" t="s">
        <v>19</v>
      </c>
      <c r="N202" s="256" t="s">
        <v>44</v>
      </c>
      <c r="O202" s="84"/>
      <c r="P202" s="221">
        <f>O202*H202</f>
        <v>0</v>
      </c>
      <c r="Q202" s="221">
        <v>0</v>
      </c>
      <c r="R202" s="221">
        <f>Q202*H202</f>
        <v>0</v>
      </c>
      <c r="S202" s="221">
        <v>0</v>
      </c>
      <c r="T202" s="222">
        <f>S202*H202</f>
        <v>0</v>
      </c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R202" s="223" t="s">
        <v>296</v>
      </c>
      <c r="AT202" s="223" t="s">
        <v>434</v>
      </c>
      <c r="AU202" s="223" t="s">
        <v>83</v>
      </c>
      <c r="AY202" s="17" t="s">
        <v>159</v>
      </c>
      <c r="BE202" s="224">
        <f>IF(N202="základní",J202,0)</f>
        <v>0</v>
      </c>
      <c r="BF202" s="224">
        <f>IF(N202="snížená",J202,0)</f>
        <v>0</v>
      </c>
      <c r="BG202" s="224">
        <f>IF(N202="zákl. přenesená",J202,0)</f>
        <v>0</v>
      </c>
      <c r="BH202" s="224">
        <f>IF(N202="sníž. přenesená",J202,0)</f>
        <v>0</v>
      </c>
      <c r="BI202" s="224">
        <f>IF(N202="nulová",J202,0)</f>
        <v>0</v>
      </c>
      <c r="BJ202" s="17" t="s">
        <v>81</v>
      </c>
      <c r="BK202" s="224">
        <f>ROUND(I202*H202,2)</f>
        <v>0</v>
      </c>
      <c r="BL202" s="17" t="s">
        <v>274</v>
      </c>
      <c r="BM202" s="223" t="s">
        <v>2001</v>
      </c>
    </row>
    <row r="203" s="2" customFormat="1">
      <c r="A203" s="38"/>
      <c r="B203" s="39"/>
      <c r="C203" s="40"/>
      <c r="D203" s="225" t="s">
        <v>166</v>
      </c>
      <c r="E203" s="40"/>
      <c r="F203" s="226" t="s">
        <v>628</v>
      </c>
      <c r="G203" s="40"/>
      <c r="H203" s="40"/>
      <c r="I203" s="227"/>
      <c r="J203" s="40"/>
      <c r="K203" s="40"/>
      <c r="L203" s="44"/>
      <c r="M203" s="228"/>
      <c r="N203" s="229"/>
      <c r="O203" s="84"/>
      <c r="P203" s="84"/>
      <c r="Q203" s="84"/>
      <c r="R203" s="84"/>
      <c r="S203" s="84"/>
      <c r="T203" s="85"/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T203" s="17" t="s">
        <v>166</v>
      </c>
      <c r="AU203" s="17" t="s">
        <v>83</v>
      </c>
    </row>
    <row r="204" s="13" customFormat="1">
      <c r="A204" s="13"/>
      <c r="B204" s="232"/>
      <c r="C204" s="233"/>
      <c r="D204" s="225" t="s">
        <v>170</v>
      </c>
      <c r="E204" s="234" t="s">
        <v>19</v>
      </c>
      <c r="F204" s="235" t="s">
        <v>83</v>
      </c>
      <c r="G204" s="233"/>
      <c r="H204" s="236">
        <v>2</v>
      </c>
      <c r="I204" s="237"/>
      <c r="J204" s="233"/>
      <c r="K204" s="233"/>
      <c r="L204" s="238"/>
      <c r="M204" s="239"/>
      <c r="N204" s="240"/>
      <c r="O204" s="240"/>
      <c r="P204" s="240"/>
      <c r="Q204" s="240"/>
      <c r="R204" s="240"/>
      <c r="S204" s="240"/>
      <c r="T204" s="241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T204" s="242" t="s">
        <v>170</v>
      </c>
      <c r="AU204" s="242" t="s">
        <v>83</v>
      </c>
      <c r="AV204" s="13" t="s">
        <v>83</v>
      </c>
      <c r="AW204" s="13" t="s">
        <v>34</v>
      </c>
      <c r="AX204" s="13" t="s">
        <v>73</v>
      </c>
      <c r="AY204" s="242" t="s">
        <v>159</v>
      </c>
    </row>
    <row r="205" s="2" customFormat="1" ht="16.5" customHeight="1">
      <c r="A205" s="38"/>
      <c r="B205" s="39"/>
      <c r="C205" s="212" t="s">
        <v>358</v>
      </c>
      <c r="D205" s="212" t="s">
        <v>160</v>
      </c>
      <c r="E205" s="213" t="s">
        <v>605</v>
      </c>
      <c r="F205" s="214" t="s">
        <v>606</v>
      </c>
      <c r="G205" s="215" t="s">
        <v>299</v>
      </c>
      <c r="H205" s="216">
        <v>8.5999999999999996</v>
      </c>
      <c r="I205" s="217"/>
      <c r="J205" s="218">
        <f>ROUND(I205*H205,2)</f>
        <v>0</v>
      </c>
      <c r="K205" s="214" t="s">
        <v>164</v>
      </c>
      <c r="L205" s="44"/>
      <c r="M205" s="219" t="s">
        <v>19</v>
      </c>
      <c r="N205" s="220" t="s">
        <v>44</v>
      </c>
      <c r="O205" s="84"/>
      <c r="P205" s="221">
        <f>O205*H205</f>
        <v>0</v>
      </c>
      <c r="Q205" s="221">
        <v>0</v>
      </c>
      <c r="R205" s="221">
        <f>Q205*H205</f>
        <v>0</v>
      </c>
      <c r="S205" s="221">
        <v>0</v>
      </c>
      <c r="T205" s="222">
        <f>S205*H205</f>
        <v>0</v>
      </c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R205" s="223" t="s">
        <v>274</v>
      </c>
      <c r="AT205" s="223" t="s">
        <v>160</v>
      </c>
      <c r="AU205" s="223" t="s">
        <v>83</v>
      </c>
      <c r="AY205" s="17" t="s">
        <v>159</v>
      </c>
      <c r="BE205" s="224">
        <f>IF(N205="základní",J205,0)</f>
        <v>0</v>
      </c>
      <c r="BF205" s="224">
        <f>IF(N205="snížená",J205,0)</f>
        <v>0</v>
      </c>
      <c r="BG205" s="224">
        <f>IF(N205="zákl. přenesená",J205,0)</f>
        <v>0</v>
      </c>
      <c r="BH205" s="224">
        <f>IF(N205="sníž. přenesená",J205,0)</f>
        <v>0</v>
      </c>
      <c r="BI205" s="224">
        <f>IF(N205="nulová",J205,0)</f>
        <v>0</v>
      </c>
      <c r="BJ205" s="17" t="s">
        <v>81</v>
      </c>
      <c r="BK205" s="224">
        <f>ROUND(I205*H205,2)</f>
        <v>0</v>
      </c>
      <c r="BL205" s="17" t="s">
        <v>274</v>
      </c>
      <c r="BM205" s="223" t="s">
        <v>2002</v>
      </c>
    </row>
    <row r="206" s="2" customFormat="1">
      <c r="A206" s="38"/>
      <c r="B206" s="39"/>
      <c r="C206" s="40"/>
      <c r="D206" s="225" t="s">
        <v>166</v>
      </c>
      <c r="E206" s="40"/>
      <c r="F206" s="226" t="s">
        <v>608</v>
      </c>
      <c r="G206" s="40"/>
      <c r="H206" s="40"/>
      <c r="I206" s="227"/>
      <c r="J206" s="40"/>
      <c r="K206" s="40"/>
      <c r="L206" s="44"/>
      <c r="M206" s="228"/>
      <c r="N206" s="229"/>
      <c r="O206" s="84"/>
      <c r="P206" s="84"/>
      <c r="Q206" s="84"/>
      <c r="R206" s="84"/>
      <c r="S206" s="84"/>
      <c r="T206" s="85"/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T206" s="17" t="s">
        <v>166</v>
      </c>
      <c r="AU206" s="17" t="s">
        <v>83</v>
      </c>
    </row>
    <row r="207" s="2" customFormat="1">
      <c r="A207" s="38"/>
      <c r="B207" s="39"/>
      <c r="C207" s="40"/>
      <c r="D207" s="230" t="s">
        <v>168</v>
      </c>
      <c r="E207" s="40"/>
      <c r="F207" s="231" t="s">
        <v>609</v>
      </c>
      <c r="G207" s="40"/>
      <c r="H207" s="40"/>
      <c r="I207" s="227"/>
      <c r="J207" s="40"/>
      <c r="K207" s="40"/>
      <c r="L207" s="44"/>
      <c r="M207" s="228"/>
      <c r="N207" s="229"/>
      <c r="O207" s="84"/>
      <c r="P207" s="84"/>
      <c r="Q207" s="84"/>
      <c r="R207" s="84"/>
      <c r="S207" s="84"/>
      <c r="T207" s="85"/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T207" s="17" t="s">
        <v>168</v>
      </c>
      <c r="AU207" s="17" t="s">
        <v>83</v>
      </c>
    </row>
    <row r="208" s="13" customFormat="1">
      <c r="A208" s="13"/>
      <c r="B208" s="232"/>
      <c r="C208" s="233"/>
      <c r="D208" s="225" t="s">
        <v>170</v>
      </c>
      <c r="E208" s="234" t="s">
        <v>19</v>
      </c>
      <c r="F208" s="235" t="s">
        <v>613</v>
      </c>
      <c r="G208" s="233"/>
      <c r="H208" s="236">
        <v>4</v>
      </c>
      <c r="I208" s="237"/>
      <c r="J208" s="233"/>
      <c r="K208" s="233"/>
      <c r="L208" s="238"/>
      <c r="M208" s="239"/>
      <c r="N208" s="240"/>
      <c r="O208" s="240"/>
      <c r="P208" s="240"/>
      <c r="Q208" s="240"/>
      <c r="R208" s="240"/>
      <c r="S208" s="240"/>
      <c r="T208" s="241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T208" s="242" t="s">
        <v>170</v>
      </c>
      <c r="AU208" s="242" t="s">
        <v>83</v>
      </c>
      <c r="AV208" s="13" t="s">
        <v>83</v>
      </c>
      <c r="AW208" s="13" t="s">
        <v>34</v>
      </c>
      <c r="AX208" s="13" t="s">
        <v>73</v>
      </c>
      <c r="AY208" s="242" t="s">
        <v>159</v>
      </c>
    </row>
    <row r="209" s="13" customFormat="1">
      <c r="A209" s="13"/>
      <c r="B209" s="232"/>
      <c r="C209" s="233"/>
      <c r="D209" s="225" t="s">
        <v>170</v>
      </c>
      <c r="E209" s="234" t="s">
        <v>19</v>
      </c>
      <c r="F209" s="235" t="s">
        <v>614</v>
      </c>
      <c r="G209" s="233"/>
      <c r="H209" s="236">
        <v>3.6000000000000001</v>
      </c>
      <c r="I209" s="237"/>
      <c r="J209" s="233"/>
      <c r="K209" s="233"/>
      <c r="L209" s="238"/>
      <c r="M209" s="239"/>
      <c r="N209" s="240"/>
      <c r="O209" s="240"/>
      <c r="P209" s="240"/>
      <c r="Q209" s="240"/>
      <c r="R209" s="240"/>
      <c r="S209" s="240"/>
      <c r="T209" s="241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T209" s="242" t="s">
        <v>170</v>
      </c>
      <c r="AU209" s="242" t="s">
        <v>83</v>
      </c>
      <c r="AV209" s="13" t="s">
        <v>83</v>
      </c>
      <c r="AW209" s="13" t="s">
        <v>34</v>
      </c>
      <c r="AX209" s="13" t="s">
        <v>73</v>
      </c>
      <c r="AY209" s="242" t="s">
        <v>159</v>
      </c>
    </row>
    <row r="210" s="13" customFormat="1">
      <c r="A210" s="13"/>
      <c r="B210" s="232"/>
      <c r="C210" s="233"/>
      <c r="D210" s="225" t="s">
        <v>170</v>
      </c>
      <c r="E210" s="234" t="s">
        <v>19</v>
      </c>
      <c r="F210" s="235" t="s">
        <v>615</v>
      </c>
      <c r="G210" s="233"/>
      <c r="H210" s="236">
        <v>1</v>
      </c>
      <c r="I210" s="237"/>
      <c r="J210" s="233"/>
      <c r="K210" s="233"/>
      <c r="L210" s="238"/>
      <c r="M210" s="239"/>
      <c r="N210" s="240"/>
      <c r="O210" s="240"/>
      <c r="P210" s="240"/>
      <c r="Q210" s="240"/>
      <c r="R210" s="240"/>
      <c r="S210" s="240"/>
      <c r="T210" s="241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T210" s="242" t="s">
        <v>170</v>
      </c>
      <c r="AU210" s="242" t="s">
        <v>83</v>
      </c>
      <c r="AV210" s="13" t="s">
        <v>83</v>
      </c>
      <c r="AW210" s="13" t="s">
        <v>34</v>
      </c>
      <c r="AX210" s="13" t="s">
        <v>73</v>
      </c>
      <c r="AY210" s="242" t="s">
        <v>159</v>
      </c>
    </row>
    <row r="211" s="2" customFormat="1" ht="16.5" customHeight="1">
      <c r="A211" s="38"/>
      <c r="B211" s="39"/>
      <c r="C211" s="247" t="s">
        <v>367</v>
      </c>
      <c r="D211" s="247" t="s">
        <v>434</v>
      </c>
      <c r="E211" s="248" t="s">
        <v>330</v>
      </c>
      <c r="F211" s="249" t="s">
        <v>616</v>
      </c>
      <c r="G211" s="250" t="s">
        <v>299</v>
      </c>
      <c r="H211" s="251">
        <v>8.5999999999999996</v>
      </c>
      <c r="I211" s="252"/>
      <c r="J211" s="253">
        <f>ROUND(I211*H211,2)</f>
        <v>0</v>
      </c>
      <c r="K211" s="249" t="s">
        <v>19</v>
      </c>
      <c r="L211" s="254"/>
      <c r="M211" s="255" t="s">
        <v>19</v>
      </c>
      <c r="N211" s="256" t="s">
        <v>44</v>
      </c>
      <c r="O211" s="84"/>
      <c r="P211" s="221">
        <f>O211*H211</f>
        <v>0</v>
      </c>
      <c r="Q211" s="221">
        <v>0</v>
      </c>
      <c r="R211" s="221">
        <f>Q211*H211</f>
        <v>0</v>
      </c>
      <c r="S211" s="221">
        <v>0</v>
      </c>
      <c r="T211" s="222">
        <f>S211*H211</f>
        <v>0</v>
      </c>
      <c r="U211" s="38"/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R211" s="223" t="s">
        <v>296</v>
      </c>
      <c r="AT211" s="223" t="s">
        <v>434</v>
      </c>
      <c r="AU211" s="223" t="s">
        <v>83</v>
      </c>
      <c r="AY211" s="17" t="s">
        <v>159</v>
      </c>
      <c r="BE211" s="224">
        <f>IF(N211="základní",J211,0)</f>
        <v>0</v>
      </c>
      <c r="BF211" s="224">
        <f>IF(N211="snížená",J211,0)</f>
        <v>0</v>
      </c>
      <c r="BG211" s="224">
        <f>IF(N211="zákl. přenesená",J211,0)</f>
        <v>0</v>
      </c>
      <c r="BH211" s="224">
        <f>IF(N211="sníž. přenesená",J211,0)</f>
        <v>0</v>
      </c>
      <c r="BI211" s="224">
        <f>IF(N211="nulová",J211,0)</f>
        <v>0</v>
      </c>
      <c r="BJ211" s="17" t="s">
        <v>81</v>
      </c>
      <c r="BK211" s="224">
        <f>ROUND(I211*H211,2)</f>
        <v>0</v>
      </c>
      <c r="BL211" s="17" t="s">
        <v>274</v>
      </c>
      <c r="BM211" s="223" t="s">
        <v>2003</v>
      </c>
    </row>
    <row r="212" s="2" customFormat="1">
      <c r="A212" s="38"/>
      <c r="B212" s="39"/>
      <c r="C212" s="40"/>
      <c r="D212" s="225" t="s">
        <v>166</v>
      </c>
      <c r="E212" s="40"/>
      <c r="F212" s="226" t="s">
        <v>616</v>
      </c>
      <c r="G212" s="40"/>
      <c r="H212" s="40"/>
      <c r="I212" s="227"/>
      <c r="J212" s="40"/>
      <c r="K212" s="40"/>
      <c r="L212" s="44"/>
      <c r="M212" s="228"/>
      <c r="N212" s="229"/>
      <c r="O212" s="84"/>
      <c r="P212" s="84"/>
      <c r="Q212" s="84"/>
      <c r="R212" s="84"/>
      <c r="S212" s="84"/>
      <c r="T212" s="85"/>
      <c r="U212" s="38"/>
      <c r="V212" s="38"/>
      <c r="W212" s="38"/>
      <c r="X212" s="38"/>
      <c r="Y212" s="38"/>
      <c r="Z212" s="38"/>
      <c r="AA212" s="38"/>
      <c r="AB212" s="38"/>
      <c r="AC212" s="38"/>
      <c r="AD212" s="38"/>
      <c r="AE212" s="38"/>
      <c r="AT212" s="17" t="s">
        <v>166</v>
      </c>
      <c r="AU212" s="17" t="s">
        <v>83</v>
      </c>
    </row>
    <row r="213" s="12" customFormat="1" ht="25.92" customHeight="1">
      <c r="A213" s="12"/>
      <c r="B213" s="196"/>
      <c r="C213" s="197"/>
      <c r="D213" s="198" t="s">
        <v>72</v>
      </c>
      <c r="E213" s="199" t="s">
        <v>436</v>
      </c>
      <c r="F213" s="199" t="s">
        <v>437</v>
      </c>
      <c r="G213" s="197"/>
      <c r="H213" s="197"/>
      <c r="I213" s="200"/>
      <c r="J213" s="201">
        <f>BK213</f>
        <v>0</v>
      </c>
      <c r="K213" s="197"/>
      <c r="L213" s="202"/>
      <c r="M213" s="203"/>
      <c r="N213" s="204"/>
      <c r="O213" s="204"/>
      <c r="P213" s="205">
        <f>SUM(P214:P215)</f>
        <v>0</v>
      </c>
      <c r="Q213" s="204"/>
      <c r="R213" s="205">
        <f>SUM(R214:R215)</f>
        <v>0</v>
      </c>
      <c r="S213" s="204"/>
      <c r="T213" s="206">
        <f>SUM(T214:T215)</f>
        <v>0</v>
      </c>
      <c r="U213" s="12"/>
      <c r="V213" s="12"/>
      <c r="W213" s="12"/>
      <c r="X213" s="12"/>
      <c r="Y213" s="12"/>
      <c r="Z213" s="12"/>
      <c r="AA213" s="12"/>
      <c r="AB213" s="12"/>
      <c r="AC213" s="12"/>
      <c r="AD213" s="12"/>
      <c r="AE213" s="12"/>
      <c r="AR213" s="207" t="s">
        <v>115</v>
      </c>
      <c r="AT213" s="208" t="s">
        <v>72</v>
      </c>
      <c r="AU213" s="208" t="s">
        <v>73</v>
      </c>
      <c r="AY213" s="207" t="s">
        <v>159</v>
      </c>
      <c r="BK213" s="209">
        <f>SUM(BK214:BK215)</f>
        <v>0</v>
      </c>
    </row>
    <row r="214" s="2" customFormat="1" ht="16.5" customHeight="1">
      <c r="A214" s="38"/>
      <c r="B214" s="39"/>
      <c r="C214" s="212" t="s">
        <v>185</v>
      </c>
      <c r="D214" s="212" t="s">
        <v>160</v>
      </c>
      <c r="E214" s="213" t="s">
        <v>678</v>
      </c>
      <c r="F214" s="214" t="s">
        <v>679</v>
      </c>
      <c r="G214" s="215" t="s">
        <v>332</v>
      </c>
      <c r="H214" s="216">
        <v>2</v>
      </c>
      <c r="I214" s="217"/>
      <c r="J214" s="218">
        <f>ROUND(I214*H214,2)</f>
        <v>0</v>
      </c>
      <c r="K214" s="214" t="s">
        <v>19</v>
      </c>
      <c r="L214" s="44"/>
      <c r="M214" s="219" t="s">
        <v>19</v>
      </c>
      <c r="N214" s="220" t="s">
        <v>44</v>
      </c>
      <c r="O214" s="84"/>
      <c r="P214" s="221">
        <f>O214*H214</f>
        <v>0</v>
      </c>
      <c r="Q214" s="221">
        <v>0</v>
      </c>
      <c r="R214" s="221">
        <f>Q214*H214</f>
        <v>0</v>
      </c>
      <c r="S214" s="221">
        <v>0</v>
      </c>
      <c r="T214" s="222">
        <f>S214*H214</f>
        <v>0</v>
      </c>
      <c r="U214" s="38"/>
      <c r="V214" s="38"/>
      <c r="W214" s="38"/>
      <c r="X214" s="38"/>
      <c r="Y214" s="38"/>
      <c r="Z214" s="38"/>
      <c r="AA214" s="38"/>
      <c r="AB214" s="38"/>
      <c r="AC214" s="38"/>
      <c r="AD214" s="38"/>
      <c r="AE214" s="38"/>
      <c r="AR214" s="223" t="s">
        <v>440</v>
      </c>
      <c r="AT214" s="223" t="s">
        <v>160</v>
      </c>
      <c r="AU214" s="223" t="s">
        <v>81</v>
      </c>
      <c r="AY214" s="17" t="s">
        <v>159</v>
      </c>
      <c r="BE214" s="224">
        <f>IF(N214="základní",J214,0)</f>
        <v>0</v>
      </c>
      <c r="BF214" s="224">
        <f>IF(N214="snížená",J214,0)</f>
        <v>0</v>
      </c>
      <c r="BG214" s="224">
        <f>IF(N214="zákl. přenesená",J214,0)</f>
        <v>0</v>
      </c>
      <c r="BH214" s="224">
        <f>IF(N214="sníž. přenesená",J214,0)</f>
        <v>0</v>
      </c>
      <c r="BI214" s="224">
        <f>IF(N214="nulová",J214,0)</f>
        <v>0</v>
      </c>
      <c r="BJ214" s="17" t="s">
        <v>81</v>
      </c>
      <c r="BK214" s="224">
        <f>ROUND(I214*H214,2)</f>
        <v>0</v>
      </c>
      <c r="BL214" s="17" t="s">
        <v>440</v>
      </c>
      <c r="BM214" s="223" t="s">
        <v>2004</v>
      </c>
    </row>
    <row r="215" s="2" customFormat="1">
      <c r="A215" s="38"/>
      <c r="B215" s="39"/>
      <c r="C215" s="40"/>
      <c r="D215" s="225" t="s">
        <v>166</v>
      </c>
      <c r="E215" s="40"/>
      <c r="F215" s="226" t="s">
        <v>679</v>
      </c>
      <c r="G215" s="40"/>
      <c r="H215" s="40"/>
      <c r="I215" s="227"/>
      <c r="J215" s="40"/>
      <c r="K215" s="40"/>
      <c r="L215" s="44"/>
      <c r="M215" s="243"/>
      <c r="N215" s="244"/>
      <c r="O215" s="245"/>
      <c r="P215" s="245"/>
      <c r="Q215" s="245"/>
      <c r="R215" s="245"/>
      <c r="S215" s="245"/>
      <c r="T215" s="246"/>
      <c r="U215" s="38"/>
      <c r="V215" s="38"/>
      <c r="W215" s="38"/>
      <c r="X215" s="38"/>
      <c r="Y215" s="38"/>
      <c r="Z215" s="38"/>
      <c r="AA215" s="38"/>
      <c r="AB215" s="38"/>
      <c r="AC215" s="38"/>
      <c r="AD215" s="38"/>
      <c r="AE215" s="38"/>
      <c r="AT215" s="17" t="s">
        <v>166</v>
      </c>
      <c r="AU215" s="17" t="s">
        <v>81</v>
      </c>
    </row>
    <row r="216" s="2" customFormat="1" ht="6.96" customHeight="1">
      <c r="A216" s="38"/>
      <c r="B216" s="59"/>
      <c r="C216" s="60"/>
      <c r="D216" s="60"/>
      <c r="E216" s="60"/>
      <c r="F216" s="60"/>
      <c r="G216" s="60"/>
      <c r="H216" s="60"/>
      <c r="I216" s="60"/>
      <c r="J216" s="60"/>
      <c r="K216" s="60"/>
      <c r="L216" s="44"/>
      <c r="M216" s="38"/>
      <c r="O216" s="38"/>
      <c r="P216" s="38"/>
      <c r="Q216" s="38"/>
      <c r="R216" s="38"/>
      <c r="S216" s="38"/>
      <c r="T216" s="38"/>
      <c r="U216" s="38"/>
      <c r="V216" s="38"/>
      <c r="W216" s="38"/>
      <c r="X216" s="38"/>
      <c r="Y216" s="38"/>
      <c r="Z216" s="38"/>
      <c r="AA216" s="38"/>
      <c r="AB216" s="38"/>
      <c r="AC216" s="38"/>
      <c r="AD216" s="38"/>
      <c r="AE216" s="38"/>
    </row>
  </sheetData>
  <sheetProtection sheet="1" autoFilter="0" formatColumns="0" formatRows="0" objects="1" scenarios="1" spinCount="100000" saltValue="yyrmGYSAQJshwPzenzEmTf14f2M8O7Y7RT/jmt7lgS/dAcqD+hKG77A0NhU/Pq6QP76FWtBqcVdPJ3qz95VIoQ==" hashValue="QyxIS+N5b05W+Rrchcy/aNUVj6oleaHnqe6cQpddDebJ19Imq3mDbEEqXq3RITOa8Urcm9CfSneMIJQ5EKztzw==" algorithmName="SHA-512" password="CC35"/>
  <autoFilter ref="C92:K215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81:H81"/>
    <mergeCell ref="E83:H83"/>
    <mergeCell ref="E85:H85"/>
    <mergeCell ref="L2:V2"/>
  </mergeCells>
  <hyperlinks>
    <hyperlink ref="F101" r:id="rId1" display="https://podminky.urs.cz/item/CS_URS_2024_02/121151103"/>
    <hyperlink ref="F104" r:id="rId2" display="https://podminky.urs.cz/item/CS_URS_2024_02/122251101"/>
    <hyperlink ref="F107" r:id="rId3" display="https://podminky.urs.cz/item/CS_URS_2024_02/122351101"/>
    <hyperlink ref="F110" r:id="rId4" display="https://podminky.urs.cz/item/CS_URS_2024_02/162451106"/>
    <hyperlink ref="F115" r:id="rId5" display="https://podminky.urs.cz/item/CS_URS_2024_02/162451126"/>
    <hyperlink ref="F118" r:id="rId6" display="https://podminky.urs.cz/item/CS_URS_2024_02/167151102"/>
    <hyperlink ref="F123" r:id="rId7" display="https://podminky.urs.cz/item/CS_URS_2024_02/171201221"/>
    <hyperlink ref="F127" r:id="rId8" display="https://podminky.urs.cz/item/CS_URS_2024_02/171251101"/>
    <hyperlink ref="F130" r:id="rId9" display="https://podminky.urs.cz/item/CS_URS_2024_02/171251201"/>
    <hyperlink ref="F134" r:id="rId10" display="https://podminky.urs.cz/item/CS_URS_2024_02/564831111"/>
    <hyperlink ref="F137" r:id="rId11" display="https://podminky.urs.cz/item/CS_URS_2024_02/564851111"/>
    <hyperlink ref="F140" r:id="rId12" display="https://podminky.urs.cz/item/CS_URS_2024_02/564861111"/>
    <hyperlink ref="F143" r:id="rId13" display="https://podminky.urs.cz/item/CS_URS_2024_02/564871111"/>
    <hyperlink ref="F146" r:id="rId14" display="https://podminky.urs.cz/item/CS_URS_2024_02/565166122"/>
    <hyperlink ref="F149" r:id="rId15" display="https://podminky.urs.cz/item/CS_URS_2024_02/573111113"/>
    <hyperlink ref="F152" r:id="rId16" display="https://podminky.urs.cz/item/CS_URS_2024_02/573111113.1"/>
    <hyperlink ref="F155" r:id="rId17" display="https://podminky.urs.cz/item/CS_URS_2024_02/573111113.1"/>
    <hyperlink ref="F158" r:id="rId18" display="https://podminky.urs.cz/item/CS_URS_2024_02/573111113.2"/>
    <hyperlink ref="F161" r:id="rId19" display="https://podminky.urs.cz/item/CS_URS_2024_02/577134141"/>
    <hyperlink ref="F164" r:id="rId20" display="https://podminky.urs.cz/item/CS_URS_2024_02/577155142"/>
    <hyperlink ref="F167" r:id="rId21" display="https://podminky.urs.cz/item/CS_URS_2024_02/919112232"/>
    <hyperlink ref="F170" r:id="rId22" display="https://podminky.urs.cz/item/CS_URS_2024_02/919122131"/>
    <hyperlink ref="F173" r:id="rId23" display="https://podminky.urs.cz/item/CS_URS_2024_02/919726123"/>
    <hyperlink ref="F177" r:id="rId24" display="https://podminky.urs.cz/item/CS_URS_2024_02/916131213"/>
    <hyperlink ref="F184" r:id="rId25" display="https://podminky.urs.cz/item/CS_URS_2023_01/767161123"/>
    <hyperlink ref="F190" r:id="rId26" display="https://podminky.urs.cz/item/CS_URS_2024_02/767210114"/>
    <hyperlink ref="F195" r:id="rId27" display="https://podminky.urs.cz/item/CS_URS_2024_02/767211001"/>
    <hyperlink ref="F200" r:id="rId28" display="https://podminky.urs.cz/item/CS_URS_2024_02/767591012"/>
    <hyperlink ref="F207" r:id="rId29" display="https://podminky.urs.cz/item/CS_URS_2024_02/767991003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30"/>
</worksheet>
</file>

<file path=xl/worksheets/sheet1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127</v>
      </c>
    </row>
    <row r="3" s="1" customFormat="1" ht="6.96" customHeight="1">
      <c r="B3" s="138"/>
      <c r="C3" s="139"/>
      <c r="D3" s="139"/>
      <c r="E3" s="139"/>
      <c r="F3" s="139"/>
      <c r="G3" s="139"/>
      <c r="H3" s="139"/>
      <c r="I3" s="139"/>
      <c r="J3" s="139"/>
      <c r="K3" s="139"/>
      <c r="L3" s="20"/>
      <c r="AT3" s="17" t="s">
        <v>83</v>
      </c>
    </row>
    <row r="4" s="1" customFormat="1" ht="24.96" customHeight="1">
      <c r="B4" s="20"/>
      <c r="D4" s="140" t="s">
        <v>128</v>
      </c>
      <c r="L4" s="20"/>
      <c r="M4" s="141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42" t="s">
        <v>16</v>
      </c>
      <c r="L6" s="20"/>
    </row>
    <row r="7" s="1" customFormat="1" ht="16.5" customHeight="1">
      <c r="B7" s="20"/>
      <c r="E7" s="143" t="str">
        <f>'Rekapitulace stavby'!K6</f>
        <v>Sázava - sběrný dvůr</v>
      </c>
      <c r="F7" s="142"/>
      <c r="G7" s="142"/>
      <c r="H7" s="142"/>
      <c r="L7" s="20"/>
    </row>
    <row r="8" s="2" customFormat="1" ht="12" customHeight="1">
      <c r="A8" s="38"/>
      <c r="B8" s="44"/>
      <c r="C8" s="38"/>
      <c r="D8" s="142" t="s">
        <v>129</v>
      </c>
      <c r="E8" s="38"/>
      <c r="F8" s="38"/>
      <c r="G8" s="38"/>
      <c r="H8" s="38"/>
      <c r="I8" s="38"/>
      <c r="J8" s="38"/>
      <c r="K8" s="38"/>
      <c r="L8" s="144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45" t="s">
        <v>2005</v>
      </c>
      <c r="F9" s="38"/>
      <c r="G9" s="38"/>
      <c r="H9" s="38"/>
      <c r="I9" s="38"/>
      <c r="J9" s="38"/>
      <c r="K9" s="38"/>
      <c r="L9" s="144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144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42" t="s">
        <v>18</v>
      </c>
      <c r="E11" s="38"/>
      <c r="F11" s="133" t="s">
        <v>19</v>
      </c>
      <c r="G11" s="38"/>
      <c r="H11" s="38"/>
      <c r="I11" s="142" t="s">
        <v>20</v>
      </c>
      <c r="J11" s="133" t="s">
        <v>19</v>
      </c>
      <c r="K11" s="38"/>
      <c r="L11" s="144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42" t="s">
        <v>21</v>
      </c>
      <c r="E12" s="38"/>
      <c r="F12" s="133" t="s">
        <v>33</v>
      </c>
      <c r="G12" s="38"/>
      <c r="H12" s="38"/>
      <c r="I12" s="142" t="s">
        <v>23</v>
      </c>
      <c r="J12" s="146" t="str">
        <f>'Rekapitulace stavby'!AN8</f>
        <v>14. 4. 2021</v>
      </c>
      <c r="K12" s="38"/>
      <c r="L12" s="144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144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42" t="s">
        <v>25</v>
      </c>
      <c r="E14" s="38"/>
      <c r="F14" s="38"/>
      <c r="G14" s="38"/>
      <c r="H14" s="38"/>
      <c r="I14" s="142" t="s">
        <v>26</v>
      </c>
      <c r="J14" s="133" t="str">
        <f>IF('Rekapitulace stavby'!AN10="","",'Rekapitulace stavby'!AN10)</f>
        <v>00236411</v>
      </c>
      <c r="K14" s="38"/>
      <c r="L14" s="144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33" t="str">
        <f>IF('Rekapitulace stavby'!E11="","",'Rekapitulace stavby'!E11)</f>
        <v>město Sázava</v>
      </c>
      <c r="F15" s="38"/>
      <c r="G15" s="38"/>
      <c r="H15" s="38"/>
      <c r="I15" s="142" t="s">
        <v>29</v>
      </c>
      <c r="J15" s="133" t="str">
        <f>IF('Rekapitulace stavby'!AN11="","",'Rekapitulace stavby'!AN11)</f>
        <v/>
      </c>
      <c r="K15" s="38"/>
      <c r="L15" s="144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144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42" t="s">
        <v>30</v>
      </c>
      <c r="E17" s="38"/>
      <c r="F17" s="38"/>
      <c r="G17" s="38"/>
      <c r="H17" s="38"/>
      <c r="I17" s="142" t="s">
        <v>26</v>
      </c>
      <c r="J17" s="33" t="str">
        <f>'Rekapitulace stavby'!AN13</f>
        <v>Vyplň údaj</v>
      </c>
      <c r="K17" s="38"/>
      <c r="L17" s="144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33"/>
      <c r="G18" s="133"/>
      <c r="H18" s="133"/>
      <c r="I18" s="142" t="s">
        <v>29</v>
      </c>
      <c r="J18" s="33" t="str">
        <f>'Rekapitulace stavby'!AN14</f>
        <v>Vyplň údaj</v>
      </c>
      <c r="K18" s="38"/>
      <c r="L18" s="144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144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42" t="s">
        <v>32</v>
      </c>
      <c r="E20" s="38"/>
      <c r="F20" s="38"/>
      <c r="G20" s="38"/>
      <c r="H20" s="38"/>
      <c r="I20" s="142" t="s">
        <v>26</v>
      </c>
      <c r="J20" s="133" t="str">
        <f>IF('Rekapitulace stavby'!AN16="","",'Rekapitulace stavby'!AN16)</f>
        <v/>
      </c>
      <c r="K20" s="38"/>
      <c r="L20" s="144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33" t="str">
        <f>IF('Rekapitulace stavby'!E17="","",'Rekapitulace stavby'!E17)</f>
        <v xml:space="preserve"> </v>
      </c>
      <c r="F21" s="38"/>
      <c r="G21" s="38"/>
      <c r="H21" s="38"/>
      <c r="I21" s="142" t="s">
        <v>29</v>
      </c>
      <c r="J21" s="133" t="str">
        <f>IF('Rekapitulace stavby'!AN17="","",'Rekapitulace stavby'!AN17)</f>
        <v/>
      </c>
      <c r="K21" s="38"/>
      <c r="L21" s="144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144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42" t="s">
        <v>35</v>
      </c>
      <c r="E23" s="38"/>
      <c r="F23" s="38"/>
      <c r="G23" s="38"/>
      <c r="H23" s="38"/>
      <c r="I23" s="142" t="s">
        <v>26</v>
      </c>
      <c r="J23" s="133" t="str">
        <f>IF('Rekapitulace stavby'!AN19="","",'Rekapitulace stavby'!AN19)</f>
        <v/>
      </c>
      <c r="K23" s="38"/>
      <c r="L23" s="144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33" t="str">
        <f>IF('Rekapitulace stavby'!E20="","",'Rekapitulace stavby'!E20)</f>
        <v>Marcel Cikánek</v>
      </c>
      <c r="F24" s="38"/>
      <c r="G24" s="38"/>
      <c r="H24" s="38"/>
      <c r="I24" s="142" t="s">
        <v>29</v>
      </c>
      <c r="J24" s="133" t="str">
        <f>IF('Rekapitulace stavby'!AN20="","",'Rekapitulace stavby'!AN20)</f>
        <v/>
      </c>
      <c r="K24" s="38"/>
      <c r="L24" s="144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144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42" t="s">
        <v>37</v>
      </c>
      <c r="E26" s="38"/>
      <c r="F26" s="38"/>
      <c r="G26" s="38"/>
      <c r="H26" s="38"/>
      <c r="I26" s="38"/>
      <c r="J26" s="38"/>
      <c r="K26" s="38"/>
      <c r="L26" s="144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47"/>
      <c r="B27" s="148"/>
      <c r="C27" s="147"/>
      <c r="D27" s="147"/>
      <c r="E27" s="149" t="s">
        <v>19</v>
      </c>
      <c r="F27" s="149"/>
      <c r="G27" s="149"/>
      <c r="H27" s="149"/>
      <c r="I27" s="147"/>
      <c r="J27" s="147"/>
      <c r="K27" s="147"/>
      <c r="L27" s="150"/>
      <c r="S27" s="147"/>
      <c r="T27" s="147"/>
      <c r="U27" s="147"/>
      <c r="V27" s="147"/>
      <c r="W27" s="147"/>
      <c r="X27" s="147"/>
      <c r="Y27" s="147"/>
      <c r="Z27" s="147"/>
      <c r="AA27" s="147"/>
      <c r="AB27" s="147"/>
      <c r="AC27" s="147"/>
      <c r="AD27" s="147"/>
      <c r="AE27" s="147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144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51"/>
      <c r="E29" s="151"/>
      <c r="F29" s="151"/>
      <c r="G29" s="151"/>
      <c r="H29" s="151"/>
      <c r="I29" s="151"/>
      <c r="J29" s="151"/>
      <c r="K29" s="151"/>
      <c r="L29" s="144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52" t="s">
        <v>39</v>
      </c>
      <c r="E30" s="38"/>
      <c r="F30" s="38"/>
      <c r="G30" s="38"/>
      <c r="H30" s="38"/>
      <c r="I30" s="38"/>
      <c r="J30" s="153">
        <f>ROUND(J80, 2)</f>
        <v>0</v>
      </c>
      <c r="K30" s="38"/>
      <c r="L30" s="144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51"/>
      <c r="E31" s="151"/>
      <c r="F31" s="151"/>
      <c r="G31" s="151"/>
      <c r="H31" s="151"/>
      <c r="I31" s="151"/>
      <c r="J31" s="151"/>
      <c r="K31" s="151"/>
      <c r="L31" s="144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54" t="s">
        <v>41</v>
      </c>
      <c r="G32" s="38"/>
      <c r="H32" s="38"/>
      <c r="I32" s="154" t="s">
        <v>40</v>
      </c>
      <c r="J32" s="154" t="s">
        <v>42</v>
      </c>
      <c r="K32" s="38"/>
      <c r="L32" s="144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55" t="s">
        <v>43</v>
      </c>
      <c r="E33" s="142" t="s">
        <v>44</v>
      </c>
      <c r="F33" s="156">
        <f>ROUND((SUM(BE80:BE103)),  2)</f>
        <v>0</v>
      </c>
      <c r="G33" s="38"/>
      <c r="H33" s="38"/>
      <c r="I33" s="157">
        <v>0.20999999999999999</v>
      </c>
      <c r="J33" s="156">
        <f>ROUND(((SUM(BE80:BE103))*I33),  2)</f>
        <v>0</v>
      </c>
      <c r="K33" s="38"/>
      <c r="L33" s="144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42" t="s">
        <v>45</v>
      </c>
      <c r="F34" s="156">
        <f>ROUND((SUM(BF80:BF103)),  2)</f>
        <v>0</v>
      </c>
      <c r="G34" s="38"/>
      <c r="H34" s="38"/>
      <c r="I34" s="157">
        <v>0.12</v>
      </c>
      <c r="J34" s="156">
        <f>ROUND(((SUM(BF80:BF103))*I34),  2)</f>
        <v>0</v>
      </c>
      <c r="K34" s="38"/>
      <c r="L34" s="144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42" t="s">
        <v>46</v>
      </c>
      <c r="F35" s="156">
        <f>ROUND((SUM(BG80:BG103)),  2)</f>
        <v>0</v>
      </c>
      <c r="G35" s="38"/>
      <c r="H35" s="38"/>
      <c r="I35" s="157">
        <v>0.20999999999999999</v>
      </c>
      <c r="J35" s="156">
        <f>0</f>
        <v>0</v>
      </c>
      <c r="K35" s="38"/>
      <c r="L35" s="144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42" t="s">
        <v>47</v>
      </c>
      <c r="F36" s="156">
        <f>ROUND((SUM(BH80:BH103)),  2)</f>
        <v>0</v>
      </c>
      <c r="G36" s="38"/>
      <c r="H36" s="38"/>
      <c r="I36" s="157">
        <v>0.12</v>
      </c>
      <c r="J36" s="156">
        <f>0</f>
        <v>0</v>
      </c>
      <c r="K36" s="38"/>
      <c r="L36" s="144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42" t="s">
        <v>48</v>
      </c>
      <c r="F37" s="156">
        <f>ROUND((SUM(BI80:BI103)),  2)</f>
        <v>0</v>
      </c>
      <c r="G37" s="38"/>
      <c r="H37" s="38"/>
      <c r="I37" s="157">
        <v>0</v>
      </c>
      <c r="J37" s="156">
        <f>0</f>
        <v>0</v>
      </c>
      <c r="K37" s="38"/>
      <c r="L37" s="144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144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58"/>
      <c r="D39" s="159" t="s">
        <v>49</v>
      </c>
      <c r="E39" s="160"/>
      <c r="F39" s="160"/>
      <c r="G39" s="161" t="s">
        <v>50</v>
      </c>
      <c r="H39" s="162" t="s">
        <v>51</v>
      </c>
      <c r="I39" s="160"/>
      <c r="J39" s="163">
        <f>SUM(J30:J37)</f>
        <v>0</v>
      </c>
      <c r="K39" s="164"/>
      <c r="L39" s="144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165"/>
      <c r="C40" s="166"/>
      <c r="D40" s="166"/>
      <c r="E40" s="166"/>
      <c r="F40" s="166"/>
      <c r="G40" s="166"/>
      <c r="H40" s="166"/>
      <c r="I40" s="166"/>
      <c r="J40" s="166"/>
      <c r="K40" s="166"/>
      <c r="L40" s="144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4" s="2" customFormat="1" ht="6.96" customHeight="1">
      <c r="A44" s="38"/>
      <c r="B44" s="167"/>
      <c r="C44" s="168"/>
      <c r="D44" s="168"/>
      <c r="E44" s="168"/>
      <c r="F44" s="168"/>
      <c r="G44" s="168"/>
      <c r="H44" s="168"/>
      <c r="I44" s="168"/>
      <c r="J44" s="168"/>
      <c r="K44" s="168"/>
      <c r="L44" s="144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</row>
    <row r="45" s="2" customFormat="1" ht="24.96" customHeight="1">
      <c r="A45" s="38"/>
      <c r="B45" s="39"/>
      <c r="C45" s="23" t="s">
        <v>131</v>
      </c>
      <c r="D45" s="40"/>
      <c r="E45" s="40"/>
      <c r="F45" s="40"/>
      <c r="G45" s="40"/>
      <c r="H45" s="40"/>
      <c r="I45" s="40"/>
      <c r="J45" s="40"/>
      <c r="K45" s="40"/>
      <c r="L45" s="144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</row>
    <row r="46" s="2" customFormat="1" ht="6.96" customHeight="1">
      <c r="A46" s="38"/>
      <c r="B46" s="39"/>
      <c r="C46" s="40"/>
      <c r="D46" s="40"/>
      <c r="E46" s="40"/>
      <c r="F46" s="40"/>
      <c r="G46" s="40"/>
      <c r="H46" s="40"/>
      <c r="I46" s="40"/>
      <c r="J46" s="40"/>
      <c r="K46" s="40"/>
      <c r="L46" s="144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</row>
    <row r="47" s="2" customFormat="1" ht="12" customHeight="1">
      <c r="A47" s="38"/>
      <c r="B47" s="39"/>
      <c r="C47" s="32" t="s">
        <v>16</v>
      </c>
      <c r="D47" s="40"/>
      <c r="E47" s="40"/>
      <c r="F47" s="40"/>
      <c r="G47" s="40"/>
      <c r="H47" s="40"/>
      <c r="I47" s="40"/>
      <c r="J47" s="40"/>
      <c r="K47" s="40"/>
      <c r="L47" s="144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</row>
    <row r="48" s="2" customFormat="1" ht="16.5" customHeight="1">
      <c r="A48" s="38"/>
      <c r="B48" s="39"/>
      <c r="C48" s="40"/>
      <c r="D48" s="40"/>
      <c r="E48" s="169" t="str">
        <f>E7</f>
        <v>Sázava - sběrný dvůr</v>
      </c>
      <c r="F48" s="32"/>
      <c r="G48" s="32"/>
      <c r="H48" s="32"/>
      <c r="I48" s="40"/>
      <c r="J48" s="40"/>
      <c r="K48" s="40"/>
      <c r="L48" s="144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</row>
    <row r="49" s="2" customFormat="1" ht="12" customHeight="1">
      <c r="A49" s="38"/>
      <c r="B49" s="39"/>
      <c r="C49" s="32" t="s">
        <v>129</v>
      </c>
      <c r="D49" s="40"/>
      <c r="E49" s="40"/>
      <c r="F49" s="40"/>
      <c r="G49" s="40"/>
      <c r="H49" s="40"/>
      <c r="I49" s="40"/>
      <c r="J49" s="40"/>
      <c r="K49" s="40"/>
      <c r="L49" s="144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</row>
    <row r="50" s="2" customFormat="1" ht="16.5" customHeight="1">
      <c r="A50" s="38"/>
      <c r="B50" s="39"/>
      <c r="C50" s="40"/>
      <c r="D50" s="40"/>
      <c r="E50" s="69" t="str">
        <f>E9</f>
        <v>VRN - Vedlejší rozpočtové náklady</v>
      </c>
      <c r="F50" s="40"/>
      <c r="G50" s="40"/>
      <c r="H50" s="40"/>
      <c r="I50" s="40"/>
      <c r="J50" s="40"/>
      <c r="K50" s="40"/>
      <c r="L50" s="144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</row>
    <row r="51" s="2" customFormat="1" ht="6.96" customHeight="1">
      <c r="A51" s="38"/>
      <c r="B51" s="39"/>
      <c r="C51" s="40"/>
      <c r="D51" s="40"/>
      <c r="E51" s="40"/>
      <c r="F51" s="40"/>
      <c r="G51" s="40"/>
      <c r="H51" s="40"/>
      <c r="I51" s="40"/>
      <c r="J51" s="40"/>
      <c r="K51" s="40"/>
      <c r="L51" s="144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</row>
    <row r="52" s="2" customFormat="1" ht="12" customHeight="1">
      <c r="A52" s="38"/>
      <c r="B52" s="39"/>
      <c r="C52" s="32" t="s">
        <v>21</v>
      </c>
      <c r="D52" s="40"/>
      <c r="E52" s="40"/>
      <c r="F52" s="27" t="str">
        <f>F12</f>
        <v xml:space="preserve"> </v>
      </c>
      <c r="G52" s="40"/>
      <c r="H52" s="40"/>
      <c r="I52" s="32" t="s">
        <v>23</v>
      </c>
      <c r="J52" s="72" t="str">
        <f>IF(J12="","",J12)</f>
        <v>14. 4. 2021</v>
      </c>
      <c r="K52" s="40"/>
      <c r="L52" s="144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</row>
    <row r="53" s="2" customFormat="1" ht="6.96" customHeight="1">
      <c r="A53" s="38"/>
      <c r="B53" s="39"/>
      <c r="C53" s="40"/>
      <c r="D53" s="40"/>
      <c r="E53" s="40"/>
      <c r="F53" s="40"/>
      <c r="G53" s="40"/>
      <c r="H53" s="40"/>
      <c r="I53" s="40"/>
      <c r="J53" s="40"/>
      <c r="K53" s="40"/>
      <c r="L53" s="144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</row>
    <row r="54" s="2" customFormat="1" ht="15.15" customHeight="1">
      <c r="A54" s="38"/>
      <c r="B54" s="39"/>
      <c r="C54" s="32" t="s">
        <v>25</v>
      </c>
      <c r="D54" s="40"/>
      <c r="E54" s="40"/>
      <c r="F54" s="27" t="str">
        <f>E15</f>
        <v>město Sázava</v>
      </c>
      <c r="G54" s="40"/>
      <c r="H54" s="40"/>
      <c r="I54" s="32" t="s">
        <v>32</v>
      </c>
      <c r="J54" s="36" t="str">
        <f>E21</f>
        <v xml:space="preserve"> </v>
      </c>
      <c r="K54" s="40"/>
      <c r="L54" s="144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</row>
    <row r="55" s="2" customFormat="1" ht="15.15" customHeight="1">
      <c r="A55" s="38"/>
      <c r="B55" s="39"/>
      <c r="C55" s="32" t="s">
        <v>30</v>
      </c>
      <c r="D55" s="40"/>
      <c r="E55" s="40"/>
      <c r="F55" s="27" t="str">
        <f>IF(E18="","",E18)</f>
        <v>Vyplň údaj</v>
      </c>
      <c r="G55" s="40"/>
      <c r="H55" s="40"/>
      <c r="I55" s="32" t="s">
        <v>35</v>
      </c>
      <c r="J55" s="36" t="str">
        <f>E24</f>
        <v>Marcel Cikánek</v>
      </c>
      <c r="K55" s="40"/>
      <c r="L55" s="144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</row>
    <row r="56" s="2" customFormat="1" ht="10.32" customHeight="1">
      <c r="A56" s="38"/>
      <c r="B56" s="39"/>
      <c r="C56" s="40"/>
      <c r="D56" s="40"/>
      <c r="E56" s="40"/>
      <c r="F56" s="40"/>
      <c r="G56" s="40"/>
      <c r="H56" s="40"/>
      <c r="I56" s="40"/>
      <c r="J56" s="40"/>
      <c r="K56" s="40"/>
      <c r="L56" s="144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</row>
    <row r="57" s="2" customFormat="1" ht="29.28" customHeight="1">
      <c r="A57" s="38"/>
      <c r="B57" s="39"/>
      <c r="C57" s="170" t="s">
        <v>132</v>
      </c>
      <c r="D57" s="171"/>
      <c r="E57" s="171"/>
      <c r="F57" s="171"/>
      <c r="G57" s="171"/>
      <c r="H57" s="171"/>
      <c r="I57" s="171"/>
      <c r="J57" s="172" t="s">
        <v>133</v>
      </c>
      <c r="K57" s="171"/>
      <c r="L57" s="144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</row>
    <row r="58" s="2" customFormat="1" ht="10.32" customHeight="1">
      <c r="A58" s="38"/>
      <c r="B58" s="39"/>
      <c r="C58" s="40"/>
      <c r="D58" s="40"/>
      <c r="E58" s="40"/>
      <c r="F58" s="40"/>
      <c r="G58" s="40"/>
      <c r="H58" s="40"/>
      <c r="I58" s="40"/>
      <c r="J58" s="40"/>
      <c r="K58" s="40"/>
      <c r="L58" s="144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</row>
    <row r="59" s="2" customFormat="1" ht="22.8" customHeight="1">
      <c r="A59" s="38"/>
      <c r="B59" s="39"/>
      <c r="C59" s="173" t="s">
        <v>71</v>
      </c>
      <c r="D59" s="40"/>
      <c r="E59" s="40"/>
      <c r="F59" s="40"/>
      <c r="G59" s="40"/>
      <c r="H59" s="40"/>
      <c r="I59" s="40"/>
      <c r="J59" s="102">
        <f>J80</f>
        <v>0</v>
      </c>
      <c r="K59" s="40"/>
      <c r="L59" s="144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U59" s="17" t="s">
        <v>134</v>
      </c>
    </row>
    <row r="60" s="9" customFormat="1" ht="24.96" customHeight="1">
      <c r="A60" s="9"/>
      <c r="B60" s="174"/>
      <c r="C60" s="175"/>
      <c r="D60" s="176" t="s">
        <v>2005</v>
      </c>
      <c r="E60" s="177"/>
      <c r="F60" s="177"/>
      <c r="G60" s="177"/>
      <c r="H60" s="177"/>
      <c r="I60" s="177"/>
      <c r="J60" s="178">
        <f>J81</f>
        <v>0</v>
      </c>
      <c r="K60" s="175"/>
      <c r="L60" s="17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2" customFormat="1" ht="21.84" customHeight="1">
      <c r="A61" s="38"/>
      <c r="B61" s="39"/>
      <c r="C61" s="40"/>
      <c r="D61" s="40"/>
      <c r="E61" s="40"/>
      <c r="F61" s="40"/>
      <c r="G61" s="40"/>
      <c r="H61" s="40"/>
      <c r="I61" s="40"/>
      <c r="J61" s="40"/>
      <c r="K61" s="40"/>
      <c r="L61" s="144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 s="2" customFormat="1" ht="6.96" customHeight="1">
      <c r="A62" s="38"/>
      <c r="B62" s="59"/>
      <c r="C62" s="60"/>
      <c r="D62" s="60"/>
      <c r="E62" s="60"/>
      <c r="F62" s="60"/>
      <c r="G62" s="60"/>
      <c r="H62" s="60"/>
      <c r="I62" s="60"/>
      <c r="J62" s="60"/>
      <c r="K62" s="60"/>
      <c r="L62" s="144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</row>
    <row r="66" s="2" customFormat="1" ht="6.96" customHeight="1">
      <c r="A66" s="38"/>
      <c r="B66" s="61"/>
      <c r="C66" s="62"/>
      <c r="D66" s="62"/>
      <c r="E66" s="62"/>
      <c r="F66" s="62"/>
      <c r="G66" s="62"/>
      <c r="H66" s="62"/>
      <c r="I66" s="62"/>
      <c r="J66" s="62"/>
      <c r="K66" s="62"/>
      <c r="L66" s="144"/>
      <c r="S66" s="38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8"/>
    </row>
    <row r="67" s="2" customFormat="1" ht="24.96" customHeight="1">
      <c r="A67" s="38"/>
      <c r="B67" s="39"/>
      <c r="C67" s="23" t="s">
        <v>144</v>
      </c>
      <c r="D67" s="40"/>
      <c r="E67" s="40"/>
      <c r="F67" s="40"/>
      <c r="G67" s="40"/>
      <c r="H67" s="40"/>
      <c r="I67" s="40"/>
      <c r="J67" s="40"/>
      <c r="K67" s="40"/>
      <c r="L67" s="144"/>
      <c r="S67" s="38"/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E67" s="38"/>
    </row>
    <row r="68" s="2" customFormat="1" ht="6.96" customHeight="1">
      <c r="A68" s="38"/>
      <c r="B68" s="39"/>
      <c r="C68" s="40"/>
      <c r="D68" s="40"/>
      <c r="E68" s="40"/>
      <c r="F68" s="40"/>
      <c r="G68" s="40"/>
      <c r="H68" s="40"/>
      <c r="I68" s="40"/>
      <c r="J68" s="40"/>
      <c r="K68" s="40"/>
      <c r="L68" s="144"/>
      <c r="S68" s="38"/>
      <c r="T68" s="38"/>
      <c r="U68" s="38"/>
      <c r="V68" s="38"/>
      <c r="W68" s="38"/>
      <c r="X68" s="38"/>
      <c r="Y68" s="38"/>
      <c r="Z68" s="38"/>
      <c r="AA68" s="38"/>
      <c r="AB68" s="38"/>
      <c r="AC68" s="38"/>
      <c r="AD68" s="38"/>
      <c r="AE68" s="38"/>
    </row>
    <row r="69" s="2" customFormat="1" ht="12" customHeight="1">
      <c r="A69" s="38"/>
      <c r="B69" s="39"/>
      <c r="C69" s="32" t="s">
        <v>16</v>
      </c>
      <c r="D69" s="40"/>
      <c r="E69" s="40"/>
      <c r="F69" s="40"/>
      <c r="G69" s="40"/>
      <c r="H69" s="40"/>
      <c r="I69" s="40"/>
      <c r="J69" s="40"/>
      <c r="K69" s="40"/>
      <c r="L69" s="144"/>
      <c r="S69" s="38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/>
      <c r="AE69" s="38"/>
    </row>
    <row r="70" s="2" customFormat="1" ht="16.5" customHeight="1">
      <c r="A70" s="38"/>
      <c r="B70" s="39"/>
      <c r="C70" s="40"/>
      <c r="D70" s="40"/>
      <c r="E70" s="169" t="str">
        <f>E7</f>
        <v>Sázava - sběrný dvůr</v>
      </c>
      <c r="F70" s="32"/>
      <c r="G70" s="32"/>
      <c r="H70" s="32"/>
      <c r="I70" s="40"/>
      <c r="J70" s="40"/>
      <c r="K70" s="40"/>
      <c r="L70" s="144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</row>
    <row r="71" s="2" customFormat="1" ht="12" customHeight="1">
      <c r="A71" s="38"/>
      <c r="B71" s="39"/>
      <c r="C71" s="32" t="s">
        <v>129</v>
      </c>
      <c r="D71" s="40"/>
      <c r="E71" s="40"/>
      <c r="F71" s="40"/>
      <c r="G71" s="40"/>
      <c r="H71" s="40"/>
      <c r="I71" s="40"/>
      <c r="J71" s="40"/>
      <c r="K71" s="40"/>
      <c r="L71" s="144"/>
      <c r="S71" s="38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8"/>
    </row>
    <row r="72" s="2" customFormat="1" ht="16.5" customHeight="1">
      <c r="A72" s="38"/>
      <c r="B72" s="39"/>
      <c r="C72" s="40"/>
      <c r="D72" s="40"/>
      <c r="E72" s="69" t="str">
        <f>E9</f>
        <v>VRN - Vedlejší rozpočtové náklady</v>
      </c>
      <c r="F72" s="40"/>
      <c r="G72" s="40"/>
      <c r="H72" s="40"/>
      <c r="I72" s="40"/>
      <c r="J72" s="40"/>
      <c r="K72" s="40"/>
      <c r="L72" s="144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</row>
    <row r="73" s="2" customFormat="1" ht="6.96" customHeight="1">
      <c r="A73" s="38"/>
      <c r="B73" s="39"/>
      <c r="C73" s="40"/>
      <c r="D73" s="40"/>
      <c r="E73" s="40"/>
      <c r="F73" s="40"/>
      <c r="G73" s="40"/>
      <c r="H73" s="40"/>
      <c r="I73" s="40"/>
      <c r="J73" s="40"/>
      <c r="K73" s="40"/>
      <c r="L73" s="144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</row>
    <row r="74" s="2" customFormat="1" ht="12" customHeight="1">
      <c r="A74" s="38"/>
      <c r="B74" s="39"/>
      <c r="C74" s="32" t="s">
        <v>21</v>
      </c>
      <c r="D74" s="40"/>
      <c r="E74" s="40"/>
      <c r="F74" s="27" t="str">
        <f>F12</f>
        <v xml:space="preserve"> </v>
      </c>
      <c r="G74" s="40"/>
      <c r="H74" s="40"/>
      <c r="I74" s="32" t="s">
        <v>23</v>
      </c>
      <c r="J74" s="72" t="str">
        <f>IF(J12="","",J12)</f>
        <v>14. 4. 2021</v>
      </c>
      <c r="K74" s="40"/>
      <c r="L74" s="144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</row>
    <row r="75" s="2" customFormat="1" ht="6.96" customHeight="1">
      <c r="A75" s="38"/>
      <c r="B75" s="39"/>
      <c r="C75" s="40"/>
      <c r="D75" s="40"/>
      <c r="E75" s="40"/>
      <c r="F75" s="40"/>
      <c r="G75" s="40"/>
      <c r="H75" s="40"/>
      <c r="I75" s="40"/>
      <c r="J75" s="40"/>
      <c r="K75" s="40"/>
      <c r="L75" s="144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</row>
    <row r="76" s="2" customFormat="1" ht="15.15" customHeight="1">
      <c r="A76" s="38"/>
      <c r="B76" s="39"/>
      <c r="C76" s="32" t="s">
        <v>25</v>
      </c>
      <c r="D76" s="40"/>
      <c r="E76" s="40"/>
      <c r="F76" s="27" t="str">
        <f>E15</f>
        <v>město Sázava</v>
      </c>
      <c r="G76" s="40"/>
      <c r="H76" s="40"/>
      <c r="I76" s="32" t="s">
        <v>32</v>
      </c>
      <c r="J76" s="36" t="str">
        <f>E21</f>
        <v xml:space="preserve"> </v>
      </c>
      <c r="K76" s="40"/>
      <c r="L76" s="144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5.15" customHeight="1">
      <c r="A77" s="38"/>
      <c r="B77" s="39"/>
      <c r="C77" s="32" t="s">
        <v>30</v>
      </c>
      <c r="D77" s="40"/>
      <c r="E77" s="40"/>
      <c r="F77" s="27" t="str">
        <f>IF(E18="","",E18)</f>
        <v>Vyplň údaj</v>
      </c>
      <c r="G77" s="40"/>
      <c r="H77" s="40"/>
      <c r="I77" s="32" t="s">
        <v>35</v>
      </c>
      <c r="J77" s="36" t="str">
        <f>E24</f>
        <v>Marcel Cikánek</v>
      </c>
      <c r="K77" s="40"/>
      <c r="L77" s="144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78" s="2" customFormat="1" ht="10.32" customHeight="1">
      <c r="A78" s="38"/>
      <c r="B78" s="39"/>
      <c r="C78" s="40"/>
      <c r="D78" s="40"/>
      <c r="E78" s="40"/>
      <c r="F78" s="40"/>
      <c r="G78" s="40"/>
      <c r="H78" s="40"/>
      <c r="I78" s="40"/>
      <c r="J78" s="40"/>
      <c r="K78" s="40"/>
      <c r="L78" s="144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</row>
    <row r="79" s="11" customFormat="1" ht="29.28" customHeight="1">
      <c r="A79" s="185"/>
      <c r="B79" s="186"/>
      <c r="C79" s="187" t="s">
        <v>145</v>
      </c>
      <c r="D79" s="188" t="s">
        <v>58</v>
      </c>
      <c r="E79" s="188" t="s">
        <v>54</v>
      </c>
      <c r="F79" s="188" t="s">
        <v>55</v>
      </c>
      <c r="G79" s="188" t="s">
        <v>146</v>
      </c>
      <c r="H79" s="188" t="s">
        <v>147</v>
      </c>
      <c r="I79" s="188" t="s">
        <v>148</v>
      </c>
      <c r="J79" s="188" t="s">
        <v>133</v>
      </c>
      <c r="K79" s="189" t="s">
        <v>149</v>
      </c>
      <c r="L79" s="190"/>
      <c r="M79" s="92" t="s">
        <v>19</v>
      </c>
      <c r="N79" s="93" t="s">
        <v>43</v>
      </c>
      <c r="O79" s="93" t="s">
        <v>150</v>
      </c>
      <c r="P79" s="93" t="s">
        <v>151</v>
      </c>
      <c r="Q79" s="93" t="s">
        <v>152</v>
      </c>
      <c r="R79" s="93" t="s">
        <v>153</v>
      </c>
      <c r="S79" s="93" t="s">
        <v>154</v>
      </c>
      <c r="T79" s="94" t="s">
        <v>155</v>
      </c>
      <c r="U79" s="185"/>
      <c r="V79" s="185"/>
      <c r="W79" s="185"/>
      <c r="X79" s="185"/>
      <c r="Y79" s="185"/>
      <c r="Z79" s="185"/>
      <c r="AA79" s="185"/>
      <c r="AB79" s="185"/>
      <c r="AC79" s="185"/>
      <c r="AD79" s="185"/>
      <c r="AE79" s="185"/>
    </row>
    <row r="80" s="2" customFormat="1" ht="22.8" customHeight="1">
      <c r="A80" s="38"/>
      <c r="B80" s="39"/>
      <c r="C80" s="99" t="s">
        <v>156</v>
      </c>
      <c r="D80" s="40"/>
      <c r="E80" s="40"/>
      <c r="F80" s="40"/>
      <c r="G80" s="40"/>
      <c r="H80" s="40"/>
      <c r="I80" s="40"/>
      <c r="J80" s="191">
        <f>BK80</f>
        <v>0</v>
      </c>
      <c r="K80" s="40"/>
      <c r="L80" s="44"/>
      <c r="M80" s="95"/>
      <c r="N80" s="192"/>
      <c r="O80" s="96"/>
      <c r="P80" s="193">
        <f>P81</f>
        <v>0</v>
      </c>
      <c r="Q80" s="96"/>
      <c r="R80" s="193">
        <f>R81</f>
        <v>0</v>
      </c>
      <c r="S80" s="96"/>
      <c r="T80" s="194">
        <f>T81</f>
        <v>0</v>
      </c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  <c r="AT80" s="17" t="s">
        <v>72</v>
      </c>
      <c r="AU80" s="17" t="s">
        <v>134</v>
      </c>
      <c r="BK80" s="195">
        <f>BK81</f>
        <v>0</v>
      </c>
    </row>
    <row r="81" s="12" customFormat="1" ht="25.92" customHeight="1">
      <c r="A81" s="12"/>
      <c r="B81" s="196"/>
      <c r="C81" s="197"/>
      <c r="D81" s="198" t="s">
        <v>72</v>
      </c>
      <c r="E81" s="199" t="s">
        <v>125</v>
      </c>
      <c r="F81" s="199" t="s">
        <v>126</v>
      </c>
      <c r="G81" s="197"/>
      <c r="H81" s="197"/>
      <c r="I81" s="200"/>
      <c r="J81" s="201">
        <f>BK81</f>
        <v>0</v>
      </c>
      <c r="K81" s="197"/>
      <c r="L81" s="202"/>
      <c r="M81" s="203"/>
      <c r="N81" s="204"/>
      <c r="O81" s="204"/>
      <c r="P81" s="205">
        <f>SUM(P82:P103)</f>
        <v>0</v>
      </c>
      <c r="Q81" s="204"/>
      <c r="R81" s="205">
        <f>SUM(R82:R103)</f>
        <v>0</v>
      </c>
      <c r="S81" s="204"/>
      <c r="T81" s="206">
        <f>SUM(T82:T103)</f>
        <v>0</v>
      </c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R81" s="207" t="s">
        <v>118</v>
      </c>
      <c r="AT81" s="208" t="s">
        <v>72</v>
      </c>
      <c r="AU81" s="208" t="s">
        <v>73</v>
      </c>
      <c r="AY81" s="207" t="s">
        <v>159</v>
      </c>
      <c r="BK81" s="209">
        <f>SUM(BK82:BK103)</f>
        <v>0</v>
      </c>
    </row>
    <row r="82" s="2" customFormat="1" ht="16.5" customHeight="1">
      <c r="A82" s="38"/>
      <c r="B82" s="39"/>
      <c r="C82" s="212" t="s">
        <v>81</v>
      </c>
      <c r="D82" s="212" t="s">
        <v>160</v>
      </c>
      <c r="E82" s="213" t="s">
        <v>2006</v>
      </c>
      <c r="F82" s="214" t="s">
        <v>2007</v>
      </c>
      <c r="G82" s="215" t="s">
        <v>332</v>
      </c>
      <c r="H82" s="216">
        <v>1</v>
      </c>
      <c r="I82" s="217"/>
      <c r="J82" s="218">
        <f>ROUND(I82*H82,2)</f>
        <v>0</v>
      </c>
      <c r="K82" s="214" t="s">
        <v>19</v>
      </c>
      <c r="L82" s="44"/>
      <c r="M82" s="219" t="s">
        <v>19</v>
      </c>
      <c r="N82" s="220" t="s">
        <v>44</v>
      </c>
      <c r="O82" s="84"/>
      <c r="P82" s="221">
        <f>O82*H82</f>
        <v>0</v>
      </c>
      <c r="Q82" s="221">
        <v>0</v>
      </c>
      <c r="R82" s="221">
        <f>Q82*H82</f>
        <v>0</v>
      </c>
      <c r="S82" s="221">
        <v>0</v>
      </c>
      <c r="T82" s="222">
        <f>S82*H82</f>
        <v>0</v>
      </c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R82" s="223" t="s">
        <v>2008</v>
      </c>
      <c r="AT82" s="223" t="s">
        <v>160</v>
      </c>
      <c r="AU82" s="223" t="s">
        <v>81</v>
      </c>
      <c r="AY82" s="17" t="s">
        <v>159</v>
      </c>
      <c r="BE82" s="224">
        <f>IF(N82="základní",J82,0)</f>
        <v>0</v>
      </c>
      <c r="BF82" s="224">
        <f>IF(N82="snížená",J82,0)</f>
        <v>0</v>
      </c>
      <c r="BG82" s="224">
        <f>IF(N82="zákl. přenesená",J82,0)</f>
        <v>0</v>
      </c>
      <c r="BH82" s="224">
        <f>IF(N82="sníž. přenesená",J82,0)</f>
        <v>0</v>
      </c>
      <c r="BI82" s="224">
        <f>IF(N82="nulová",J82,0)</f>
        <v>0</v>
      </c>
      <c r="BJ82" s="17" t="s">
        <v>81</v>
      </c>
      <c r="BK82" s="224">
        <f>ROUND(I82*H82,2)</f>
        <v>0</v>
      </c>
      <c r="BL82" s="17" t="s">
        <v>2008</v>
      </c>
      <c r="BM82" s="223" t="s">
        <v>2009</v>
      </c>
    </row>
    <row r="83" s="2" customFormat="1">
      <c r="A83" s="38"/>
      <c r="B83" s="39"/>
      <c r="C83" s="40"/>
      <c r="D83" s="225" t="s">
        <v>166</v>
      </c>
      <c r="E83" s="40"/>
      <c r="F83" s="226" t="s">
        <v>2007</v>
      </c>
      <c r="G83" s="40"/>
      <c r="H83" s="40"/>
      <c r="I83" s="227"/>
      <c r="J83" s="40"/>
      <c r="K83" s="40"/>
      <c r="L83" s="44"/>
      <c r="M83" s="228"/>
      <c r="N83" s="229"/>
      <c r="O83" s="84"/>
      <c r="P83" s="84"/>
      <c r="Q83" s="84"/>
      <c r="R83" s="84"/>
      <c r="S83" s="84"/>
      <c r="T83" s="85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T83" s="17" t="s">
        <v>166</v>
      </c>
      <c r="AU83" s="17" t="s">
        <v>81</v>
      </c>
    </row>
    <row r="84" s="2" customFormat="1" ht="16.5" customHeight="1">
      <c r="A84" s="38"/>
      <c r="B84" s="39"/>
      <c r="C84" s="212" t="s">
        <v>83</v>
      </c>
      <c r="D84" s="212" t="s">
        <v>160</v>
      </c>
      <c r="E84" s="213" t="s">
        <v>2010</v>
      </c>
      <c r="F84" s="214" t="s">
        <v>2011</v>
      </c>
      <c r="G84" s="215" t="s">
        <v>332</v>
      </c>
      <c r="H84" s="216">
        <v>1</v>
      </c>
      <c r="I84" s="217"/>
      <c r="J84" s="218">
        <f>ROUND(I84*H84,2)</f>
        <v>0</v>
      </c>
      <c r="K84" s="214" t="s">
        <v>19</v>
      </c>
      <c r="L84" s="44"/>
      <c r="M84" s="219" t="s">
        <v>19</v>
      </c>
      <c r="N84" s="220" t="s">
        <v>44</v>
      </c>
      <c r="O84" s="84"/>
      <c r="P84" s="221">
        <f>O84*H84</f>
        <v>0</v>
      </c>
      <c r="Q84" s="221">
        <v>0</v>
      </c>
      <c r="R84" s="221">
        <f>Q84*H84</f>
        <v>0</v>
      </c>
      <c r="S84" s="221">
        <v>0</v>
      </c>
      <c r="T84" s="222">
        <f>S84*H84</f>
        <v>0</v>
      </c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  <c r="AR84" s="223" t="s">
        <v>2008</v>
      </c>
      <c r="AT84" s="223" t="s">
        <v>160</v>
      </c>
      <c r="AU84" s="223" t="s">
        <v>81</v>
      </c>
      <c r="AY84" s="17" t="s">
        <v>159</v>
      </c>
      <c r="BE84" s="224">
        <f>IF(N84="základní",J84,0)</f>
        <v>0</v>
      </c>
      <c r="BF84" s="224">
        <f>IF(N84="snížená",J84,0)</f>
        <v>0</v>
      </c>
      <c r="BG84" s="224">
        <f>IF(N84="zákl. přenesená",J84,0)</f>
        <v>0</v>
      </c>
      <c r="BH84" s="224">
        <f>IF(N84="sníž. přenesená",J84,0)</f>
        <v>0</v>
      </c>
      <c r="BI84" s="224">
        <f>IF(N84="nulová",J84,0)</f>
        <v>0</v>
      </c>
      <c r="BJ84" s="17" t="s">
        <v>81</v>
      </c>
      <c r="BK84" s="224">
        <f>ROUND(I84*H84,2)</f>
        <v>0</v>
      </c>
      <c r="BL84" s="17" t="s">
        <v>2008</v>
      </c>
      <c r="BM84" s="223" t="s">
        <v>2012</v>
      </c>
    </row>
    <row r="85" s="2" customFormat="1">
      <c r="A85" s="38"/>
      <c r="B85" s="39"/>
      <c r="C85" s="40"/>
      <c r="D85" s="225" t="s">
        <v>166</v>
      </c>
      <c r="E85" s="40"/>
      <c r="F85" s="226" t="s">
        <v>2013</v>
      </c>
      <c r="G85" s="40"/>
      <c r="H85" s="40"/>
      <c r="I85" s="227"/>
      <c r="J85" s="40"/>
      <c r="K85" s="40"/>
      <c r="L85" s="44"/>
      <c r="M85" s="228"/>
      <c r="N85" s="229"/>
      <c r="O85" s="84"/>
      <c r="P85" s="84"/>
      <c r="Q85" s="84"/>
      <c r="R85" s="84"/>
      <c r="S85" s="84"/>
      <c r="T85" s="85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  <c r="AT85" s="17" t="s">
        <v>166</v>
      </c>
      <c r="AU85" s="17" t="s">
        <v>81</v>
      </c>
    </row>
    <row r="86" s="2" customFormat="1" ht="16.5" customHeight="1">
      <c r="A86" s="38"/>
      <c r="B86" s="39"/>
      <c r="C86" s="212" t="s">
        <v>112</v>
      </c>
      <c r="D86" s="212" t="s">
        <v>160</v>
      </c>
      <c r="E86" s="213" t="s">
        <v>2014</v>
      </c>
      <c r="F86" s="214" t="s">
        <v>2015</v>
      </c>
      <c r="G86" s="215" t="s">
        <v>332</v>
      </c>
      <c r="H86" s="216">
        <v>1</v>
      </c>
      <c r="I86" s="217"/>
      <c r="J86" s="218">
        <f>ROUND(I86*H86,2)</f>
        <v>0</v>
      </c>
      <c r="K86" s="214" t="s">
        <v>19</v>
      </c>
      <c r="L86" s="44"/>
      <c r="M86" s="219" t="s">
        <v>19</v>
      </c>
      <c r="N86" s="220" t="s">
        <v>44</v>
      </c>
      <c r="O86" s="84"/>
      <c r="P86" s="221">
        <f>O86*H86</f>
        <v>0</v>
      </c>
      <c r="Q86" s="221">
        <v>0</v>
      </c>
      <c r="R86" s="221">
        <f>Q86*H86</f>
        <v>0</v>
      </c>
      <c r="S86" s="221">
        <v>0</v>
      </c>
      <c r="T86" s="222">
        <f>S86*H86</f>
        <v>0</v>
      </c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R86" s="223" t="s">
        <v>2008</v>
      </c>
      <c r="AT86" s="223" t="s">
        <v>160</v>
      </c>
      <c r="AU86" s="223" t="s">
        <v>81</v>
      </c>
      <c r="AY86" s="17" t="s">
        <v>159</v>
      </c>
      <c r="BE86" s="224">
        <f>IF(N86="základní",J86,0)</f>
        <v>0</v>
      </c>
      <c r="BF86" s="224">
        <f>IF(N86="snížená",J86,0)</f>
        <v>0</v>
      </c>
      <c r="BG86" s="224">
        <f>IF(N86="zákl. přenesená",J86,0)</f>
        <v>0</v>
      </c>
      <c r="BH86" s="224">
        <f>IF(N86="sníž. přenesená",J86,0)</f>
        <v>0</v>
      </c>
      <c r="BI86" s="224">
        <f>IF(N86="nulová",J86,0)</f>
        <v>0</v>
      </c>
      <c r="BJ86" s="17" t="s">
        <v>81</v>
      </c>
      <c r="BK86" s="224">
        <f>ROUND(I86*H86,2)</f>
        <v>0</v>
      </c>
      <c r="BL86" s="17" t="s">
        <v>2008</v>
      </c>
      <c r="BM86" s="223" t="s">
        <v>2016</v>
      </c>
    </row>
    <row r="87" s="2" customFormat="1">
      <c r="A87" s="38"/>
      <c r="B87" s="39"/>
      <c r="C87" s="40"/>
      <c r="D87" s="225" t="s">
        <v>166</v>
      </c>
      <c r="E87" s="40"/>
      <c r="F87" s="226" t="s">
        <v>2015</v>
      </c>
      <c r="G87" s="40"/>
      <c r="H87" s="40"/>
      <c r="I87" s="227"/>
      <c r="J87" s="40"/>
      <c r="K87" s="40"/>
      <c r="L87" s="44"/>
      <c r="M87" s="228"/>
      <c r="N87" s="229"/>
      <c r="O87" s="84"/>
      <c r="P87" s="84"/>
      <c r="Q87" s="84"/>
      <c r="R87" s="84"/>
      <c r="S87" s="84"/>
      <c r="T87" s="85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T87" s="17" t="s">
        <v>166</v>
      </c>
      <c r="AU87" s="17" t="s">
        <v>81</v>
      </c>
    </row>
    <row r="88" s="2" customFormat="1" ht="16.5" customHeight="1">
      <c r="A88" s="38"/>
      <c r="B88" s="39"/>
      <c r="C88" s="212" t="s">
        <v>115</v>
      </c>
      <c r="D88" s="212" t="s">
        <v>160</v>
      </c>
      <c r="E88" s="213" t="s">
        <v>2017</v>
      </c>
      <c r="F88" s="214" t="s">
        <v>2018</v>
      </c>
      <c r="G88" s="215" t="s">
        <v>332</v>
      </c>
      <c r="H88" s="216">
        <v>1</v>
      </c>
      <c r="I88" s="217"/>
      <c r="J88" s="218">
        <f>ROUND(I88*H88,2)</f>
        <v>0</v>
      </c>
      <c r="K88" s="214" t="s">
        <v>19</v>
      </c>
      <c r="L88" s="44"/>
      <c r="M88" s="219" t="s">
        <v>19</v>
      </c>
      <c r="N88" s="220" t="s">
        <v>44</v>
      </c>
      <c r="O88" s="84"/>
      <c r="P88" s="221">
        <f>O88*H88</f>
        <v>0</v>
      </c>
      <c r="Q88" s="221">
        <v>0</v>
      </c>
      <c r="R88" s="221">
        <f>Q88*H88</f>
        <v>0</v>
      </c>
      <c r="S88" s="221">
        <v>0</v>
      </c>
      <c r="T88" s="222">
        <f>S88*H88</f>
        <v>0</v>
      </c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R88" s="223" t="s">
        <v>2008</v>
      </c>
      <c r="AT88" s="223" t="s">
        <v>160</v>
      </c>
      <c r="AU88" s="223" t="s">
        <v>81</v>
      </c>
      <c r="AY88" s="17" t="s">
        <v>159</v>
      </c>
      <c r="BE88" s="224">
        <f>IF(N88="základní",J88,0)</f>
        <v>0</v>
      </c>
      <c r="BF88" s="224">
        <f>IF(N88="snížená",J88,0)</f>
        <v>0</v>
      </c>
      <c r="BG88" s="224">
        <f>IF(N88="zákl. přenesená",J88,0)</f>
        <v>0</v>
      </c>
      <c r="BH88" s="224">
        <f>IF(N88="sníž. přenesená",J88,0)</f>
        <v>0</v>
      </c>
      <c r="BI88" s="224">
        <f>IF(N88="nulová",J88,0)</f>
        <v>0</v>
      </c>
      <c r="BJ88" s="17" t="s">
        <v>81</v>
      </c>
      <c r="BK88" s="224">
        <f>ROUND(I88*H88,2)</f>
        <v>0</v>
      </c>
      <c r="BL88" s="17" t="s">
        <v>2008</v>
      </c>
      <c r="BM88" s="223" t="s">
        <v>2019</v>
      </c>
    </row>
    <row r="89" s="2" customFormat="1">
      <c r="A89" s="38"/>
      <c r="B89" s="39"/>
      <c r="C89" s="40"/>
      <c r="D89" s="225" t="s">
        <v>166</v>
      </c>
      <c r="E89" s="40"/>
      <c r="F89" s="226" t="s">
        <v>2018</v>
      </c>
      <c r="G89" s="40"/>
      <c r="H89" s="40"/>
      <c r="I89" s="227"/>
      <c r="J89" s="40"/>
      <c r="K89" s="40"/>
      <c r="L89" s="44"/>
      <c r="M89" s="228"/>
      <c r="N89" s="229"/>
      <c r="O89" s="84"/>
      <c r="P89" s="84"/>
      <c r="Q89" s="84"/>
      <c r="R89" s="84"/>
      <c r="S89" s="84"/>
      <c r="T89" s="85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T89" s="17" t="s">
        <v>166</v>
      </c>
      <c r="AU89" s="17" t="s">
        <v>81</v>
      </c>
    </row>
    <row r="90" s="2" customFormat="1" ht="16.5" customHeight="1">
      <c r="A90" s="38"/>
      <c r="B90" s="39"/>
      <c r="C90" s="212" t="s">
        <v>118</v>
      </c>
      <c r="D90" s="212" t="s">
        <v>160</v>
      </c>
      <c r="E90" s="213" t="s">
        <v>2020</v>
      </c>
      <c r="F90" s="214" t="s">
        <v>2021</v>
      </c>
      <c r="G90" s="215" t="s">
        <v>332</v>
      </c>
      <c r="H90" s="216">
        <v>1</v>
      </c>
      <c r="I90" s="217"/>
      <c r="J90" s="218">
        <f>ROUND(I90*H90,2)</f>
        <v>0</v>
      </c>
      <c r="K90" s="214" t="s">
        <v>19</v>
      </c>
      <c r="L90" s="44"/>
      <c r="M90" s="219" t="s">
        <v>19</v>
      </c>
      <c r="N90" s="220" t="s">
        <v>44</v>
      </c>
      <c r="O90" s="84"/>
      <c r="P90" s="221">
        <f>O90*H90</f>
        <v>0</v>
      </c>
      <c r="Q90" s="221">
        <v>0</v>
      </c>
      <c r="R90" s="221">
        <f>Q90*H90</f>
        <v>0</v>
      </c>
      <c r="S90" s="221">
        <v>0</v>
      </c>
      <c r="T90" s="222">
        <f>S90*H90</f>
        <v>0</v>
      </c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R90" s="223" t="s">
        <v>2008</v>
      </c>
      <c r="AT90" s="223" t="s">
        <v>160</v>
      </c>
      <c r="AU90" s="223" t="s">
        <v>81</v>
      </c>
      <c r="AY90" s="17" t="s">
        <v>159</v>
      </c>
      <c r="BE90" s="224">
        <f>IF(N90="základní",J90,0)</f>
        <v>0</v>
      </c>
      <c r="BF90" s="224">
        <f>IF(N90="snížená",J90,0)</f>
        <v>0</v>
      </c>
      <c r="BG90" s="224">
        <f>IF(N90="zákl. přenesená",J90,0)</f>
        <v>0</v>
      </c>
      <c r="BH90" s="224">
        <f>IF(N90="sníž. přenesená",J90,0)</f>
        <v>0</v>
      </c>
      <c r="BI90" s="224">
        <f>IF(N90="nulová",J90,0)</f>
        <v>0</v>
      </c>
      <c r="BJ90" s="17" t="s">
        <v>81</v>
      </c>
      <c r="BK90" s="224">
        <f>ROUND(I90*H90,2)</f>
        <v>0</v>
      </c>
      <c r="BL90" s="17" t="s">
        <v>2008</v>
      </c>
      <c r="BM90" s="223" t="s">
        <v>2022</v>
      </c>
    </row>
    <row r="91" s="2" customFormat="1">
      <c r="A91" s="38"/>
      <c r="B91" s="39"/>
      <c r="C91" s="40"/>
      <c r="D91" s="225" t="s">
        <v>166</v>
      </c>
      <c r="E91" s="40"/>
      <c r="F91" s="226" t="s">
        <v>2021</v>
      </c>
      <c r="G91" s="40"/>
      <c r="H91" s="40"/>
      <c r="I91" s="227"/>
      <c r="J91" s="40"/>
      <c r="K91" s="40"/>
      <c r="L91" s="44"/>
      <c r="M91" s="228"/>
      <c r="N91" s="229"/>
      <c r="O91" s="84"/>
      <c r="P91" s="84"/>
      <c r="Q91" s="84"/>
      <c r="R91" s="84"/>
      <c r="S91" s="84"/>
      <c r="T91" s="85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T91" s="17" t="s">
        <v>166</v>
      </c>
      <c r="AU91" s="17" t="s">
        <v>81</v>
      </c>
    </row>
    <row r="92" s="2" customFormat="1" ht="16.5" customHeight="1">
      <c r="A92" s="38"/>
      <c r="B92" s="39"/>
      <c r="C92" s="212" t="s">
        <v>206</v>
      </c>
      <c r="D92" s="212" t="s">
        <v>160</v>
      </c>
      <c r="E92" s="213" t="s">
        <v>2023</v>
      </c>
      <c r="F92" s="214" t="s">
        <v>2024</v>
      </c>
      <c r="G92" s="215" t="s">
        <v>332</v>
      </c>
      <c r="H92" s="216">
        <v>1</v>
      </c>
      <c r="I92" s="217"/>
      <c r="J92" s="218">
        <f>ROUND(I92*H92,2)</f>
        <v>0</v>
      </c>
      <c r="K92" s="214" t="s">
        <v>19</v>
      </c>
      <c r="L92" s="44"/>
      <c r="M92" s="219" t="s">
        <v>19</v>
      </c>
      <c r="N92" s="220" t="s">
        <v>44</v>
      </c>
      <c r="O92" s="84"/>
      <c r="P92" s="221">
        <f>O92*H92</f>
        <v>0</v>
      </c>
      <c r="Q92" s="221">
        <v>0</v>
      </c>
      <c r="R92" s="221">
        <f>Q92*H92</f>
        <v>0</v>
      </c>
      <c r="S92" s="221">
        <v>0</v>
      </c>
      <c r="T92" s="222">
        <f>S92*H92</f>
        <v>0</v>
      </c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  <c r="AR92" s="223" t="s">
        <v>2008</v>
      </c>
      <c r="AT92" s="223" t="s">
        <v>160</v>
      </c>
      <c r="AU92" s="223" t="s">
        <v>81</v>
      </c>
      <c r="AY92" s="17" t="s">
        <v>159</v>
      </c>
      <c r="BE92" s="224">
        <f>IF(N92="základní",J92,0)</f>
        <v>0</v>
      </c>
      <c r="BF92" s="224">
        <f>IF(N92="snížená",J92,0)</f>
        <v>0</v>
      </c>
      <c r="BG92" s="224">
        <f>IF(N92="zákl. přenesená",J92,0)</f>
        <v>0</v>
      </c>
      <c r="BH92" s="224">
        <f>IF(N92="sníž. přenesená",J92,0)</f>
        <v>0</v>
      </c>
      <c r="BI92" s="224">
        <f>IF(N92="nulová",J92,0)</f>
        <v>0</v>
      </c>
      <c r="BJ92" s="17" t="s">
        <v>81</v>
      </c>
      <c r="BK92" s="224">
        <f>ROUND(I92*H92,2)</f>
        <v>0</v>
      </c>
      <c r="BL92" s="17" t="s">
        <v>2008</v>
      </c>
      <c r="BM92" s="223" t="s">
        <v>2025</v>
      </c>
    </row>
    <row r="93" s="2" customFormat="1">
      <c r="A93" s="38"/>
      <c r="B93" s="39"/>
      <c r="C93" s="40"/>
      <c r="D93" s="225" t="s">
        <v>166</v>
      </c>
      <c r="E93" s="40"/>
      <c r="F93" s="226" t="s">
        <v>2024</v>
      </c>
      <c r="G93" s="40"/>
      <c r="H93" s="40"/>
      <c r="I93" s="227"/>
      <c r="J93" s="40"/>
      <c r="K93" s="40"/>
      <c r="L93" s="44"/>
      <c r="M93" s="228"/>
      <c r="N93" s="229"/>
      <c r="O93" s="84"/>
      <c r="P93" s="84"/>
      <c r="Q93" s="84"/>
      <c r="R93" s="84"/>
      <c r="S93" s="84"/>
      <c r="T93" s="85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T93" s="17" t="s">
        <v>166</v>
      </c>
      <c r="AU93" s="17" t="s">
        <v>81</v>
      </c>
    </row>
    <row r="94" s="2" customFormat="1" ht="16.5" customHeight="1">
      <c r="A94" s="38"/>
      <c r="B94" s="39"/>
      <c r="C94" s="212" t="s">
        <v>212</v>
      </c>
      <c r="D94" s="212" t="s">
        <v>160</v>
      </c>
      <c r="E94" s="213" t="s">
        <v>2026</v>
      </c>
      <c r="F94" s="214" t="s">
        <v>2027</v>
      </c>
      <c r="G94" s="215" t="s">
        <v>332</v>
      </c>
      <c r="H94" s="216">
        <v>1</v>
      </c>
      <c r="I94" s="217"/>
      <c r="J94" s="218">
        <f>ROUND(I94*H94,2)</f>
        <v>0</v>
      </c>
      <c r="K94" s="214" t="s">
        <v>19</v>
      </c>
      <c r="L94" s="44"/>
      <c r="M94" s="219" t="s">
        <v>19</v>
      </c>
      <c r="N94" s="220" t="s">
        <v>44</v>
      </c>
      <c r="O94" s="84"/>
      <c r="P94" s="221">
        <f>O94*H94</f>
        <v>0</v>
      </c>
      <c r="Q94" s="221">
        <v>0</v>
      </c>
      <c r="R94" s="221">
        <f>Q94*H94</f>
        <v>0</v>
      </c>
      <c r="S94" s="221">
        <v>0</v>
      </c>
      <c r="T94" s="222">
        <f>S94*H94</f>
        <v>0</v>
      </c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R94" s="223" t="s">
        <v>2008</v>
      </c>
      <c r="AT94" s="223" t="s">
        <v>160</v>
      </c>
      <c r="AU94" s="223" t="s">
        <v>81</v>
      </c>
      <c r="AY94" s="17" t="s">
        <v>159</v>
      </c>
      <c r="BE94" s="224">
        <f>IF(N94="základní",J94,0)</f>
        <v>0</v>
      </c>
      <c r="BF94" s="224">
        <f>IF(N94="snížená",J94,0)</f>
        <v>0</v>
      </c>
      <c r="BG94" s="224">
        <f>IF(N94="zákl. přenesená",J94,0)</f>
        <v>0</v>
      </c>
      <c r="BH94" s="224">
        <f>IF(N94="sníž. přenesená",J94,0)</f>
        <v>0</v>
      </c>
      <c r="BI94" s="224">
        <f>IF(N94="nulová",J94,0)</f>
        <v>0</v>
      </c>
      <c r="BJ94" s="17" t="s">
        <v>81</v>
      </c>
      <c r="BK94" s="224">
        <f>ROUND(I94*H94,2)</f>
        <v>0</v>
      </c>
      <c r="BL94" s="17" t="s">
        <v>2008</v>
      </c>
      <c r="BM94" s="223" t="s">
        <v>2028</v>
      </c>
    </row>
    <row r="95" s="2" customFormat="1">
      <c r="A95" s="38"/>
      <c r="B95" s="39"/>
      <c r="C95" s="40"/>
      <c r="D95" s="225" t="s">
        <v>166</v>
      </c>
      <c r="E95" s="40"/>
      <c r="F95" s="226" t="s">
        <v>2027</v>
      </c>
      <c r="G95" s="40"/>
      <c r="H95" s="40"/>
      <c r="I95" s="227"/>
      <c r="J95" s="40"/>
      <c r="K95" s="40"/>
      <c r="L95" s="44"/>
      <c r="M95" s="228"/>
      <c r="N95" s="229"/>
      <c r="O95" s="84"/>
      <c r="P95" s="84"/>
      <c r="Q95" s="84"/>
      <c r="R95" s="84"/>
      <c r="S95" s="84"/>
      <c r="T95" s="85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  <c r="AT95" s="17" t="s">
        <v>166</v>
      </c>
      <c r="AU95" s="17" t="s">
        <v>81</v>
      </c>
    </row>
    <row r="96" s="2" customFormat="1" ht="16.5" customHeight="1">
      <c r="A96" s="38"/>
      <c r="B96" s="39"/>
      <c r="C96" s="212" t="s">
        <v>219</v>
      </c>
      <c r="D96" s="212" t="s">
        <v>160</v>
      </c>
      <c r="E96" s="213" t="s">
        <v>2029</v>
      </c>
      <c r="F96" s="214" t="s">
        <v>2030</v>
      </c>
      <c r="G96" s="215" t="s">
        <v>332</v>
      </c>
      <c r="H96" s="216">
        <v>1</v>
      </c>
      <c r="I96" s="217"/>
      <c r="J96" s="218">
        <f>ROUND(I96*H96,2)</f>
        <v>0</v>
      </c>
      <c r="K96" s="214" t="s">
        <v>19</v>
      </c>
      <c r="L96" s="44"/>
      <c r="M96" s="219" t="s">
        <v>19</v>
      </c>
      <c r="N96" s="220" t="s">
        <v>44</v>
      </c>
      <c r="O96" s="84"/>
      <c r="P96" s="221">
        <f>O96*H96</f>
        <v>0</v>
      </c>
      <c r="Q96" s="221">
        <v>0</v>
      </c>
      <c r="R96" s="221">
        <f>Q96*H96</f>
        <v>0</v>
      </c>
      <c r="S96" s="221">
        <v>0</v>
      </c>
      <c r="T96" s="222">
        <f>S96*H96</f>
        <v>0</v>
      </c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R96" s="223" t="s">
        <v>2008</v>
      </c>
      <c r="AT96" s="223" t="s">
        <v>160</v>
      </c>
      <c r="AU96" s="223" t="s">
        <v>81</v>
      </c>
      <c r="AY96" s="17" t="s">
        <v>159</v>
      </c>
      <c r="BE96" s="224">
        <f>IF(N96="základní",J96,0)</f>
        <v>0</v>
      </c>
      <c r="BF96" s="224">
        <f>IF(N96="snížená",J96,0)</f>
        <v>0</v>
      </c>
      <c r="BG96" s="224">
        <f>IF(N96="zákl. přenesená",J96,0)</f>
        <v>0</v>
      </c>
      <c r="BH96" s="224">
        <f>IF(N96="sníž. přenesená",J96,0)</f>
        <v>0</v>
      </c>
      <c r="BI96" s="224">
        <f>IF(N96="nulová",J96,0)</f>
        <v>0</v>
      </c>
      <c r="BJ96" s="17" t="s">
        <v>81</v>
      </c>
      <c r="BK96" s="224">
        <f>ROUND(I96*H96,2)</f>
        <v>0</v>
      </c>
      <c r="BL96" s="17" t="s">
        <v>2008</v>
      </c>
      <c r="BM96" s="223" t="s">
        <v>2031</v>
      </c>
    </row>
    <row r="97" s="2" customFormat="1">
      <c r="A97" s="38"/>
      <c r="B97" s="39"/>
      <c r="C97" s="40"/>
      <c r="D97" s="225" t="s">
        <v>166</v>
      </c>
      <c r="E97" s="40"/>
      <c r="F97" s="226" t="s">
        <v>2032</v>
      </c>
      <c r="G97" s="40"/>
      <c r="H97" s="40"/>
      <c r="I97" s="227"/>
      <c r="J97" s="40"/>
      <c r="K97" s="40"/>
      <c r="L97" s="44"/>
      <c r="M97" s="228"/>
      <c r="N97" s="229"/>
      <c r="O97" s="84"/>
      <c r="P97" s="84"/>
      <c r="Q97" s="84"/>
      <c r="R97" s="84"/>
      <c r="S97" s="84"/>
      <c r="T97" s="85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T97" s="17" t="s">
        <v>166</v>
      </c>
      <c r="AU97" s="17" t="s">
        <v>81</v>
      </c>
    </row>
    <row r="98" s="2" customFormat="1" ht="16.5" customHeight="1">
      <c r="A98" s="38"/>
      <c r="B98" s="39"/>
      <c r="C98" s="212" t="s">
        <v>225</v>
      </c>
      <c r="D98" s="212" t="s">
        <v>160</v>
      </c>
      <c r="E98" s="213" t="s">
        <v>2033</v>
      </c>
      <c r="F98" s="214" t="s">
        <v>2034</v>
      </c>
      <c r="G98" s="215" t="s">
        <v>332</v>
      </c>
      <c r="H98" s="216">
        <v>1</v>
      </c>
      <c r="I98" s="217"/>
      <c r="J98" s="218">
        <f>ROUND(I98*H98,2)</f>
        <v>0</v>
      </c>
      <c r="K98" s="214" t="s">
        <v>19</v>
      </c>
      <c r="L98" s="44"/>
      <c r="M98" s="219" t="s">
        <v>19</v>
      </c>
      <c r="N98" s="220" t="s">
        <v>44</v>
      </c>
      <c r="O98" s="84"/>
      <c r="P98" s="221">
        <f>O98*H98</f>
        <v>0</v>
      </c>
      <c r="Q98" s="221">
        <v>0</v>
      </c>
      <c r="R98" s="221">
        <f>Q98*H98</f>
        <v>0</v>
      </c>
      <c r="S98" s="221">
        <v>0</v>
      </c>
      <c r="T98" s="222">
        <f>S98*H98</f>
        <v>0</v>
      </c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R98" s="223" t="s">
        <v>2008</v>
      </c>
      <c r="AT98" s="223" t="s">
        <v>160</v>
      </c>
      <c r="AU98" s="223" t="s">
        <v>81</v>
      </c>
      <c r="AY98" s="17" t="s">
        <v>159</v>
      </c>
      <c r="BE98" s="224">
        <f>IF(N98="základní",J98,0)</f>
        <v>0</v>
      </c>
      <c r="BF98" s="224">
        <f>IF(N98="snížená",J98,0)</f>
        <v>0</v>
      </c>
      <c r="BG98" s="224">
        <f>IF(N98="zákl. přenesená",J98,0)</f>
        <v>0</v>
      </c>
      <c r="BH98" s="224">
        <f>IF(N98="sníž. přenesená",J98,0)</f>
        <v>0</v>
      </c>
      <c r="BI98" s="224">
        <f>IF(N98="nulová",J98,0)</f>
        <v>0</v>
      </c>
      <c r="BJ98" s="17" t="s">
        <v>81</v>
      </c>
      <c r="BK98" s="224">
        <f>ROUND(I98*H98,2)</f>
        <v>0</v>
      </c>
      <c r="BL98" s="17" t="s">
        <v>2008</v>
      </c>
      <c r="BM98" s="223" t="s">
        <v>2035</v>
      </c>
    </row>
    <row r="99" s="2" customFormat="1">
      <c r="A99" s="38"/>
      <c r="B99" s="39"/>
      <c r="C99" s="40"/>
      <c r="D99" s="225" t="s">
        <v>166</v>
      </c>
      <c r="E99" s="40"/>
      <c r="F99" s="226" t="s">
        <v>2034</v>
      </c>
      <c r="G99" s="40"/>
      <c r="H99" s="40"/>
      <c r="I99" s="227"/>
      <c r="J99" s="40"/>
      <c r="K99" s="40"/>
      <c r="L99" s="44"/>
      <c r="M99" s="228"/>
      <c r="N99" s="229"/>
      <c r="O99" s="84"/>
      <c r="P99" s="84"/>
      <c r="Q99" s="84"/>
      <c r="R99" s="84"/>
      <c r="S99" s="84"/>
      <c r="T99" s="85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T99" s="17" t="s">
        <v>166</v>
      </c>
      <c r="AU99" s="17" t="s">
        <v>81</v>
      </c>
    </row>
    <row r="100" s="2" customFormat="1" ht="16.5" customHeight="1">
      <c r="A100" s="38"/>
      <c r="B100" s="39"/>
      <c r="C100" s="212" t="s">
        <v>232</v>
      </c>
      <c r="D100" s="212" t="s">
        <v>160</v>
      </c>
      <c r="E100" s="213" t="s">
        <v>2036</v>
      </c>
      <c r="F100" s="214" t="s">
        <v>2037</v>
      </c>
      <c r="G100" s="215" t="s">
        <v>332</v>
      </c>
      <c r="H100" s="216">
        <v>1</v>
      </c>
      <c r="I100" s="217"/>
      <c r="J100" s="218">
        <f>ROUND(I100*H100,2)</f>
        <v>0</v>
      </c>
      <c r="K100" s="214" t="s">
        <v>19</v>
      </c>
      <c r="L100" s="44"/>
      <c r="M100" s="219" t="s">
        <v>19</v>
      </c>
      <c r="N100" s="220" t="s">
        <v>44</v>
      </c>
      <c r="O100" s="84"/>
      <c r="P100" s="221">
        <f>O100*H100</f>
        <v>0</v>
      </c>
      <c r="Q100" s="221">
        <v>0</v>
      </c>
      <c r="R100" s="221">
        <f>Q100*H100</f>
        <v>0</v>
      </c>
      <c r="S100" s="221">
        <v>0</v>
      </c>
      <c r="T100" s="222">
        <f>S100*H100</f>
        <v>0</v>
      </c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R100" s="223" t="s">
        <v>2008</v>
      </c>
      <c r="AT100" s="223" t="s">
        <v>160</v>
      </c>
      <c r="AU100" s="223" t="s">
        <v>81</v>
      </c>
      <c r="AY100" s="17" t="s">
        <v>159</v>
      </c>
      <c r="BE100" s="224">
        <f>IF(N100="základní",J100,0)</f>
        <v>0</v>
      </c>
      <c r="BF100" s="224">
        <f>IF(N100="snížená",J100,0)</f>
        <v>0</v>
      </c>
      <c r="BG100" s="224">
        <f>IF(N100="zákl. přenesená",J100,0)</f>
        <v>0</v>
      </c>
      <c r="BH100" s="224">
        <f>IF(N100="sníž. přenesená",J100,0)</f>
        <v>0</v>
      </c>
      <c r="BI100" s="224">
        <f>IF(N100="nulová",J100,0)</f>
        <v>0</v>
      </c>
      <c r="BJ100" s="17" t="s">
        <v>81</v>
      </c>
      <c r="BK100" s="224">
        <f>ROUND(I100*H100,2)</f>
        <v>0</v>
      </c>
      <c r="BL100" s="17" t="s">
        <v>2008</v>
      </c>
      <c r="BM100" s="223" t="s">
        <v>2038</v>
      </c>
    </row>
    <row r="101" s="2" customFormat="1">
      <c r="A101" s="38"/>
      <c r="B101" s="39"/>
      <c r="C101" s="40"/>
      <c r="D101" s="225" t="s">
        <v>166</v>
      </c>
      <c r="E101" s="40"/>
      <c r="F101" s="226" t="s">
        <v>2037</v>
      </c>
      <c r="G101" s="40"/>
      <c r="H101" s="40"/>
      <c r="I101" s="227"/>
      <c r="J101" s="40"/>
      <c r="K101" s="40"/>
      <c r="L101" s="44"/>
      <c r="M101" s="228"/>
      <c r="N101" s="229"/>
      <c r="O101" s="84"/>
      <c r="P101" s="84"/>
      <c r="Q101" s="84"/>
      <c r="R101" s="84"/>
      <c r="S101" s="84"/>
      <c r="T101" s="85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T101" s="17" t="s">
        <v>166</v>
      </c>
      <c r="AU101" s="17" t="s">
        <v>81</v>
      </c>
    </row>
    <row r="102" s="2" customFormat="1" ht="16.5" customHeight="1">
      <c r="A102" s="38"/>
      <c r="B102" s="39"/>
      <c r="C102" s="212" t="s">
        <v>8</v>
      </c>
      <c r="D102" s="212" t="s">
        <v>160</v>
      </c>
      <c r="E102" s="213" t="s">
        <v>2039</v>
      </c>
      <c r="F102" s="214" t="s">
        <v>2040</v>
      </c>
      <c r="G102" s="215" t="s">
        <v>332</v>
      </c>
      <c r="H102" s="216">
        <v>1</v>
      </c>
      <c r="I102" s="217"/>
      <c r="J102" s="218">
        <f>ROUND(I102*H102,2)</f>
        <v>0</v>
      </c>
      <c r="K102" s="214" t="s">
        <v>19</v>
      </c>
      <c r="L102" s="44"/>
      <c r="M102" s="219" t="s">
        <v>19</v>
      </c>
      <c r="N102" s="220" t="s">
        <v>44</v>
      </c>
      <c r="O102" s="84"/>
      <c r="P102" s="221">
        <f>O102*H102</f>
        <v>0</v>
      </c>
      <c r="Q102" s="221">
        <v>0</v>
      </c>
      <c r="R102" s="221">
        <f>Q102*H102</f>
        <v>0</v>
      </c>
      <c r="S102" s="221">
        <v>0</v>
      </c>
      <c r="T102" s="222">
        <f>S102*H102</f>
        <v>0</v>
      </c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R102" s="223" t="s">
        <v>2008</v>
      </c>
      <c r="AT102" s="223" t="s">
        <v>160</v>
      </c>
      <c r="AU102" s="223" t="s">
        <v>81</v>
      </c>
      <c r="AY102" s="17" t="s">
        <v>159</v>
      </c>
      <c r="BE102" s="224">
        <f>IF(N102="základní",J102,0)</f>
        <v>0</v>
      </c>
      <c r="BF102" s="224">
        <f>IF(N102="snížená",J102,0)</f>
        <v>0</v>
      </c>
      <c r="BG102" s="224">
        <f>IF(N102="zákl. přenesená",J102,0)</f>
        <v>0</v>
      </c>
      <c r="BH102" s="224">
        <f>IF(N102="sníž. přenesená",J102,0)</f>
        <v>0</v>
      </c>
      <c r="BI102" s="224">
        <f>IF(N102="nulová",J102,0)</f>
        <v>0</v>
      </c>
      <c r="BJ102" s="17" t="s">
        <v>81</v>
      </c>
      <c r="BK102" s="224">
        <f>ROUND(I102*H102,2)</f>
        <v>0</v>
      </c>
      <c r="BL102" s="17" t="s">
        <v>2008</v>
      </c>
      <c r="BM102" s="223" t="s">
        <v>2041</v>
      </c>
    </row>
    <row r="103" s="2" customFormat="1">
      <c r="A103" s="38"/>
      <c r="B103" s="39"/>
      <c r="C103" s="40"/>
      <c r="D103" s="225" t="s">
        <v>166</v>
      </c>
      <c r="E103" s="40"/>
      <c r="F103" s="226" t="s">
        <v>2040</v>
      </c>
      <c r="G103" s="40"/>
      <c r="H103" s="40"/>
      <c r="I103" s="227"/>
      <c r="J103" s="40"/>
      <c r="K103" s="40"/>
      <c r="L103" s="44"/>
      <c r="M103" s="243"/>
      <c r="N103" s="244"/>
      <c r="O103" s="245"/>
      <c r="P103" s="245"/>
      <c r="Q103" s="245"/>
      <c r="R103" s="245"/>
      <c r="S103" s="245"/>
      <c r="T103" s="246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  <c r="AT103" s="17" t="s">
        <v>166</v>
      </c>
      <c r="AU103" s="17" t="s">
        <v>81</v>
      </c>
    </row>
    <row r="104" s="2" customFormat="1" ht="6.96" customHeight="1">
      <c r="A104" s="38"/>
      <c r="B104" s="59"/>
      <c r="C104" s="60"/>
      <c r="D104" s="60"/>
      <c r="E104" s="60"/>
      <c r="F104" s="60"/>
      <c r="G104" s="60"/>
      <c r="H104" s="60"/>
      <c r="I104" s="60"/>
      <c r="J104" s="60"/>
      <c r="K104" s="60"/>
      <c r="L104" s="44"/>
      <c r="M104" s="38"/>
      <c r="O104" s="38"/>
      <c r="P104" s="38"/>
      <c r="Q104" s="38"/>
      <c r="R104" s="38"/>
      <c r="S104" s="38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</row>
  </sheetData>
  <sheetProtection sheet="1" autoFilter="0" formatColumns="0" formatRows="0" objects="1" scenarios="1" spinCount="100000" saltValue="XoyOVUoTK2yFspP6z1gfPc5dR0Ca4xbgv/EwrpZ+P7+e3xgZYgX6JGW+C/iOfowQOt3wFf9eF2SgbqTmx9o7MA==" hashValue="Oo31WGwZj/33oP2zsp6doPN4A3l8zrxQYldw4OHDij/VJhS+ze/a3AeGM6WpShA1Hp+NAtwJ/omm2rWoV2jRhg==" algorithmName="SHA-512" password="CC35"/>
  <autoFilter ref="C79:K103"/>
  <mergeCells count="9">
    <mergeCell ref="E7:H7"/>
    <mergeCell ref="E9:H9"/>
    <mergeCell ref="E18:H18"/>
    <mergeCell ref="E27:H27"/>
    <mergeCell ref="E48:H48"/>
    <mergeCell ref="E50:H50"/>
    <mergeCell ref="E70:H70"/>
    <mergeCell ref="E72:H72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1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 topLeftCell="A58"/>
  </sheetViews>
  <cols>
    <col min="1" max="1" width="8.332031" style="257" customWidth="1"/>
    <col min="2" max="2" width="1.667969" style="257" customWidth="1"/>
    <col min="3" max="4" width="5" style="257" customWidth="1"/>
    <col min="5" max="5" width="11.66016" style="257" customWidth="1"/>
    <col min="6" max="6" width="9.160156" style="257" customWidth="1"/>
    <col min="7" max="7" width="5" style="257" customWidth="1"/>
    <col min="8" max="8" width="77.83203" style="257" customWidth="1"/>
    <col min="9" max="10" width="20" style="257" customWidth="1"/>
    <col min="11" max="11" width="1.667969" style="257" customWidth="1"/>
  </cols>
  <sheetData>
    <row r="1" s="1" customFormat="1" ht="37.5" customHeight="1"/>
    <row r="2" s="1" customFormat="1" ht="7.5" customHeight="1">
      <c r="B2" s="258"/>
      <c r="C2" s="259"/>
      <c r="D2" s="259"/>
      <c r="E2" s="259"/>
      <c r="F2" s="259"/>
      <c r="G2" s="259"/>
      <c r="H2" s="259"/>
      <c r="I2" s="259"/>
      <c r="J2" s="259"/>
      <c r="K2" s="260"/>
    </row>
    <row r="3" s="14" customFormat="1" ht="45" customHeight="1">
      <c r="B3" s="261"/>
      <c r="C3" s="262" t="s">
        <v>2042</v>
      </c>
      <c r="D3" s="262"/>
      <c r="E3" s="262"/>
      <c r="F3" s="262"/>
      <c r="G3" s="262"/>
      <c r="H3" s="262"/>
      <c r="I3" s="262"/>
      <c r="J3" s="262"/>
      <c r="K3" s="263"/>
    </row>
    <row r="4" s="1" customFormat="1" ht="25.5" customHeight="1">
      <c r="B4" s="264"/>
      <c r="C4" s="265" t="s">
        <v>2043</v>
      </c>
      <c r="D4" s="265"/>
      <c r="E4" s="265"/>
      <c r="F4" s="265"/>
      <c r="G4" s="265"/>
      <c r="H4" s="265"/>
      <c r="I4" s="265"/>
      <c r="J4" s="265"/>
      <c r="K4" s="266"/>
    </row>
    <row r="5" s="1" customFormat="1" ht="5.25" customHeight="1">
      <c r="B5" s="264"/>
      <c r="C5" s="267"/>
      <c r="D5" s="267"/>
      <c r="E5" s="267"/>
      <c r="F5" s="267"/>
      <c r="G5" s="267"/>
      <c r="H5" s="267"/>
      <c r="I5" s="267"/>
      <c r="J5" s="267"/>
      <c r="K5" s="266"/>
    </row>
    <row r="6" s="1" customFormat="1" ht="15" customHeight="1">
      <c r="B6" s="264"/>
      <c r="C6" s="268" t="s">
        <v>2044</v>
      </c>
      <c r="D6" s="268"/>
      <c r="E6" s="268"/>
      <c r="F6" s="268"/>
      <c r="G6" s="268"/>
      <c r="H6" s="268"/>
      <c r="I6" s="268"/>
      <c r="J6" s="268"/>
      <c r="K6" s="266"/>
    </row>
    <row r="7" s="1" customFormat="1" ht="15" customHeight="1">
      <c r="B7" s="269"/>
      <c r="C7" s="268" t="s">
        <v>2045</v>
      </c>
      <c r="D7" s="268"/>
      <c r="E7" s="268"/>
      <c r="F7" s="268"/>
      <c r="G7" s="268"/>
      <c r="H7" s="268"/>
      <c r="I7" s="268"/>
      <c r="J7" s="268"/>
      <c r="K7" s="266"/>
    </row>
    <row r="8" s="1" customFormat="1" ht="12.75" customHeight="1">
      <c r="B8" s="269"/>
      <c r="C8" s="268"/>
      <c r="D8" s="268"/>
      <c r="E8" s="268"/>
      <c r="F8" s="268"/>
      <c r="G8" s="268"/>
      <c r="H8" s="268"/>
      <c r="I8" s="268"/>
      <c r="J8" s="268"/>
      <c r="K8" s="266"/>
    </row>
    <row r="9" s="1" customFormat="1" ht="15" customHeight="1">
      <c r="B9" s="269"/>
      <c r="C9" s="268" t="s">
        <v>2046</v>
      </c>
      <c r="D9" s="268"/>
      <c r="E9" s="268"/>
      <c r="F9" s="268"/>
      <c r="G9" s="268"/>
      <c r="H9" s="268"/>
      <c r="I9" s="268"/>
      <c r="J9" s="268"/>
      <c r="K9" s="266"/>
    </row>
    <row r="10" s="1" customFormat="1" ht="15" customHeight="1">
      <c r="B10" s="269"/>
      <c r="C10" s="268"/>
      <c r="D10" s="268" t="s">
        <v>2047</v>
      </c>
      <c r="E10" s="268"/>
      <c r="F10" s="268"/>
      <c r="G10" s="268"/>
      <c r="H10" s="268"/>
      <c r="I10" s="268"/>
      <c r="J10" s="268"/>
      <c r="K10" s="266"/>
    </row>
    <row r="11" s="1" customFormat="1" ht="15" customHeight="1">
      <c r="B11" s="269"/>
      <c r="C11" s="270"/>
      <c r="D11" s="268" t="s">
        <v>2048</v>
      </c>
      <c r="E11" s="268"/>
      <c r="F11" s="268"/>
      <c r="G11" s="268"/>
      <c r="H11" s="268"/>
      <c r="I11" s="268"/>
      <c r="J11" s="268"/>
      <c r="K11" s="266"/>
    </row>
    <row r="12" s="1" customFormat="1" ht="15" customHeight="1">
      <c r="B12" s="269"/>
      <c r="C12" s="270"/>
      <c r="D12" s="268"/>
      <c r="E12" s="268"/>
      <c r="F12" s="268"/>
      <c r="G12" s="268"/>
      <c r="H12" s="268"/>
      <c r="I12" s="268"/>
      <c r="J12" s="268"/>
      <c r="K12" s="266"/>
    </row>
    <row r="13" s="1" customFormat="1" ht="15" customHeight="1">
      <c r="B13" s="269"/>
      <c r="C13" s="270"/>
      <c r="D13" s="271" t="s">
        <v>2049</v>
      </c>
      <c r="E13" s="268"/>
      <c r="F13" s="268"/>
      <c r="G13" s="268"/>
      <c r="H13" s="268"/>
      <c r="I13" s="268"/>
      <c r="J13" s="268"/>
      <c r="K13" s="266"/>
    </row>
    <row r="14" s="1" customFormat="1" ht="12.75" customHeight="1">
      <c r="B14" s="269"/>
      <c r="C14" s="270"/>
      <c r="D14" s="270"/>
      <c r="E14" s="270"/>
      <c r="F14" s="270"/>
      <c r="G14" s="270"/>
      <c r="H14" s="270"/>
      <c r="I14" s="270"/>
      <c r="J14" s="270"/>
      <c r="K14" s="266"/>
    </row>
    <row r="15" s="1" customFormat="1" ht="15" customHeight="1">
      <c r="B15" s="269"/>
      <c r="C15" s="270"/>
      <c r="D15" s="268" t="s">
        <v>2050</v>
      </c>
      <c r="E15" s="268"/>
      <c r="F15" s="268"/>
      <c r="G15" s="268"/>
      <c r="H15" s="268"/>
      <c r="I15" s="268"/>
      <c r="J15" s="268"/>
      <c r="K15" s="266"/>
    </row>
    <row r="16" s="1" customFormat="1" ht="15" customHeight="1">
      <c r="B16" s="269"/>
      <c r="C16" s="270"/>
      <c r="D16" s="268" t="s">
        <v>2051</v>
      </c>
      <c r="E16" s="268"/>
      <c r="F16" s="268"/>
      <c r="G16" s="268"/>
      <c r="H16" s="268"/>
      <c r="I16" s="268"/>
      <c r="J16" s="268"/>
      <c r="K16" s="266"/>
    </row>
    <row r="17" s="1" customFormat="1" ht="15" customHeight="1">
      <c r="B17" s="269"/>
      <c r="C17" s="270"/>
      <c r="D17" s="268" t="s">
        <v>2052</v>
      </c>
      <c r="E17" s="268"/>
      <c r="F17" s="268"/>
      <c r="G17" s="268"/>
      <c r="H17" s="268"/>
      <c r="I17" s="268"/>
      <c r="J17" s="268"/>
      <c r="K17" s="266"/>
    </row>
    <row r="18" s="1" customFormat="1" ht="15" customHeight="1">
      <c r="B18" s="269"/>
      <c r="C18" s="270"/>
      <c r="D18" s="270"/>
      <c r="E18" s="272" t="s">
        <v>80</v>
      </c>
      <c r="F18" s="268" t="s">
        <v>2053</v>
      </c>
      <c r="G18" s="268"/>
      <c r="H18" s="268"/>
      <c r="I18" s="268"/>
      <c r="J18" s="268"/>
      <c r="K18" s="266"/>
    </row>
    <row r="19" s="1" customFormat="1" ht="15" customHeight="1">
      <c r="B19" s="269"/>
      <c r="C19" s="270"/>
      <c r="D19" s="270"/>
      <c r="E19" s="272" t="s">
        <v>2054</v>
      </c>
      <c r="F19" s="268" t="s">
        <v>2055</v>
      </c>
      <c r="G19" s="268"/>
      <c r="H19" s="268"/>
      <c r="I19" s="268"/>
      <c r="J19" s="268"/>
      <c r="K19" s="266"/>
    </row>
    <row r="20" s="1" customFormat="1" ht="15" customHeight="1">
      <c r="B20" s="269"/>
      <c r="C20" s="270"/>
      <c r="D20" s="270"/>
      <c r="E20" s="272" t="s">
        <v>2056</v>
      </c>
      <c r="F20" s="268" t="s">
        <v>2057</v>
      </c>
      <c r="G20" s="268"/>
      <c r="H20" s="268"/>
      <c r="I20" s="268"/>
      <c r="J20" s="268"/>
      <c r="K20" s="266"/>
    </row>
    <row r="21" s="1" customFormat="1" ht="15" customHeight="1">
      <c r="B21" s="269"/>
      <c r="C21" s="270"/>
      <c r="D21" s="270"/>
      <c r="E21" s="272" t="s">
        <v>2058</v>
      </c>
      <c r="F21" s="268" t="s">
        <v>2059</v>
      </c>
      <c r="G21" s="268"/>
      <c r="H21" s="268"/>
      <c r="I21" s="268"/>
      <c r="J21" s="268"/>
      <c r="K21" s="266"/>
    </row>
    <row r="22" s="1" customFormat="1" ht="15" customHeight="1">
      <c r="B22" s="269"/>
      <c r="C22" s="270"/>
      <c r="D22" s="270"/>
      <c r="E22" s="272" t="s">
        <v>436</v>
      </c>
      <c r="F22" s="268" t="s">
        <v>437</v>
      </c>
      <c r="G22" s="268"/>
      <c r="H22" s="268"/>
      <c r="I22" s="268"/>
      <c r="J22" s="268"/>
      <c r="K22" s="266"/>
    </row>
    <row r="23" s="1" customFormat="1" ht="15" customHeight="1">
      <c r="B23" s="269"/>
      <c r="C23" s="270"/>
      <c r="D23" s="270"/>
      <c r="E23" s="272" t="s">
        <v>94</v>
      </c>
      <c r="F23" s="268" t="s">
        <v>2060</v>
      </c>
      <c r="G23" s="268"/>
      <c r="H23" s="268"/>
      <c r="I23" s="268"/>
      <c r="J23" s="268"/>
      <c r="K23" s="266"/>
    </row>
    <row r="24" s="1" customFormat="1" ht="12.75" customHeight="1">
      <c r="B24" s="269"/>
      <c r="C24" s="270"/>
      <c r="D24" s="270"/>
      <c r="E24" s="270"/>
      <c r="F24" s="270"/>
      <c r="G24" s="270"/>
      <c r="H24" s="270"/>
      <c r="I24" s="270"/>
      <c r="J24" s="270"/>
      <c r="K24" s="266"/>
    </row>
    <row r="25" s="1" customFormat="1" ht="15" customHeight="1">
      <c r="B25" s="269"/>
      <c r="C25" s="268" t="s">
        <v>2061</v>
      </c>
      <c r="D25" s="268"/>
      <c r="E25" s="268"/>
      <c r="F25" s="268"/>
      <c r="G25" s="268"/>
      <c r="H25" s="268"/>
      <c r="I25" s="268"/>
      <c r="J25" s="268"/>
      <c r="K25" s="266"/>
    </row>
    <row r="26" s="1" customFormat="1" ht="15" customHeight="1">
      <c r="B26" s="269"/>
      <c r="C26" s="268" t="s">
        <v>2062</v>
      </c>
      <c r="D26" s="268"/>
      <c r="E26" s="268"/>
      <c r="F26" s="268"/>
      <c r="G26" s="268"/>
      <c r="H26" s="268"/>
      <c r="I26" s="268"/>
      <c r="J26" s="268"/>
      <c r="K26" s="266"/>
    </row>
    <row r="27" s="1" customFormat="1" ht="15" customHeight="1">
      <c r="B27" s="269"/>
      <c r="C27" s="268"/>
      <c r="D27" s="268" t="s">
        <v>2063</v>
      </c>
      <c r="E27" s="268"/>
      <c r="F27" s="268"/>
      <c r="G27" s="268"/>
      <c r="H27" s="268"/>
      <c r="I27" s="268"/>
      <c r="J27" s="268"/>
      <c r="K27" s="266"/>
    </row>
    <row r="28" s="1" customFormat="1" ht="15" customHeight="1">
      <c r="B28" s="269"/>
      <c r="C28" s="270"/>
      <c r="D28" s="268" t="s">
        <v>2064</v>
      </c>
      <c r="E28" s="268"/>
      <c r="F28" s="268"/>
      <c r="G28" s="268"/>
      <c r="H28" s="268"/>
      <c r="I28" s="268"/>
      <c r="J28" s="268"/>
      <c r="K28" s="266"/>
    </row>
    <row r="29" s="1" customFormat="1" ht="12.75" customHeight="1">
      <c r="B29" s="269"/>
      <c r="C29" s="270"/>
      <c r="D29" s="270"/>
      <c r="E29" s="270"/>
      <c r="F29" s="270"/>
      <c r="G29" s="270"/>
      <c r="H29" s="270"/>
      <c r="I29" s="270"/>
      <c r="J29" s="270"/>
      <c r="K29" s="266"/>
    </row>
    <row r="30" s="1" customFormat="1" ht="15" customHeight="1">
      <c r="B30" s="269"/>
      <c r="C30" s="270"/>
      <c r="D30" s="268" t="s">
        <v>2065</v>
      </c>
      <c r="E30" s="268"/>
      <c r="F30" s="268"/>
      <c r="G30" s="268"/>
      <c r="H30" s="268"/>
      <c r="I30" s="268"/>
      <c r="J30" s="268"/>
      <c r="K30" s="266"/>
    </row>
    <row r="31" s="1" customFormat="1" ht="15" customHeight="1">
      <c r="B31" s="269"/>
      <c r="C31" s="270"/>
      <c r="D31" s="268" t="s">
        <v>2066</v>
      </c>
      <c r="E31" s="268"/>
      <c r="F31" s="268"/>
      <c r="G31" s="268"/>
      <c r="H31" s="268"/>
      <c r="I31" s="268"/>
      <c r="J31" s="268"/>
      <c r="K31" s="266"/>
    </row>
    <row r="32" s="1" customFormat="1" ht="12.75" customHeight="1">
      <c r="B32" s="269"/>
      <c r="C32" s="270"/>
      <c r="D32" s="270"/>
      <c r="E32" s="270"/>
      <c r="F32" s="270"/>
      <c r="G32" s="270"/>
      <c r="H32" s="270"/>
      <c r="I32" s="270"/>
      <c r="J32" s="270"/>
      <c r="K32" s="266"/>
    </row>
    <row r="33" s="1" customFormat="1" ht="15" customHeight="1">
      <c r="B33" s="269"/>
      <c r="C33" s="270"/>
      <c r="D33" s="268" t="s">
        <v>2067</v>
      </c>
      <c r="E33" s="268"/>
      <c r="F33" s="268"/>
      <c r="G33" s="268"/>
      <c r="H33" s="268"/>
      <c r="I33" s="268"/>
      <c r="J33" s="268"/>
      <c r="K33" s="266"/>
    </row>
    <row r="34" s="1" customFormat="1" ht="15" customHeight="1">
      <c r="B34" s="269"/>
      <c r="C34" s="270"/>
      <c r="D34" s="268" t="s">
        <v>2068</v>
      </c>
      <c r="E34" s="268"/>
      <c r="F34" s="268"/>
      <c r="G34" s="268"/>
      <c r="H34" s="268"/>
      <c r="I34" s="268"/>
      <c r="J34" s="268"/>
      <c r="K34" s="266"/>
    </row>
    <row r="35" s="1" customFormat="1" ht="15" customHeight="1">
      <c r="B35" s="269"/>
      <c r="C35" s="270"/>
      <c r="D35" s="268" t="s">
        <v>2069</v>
      </c>
      <c r="E35" s="268"/>
      <c r="F35" s="268"/>
      <c r="G35" s="268"/>
      <c r="H35" s="268"/>
      <c r="I35" s="268"/>
      <c r="J35" s="268"/>
      <c r="K35" s="266"/>
    </row>
    <row r="36" s="1" customFormat="1" ht="15" customHeight="1">
      <c r="B36" s="269"/>
      <c r="C36" s="270"/>
      <c r="D36" s="268"/>
      <c r="E36" s="271" t="s">
        <v>145</v>
      </c>
      <c r="F36" s="268"/>
      <c r="G36" s="268" t="s">
        <v>2070</v>
      </c>
      <c r="H36" s="268"/>
      <c r="I36" s="268"/>
      <c r="J36" s="268"/>
      <c r="K36" s="266"/>
    </row>
    <row r="37" s="1" customFormat="1" ht="30.75" customHeight="1">
      <c r="B37" s="269"/>
      <c r="C37" s="270"/>
      <c r="D37" s="268"/>
      <c r="E37" s="271" t="s">
        <v>2071</v>
      </c>
      <c r="F37" s="268"/>
      <c r="G37" s="268" t="s">
        <v>2072</v>
      </c>
      <c r="H37" s="268"/>
      <c r="I37" s="268"/>
      <c r="J37" s="268"/>
      <c r="K37" s="266"/>
    </row>
    <row r="38" s="1" customFormat="1" ht="15" customHeight="1">
      <c r="B38" s="269"/>
      <c r="C38" s="270"/>
      <c r="D38" s="268"/>
      <c r="E38" s="271" t="s">
        <v>54</v>
      </c>
      <c r="F38" s="268"/>
      <c r="G38" s="268" t="s">
        <v>2073</v>
      </c>
      <c r="H38" s="268"/>
      <c r="I38" s="268"/>
      <c r="J38" s="268"/>
      <c r="K38" s="266"/>
    </row>
    <row r="39" s="1" customFormat="1" ht="15" customHeight="1">
      <c r="B39" s="269"/>
      <c r="C39" s="270"/>
      <c r="D39" s="268"/>
      <c r="E39" s="271" t="s">
        <v>55</v>
      </c>
      <c r="F39" s="268"/>
      <c r="G39" s="268" t="s">
        <v>2074</v>
      </c>
      <c r="H39" s="268"/>
      <c r="I39" s="268"/>
      <c r="J39" s="268"/>
      <c r="K39" s="266"/>
    </row>
    <row r="40" s="1" customFormat="1" ht="15" customHeight="1">
      <c r="B40" s="269"/>
      <c r="C40" s="270"/>
      <c r="D40" s="268"/>
      <c r="E40" s="271" t="s">
        <v>146</v>
      </c>
      <c r="F40" s="268"/>
      <c r="G40" s="268" t="s">
        <v>2075</v>
      </c>
      <c r="H40" s="268"/>
      <c r="I40" s="268"/>
      <c r="J40" s="268"/>
      <c r="K40" s="266"/>
    </row>
    <row r="41" s="1" customFormat="1" ht="15" customHeight="1">
      <c r="B41" s="269"/>
      <c r="C41" s="270"/>
      <c r="D41" s="268"/>
      <c r="E41" s="271" t="s">
        <v>147</v>
      </c>
      <c r="F41" s="268"/>
      <c r="G41" s="268" t="s">
        <v>2076</v>
      </c>
      <c r="H41" s="268"/>
      <c r="I41" s="268"/>
      <c r="J41" s="268"/>
      <c r="K41" s="266"/>
    </row>
    <row r="42" s="1" customFormat="1" ht="15" customHeight="1">
      <c r="B42" s="269"/>
      <c r="C42" s="270"/>
      <c r="D42" s="268"/>
      <c r="E42" s="271" t="s">
        <v>2077</v>
      </c>
      <c r="F42" s="268"/>
      <c r="G42" s="268" t="s">
        <v>2078</v>
      </c>
      <c r="H42" s="268"/>
      <c r="I42" s="268"/>
      <c r="J42" s="268"/>
      <c r="K42" s="266"/>
    </row>
    <row r="43" s="1" customFormat="1" ht="15" customHeight="1">
      <c r="B43" s="269"/>
      <c r="C43" s="270"/>
      <c r="D43" s="268"/>
      <c r="E43" s="271"/>
      <c r="F43" s="268"/>
      <c r="G43" s="268" t="s">
        <v>2079</v>
      </c>
      <c r="H43" s="268"/>
      <c r="I43" s="268"/>
      <c r="J43" s="268"/>
      <c r="K43" s="266"/>
    </row>
    <row r="44" s="1" customFormat="1" ht="15" customHeight="1">
      <c r="B44" s="269"/>
      <c r="C44" s="270"/>
      <c r="D44" s="268"/>
      <c r="E44" s="271" t="s">
        <v>2080</v>
      </c>
      <c r="F44" s="268"/>
      <c r="G44" s="268" t="s">
        <v>2081</v>
      </c>
      <c r="H44" s="268"/>
      <c r="I44" s="268"/>
      <c r="J44" s="268"/>
      <c r="K44" s="266"/>
    </row>
    <row r="45" s="1" customFormat="1" ht="15" customHeight="1">
      <c r="B45" s="269"/>
      <c r="C45" s="270"/>
      <c r="D45" s="268"/>
      <c r="E45" s="271" t="s">
        <v>149</v>
      </c>
      <c r="F45" s="268"/>
      <c r="G45" s="268" t="s">
        <v>2082</v>
      </c>
      <c r="H45" s="268"/>
      <c r="I45" s="268"/>
      <c r="J45" s="268"/>
      <c r="K45" s="266"/>
    </row>
    <row r="46" s="1" customFormat="1" ht="12.75" customHeight="1">
      <c r="B46" s="269"/>
      <c r="C46" s="270"/>
      <c r="D46" s="268"/>
      <c r="E46" s="268"/>
      <c r="F46" s="268"/>
      <c r="G46" s="268"/>
      <c r="H46" s="268"/>
      <c r="I46" s="268"/>
      <c r="J46" s="268"/>
      <c r="K46" s="266"/>
    </row>
    <row r="47" s="1" customFormat="1" ht="15" customHeight="1">
      <c r="B47" s="269"/>
      <c r="C47" s="270"/>
      <c r="D47" s="268" t="s">
        <v>2083</v>
      </c>
      <c r="E47" s="268"/>
      <c r="F47" s="268"/>
      <c r="G47" s="268"/>
      <c r="H47" s="268"/>
      <c r="I47" s="268"/>
      <c r="J47" s="268"/>
      <c r="K47" s="266"/>
    </row>
    <row r="48" s="1" customFormat="1" ht="15" customHeight="1">
      <c r="B48" s="269"/>
      <c r="C48" s="270"/>
      <c r="D48" s="270"/>
      <c r="E48" s="268" t="s">
        <v>2084</v>
      </c>
      <c r="F48" s="268"/>
      <c r="G48" s="268"/>
      <c r="H48" s="268"/>
      <c r="I48" s="268"/>
      <c r="J48" s="268"/>
      <c r="K48" s="266"/>
    </row>
    <row r="49" s="1" customFormat="1" ht="15" customHeight="1">
      <c r="B49" s="269"/>
      <c r="C49" s="270"/>
      <c r="D49" s="270"/>
      <c r="E49" s="268" t="s">
        <v>2085</v>
      </c>
      <c r="F49" s="268"/>
      <c r="G49" s="268"/>
      <c r="H49" s="268"/>
      <c r="I49" s="268"/>
      <c r="J49" s="268"/>
      <c r="K49" s="266"/>
    </row>
    <row r="50" s="1" customFormat="1" ht="15" customHeight="1">
      <c r="B50" s="269"/>
      <c r="C50" s="270"/>
      <c r="D50" s="270"/>
      <c r="E50" s="268" t="s">
        <v>2086</v>
      </c>
      <c r="F50" s="268"/>
      <c r="G50" s="268"/>
      <c r="H50" s="268"/>
      <c r="I50" s="268"/>
      <c r="J50" s="268"/>
      <c r="K50" s="266"/>
    </row>
    <row r="51" s="1" customFormat="1" ht="15" customHeight="1">
      <c r="B51" s="269"/>
      <c r="C51" s="270"/>
      <c r="D51" s="268" t="s">
        <v>2087</v>
      </c>
      <c r="E51" s="268"/>
      <c r="F51" s="268"/>
      <c r="G51" s="268"/>
      <c r="H51" s="268"/>
      <c r="I51" s="268"/>
      <c r="J51" s="268"/>
      <c r="K51" s="266"/>
    </row>
    <row r="52" s="1" customFormat="1" ht="25.5" customHeight="1">
      <c r="B52" s="264"/>
      <c r="C52" s="265" t="s">
        <v>2088</v>
      </c>
      <c r="D52" s="265"/>
      <c r="E52" s="265"/>
      <c r="F52" s="265"/>
      <c r="G52" s="265"/>
      <c r="H52" s="265"/>
      <c r="I52" s="265"/>
      <c r="J52" s="265"/>
      <c r="K52" s="266"/>
    </row>
    <row r="53" s="1" customFormat="1" ht="5.25" customHeight="1">
      <c r="B53" s="264"/>
      <c r="C53" s="267"/>
      <c r="D53" s="267"/>
      <c r="E53" s="267"/>
      <c r="F53" s="267"/>
      <c r="G53" s="267"/>
      <c r="H53" s="267"/>
      <c r="I53" s="267"/>
      <c r="J53" s="267"/>
      <c r="K53" s="266"/>
    </row>
    <row r="54" s="1" customFormat="1" ht="15" customHeight="1">
      <c r="B54" s="264"/>
      <c r="C54" s="268" t="s">
        <v>2089</v>
      </c>
      <c r="D54" s="268"/>
      <c r="E54" s="268"/>
      <c r="F54" s="268"/>
      <c r="G54" s="268"/>
      <c r="H54" s="268"/>
      <c r="I54" s="268"/>
      <c r="J54" s="268"/>
      <c r="K54" s="266"/>
    </row>
    <row r="55" s="1" customFormat="1" ht="15" customHeight="1">
      <c r="B55" s="264"/>
      <c r="C55" s="268" t="s">
        <v>2090</v>
      </c>
      <c r="D55" s="268"/>
      <c r="E55" s="268"/>
      <c r="F55" s="268"/>
      <c r="G55" s="268"/>
      <c r="H55" s="268"/>
      <c r="I55" s="268"/>
      <c r="J55" s="268"/>
      <c r="K55" s="266"/>
    </row>
    <row r="56" s="1" customFormat="1" ht="12.75" customHeight="1">
      <c r="B56" s="264"/>
      <c r="C56" s="268"/>
      <c r="D56" s="268"/>
      <c r="E56" s="268"/>
      <c r="F56" s="268"/>
      <c r="G56" s="268"/>
      <c r="H56" s="268"/>
      <c r="I56" s="268"/>
      <c r="J56" s="268"/>
      <c r="K56" s="266"/>
    </row>
    <row r="57" s="1" customFormat="1" ht="15" customHeight="1">
      <c r="B57" s="264"/>
      <c r="C57" s="268" t="s">
        <v>2091</v>
      </c>
      <c r="D57" s="268"/>
      <c r="E57" s="268"/>
      <c r="F57" s="268"/>
      <c r="G57" s="268"/>
      <c r="H57" s="268"/>
      <c r="I57" s="268"/>
      <c r="J57" s="268"/>
      <c r="K57" s="266"/>
    </row>
    <row r="58" s="1" customFormat="1" ht="15" customHeight="1">
      <c r="B58" s="264"/>
      <c r="C58" s="270"/>
      <c r="D58" s="268" t="s">
        <v>2092</v>
      </c>
      <c r="E58" s="268"/>
      <c r="F58" s="268"/>
      <c r="G58" s="268"/>
      <c r="H58" s="268"/>
      <c r="I58" s="268"/>
      <c r="J58" s="268"/>
      <c r="K58" s="266"/>
    </row>
    <row r="59" s="1" customFormat="1" ht="15" customHeight="1">
      <c r="B59" s="264"/>
      <c r="C59" s="270"/>
      <c r="D59" s="268" t="s">
        <v>2093</v>
      </c>
      <c r="E59" s="268"/>
      <c r="F59" s="268"/>
      <c r="G59" s="268"/>
      <c r="H59" s="268"/>
      <c r="I59" s="268"/>
      <c r="J59" s="268"/>
      <c r="K59" s="266"/>
    </row>
    <row r="60" s="1" customFormat="1" ht="15" customHeight="1">
      <c r="B60" s="264"/>
      <c r="C60" s="270"/>
      <c r="D60" s="268" t="s">
        <v>2094</v>
      </c>
      <c r="E60" s="268"/>
      <c r="F60" s="268"/>
      <c r="G60" s="268"/>
      <c r="H60" s="268"/>
      <c r="I60" s="268"/>
      <c r="J60" s="268"/>
      <c r="K60" s="266"/>
    </row>
    <row r="61" s="1" customFormat="1" ht="15" customHeight="1">
      <c r="B61" s="264"/>
      <c r="C61" s="270"/>
      <c r="D61" s="268" t="s">
        <v>2095</v>
      </c>
      <c r="E61" s="268"/>
      <c r="F61" s="268"/>
      <c r="G61" s="268"/>
      <c r="H61" s="268"/>
      <c r="I61" s="268"/>
      <c r="J61" s="268"/>
      <c r="K61" s="266"/>
    </row>
    <row r="62" s="1" customFormat="1" ht="15" customHeight="1">
      <c r="B62" s="264"/>
      <c r="C62" s="270"/>
      <c r="D62" s="273" t="s">
        <v>2096</v>
      </c>
      <c r="E62" s="273"/>
      <c r="F62" s="273"/>
      <c r="G62" s="273"/>
      <c r="H62" s="273"/>
      <c r="I62" s="273"/>
      <c r="J62" s="273"/>
      <c r="K62" s="266"/>
    </row>
    <row r="63" s="1" customFormat="1" ht="15" customHeight="1">
      <c r="B63" s="264"/>
      <c r="C63" s="270"/>
      <c r="D63" s="268" t="s">
        <v>2097</v>
      </c>
      <c r="E63" s="268"/>
      <c r="F63" s="268"/>
      <c r="G63" s="268"/>
      <c r="H63" s="268"/>
      <c r="I63" s="268"/>
      <c r="J63" s="268"/>
      <c r="K63" s="266"/>
    </row>
    <row r="64" s="1" customFormat="1" ht="12.75" customHeight="1">
      <c r="B64" s="264"/>
      <c r="C64" s="270"/>
      <c r="D64" s="270"/>
      <c r="E64" s="274"/>
      <c r="F64" s="270"/>
      <c r="G64" s="270"/>
      <c r="H64" s="270"/>
      <c r="I64" s="270"/>
      <c r="J64" s="270"/>
      <c r="K64" s="266"/>
    </row>
    <row r="65" s="1" customFormat="1" ht="15" customHeight="1">
      <c r="B65" s="264"/>
      <c r="C65" s="270"/>
      <c r="D65" s="268" t="s">
        <v>2098</v>
      </c>
      <c r="E65" s="268"/>
      <c r="F65" s="268"/>
      <c r="G65" s="268"/>
      <c r="H65" s="268"/>
      <c r="I65" s="268"/>
      <c r="J65" s="268"/>
      <c r="K65" s="266"/>
    </row>
    <row r="66" s="1" customFormat="1" ht="15" customHeight="1">
      <c r="B66" s="264"/>
      <c r="C66" s="270"/>
      <c r="D66" s="273" t="s">
        <v>2099</v>
      </c>
      <c r="E66" s="273"/>
      <c r="F66" s="273"/>
      <c r="G66" s="273"/>
      <c r="H66" s="273"/>
      <c r="I66" s="273"/>
      <c r="J66" s="273"/>
      <c r="K66" s="266"/>
    </row>
    <row r="67" s="1" customFormat="1" ht="15" customHeight="1">
      <c r="B67" s="264"/>
      <c r="C67" s="270"/>
      <c r="D67" s="268" t="s">
        <v>2100</v>
      </c>
      <c r="E67" s="268"/>
      <c r="F67" s="268"/>
      <c r="G67" s="268"/>
      <c r="H67" s="268"/>
      <c r="I67" s="268"/>
      <c r="J67" s="268"/>
      <c r="K67" s="266"/>
    </row>
    <row r="68" s="1" customFormat="1" ht="15" customHeight="1">
      <c r="B68" s="264"/>
      <c r="C68" s="270"/>
      <c r="D68" s="268" t="s">
        <v>2101</v>
      </c>
      <c r="E68" s="268"/>
      <c r="F68" s="268"/>
      <c r="G68" s="268"/>
      <c r="H68" s="268"/>
      <c r="I68" s="268"/>
      <c r="J68" s="268"/>
      <c r="K68" s="266"/>
    </row>
    <row r="69" s="1" customFormat="1" ht="15" customHeight="1">
      <c r="B69" s="264"/>
      <c r="C69" s="270"/>
      <c r="D69" s="268" t="s">
        <v>2102</v>
      </c>
      <c r="E69" s="268"/>
      <c r="F69" s="268"/>
      <c r="G69" s="268"/>
      <c r="H69" s="268"/>
      <c r="I69" s="268"/>
      <c r="J69" s="268"/>
      <c r="K69" s="266"/>
    </row>
    <row r="70" s="1" customFormat="1" ht="15" customHeight="1">
      <c r="B70" s="264"/>
      <c r="C70" s="270"/>
      <c r="D70" s="268" t="s">
        <v>2103</v>
      </c>
      <c r="E70" s="268"/>
      <c r="F70" s="268"/>
      <c r="G70" s="268"/>
      <c r="H70" s="268"/>
      <c r="I70" s="268"/>
      <c r="J70" s="268"/>
      <c r="K70" s="266"/>
    </row>
    <row r="71" s="1" customFormat="1" ht="12.75" customHeight="1">
      <c r="B71" s="275"/>
      <c r="C71" s="276"/>
      <c r="D71" s="276"/>
      <c r="E71" s="276"/>
      <c r="F71" s="276"/>
      <c r="G71" s="276"/>
      <c r="H71" s="276"/>
      <c r="I71" s="276"/>
      <c r="J71" s="276"/>
      <c r="K71" s="277"/>
    </row>
    <row r="72" s="1" customFormat="1" ht="18.75" customHeight="1">
      <c r="B72" s="278"/>
      <c r="C72" s="278"/>
      <c r="D72" s="278"/>
      <c r="E72" s="278"/>
      <c r="F72" s="278"/>
      <c r="G72" s="278"/>
      <c r="H72" s="278"/>
      <c r="I72" s="278"/>
      <c r="J72" s="278"/>
      <c r="K72" s="279"/>
    </row>
    <row r="73" s="1" customFormat="1" ht="18.75" customHeight="1">
      <c r="B73" s="279"/>
      <c r="C73" s="279"/>
      <c r="D73" s="279"/>
      <c r="E73" s="279"/>
      <c r="F73" s="279"/>
      <c r="G73" s="279"/>
      <c r="H73" s="279"/>
      <c r="I73" s="279"/>
      <c r="J73" s="279"/>
      <c r="K73" s="279"/>
    </row>
    <row r="74" s="1" customFormat="1" ht="7.5" customHeight="1">
      <c r="B74" s="280"/>
      <c r="C74" s="281"/>
      <c r="D74" s="281"/>
      <c r="E74" s="281"/>
      <c r="F74" s="281"/>
      <c r="G74" s="281"/>
      <c r="H74" s="281"/>
      <c r="I74" s="281"/>
      <c r="J74" s="281"/>
      <c r="K74" s="282"/>
    </row>
    <row r="75" s="1" customFormat="1" ht="45" customHeight="1">
      <c r="B75" s="283"/>
      <c r="C75" s="284" t="s">
        <v>2104</v>
      </c>
      <c r="D75" s="284"/>
      <c r="E75" s="284"/>
      <c r="F75" s="284"/>
      <c r="G75" s="284"/>
      <c r="H75" s="284"/>
      <c r="I75" s="284"/>
      <c r="J75" s="284"/>
      <c r="K75" s="285"/>
    </row>
    <row r="76" s="1" customFormat="1" ht="17.25" customHeight="1">
      <c r="B76" s="283"/>
      <c r="C76" s="286" t="s">
        <v>2105</v>
      </c>
      <c r="D76" s="286"/>
      <c r="E76" s="286"/>
      <c r="F76" s="286" t="s">
        <v>2106</v>
      </c>
      <c r="G76" s="287"/>
      <c r="H76" s="286" t="s">
        <v>55</v>
      </c>
      <c r="I76" s="286" t="s">
        <v>58</v>
      </c>
      <c r="J76" s="286" t="s">
        <v>2107</v>
      </c>
      <c r="K76" s="285"/>
    </row>
    <row r="77" s="1" customFormat="1" ht="17.25" customHeight="1">
      <c r="B77" s="283"/>
      <c r="C77" s="288" t="s">
        <v>2108</v>
      </c>
      <c r="D77" s="288"/>
      <c r="E77" s="288"/>
      <c r="F77" s="289" t="s">
        <v>2109</v>
      </c>
      <c r="G77" s="290"/>
      <c r="H77" s="288"/>
      <c r="I77" s="288"/>
      <c r="J77" s="288" t="s">
        <v>2110</v>
      </c>
      <c r="K77" s="285"/>
    </row>
    <row r="78" s="1" customFormat="1" ht="5.25" customHeight="1">
      <c r="B78" s="283"/>
      <c r="C78" s="291"/>
      <c r="D78" s="291"/>
      <c r="E78" s="291"/>
      <c r="F78" s="291"/>
      <c r="G78" s="292"/>
      <c r="H78" s="291"/>
      <c r="I78" s="291"/>
      <c r="J78" s="291"/>
      <c r="K78" s="285"/>
    </row>
    <row r="79" s="1" customFormat="1" ht="15" customHeight="1">
      <c r="B79" s="283"/>
      <c r="C79" s="271" t="s">
        <v>54</v>
      </c>
      <c r="D79" s="293"/>
      <c r="E79" s="293"/>
      <c r="F79" s="294" t="s">
        <v>2111</v>
      </c>
      <c r="G79" s="295"/>
      <c r="H79" s="271" t="s">
        <v>2112</v>
      </c>
      <c r="I79" s="271" t="s">
        <v>2113</v>
      </c>
      <c r="J79" s="271">
        <v>20</v>
      </c>
      <c r="K79" s="285"/>
    </row>
    <row r="80" s="1" customFormat="1" ht="15" customHeight="1">
      <c r="B80" s="283"/>
      <c r="C80" s="271" t="s">
        <v>2114</v>
      </c>
      <c r="D80" s="271"/>
      <c r="E80" s="271"/>
      <c r="F80" s="294" t="s">
        <v>2111</v>
      </c>
      <c r="G80" s="295"/>
      <c r="H80" s="271" t="s">
        <v>2115</v>
      </c>
      <c r="I80" s="271" t="s">
        <v>2113</v>
      </c>
      <c r="J80" s="271">
        <v>120</v>
      </c>
      <c r="K80" s="285"/>
    </row>
    <row r="81" s="1" customFormat="1" ht="15" customHeight="1">
      <c r="B81" s="296"/>
      <c r="C81" s="271" t="s">
        <v>2116</v>
      </c>
      <c r="D81" s="271"/>
      <c r="E81" s="271"/>
      <c r="F81" s="294" t="s">
        <v>2117</v>
      </c>
      <c r="G81" s="295"/>
      <c r="H81" s="271" t="s">
        <v>2118</v>
      </c>
      <c r="I81" s="271" t="s">
        <v>2113</v>
      </c>
      <c r="J81" s="271">
        <v>50</v>
      </c>
      <c r="K81" s="285"/>
    </row>
    <row r="82" s="1" customFormat="1" ht="15" customHeight="1">
      <c r="B82" s="296"/>
      <c r="C82" s="271" t="s">
        <v>2119</v>
      </c>
      <c r="D82" s="271"/>
      <c r="E82" s="271"/>
      <c r="F82" s="294" t="s">
        <v>2111</v>
      </c>
      <c r="G82" s="295"/>
      <c r="H82" s="271" t="s">
        <v>2120</v>
      </c>
      <c r="I82" s="271" t="s">
        <v>2121</v>
      </c>
      <c r="J82" s="271"/>
      <c r="K82" s="285"/>
    </row>
    <row r="83" s="1" customFormat="1" ht="15" customHeight="1">
      <c r="B83" s="296"/>
      <c r="C83" s="297" t="s">
        <v>2122</v>
      </c>
      <c r="D83" s="297"/>
      <c r="E83" s="297"/>
      <c r="F83" s="298" t="s">
        <v>2117</v>
      </c>
      <c r="G83" s="297"/>
      <c r="H83" s="297" t="s">
        <v>2123</v>
      </c>
      <c r="I83" s="297" t="s">
        <v>2113</v>
      </c>
      <c r="J83" s="297">
        <v>15</v>
      </c>
      <c r="K83" s="285"/>
    </row>
    <row r="84" s="1" customFormat="1" ht="15" customHeight="1">
      <c r="B84" s="296"/>
      <c r="C84" s="297" t="s">
        <v>2124</v>
      </c>
      <c r="D84" s="297"/>
      <c r="E84" s="297"/>
      <c r="F84" s="298" t="s">
        <v>2117</v>
      </c>
      <c r="G84" s="297"/>
      <c r="H84" s="297" t="s">
        <v>2125</v>
      </c>
      <c r="I84" s="297" t="s">
        <v>2113</v>
      </c>
      <c r="J84" s="297">
        <v>15</v>
      </c>
      <c r="K84" s="285"/>
    </row>
    <row r="85" s="1" customFormat="1" ht="15" customHeight="1">
      <c r="B85" s="296"/>
      <c r="C85" s="297" t="s">
        <v>2126</v>
      </c>
      <c r="D85" s="297"/>
      <c r="E85" s="297"/>
      <c r="F85" s="298" t="s">
        <v>2117</v>
      </c>
      <c r="G85" s="297"/>
      <c r="H85" s="297" t="s">
        <v>2127</v>
      </c>
      <c r="I85" s="297" t="s">
        <v>2113</v>
      </c>
      <c r="J85" s="297">
        <v>20</v>
      </c>
      <c r="K85" s="285"/>
    </row>
    <row r="86" s="1" customFormat="1" ht="15" customHeight="1">
      <c r="B86" s="296"/>
      <c r="C86" s="297" t="s">
        <v>2128</v>
      </c>
      <c r="D86" s="297"/>
      <c r="E86" s="297"/>
      <c r="F86" s="298" t="s">
        <v>2117</v>
      </c>
      <c r="G86" s="297"/>
      <c r="H86" s="297" t="s">
        <v>2129</v>
      </c>
      <c r="I86" s="297" t="s">
        <v>2113</v>
      </c>
      <c r="J86" s="297">
        <v>20</v>
      </c>
      <c r="K86" s="285"/>
    </row>
    <row r="87" s="1" customFormat="1" ht="15" customHeight="1">
      <c r="B87" s="296"/>
      <c r="C87" s="271" t="s">
        <v>2130</v>
      </c>
      <c r="D87" s="271"/>
      <c r="E87" s="271"/>
      <c r="F87" s="294" t="s">
        <v>2117</v>
      </c>
      <c r="G87" s="295"/>
      <c r="H87" s="271" t="s">
        <v>2131</v>
      </c>
      <c r="I87" s="271" t="s">
        <v>2113</v>
      </c>
      <c r="J87" s="271">
        <v>50</v>
      </c>
      <c r="K87" s="285"/>
    </row>
    <row r="88" s="1" customFormat="1" ht="15" customHeight="1">
      <c r="B88" s="296"/>
      <c r="C88" s="271" t="s">
        <v>2132</v>
      </c>
      <c r="D88" s="271"/>
      <c r="E88" s="271"/>
      <c r="F88" s="294" t="s">
        <v>2117</v>
      </c>
      <c r="G88" s="295"/>
      <c r="H88" s="271" t="s">
        <v>2133</v>
      </c>
      <c r="I88" s="271" t="s">
        <v>2113</v>
      </c>
      <c r="J88" s="271">
        <v>20</v>
      </c>
      <c r="K88" s="285"/>
    </row>
    <row r="89" s="1" customFormat="1" ht="15" customHeight="1">
      <c r="B89" s="296"/>
      <c r="C89" s="271" t="s">
        <v>2134</v>
      </c>
      <c r="D89" s="271"/>
      <c r="E89" s="271"/>
      <c r="F89" s="294" t="s">
        <v>2117</v>
      </c>
      <c r="G89" s="295"/>
      <c r="H89" s="271" t="s">
        <v>2135</v>
      </c>
      <c r="I89" s="271" t="s">
        <v>2113</v>
      </c>
      <c r="J89" s="271">
        <v>20</v>
      </c>
      <c r="K89" s="285"/>
    </row>
    <row r="90" s="1" customFormat="1" ht="15" customHeight="1">
      <c r="B90" s="296"/>
      <c r="C90" s="271" t="s">
        <v>2136</v>
      </c>
      <c r="D90" s="271"/>
      <c r="E90" s="271"/>
      <c r="F90" s="294" t="s">
        <v>2117</v>
      </c>
      <c r="G90" s="295"/>
      <c r="H90" s="271" t="s">
        <v>2137</v>
      </c>
      <c r="I90" s="271" t="s">
        <v>2113</v>
      </c>
      <c r="J90" s="271">
        <v>50</v>
      </c>
      <c r="K90" s="285"/>
    </row>
    <row r="91" s="1" customFormat="1" ht="15" customHeight="1">
      <c r="B91" s="296"/>
      <c r="C91" s="271" t="s">
        <v>2138</v>
      </c>
      <c r="D91" s="271"/>
      <c r="E91" s="271"/>
      <c r="F91" s="294" t="s">
        <v>2117</v>
      </c>
      <c r="G91" s="295"/>
      <c r="H91" s="271" t="s">
        <v>2138</v>
      </c>
      <c r="I91" s="271" t="s">
        <v>2113</v>
      </c>
      <c r="J91" s="271">
        <v>50</v>
      </c>
      <c r="K91" s="285"/>
    </row>
    <row r="92" s="1" customFormat="1" ht="15" customHeight="1">
      <c r="B92" s="296"/>
      <c r="C92" s="271" t="s">
        <v>2139</v>
      </c>
      <c r="D92" s="271"/>
      <c r="E92" s="271"/>
      <c r="F92" s="294" t="s">
        <v>2117</v>
      </c>
      <c r="G92" s="295"/>
      <c r="H92" s="271" t="s">
        <v>2140</v>
      </c>
      <c r="I92" s="271" t="s">
        <v>2113</v>
      </c>
      <c r="J92" s="271">
        <v>255</v>
      </c>
      <c r="K92" s="285"/>
    </row>
    <row r="93" s="1" customFormat="1" ht="15" customHeight="1">
      <c r="B93" s="296"/>
      <c r="C93" s="271" t="s">
        <v>2141</v>
      </c>
      <c r="D93" s="271"/>
      <c r="E93" s="271"/>
      <c r="F93" s="294" t="s">
        <v>2111</v>
      </c>
      <c r="G93" s="295"/>
      <c r="H93" s="271" t="s">
        <v>2142</v>
      </c>
      <c r="I93" s="271" t="s">
        <v>2143</v>
      </c>
      <c r="J93" s="271"/>
      <c r="K93" s="285"/>
    </row>
    <row r="94" s="1" customFormat="1" ht="15" customHeight="1">
      <c r="B94" s="296"/>
      <c r="C94" s="271" t="s">
        <v>2144</v>
      </c>
      <c r="D94" s="271"/>
      <c r="E94" s="271"/>
      <c r="F94" s="294" t="s">
        <v>2111</v>
      </c>
      <c r="G94" s="295"/>
      <c r="H94" s="271" t="s">
        <v>2145</v>
      </c>
      <c r="I94" s="271" t="s">
        <v>2146</v>
      </c>
      <c r="J94" s="271"/>
      <c r="K94" s="285"/>
    </row>
    <row r="95" s="1" customFormat="1" ht="15" customHeight="1">
      <c r="B95" s="296"/>
      <c r="C95" s="271" t="s">
        <v>2147</v>
      </c>
      <c r="D95" s="271"/>
      <c r="E95" s="271"/>
      <c r="F95" s="294" t="s">
        <v>2111</v>
      </c>
      <c r="G95" s="295"/>
      <c r="H95" s="271" t="s">
        <v>2147</v>
      </c>
      <c r="I95" s="271" t="s">
        <v>2146</v>
      </c>
      <c r="J95" s="271"/>
      <c r="K95" s="285"/>
    </row>
    <row r="96" s="1" customFormat="1" ht="15" customHeight="1">
      <c r="B96" s="296"/>
      <c r="C96" s="271" t="s">
        <v>39</v>
      </c>
      <c r="D96" s="271"/>
      <c r="E96" s="271"/>
      <c r="F96" s="294" t="s">
        <v>2111</v>
      </c>
      <c r="G96" s="295"/>
      <c r="H96" s="271" t="s">
        <v>2148</v>
      </c>
      <c r="I96" s="271" t="s">
        <v>2146</v>
      </c>
      <c r="J96" s="271"/>
      <c r="K96" s="285"/>
    </row>
    <row r="97" s="1" customFormat="1" ht="15" customHeight="1">
      <c r="B97" s="296"/>
      <c r="C97" s="271" t="s">
        <v>49</v>
      </c>
      <c r="D97" s="271"/>
      <c r="E97" s="271"/>
      <c r="F97" s="294" t="s">
        <v>2111</v>
      </c>
      <c r="G97" s="295"/>
      <c r="H97" s="271" t="s">
        <v>2149</v>
      </c>
      <c r="I97" s="271" t="s">
        <v>2146</v>
      </c>
      <c r="J97" s="271"/>
      <c r="K97" s="285"/>
    </row>
    <row r="98" s="1" customFormat="1" ht="15" customHeight="1">
      <c r="B98" s="299"/>
      <c r="C98" s="300"/>
      <c r="D98" s="300"/>
      <c r="E98" s="300"/>
      <c r="F98" s="300"/>
      <c r="G98" s="300"/>
      <c r="H98" s="300"/>
      <c r="I98" s="300"/>
      <c r="J98" s="300"/>
      <c r="K98" s="301"/>
    </row>
    <row r="99" s="1" customFormat="1" ht="18.75" customHeight="1">
      <c r="B99" s="302"/>
      <c r="C99" s="303"/>
      <c r="D99" s="303"/>
      <c r="E99" s="303"/>
      <c r="F99" s="303"/>
      <c r="G99" s="303"/>
      <c r="H99" s="303"/>
      <c r="I99" s="303"/>
      <c r="J99" s="303"/>
      <c r="K99" s="302"/>
    </row>
    <row r="100" s="1" customFormat="1" ht="18.75" customHeight="1">
      <c r="B100" s="279"/>
      <c r="C100" s="279"/>
      <c r="D100" s="279"/>
      <c r="E100" s="279"/>
      <c r="F100" s="279"/>
      <c r="G100" s="279"/>
      <c r="H100" s="279"/>
      <c r="I100" s="279"/>
      <c r="J100" s="279"/>
      <c r="K100" s="279"/>
    </row>
    <row r="101" s="1" customFormat="1" ht="7.5" customHeight="1">
      <c r="B101" s="280"/>
      <c r="C101" s="281"/>
      <c r="D101" s="281"/>
      <c r="E101" s="281"/>
      <c r="F101" s="281"/>
      <c r="G101" s="281"/>
      <c r="H101" s="281"/>
      <c r="I101" s="281"/>
      <c r="J101" s="281"/>
      <c r="K101" s="282"/>
    </row>
    <row r="102" s="1" customFormat="1" ht="45" customHeight="1">
      <c r="B102" s="283"/>
      <c r="C102" s="284" t="s">
        <v>2150</v>
      </c>
      <c r="D102" s="284"/>
      <c r="E102" s="284"/>
      <c r="F102" s="284"/>
      <c r="G102" s="284"/>
      <c r="H102" s="284"/>
      <c r="I102" s="284"/>
      <c r="J102" s="284"/>
      <c r="K102" s="285"/>
    </row>
    <row r="103" s="1" customFormat="1" ht="17.25" customHeight="1">
      <c r="B103" s="283"/>
      <c r="C103" s="286" t="s">
        <v>2105</v>
      </c>
      <c r="D103" s="286"/>
      <c r="E103" s="286"/>
      <c r="F103" s="286" t="s">
        <v>2106</v>
      </c>
      <c r="G103" s="287"/>
      <c r="H103" s="286" t="s">
        <v>55</v>
      </c>
      <c r="I103" s="286" t="s">
        <v>58</v>
      </c>
      <c r="J103" s="286" t="s">
        <v>2107</v>
      </c>
      <c r="K103" s="285"/>
    </row>
    <row r="104" s="1" customFormat="1" ht="17.25" customHeight="1">
      <c r="B104" s="283"/>
      <c r="C104" s="288" t="s">
        <v>2108</v>
      </c>
      <c r="D104" s="288"/>
      <c r="E104" s="288"/>
      <c r="F104" s="289" t="s">
        <v>2109</v>
      </c>
      <c r="G104" s="290"/>
      <c r="H104" s="288"/>
      <c r="I104" s="288"/>
      <c r="J104" s="288" t="s">
        <v>2110</v>
      </c>
      <c r="K104" s="285"/>
    </row>
    <row r="105" s="1" customFormat="1" ht="5.25" customHeight="1">
      <c r="B105" s="283"/>
      <c r="C105" s="286"/>
      <c r="D105" s="286"/>
      <c r="E105" s="286"/>
      <c r="F105" s="286"/>
      <c r="G105" s="304"/>
      <c r="H105" s="286"/>
      <c r="I105" s="286"/>
      <c r="J105" s="286"/>
      <c r="K105" s="285"/>
    </row>
    <row r="106" s="1" customFormat="1" ht="15" customHeight="1">
      <c r="B106" s="283"/>
      <c r="C106" s="271" t="s">
        <v>54</v>
      </c>
      <c r="D106" s="293"/>
      <c r="E106" s="293"/>
      <c r="F106" s="294" t="s">
        <v>2111</v>
      </c>
      <c r="G106" s="271"/>
      <c r="H106" s="271" t="s">
        <v>2151</v>
      </c>
      <c r="I106" s="271" t="s">
        <v>2113</v>
      </c>
      <c r="J106" s="271">
        <v>20</v>
      </c>
      <c r="K106" s="285"/>
    </row>
    <row r="107" s="1" customFormat="1" ht="15" customHeight="1">
      <c r="B107" s="283"/>
      <c r="C107" s="271" t="s">
        <v>2114</v>
      </c>
      <c r="D107" s="271"/>
      <c r="E107" s="271"/>
      <c r="F107" s="294" t="s">
        <v>2111</v>
      </c>
      <c r="G107" s="271"/>
      <c r="H107" s="271" t="s">
        <v>2151</v>
      </c>
      <c r="I107" s="271" t="s">
        <v>2113</v>
      </c>
      <c r="J107" s="271">
        <v>120</v>
      </c>
      <c r="K107" s="285"/>
    </row>
    <row r="108" s="1" customFormat="1" ht="15" customHeight="1">
      <c r="B108" s="296"/>
      <c r="C108" s="271" t="s">
        <v>2116</v>
      </c>
      <c r="D108" s="271"/>
      <c r="E108" s="271"/>
      <c r="F108" s="294" t="s">
        <v>2117</v>
      </c>
      <c r="G108" s="271"/>
      <c r="H108" s="271" t="s">
        <v>2151</v>
      </c>
      <c r="I108" s="271" t="s">
        <v>2113</v>
      </c>
      <c r="J108" s="271">
        <v>50</v>
      </c>
      <c r="K108" s="285"/>
    </row>
    <row r="109" s="1" customFormat="1" ht="15" customHeight="1">
      <c r="B109" s="296"/>
      <c r="C109" s="271" t="s">
        <v>2119</v>
      </c>
      <c r="D109" s="271"/>
      <c r="E109" s="271"/>
      <c r="F109" s="294" t="s">
        <v>2111</v>
      </c>
      <c r="G109" s="271"/>
      <c r="H109" s="271" t="s">
        <v>2151</v>
      </c>
      <c r="I109" s="271" t="s">
        <v>2121</v>
      </c>
      <c r="J109" s="271"/>
      <c r="K109" s="285"/>
    </row>
    <row r="110" s="1" customFormat="1" ht="15" customHeight="1">
      <c r="B110" s="296"/>
      <c r="C110" s="271" t="s">
        <v>2130</v>
      </c>
      <c r="D110" s="271"/>
      <c r="E110" s="271"/>
      <c r="F110" s="294" t="s">
        <v>2117</v>
      </c>
      <c r="G110" s="271"/>
      <c r="H110" s="271" t="s">
        <v>2151</v>
      </c>
      <c r="I110" s="271" t="s">
        <v>2113</v>
      </c>
      <c r="J110" s="271">
        <v>50</v>
      </c>
      <c r="K110" s="285"/>
    </row>
    <row r="111" s="1" customFormat="1" ht="15" customHeight="1">
      <c r="B111" s="296"/>
      <c r="C111" s="271" t="s">
        <v>2138</v>
      </c>
      <c r="D111" s="271"/>
      <c r="E111" s="271"/>
      <c r="F111" s="294" t="s">
        <v>2117</v>
      </c>
      <c r="G111" s="271"/>
      <c r="H111" s="271" t="s">
        <v>2151</v>
      </c>
      <c r="I111" s="271" t="s">
        <v>2113</v>
      </c>
      <c r="J111" s="271">
        <v>50</v>
      </c>
      <c r="K111" s="285"/>
    </row>
    <row r="112" s="1" customFormat="1" ht="15" customHeight="1">
      <c r="B112" s="296"/>
      <c r="C112" s="271" t="s">
        <v>2136</v>
      </c>
      <c r="D112" s="271"/>
      <c r="E112" s="271"/>
      <c r="F112" s="294" t="s">
        <v>2117</v>
      </c>
      <c r="G112" s="271"/>
      <c r="H112" s="271" t="s">
        <v>2151</v>
      </c>
      <c r="I112" s="271" t="s">
        <v>2113</v>
      </c>
      <c r="J112" s="271">
        <v>50</v>
      </c>
      <c r="K112" s="285"/>
    </row>
    <row r="113" s="1" customFormat="1" ht="15" customHeight="1">
      <c r="B113" s="296"/>
      <c r="C113" s="271" t="s">
        <v>54</v>
      </c>
      <c r="D113" s="271"/>
      <c r="E113" s="271"/>
      <c r="F113" s="294" t="s">
        <v>2111</v>
      </c>
      <c r="G113" s="271"/>
      <c r="H113" s="271" t="s">
        <v>2152</v>
      </c>
      <c r="I113" s="271" t="s">
        <v>2113</v>
      </c>
      <c r="J113" s="271">
        <v>20</v>
      </c>
      <c r="K113" s="285"/>
    </row>
    <row r="114" s="1" customFormat="1" ht="15" customHeight="1">
      <c r="B114" s="296"/>
      <c r="C114" s="271" t="s">
        <v>2153</v>
      </c>
      <c r="D114" s="271"/>
      <c r="E114" s="271"/>
      <c r="F114" s="294" t="s">
        <v>2111</v>
      </c>
      <c r="G114" s="271"/>
      <c r="H114" s="271" t="s">
        <v>2154</v>
      </c>
      <c r="I114" s="271" t="s">
        <v>2113</v>
      </c>
      <c r="J114" s="271">
        <v>120</v>
      </c>
      <c r="K114" s="285"/>
    </row>
    <row r="115" s="1" customFormat="1" ht="15" customHeight="1">
      <c r="B115" s="296"/>
      <c r="C115" s="271" t="s">
        <v>39</v>
      </c>
      <c r="D115" s="271"/>
      <c r="E115" s="271"/>
      <c r="F115" s="294" t="s">
        <v>2111</v>
      </c>
      <c r="G115" s="271"/>
      <c r="H115" s="271" t="s">
        <v>2155</v>
      </c>
      <c r="I115" s="271" t="s">
        <v>2146</v>
      </c>
      <c r="J115" s="271"/>
      <c r="K115" s="285"/>
    </row>
    <row r="116" s="1" customFormat="1" ht="15" customHeight="1">
      <c r="B116" s="296"/>
      <c r="C116" s="271" t="s">
        <v>49</v>
      </c>
      <c r="D116" s="271"/>
      <c r="E116" s="271"/>
      <c r="F116" s="294" t="s">
        <v>2111</v>
      </c>
      <c r="G116" s="271"/>
      <c r="H116" s="271" t="s">
        <v>2156</v>
      </c>
      <c r="I116" s="271" t="s">
        <v>2146</v>
      </c>
      <c r="J116" s="271"/>
      <c r="K116" s="285"/>
    </row>
    <row r="117" s="1" customFormat="1" ht="15" customHeight="1">
      <c r="B117" s="296"/>
      <c r="C117" s="271" t="s">
        <v>58</v>
      </c>
      <c r="D117" s="271"/>
      <c r="E117" s="271"/>
      <c r="F117" s="294" t="s">
        <v>2111</v>
      </c>
      <c r="G117" s="271"/>
      <c r="H117" s="271" t="s">
        <v>2157</v>
      </c>
      <c r="I117" s="271" t="s">
        <v>2158</v>
      </c>
      <c r="J117" s="271"/>
      <c r="K117" s="285"/>
    </row>
    <row r="118" s="1" customFormat="1" ht="15" customHeight="1">
      <c r="B118" s="299"/>
      <c r="C118" s="305"/>
      <c r="D118" s="305"/>
      <c r="E118" s="305"/>
      <c r="F118" s="305"/>
      <c r="G118" s="305"/>
      <c r="H118" s="305"/>
      <c r="I118" s="305"/>
      <c r="J118" s="305"/>
      <c r="K118" s="301"/>
    </row>
    <row r="119" s="1" customFormat="1" ht="18.75" customHeight="1">
      <c r="B119" s="306"/>
      <c r="C119" s="307"/>
      <c r="D119" s="307"/>
      <c r="E119" s="307"/>
      <c r="F119" s="308"/>
      <c r="G119" s="307"/>
      <c r="H119" s="307"/>
      <c r="I119" s="307"/>
      <c r="J119" s="307"/>
      <c r="K119" s="306"/>
    </row>
    <row r="120" s="1" customFormat="1" ht="18.75" customHeight="1">
      <c r="B120" s="279"/>
      <c r="C120" s="279"/>
      <c r="D120" s="279"/>
      <c r="E120" s="279"/>
      <c r="F120" s="279"/>
      <c r="G120" s="279"/>
      <c r="H120" s="279"/>
      <c r="I120" s="279"/>
      <c r="J120" s="279"/>
      <c r="K120" s="279"/>
    </row>
    <row r="121" s="1" customFormat="1" ht="7.5" customHeight="1">
      <c r="B121" s="309"/>
      <c r="C121" s="310"/>
      <c r="D121" s="310"/>
      <c r="E121" s="310"/>
      <c r="F121" s="310"/>
      <c r="G121" s="310"/>
      <c r="H121" s="310"/>
      <c r="I121" s="310"/>
      <c r="J121" s="310"/>
      <c r="K121" s="311"/>
    </row>
    <row r="122" s="1" customFormat="1" ht="45" customHeight="1">
      <c r="B122" s="312"/>
      <c r="C122" s="262" t="s">
        <v>2159</v>
      </c>
      <c r="D122" s="262"/>
      <c r="E122" s="262"/>
      <c r="F122" s="262"/>
      <c r="G122" s="262"/>
      <c r="H122" s="262"/>
      <c r="I122" s="262"/>
      <c r="J122" s="262"/>
      <c r="K122" s="313"/>
    </row>
    <row r="123" s="1" customFormat="1" ht="17.25" customHeight="1">
      <c r="B123" s="314"/>
      <c r="C123" s="286" t="s">
        <v>2105</v>
      </c>
      <c r="D123" s="286"/>
      <c r="E123" s="286"/>
      <c r="F123" s="286" t="s">
        <v>2106</v>
      </c>
      <c r="G123" s="287"/>
      <c r="H123" s="286" t="s">
        <v>55</v>
      </c>
      <c r="I123" s="286" t="s">
        <v>58</v>
      </c>
      <c r="J123" s="286" t="s">
        <v>2107</v>
      </c>
      <c r="K123" s="315"/>
    </row>
    <row r="124" s="1" customFormat="1" ht="17.25" customHeight="1">
      <c r="B124" s="314"/>
      <c r="C124" s="288" t="s">
        <v>2108</v>
      </c>
      <c r="D124" s="288"/>
      <c r="E124" s="288"/>
      <c r="F124" s="289" t="s">
        <v>2109</v>
      </c>
      <c r="G124" s="290"/>
      <c r="H124" s="288"/>
      <c r="I124" s="288"/>
      <c r="J124" s="288" t="s">
        <v>2110</v>
      </c>
      <c r="K124" s="315"/>
    </row>
    <row r="125" s="1" customFormat="1" ht="5.25" customHeight="1">
      <c r="B125" s="316"/>
      <c r="C125" s="291"/>
      <c r="D125" s="291"/>
      <c r="E125" s="291"/>
      <c r="F125" s="291"/>
      <c r="G125" s="317"/>
      <c r="H125" s="291"/>
      <c r="I125" s="291"/>
      <c r="J125" s="291"/>
      <c r="K125" s="318"/>
    </row>
    <row r="126" s="1" customFormat="1" ht="15" customHeight="1">
      <c r="B126" s="316"/>
      <c r="C126" s="271" t="s">
        <v>2114</v>
      </c>
      <c r="D126" s="293"/>
      <c r="E126" s="293"/>
      <c r="F126" s="294" t="s">
        <v>2111</v>
      </c>
      <c r="G126" s="271"/>
      <c r="H126" s="271" t="s">
        <v>2151</v>
      </c>
      <c r="I126" s="271" t="s">
        <v>2113</v>
      </c>
      <c r="J126" s="271">
        <v>120</v>
      </c>
      <c r="K126" s="319"/>
    </row>
    <row r="127" s="1" customFormat="1" ht="15" customHeight="1">
      <c r="B127" s="316"/>
      <c r="C127" s="271" t="s">
        <v>2160</v>
      </c>
      <c r="D127" s="271"/>
      <c r="E127" s="271"/>
      <c r="F127" s="294" t="s">
        <v>2111</v>
      </c>
      <c r="G127" s="271"/>
      <c r="H127" s="271" t="s">
        <v>2161</v>
      </c>
      <c r="I127" s="271" t="s">
        <v>2113</v>
      </c>
      <c r="J127" s="271" t="s">
        <v>2162</v>
      </c>
      <c r="K127" s="319"/>
    </row>
    <row r="128" s="1" customFormat="1" ht="15" customHeight="1">
      <c r="B128" s="316"/>
      <c r="C128" s="271" t="s">
        <v>94</v>
      </c>
      <c r="D128" s="271"/>
      <c r="E128" s="271"/>
      <c r="F128" s="294" t="s">
        <v>2111</v>
      </c>
      <c r="G128" s="271"/>
      <c r="H128" s="271" t="s">
        <v>2163</v>
      </c>
      <c r="I128" s="271" t="s">
        <v>2113</v>
      </c>
      <c r="J128" s="271" t="s">
        <v>2162</v>
      </c>
      <c r="K128" s="319"/>
    </row>
    <row r="129" s="1" customFormat="1" ht="15" customHeight="1">
      <c r="B129" s="316"/>
      <c r="C129" s="271" t="s">
        <v>2122</v>
      </c>
      <c r="D129" s="271"/>
      <c r="E129" s="271"/>
      <c r="F129" s="294" t="s">
        <v>2117</v>
      </c>
      <c r="G129" s="271"/>
      <c r="H129" s="271" t="s">
        <v>2123</v>
      </c>
      <c r="I129" s="271" t="s">
        <v>2113</v>
      </c>
      <c r="J129" s="271">
        <v>15</v>
      </c>
      <c r="K129" s="319"/>
    </row>
    <row r="130" s="1" customFormat="1" ht="15" customHeight="1">
      <c r="B130" s="316"/>
      <c r="C130" s="297" t="s">
        <v>2124</v>
      </c>
      <c r="D130" s="297"/>
      <c r="E130" s="297"/>
      <c r="F130" s="298" t="s">
        <v>2117</v>
      </c>
      <c r="G130" s="297"/>
      <c r="H130" s="297" t="s">
        <v>2125</v>
      </c>
      <c r="I130" s="297" t="s">
        <v>2113</v>
      </c>
      <c r="J130" s="297">
        <v>15</v>
      </c>
      <c r="K130" s="319"/>
    </row>
    <row r="131" s="1" customFormat="1" ht="15" customHeight="1">
      <c r="B131" s="316"/>
      <c r="C131" s="297" t="s">
        <v>2126</v>
      </c>
      <c r="D131" s="297"/>
      <c r="E131" s="297"/>
      <c r="F131" s="298" t="s">
        <v>2117</v>
      </c>
      <c r="G131" s="297"/>
      <c r="H131" s="297" t="s">
        <v>2127</v>
      </c>
      <c r="I131" s="297" t="s">
        <v>2113</v>
      </c>
      <c r="J131" s="297">
        <v>20</v>
      </c>
      <c r="K131" s="319"/>
    </row>
    <row r="132" s="1" customFormat="1" ht="15" customHeight="1">
      <c r="B132" s="316"/>
      <c r="C132" s="297" t="s">
        <v>2128</v>
      </c>
      <c r="D132" s="297"/>
      <c r="E132" s="297"/>
      <c r="F132" s="298" t="s">
        <v>2117</v>
      </c>
      <c r="G132" s="297"/>
      <c r="H132" s="297" t="s">
        <v>2129</v>
      </c>
      <c r="I132" s="297" t="s">
        <v>2113</v>
      </c>
      <c r="J132" s="297">
        <v>20</v>
      </c>
      <c r="K132" s="319"/>
    </row>
    <row r="133" s="1" customFormat="1" ht="15" customHeight="1">
      <c r="B133" s="316"/>
      <c r="C133" s="271" t="s">
        <v>2116</v>
      </c>
      <c r="D133" s="271"/>
      <c r="E133" s="271"/>
      <c r="F133" s="294" t="s">
        <v>2117</v>
      </c>
      <c r="G133" s="271"/>
      <c r="H133" s="271" t="s">
        <v>2151</v>
      </c>
      <c r="I133" s="271" t="s">
        <v>2113</v>
      </c>
      <c r="J133" s="271">
        <v>50</v>
      </c>
      <c r="K133" s="319"/>
    </row>
    <row r="134" s="1" customFormat="1" ht="15" customHeight="1">
      <c r="B134" s="316"/>
      <c r="C134" s="271" t="s">
        <v>2130</v>
      </c>
      <c r="D134" s="271"/>
      <c r="E134" s="271"/>
      <c r="F134" s="294" t="s">
        <v>2117</v>
      </c>
      <c r="G134" s="271"/>
      <c r="H134" s="271" t="s">
        <v>2151</v>
      </c>
      <c r="I134" s="271" t="s">
        <v>2113</v>
      </c>
      <c r="J134" s="271">
        <v>50</v>
      </c>
      <c r="K134" s="319"/>
    </row>
    <row r="135" s="1" customFormat="1" ht="15" customHeight="1">
      <c r="B135" s="316"/>
      <c r="C135" s="271" t="s">
        <v>2136</v>
      </c>
      <c r="D135" s="271"/>
      <c r="E135" s="271"/>
      <c r="F135" s="294" t="s">
        <v>2117</v>
      </c>
      <c r="G135" s="271"/>
      <c r="H135" s="271" t="s">
        <v>2151</v>
      </c>
      <c r="I135" s="271" t="s">
        <v>2113</v>
      </c>
      <c r="J135" s="271">
        <v>50</v>
      </c>
      <c r="K135" s="319"/>
    </row>
    <row r="136" s="1" customFormat="1" ht="15" customHeight="1">
      <c r="B136" s="316"/>
      <c r="C136" s="271" t="s">
        <v>2138</v>
      </c>
      <c r="D136" s="271"/>
      <c r="E136" s="271"/>
      <c r="F136" s="294" t="s">
        <v>2117</v>
      </c>
      <c r="G136" s="271"/>
      <c r="H136" s="271" t="s">
        <v>2151</v>
      </c>
      <c r="I136" s="271" t="s">
        <v>2113</v>
      </c>
      <c r="J136" s="271">
        <v>50</v>
      </c>
      <c r="K136" s="319"/>
    </row>
    <row r="137" s="1" customFormat="1" ht="15" customHeight="1">
      <c r="B137" s="316"/>
      <c r="C137" s="271" t="s">
        <v>2139</v>
      </c>
      <c r="D137" s="271"/>
      <c r="E137" s="271"/>
      <c r="F137" s="294" t="s">
        <v>2117</v>
      </c>
      <c r="G137" s="271"/>
      <c r="H137" s="271" t="s">
        <v>2164</v>
      </c>
      <c r="I137" s="271" t="s">
        <v>2113</v>
      </c>
      <c r="J137" s="271">
        <v>255</v>
      </c>
      <c r="K137" s="319"/>
    </row>
    <row r="138" s="1" customFormat="1" ht="15" customHeight="1">
      <c r="B138" s="316"/>
      <c r="C138" s="271" t="s">
        <v>2141</v>
      </c>
      <c r="D138" s="271"/>
      <c r="E138" s="271"/>
      <c r="F138" s="294" t="s">
        <v>2111</v>
      </c>
      <c r="G138" s="271"/>
      <c r="H138" s="271" t="s">
        <v>2165</v>
      </c>
      <c r="I138" s="271" t="s">
        <v>2143</v>
      </c>
      <c r="J138" s="271"/>
      <c r="K138" s="319"/>
    </row>
    <row r="139" s="1" customFormat="1" ht="15" customHeight="1">
      <c r="B139" s="316"/>
      <c r="C139" s="271" t="s">
        <v>2144</v>
      </c>
      <c r="D139" s="271"/>
      <c r="E139" s="271"/>
      <c r="F139" s="294" t="s">
        <v>2111</v>
      </c>
      <c r="G139" s="271"/>
      <c r="H139" s="271" t="s">
        <v>2166</v>
      </c>
      <c r="I139" s="271" t="s">
        <v>2146</v>
      </c>
      <c r="J139" s="271"/>
      <c r="K139" s="319"/>
    </row>
    <row r="140" s="1" customFormat="1" ht="15" customHeight="1">
      <c r="B140" s="316"/>
      <c r="C140" s="271" t="s">
        <v>2147</v>
      </c>
      <c r="D140" s="271"/>
      <c r="E140" s="271"/>
      <c r="F140" s="294" t="s">
        <v>2111</v>
      </c>
      <c r="G140" s="271"/>
      <c r="H140" s="271" t="s">
        <v>2147</v>
      </c>
      <c r="I140" s="271" t="s">
        <v>2146</v>
      </c>
      <c r="J140" s="271"/>
      <c r="K140" s="319"/>
    </row>
    <row r="141" s="1" customFormat="1" ht="15" customHeight="1">
      <c r="B141" s="316"/>
      <c r="C141" s="271" t="s">
        <v>39</v>
      </c>
      <c r="D141" s="271"/>
      <c r="E141" s="271"/>
      <c r="F141" s="294" t="s">
        <v>2111</v>
      </c>
      <c r="G141" s="271"/>
      <c r="H141" s="271" t="s">
        <v>2167</v>
      </c>
      <c r="I141" s="271" t="s">
        <v>2146</v>
      </c>
      <c r="J141" s="271"/>
      <c r="K141" s="319"/>
    </row>
    <row r="142" s="1" customFormat="1" ht="15" customHeight="1">
      <c r="B142" s="316"/>
      <c r="C142" s="271" t="s">
        <v>2168</v>
      </c>
      <c r="D142" s="271"/>
      <c r="E142" s="271"/>
      <c r="F142" s="294" t="s">
        <v>2111</v>
      </c>
      <c r="G142" s="271"/>
      <c r="H142" s="271" t="s">
        <v>2169</v>
      </c>
      <c r="I142" s="271" t="s">
        <v>2146</v>
      </c>
      <c r="J142" s="271"/>
      <c r="K142" s="319"/>
    </row>
    <row r="143" s="1" customFormat="1" ht="15" customHeight="1">
      <c r="B143" s="320"/>
      <c r="C143" s="321"/>
      <c r="D143" s="321"/>
      <c r="E143" s="321"/>
      <c r="F143" s="321"/>
      <c r="G143" s="321"/>
      <c r="H143" s="321"/>
      <c r="I143" s="321"/>
      <c r="J143" s="321"/>
      <c r="K143" s="322"/>
    </row>
    <row r="144" s="1" customFormat="1" ht="18.75" customHeight="1">
      <c r="B144" s="307"/>
      <c r="C144" s="307"/>
      <c r="D144" s="307"/>
      <c r="E144" s="307"/>
      <c r="F144" s="308"/>
      <c r="G144" s="307"/>
      <c r="H144" s="307"/>
      <c r="I144" s="307"/>
      <c r="J144" s="307"/>
      <c r="K144" s="307"/>
    </row>
    <row r="145" s="1" customFormat="1" ht="18.75" customHeight="1">
      <c r="B145" s="279"/>
      <c r="C145" s="279"/>
      <c r="D145" s="279"/>
      <c r="E145" s="279"/>
      <c r="F145" s="279"/>
      <c r="G145" s="279"/>
      <c r="H145" s="279"/>
      <c r="I145" s="279"/>
      <c r="J145" s="279"/>
      <c r="K145" s="279"/>
    </row>
    <row r="146" s="1" customFormat="1" ht="7.5" customHeight="1">
      <c r="B146" s="280"/>
      <c r="C146" s="281"/>
      <c r="D146" s="281"/>
      <c r="E146" s="281"/>
      <c r="F146" s="281"/>
      <c r="G146" s="281"/>
      <c r="H146" s="281"/>
      <c r="I146" s="281"/>
      <c r="J146" s="281"/>
      <c r="K146" s="282"/>
    </row>
    <row r="147" s="1" customFormat="1" ht="45" customHeight="1">
      <c r="B147" s="283"/>
      <c r="C147" s="284" t="s">
        <v>2170</v>
      </c>
      <c r="D147" s="284"/>
      <c r="E147" s="284"/>
      <c r="F147" s="284"/>
      <c r="G147" s="284"/>
      <c r="H147" s="284"/>
      <c r="I147" s="284"/>
      <c r="J147" s="284"/>
      <c r="K147" s="285"/>
    </row>
    <row r="148" s="1" customFormat="1" ht="17.25" customHeight="1">
      <c r="B148" s="283"/>
      <c r="C148" s="286" t="s">
        <v>2105</v>
      </c>
      <c r="D148" s="286"/>
      <c r="E148" s="286"/>
      <c r="F148" s="286" t="s">
        <v>2106</v>
      </c>
      <c r="G148" s="287"/>
      <c r="H148" s="286" t="s">
        <v>55</v>
      </c>
      <c r="I148" s="286" t="s">
        <v>58</v>
      </c>
      <c r="J148" s="286" t="s">
        <v>2107</v>
      </c>
      <c r="K148" s="285"/>
    </row>
    <row r="149" s="1" customFormat="1" ht="17.25" customHeight="1">
      <c r="B149" s="283"/>
      <c r="C149" s="288" t="s">
        <v>2108</v>
      </c>
      <c r="D149" s="288"/>
      <c r="E149" s="288"/>
      <c r="F149" s="289" t="s">
        <v>2109</v>
      </c>
      <c r="G149" s="290"/>
      <c r="H149" s="288"/>
      <c r="I149" s="288"/>
      <c r="J149" s="288" t="s">
        <v>2110</v>
      </c>
      <c r="K149" s="285"/>
    </row>
    <row r="150" s="1" customFormat="1" ht="5.25" customHeight="1">
      <c r="B150" s="296"/>
      <c r="C150" s="291"/>
      <c r="D150" s="291"/>
      <c r="E150" s="291"/>
      <c r="F150" s="291"/>
      <c r="G150" s="292"/>
      <c r="H150" s="291"/>
      <c r="I150" s="291"/>
      <c r="J150" s="291"/>
      <c r="K150" s="319"/>
    </row>
    <row r="151" s="1" customFormat="1" ht="15" customHeight="1">
      <c r="B151" s="296"/>
      <c r="C151" s="323" t="s">
        <v>2114</v>
      </c>
      <c r="D151" s="271"/>
      <c r="E151" s="271"/>
      <c r="F151" s="324" t="s">
        <v>2111</v>
      </c>
      <c r="G151" s="271"/>
      <c r="H151" s="323" t="s">
        <v>2151</v>
      </c>
      <c r="I151" s="323" t="s">
        <v>2113</v>
      </c>
      <c r="J151" s="323">
        <v>120</v>
      </c>
      <c r="K151" s="319"/>
    </row>
    <row r="152" s="1" customFormat="1" ht="15" customHeight="1">
      <c r="B152" s="296"/>
      <c r="C152" s="323" t="s">
        <v>2160</v>
      </c>
      <c r="D152" s="271"/>
      <c r="E152" s="271"/>
      <c r="F152" s="324" t="s">
        <v>2111</v>
      </c>
      <c r="G152" s="271"/>
      <c r="H152" s="323" t="s">
        <v>2171</v>
      </c>
      <c r="I152" s="323" t="s">
        <v>2113</v>
      </c>
      <c r="J152" s="323" t="s">
        <v>2162</v>
      </c>
      <c r="K152" s="319"/>
    </row>
    <row r="153" s="1" customFormat="1" ht="15" customHeight="1">
      <c r="B153" s="296"/>
      <c r="C153" s="323" t="s">
        <v>94</v>
      </c>
      <c r="D153" s="271"/>
      <c r="E153" s="271"/>
      <c r="F153" s="324" t="s">
        <v>2111</v>
      </c>
      <c r="G153" s="271"/>
      <c r="H153" s="323" t="s">
        <v>2172</v>
      </c>
      <c r="I153" s="323" t="s">
        <v>2113</v>
      </c>
      <c r="J153" s="323" t="s">
        <v>2162</v>
      </c>
      <c r="K153" s="319"/>
    </row>
    <row r="154" s="1" customFormat="1" ht="15" customHeight="1">
      <c r="B154" s="296"/>
      <c r="C154" s="323" t="s">
        <v>2116</v>
      </c>
      <c r="D154" s="271"/>
      <c r="E154" s="271"/>
      <c r="F154" s="324" t="s">
        <v>2117</v>
      </c>
      <c r="G154" s="271"/>
      <c r="H154" s="323" t="s">
        <v>2151</v>
      </c>
      <c r="I154" s="323" t="s">
        <v>2113</v>
      </c>
      <c r="J154" s="323">
        <v>50</v>
      </c>
      <c r="K154" s="319"/>
    </row>
    <row r="155" s="1" customFormat="1" ht="15" customHeight="1">
      <c r="B155" s="296"/>
      <c r="C155" s="323" t="s">
        <v>2119</v>
      </c>
      <c r="D155" s="271"/>
      <c r="E155" s="271"/>
      <c r="F155" s="324" t="s">
        <v>2111</v>
      </c>
      <c r="G155" s="271"/>
      <c r="H155" s="323" t="s">
        <v>2151</v>
      </c>
      <c r="I155" s="323" t="s">
        <v>2121</v>
      </c>
      <c r="J155" s="323"/>
      <c r="K155" s="319"/>
    </row>
    <row r="156" s="1" customFormat="1" ht="15" customHeight="1">
      <c r="B156" s="296"/>
      <c r="C156" s="323" t="s">
        <v>2130</v>
      </c>
      <c r="D156" s="271"/>
      <c r="E156" s="271"/>
      <c r="F156" s="324" t="s">
        <v>2117</v>
      </c>
      <c r="G156" s="271"/>
      <c r="H156" s="323" t="s">
        <v>2151</v>
      </c>
      <c r="I156" s="323" t="s">
        <v>2113</v>
      </c>
      <c r="J156" s="323">
        <v>50</v>
      </c>
      <c r="K156" s="319"/>
    </row>
    <row r="157" s="1" customFormat="1" ht="15" customHeight="1">
      <c r="B157" s="296"/>
      <c r="C157" s="323" t="s">
        <v>2138</v>
      </c>
      <c r="D157" s="271"/>
      <c r="E157" s="271"/>
      <c r="F157" s="324" t="s">
        <v>2117</v>
      </c>
      <c r="G157" s="271"/>
      <c r="H157" s="323" t="s">
        <v>2151</v>
      </c>
      <c r="I157" s="323" t="s">
        <v>2113</v>
      </c>
      <c r="J157" s="323">
        <v>50</v>
      </c>
      <c r="K157" s="319"/>
    </row>
    <row r="158" s="1" customFormat="1" ht="15" customHeight="1">
      <c r="B158" s="296"/>
      <c r="C158" s="323" t="s">
        <v>2136</v>
      </c>
      <c r="D158" s="271"/>
      <c r="E158" s="271"/>
      <c r="F158" s="324" t="s">
        <v>2117</v>
      </c>
      <c r="G158" s="271"/>
      <c r="H158" s="323" t="s">
        <v>2151</v>
      </c>
      <c r="I158" s="323" t="s">
        <v>2113</v>
      </c>
      <c r="J158" s="323">
        <v>50</v>
      </c>
      <c r="K158" s="319"/>
    </row>
    <row r="159" s="1" customFormat="1" ht="15" customHeight="1">
      <c r="B159" s="296"/>
      <c r="C159" s="323" t="s">
        <v>132</v>
      </c>
      <c r="D159" s="271"/>
      <c r="E159" s="271"/>
      <c r="F159" s="324" t="s">
        <v>2111</v>
      </c>
      <c r="G159" s="271"/>
      <c r="H159" s="323" t="s">
        <v>2173</v>
      </c>
      <c r="I159" s="323" t="s">
        <v>2113</v>
      </c>
      <c r="J159" s="323" t="s">
        <v>2174</v>
      </c>
      <c r="K159" s="319"/>
    </row>
    <row r="160" s="1" customFormat="1" ht="15" customHeight="1">
      <c r="B160" s="296"/>
      <c r="C160" s="323" t="s">
        <v>2175</v>
      </c>
      <c r="D160" s="271"/>
      <c r="E160" s="271"/>
      <c r="F160" s="324" t="s">
        <v>2111</v>
      </c>
      <c r="G160" s="271"/>
      <c r="H160" s="323" t="s">
        <v>2176</v>
      </c>
      <c r="I160" s="323" t="s">
        <v>2146</v>
      </c>
      <c r="J160" s="323"/>
      <c r="K160" s="319"/>
    </row>
    <row r="161" s="1" customFormat="1" ht="15" customHeight="1">
      <c r="B161" s="325"/>
      <c r="C161" s="305"/>
      <c r="D161" s="305"/>
      <c r="E161" s="305"/>
      <c r="F161" s="305"/>
      <c r="G161" s="305"/>
      <c r="H161" s="305"/>
      <c r="I161" s="305"/>
      <c r="J161" s="305"/>
      <c r="K161" s="326"/>
    </row>
    <row r="162" s="1" customFormat="1" ht="18.75" customHeight="1">
      <c r="B162" s="307"/>
      <c r="C162" s="317"/>
      <c r="D162" s="317"/>
      <c r="E162" s="317"/>
      <c r="F162" s="327"/>
      <c r="G162" s="317"/>
      <c r="H162" s="317"/>
      <c r="I162" s="317"/>
      <c r="J162" s="317"/>
      <c r="K162" s="307"/>
    </row>
    <row r="163" s="1" customFormat="1" ht="18.75" customHeight="1">
      <c r="B163" s="279"/>
      <c r="C163" s="279"/>
      <c r="D163" s="279"/>
      <c r="E163" s="279"/>
      <c r="F163" s="279"/>
      <c r="G163" s="279"/>
      <c r="H163" s="279"/>
      <c r="I163" s="279"/>
      <c r="J163" s="279"/>
      <c r="K163" s="279"/>
    </row>
    <row r="164" s="1" customFormat="1" ht="7.5" customHeight="1">
      <c r="B164" s="258"/>
      <c r="C164" s="259"/>
      <c r="D164" s="259"/>
      <c r="E164" s="259"/>
      <c r="F164" s="259"/>
      <c r="G164" s="259"/>
      <c r="H164" s="259"/>
      <c r="I164" s="259"/>
      <c r="J164" s="259"/>
      <c r="K164" s="260"/>
    </row>
    <row r="165" s="1" customFormat="1" ht="45" customHeight="1">
      <c r="B165" s="261"/>
      <c r="C165" s="262" t="s">
        <v>2177</v>
      </c>
      <c r="D165" s="262"/>
      <c r="E165" s="262"/>
      <c r="F165" s="262"/>
      <c r="G165" s="262"/>
      <c r="H165" s="262"/>
      <c r="I165" s="262"/>
      <c r="J165" s="262"/>
      <c r="K165" s="263"/>
    </row>
    <row r="166" s="1" customFormat="1" ht="17.25" customHeight="1">
      <c r="B166" s="261"/>
      <c r="C166" s="286" t="s">
        <v>2105</v>
      </c>
      <c r="D166" s="286"/>
      <c r="E166" s="286"/>
      <c r="F166" s="286" t="s">
        <v>2106</v>
      </c>
      <c r="G166" s="328"/>
      <c r="H166" s="329" t="s">
        <v>55</v>
      </c>
      <c r="I166" s="329" t="s">
        <v>58</v>
      </c>
      <c r="J166" s="286" t="s">
        <v>2107</v>
      </c>
      <c r="K166" s="263"/>
    </row>
    <row r="167" s="1" customFormat="1" ht="17.25" customHeight="1">
      <c r="B167" s="264"/>
      <c r="C167" s="288" t="s">
        <v>2108</v>
      </c>
      <c r="D167" s="288"/>
      <c r="E167" s="288"/>
      <c r="F167" s="289" t="s">
        <v>2109</v>
      </c>
      <c r="G167" s="330"/>
      <c r="H167" s="331"/>
      <c r="I167" s="331"/>
      <c r="J167" s="288" t="s">
        <v>2110</v>
      </c>
      <c r="K167" s="266"/>
    </row>
    <row r="168" s="1" customFormat="1" ht="5.25" customHeight="1">
      <c r="B168" s="296"/>
      <c r="C168" s="291"/>
      <c r="D168" s="291"/>
      <c r="E168" s="291"/>
      <c r="F168" s="291"/>
      <c r="G168" s="292"/>
      <c r="H168" s="291"/>
      <c r="I168" s="291"/>
      <c r="J168" s="291"/>
      <c r="K168" s="319"/>
    </row>
    <row r="169" s="1" customFormat="1" ht="15" customHeight="1">
      <c r="B169" s="296"/>
      <c r="C169" s="271" t="s">
        <v>2114</v>
      </c>
      <c r="D169" s="271"/>
      <c r="E169" s="271"/>
      <c r="F169" s="294" t="s">
        <v>2111</v>
      </c>
      <c r="G169" s="271"/>
      <c r="H169" s="271" t="s">
        <v>2151</v>
      </c>
      <c r="I169" s="271" t="s">
        <v>2113</v>
      </c>
      <c r="J169" s="271">
        <v>120</v>
      </c>
      <c r="K169" s="319"/>
    </row>
    <row r="170" s="1" customFormat="1" ht="15" customHeight="1">
      <c r="B170" s="296"/>
      <c r="C170" s="271" t="s">
        <v>2160</v>
      </c>
      <c r="D170" s="271"/>
      <c r="E170" s="271"/>
      <c r="F170" s="294" t="s">
        <v>2111</v>
      </c>
      <c r="G170" s="271"/>
      <c r="H170" s="271" t="s">
        <v>2161</v>
      </c>
      <c r="I170" s="271" t="s">
        <v>2113</v>
      </c>
      <c r="J170" s="271" t="s">
        <v>2162</v>
      </c>
      <c r="K170" s="319"/>
    </row>
    <row r="171" s="1" customFormat="1" ht="15" customHeight="1">
      <c r="B171" s="296"/>
      <c r="C171" s="271" t="s">
        <v>94</v>
      </c>
      <c r="D171" s="271"/>
      <c r="E171" s="271"/>
      <c r="F171" s="294" t="s">
        <v>2111</v>
      </c>
      <c r="G171" s="271"/>
      <c r="H171" s="271" t="s">
        <v>2178</v>
      </c>
      <c r="I171" s="271" t="s">
        <v>2113</v>
      </c>
      <c r="J171" s="271" t="s">
        <v>2162</v>
      </c>
      <c r="K171" s="319"/>
    </row>
    <row r="172" s="1" customFormat="1" ht="15" customHeight="1">
      <c r="B172" s="296"/>
      <c r="C172" s="271" t="s">
        <v>2116</v>
      </c>
      <c r="D172" s="271"/>
      <c r="E172" s="271"/>
      <c r="F172" s="294" t="s">
        <v>2117</v>
      </c>
      <c r="G172" s="271"/>
      <c r="H172" s="271" t="s">
        <v>2178</v>
      </c>
      <c r="I172" s="271" t="s">
        <v>2113</v>
      </c>
      <c r="J172" s="271">
        <v>50</v>
      </c>
      <c r="K172" s="319"/>
    </row>
    <row r="173" s="1" customFormat="1" ht="15" customHeight="1">
      <c r="B173" s="296"/>
      <c r="C173" s="271" t="s">
        <v>2119</v>
      </c>
      <c r="D173" s="271"/>
      <c r="E173" s="271"/>
      <c r="F173" s="294" t="s">
        <v>2111</v>
      </c>
      <c r="G173" s="271"/>
      <c r="H173" s="271" t="s">
        <v>2178</v>
      </c>
      <c r="I173" s="271" t="s">
        <v>2121</v>
      </c>
      <c r="J173" s="271"/>
      <c r="K173" s="319"/>
    </row>
    <row r="174" s="1" customFormat="1" ht="15" customHeight="1">
      <c r="B174" s="296"/>
      <c r="C174" s="271" t="s">
        <v>2130</v>
      </c>
      <c r="D174" s="271"/>
      <c r="E174" s="271"/>
      <c r="F174" s="294" t="s">
        <v>2117</v>
      </c>
      <c r="G174" s="271"/>
      <c r="H174" s="271" t="s">
        <v>2178</v>
      </c>
      <c r="I174" s="271" t="s">
        <v>2113</v>
      </c>
      <c r="J174" s="271">
        <v>50</v>
      </c>
      <c r="K174" s="319"/>
    </row>
    <row r="175" s="1" customFormat="1" ht="15" customHeight="1">
      <c r="B175" s="296"/>
      <c r="C175" s="271" t="s">
        <v>2138</v>
      </c>
      <c r="D175" s="271"/>
      <c r="E175" s="271"/>
      <c r="F175" s="294" t="s">
        <v>2117</v>
      </c>
      <c r="G175" s="271"/>
      <c r="H175" s="271" t="s">
        <v>2178</v>
      </c>
      <c r="I175" s="271" t="s">
        <v>2113</v>
      </c>
      <c r="J175" s="271">
        <v>50</v>
      </c>
      <c r="K175" s="319"/>
    </row>
    <row r="176" s="1" customFormat="1" ht="15" customHeight="1">
      <c r="B176" s="296"/>
      <c r="C176" s="271" t="s">
        <v>2136</v>
      </c>
      <c r="D176" s="271"/>
      <c r="E176" s="271"/>
      <c r="F176" s="294" t="s">
        <v>2117</v>
      </c>
      <c r="G176" s="271"/>
      <c r="H176" s="271" t="s">
        <v>2178</v>
      </c>
      <c r="I176" s="271" t="s">
        <v>2113</v>
      </c>
      <c r="J176" s="271">
        <v>50</v>
      </c>
      <c r="K176" s="319"/>
    </row>
    <row r="177" s="1" customFormat="1" ht="15" customHeight="1">
      <c r="B177" s="296"/>
      <c r="C177" s="271" t="s">
        <v>145</v>
      </c>
      <c r="D177" s="271"/>
      <c r="E177" s="271"/>
      <c r="F177" s="294" t="s">
        <v>2111</v>
      </c>
      <c r="G177" s="271"/>
      <c r="H177" s="271" t="s">
        <v>2179</v>
      </c>
      <c r="I177" s="271" t="s">
        <v>2180</v>
      </c>
      <c r="J177" s="271"/>
      <c r="K177" s="319"/>
    </row>
    <row r="178" s="1" customFormat="1" ht="15" customHeight="1">
      <c r="B178" s="296"/>
      <c r="C178" s="271" t="s">
        <v>58</v>
      </c>
      <c r="D178" s="271"/>
      <c r="E178" s="271"/>
      <c r="F178" s="294" t="s">
        <v>2111</v>
      </c>
      <c r="G178" s="271"/>
      <c r="H178" s="271" t="s">
        <v>2181</v>
      </c>
      <c r="I178" s="271" t="s">
        <v>2182</v>
      </c>
      <c r="J178" s="271">
        <v>1</v>
      </c>
      <c r="K178" s="319"/>
    </row>
    <row r="179" s="1" customFormat="1" ht="15" customHeight="1">
      <c r="B179" s="296"/>
      <c r="C179" s="271" t="s">
        <v>54</v>
      </c>
      <c r="D179" s="271"/>
      <c r="E179" s="271"/>
      <c r="F179" s="294" t="s">
        <v>2111</v>
      </c>
      <c r="G179" s="271"/>
      <c r="H179" s="271" t="s">
        <v>2183</v>
      </c>
      <c r="I179" s="271" t="s">
        <v>2113</v>
      </c>
      <c r="J179" s="271">
        <v>20</v>
      </c>
      <c r="K179" s="319"/>
    </row>
    <row r="180" s="1" customFormat="1" ht="15" customHeight="1">
      <c r="B180" s="296"/>
      <c r="C180" s="271" t="s">
        <v>55</v>
      </c>
      <c r="D180" s="271"/>
      <c r="E180" s="271"/>
      <c r="F180" s="294" t="s">
        <v>2111</v>
      </c>
      <c r="G180" s="271"/>
      <c r="H180" s="271" t="s">
        <v>2184</v>
      </c>
      <c r="I180" s="271" t="s">
        <v>2113</v>
      </c>
      <c r="J180" s="271">
        <v>255</v>
      </c>
      <c r="K180" s="319"/>
    </row>
    <row r="181" s="1" customFormat="1" ht="15" customHeight="1">
      <c r="B181" s="296"/>
      <c r="C181" s="271" t="s">
        <v>146</v>
      </c>
      <c r="D181" s="271"/>
      <c r="E181" s="271"/>
      <c r="F181" s="294" t="s">
        <v>2111</v>
      </c>
      <c r="G181" s="271"/>
      <c r="H181" s="271" t="s">
        <v>2075</v>
      </c>
      <c r="I181" s="271" t="s">
        <v>2113</v>
      </c>
      <c r="J181" s="271">
        <v>10</v>
      </c>
      <c r="K181" s="319"/>
    </row>
    <row r="182" s="1" customFormat="1" ht="15" customHeight="1">
      <c r="B182" s="296"/>
      <c r="C182" s="271" t="s">
        <v>147</v>
      </c>
      <c r="D182" s="271"/>
      <c r="E182" s="271"/>
      <c r="F182" s="294" t="s">
        <v>2111</v>
      </c>
      <c r="G182" s="271"/>
      <c r="H182" s="271" t="s">
        <v>2185</v>
      </c>
      <c r="I182" s="271" t="s">
        <v>2146</v>
      </c>
      <c r="J182" s="271"/>
      <c r="K182" s="319"/>
    </row>
    <row r="183" s="1" customFormat="1" ht="15" customHeight="1">
      <c r="B183" s="296"/>
      <c r="C183" s="271" t="s">
        <v>2186</v>
      </c>
      <c r="D183" s="271"/>
      <c r="E183" s="271"/>
      <c r="F183" s="294" t="s">
        <v>2111</v>
      </c>
      <c r="G183" s="271"/>
      <c r="H183" s="271" t="s">
        <v>2187</v>
      </c>
      <c r="I183" s="271" t="s">
        <v>2146</v>
      </c>
      <c r="J183" s="271"/>
      <c r="K183" s="319"/>
    </row>
    <row r="184" s="1" customFormat="1" ht="15" customHeight="1">
      <c r="B184" s="296"/>
      <c r="C184" s="271" t="s">
        <v>2175</v>
      </c>
      <c r="D184" s="271"/>
      <c r="E184" s="271"/>
      <c r="F184" s="294" t="s">
        <v>2111</v>
      </c>
      <c r="G184" s="271"/>
      <c r="H184" s="271" t="s">
        <v>2188</v>
      </c>
      <c r="I184" s="271" t="s">
        <v>2146</v>
      </c>
      <c r="J184" s="271"/>
      <c r="K184" s="319"/>
    </row>
    <row r="185" s="1" customFormat="1" ht="15" customHeight="1">
      <c r="B185" s="296"/>
      <c r="C185" s="271" t="s">
        <v>149</v>
      </c>
      <c r="D185" s="271"/>
      <c r="E185" s="271"/>
      <c r="F185" s="294" t="s">
        <v>2117</v>
      </c>
      <c r="G185" s="271"/>
      <c r="H185" s="271" t="s">
        <v>2189</v>
      </c>
      <c r="I185" s="271" t="s">
        <v>2113</v>
      </c>
      <c r="J185" s="271">
        <v>50</v>
      </c>
      <c r="K185" s="319"/>
    </row>
    <row r="186" s="1" customFormat="1" ht="15" customHeight="1">
      <c r="B186" s="296"/>
      <c r="C186" s="271" t="s">
        <v>2190</v>
      </c>
      <c r="D186" s="271"/>
      <c r="E186" s="271"/>
      <c r="F186" s="294" t="s">
        <v>2117</v>
      </c>
      <c r="G186" s="271"/>
      <c r="H186" s="271" t="s">
        <v>2191</v>
      </c>
      <c r="I186" s="271" t="s">
        <v>2192</v>
      </c>
      <c r="J186" s="271"/>
      <c r="K186" s="319"/>
    </row>
    <row r="187" s="1" customFormat="1" ht="15" customHeight="1">
      <c r="B187" s="296"/>
      <c r="C187" s="271" t="s">
        <v>2193</v>
      </c>
      <c r="D187" s="271"/>
      <c r="E187" s="271"/>
      <c r="F187" s="294" t="s">
        <v>2117</v>
      </c>
      <c r="G187" s="271"/>
      <c r="H187" s="271" t="s">
        <v>2194</v>
      </c>
      <c r="I187" s="271" t="s">
        <v>2192</v>
      </c>
      <c r="J187" s="271"/>
      <c r="K187" s="319"/>
    </row>
    <row r="188" s="1" customFormat="1" ht="15" customHeight="1">
      <c r="B188" s="296"/>
      <c r="C188" s="271" t="s">
        <v>2195</v>
      </c>
      <c r="D188" s="271"/>
      <c r="E188" s="271"/>
      <c r="F188" s="294" t="s">
        <v>2117</v>
      </c>
      <c r="G188" s="271"/>
      <c r="H188" s="271" t="s">
        <v>2196</v>
      </c>
      <c r="I188" s="271" t="s">
        <v>2192</v>
      </c>
      <c r="J188" s="271"/>
      <c r="K188" s="319"/>
    </row>
    <row r="189" s="1" customFormat="1" ht="15" customHeight="1">
      <c r="B189" s="296"/>
      <c r="C189" s="332" t="s">
        <v>2197</v>
      </c>
      <c r="D189" s="271"/>
      <c r="E189" s="271"/>
      <c r="F189" s="294" t="s">
        <v>2117</v>
      </c>
      <c r="G189" s="271"/>
      <c r="H189" s="271" t="s">
        <v>2198</v>
      </c>
      <c r="I189" s="271" t="s">
        <v>2199</v>
      </c>
      <c r="J189" s="333" t="s">
        <v>2200</v>
      </c>
      <c r="K189" s="319"/>
    </row>
    <row r="190" s="15" customFormat="1" ht="15" customHeight="1">
      <c r="B190" s="334"/>
      <c r="C190" s="335" t="s">
        <v>2201</v>
      </c>
      <c r="D190" s="336"/>
      <c r="E190" s="336"/>
      <c r="F190" s="337" t="s">
        <v>2117</v>
      </c>
      <c r="G190" s="336"/>
      <c r="H190" s="336" t="s">
        <v>2202</v>
      </c>
      <c r="I190" s="336" t="s">
        <v>2199</v>
      </c>
      <c r="J190" s="338" t="s">
        <v>2200</v>
      </c>
      <c r="K190" s="339"/>
    </row>
    <row r="191" s="1" customFormat="1" ht="15" customHeight="1">
      <c r="B191" s="296"/>
      <c r="C191" s="332" t="s">
        <v>43</v>
      </c>
      <c r="D191" s="271"/>
      <c r="E191" s="271"/>
      <c r="F191" s="294" t="s">
        <v>2111</v>
      </c>
      <c r="G191" s="271"/>
      <c r="H191" s="268" t="s">
        <v>2203</v>
      </c>
      <c r="I191" s="271" t="s">
        <v>2204</v>
      </c>
      <c r="J191" s="271"/>
      <c r="K191" s="319"/>
    </row>
    <row r="192" s="1" customFormat="1" ht="15" customHeight="1">
      <c r="B192" s="296"/>
      <c r="C192" s="332" t="s">
        <v>2205</v>
      </c>
      <c r="D192" s="271"/>
      <c r="E192" s="271"/>
      <c r="F192" s="294" t="s">
        <v>2111</v>
      </c>
      <c r="G192" s="271"/>
      <c r="H192" s="271" t="s">
        <v>2206</v>
      </c>
      <c r="I192" s="271" t="s">
        <v>2146</v>
      </c>
      <c r="J192" s="271"/>
      <c r="K192" s="319"/>
    </row>
    <row r="193" s="1" customFormat="1" ht="15" customHeight="1">
      <c r="B193" s="296"/>
      <c r="C193" s="332" t="s">
        <v>2207</v>
      </c>
      <c r="D193" s="271"/>
      <c r="E193" s="271"/>
      <c r="F193" s="294" t="s">
        <v>2111</v>
      </c>
      <c r="G193" s="271"/>
      <c r="H193" s="271" t="s">
        <v>2208</v>
      </c>
      <c r="I193" s="271" t="s">
        <v>2146</v>
      </c>
      <c r="J193" s="271"/>
      <c r="K193" s="319"/>
    </row>
    <row r="194" s="1" customFormat="1" ht="15" customHeight="1">
      <c r="B194" s="296"/>
      <c r="C194" s="332" t="s">
        <v>2209</v>
      </c>
      <c r="D194" s="271"/>
      <c r="E194" s="271"/>
      <c r="F194" s="294" t="s">
        <v>2117</v>
      </c>
      <c r="G194" s="271"/>
      <c r="H194" s="271" t="s">
        <v>2210</v>
      </c>
      <c r="I194" s="271" t="s">
        <v>2146</v>
      </c>
      <c r="J194" s="271"/>
      <c r="K194" s="319"/>
    </row>
    <row r="195" s="1" customFormat="1" ht="15" customHeight="1">
      <c r="B195" s="325"/>
      <c r="C195" s="340"/>
      <c r="D195" s="305"/>
      <c r="E195" s="305"/>
      <c r="F195" s="305"/>
      <c r="G195" s="305"/>
      <c r="H195" s="305"/>
      <c r="I195" s="305"/>
      <c r="J195" s="305"/>
      <c r="K195" s="326"/>
    </row>
    <row r="196" s="1" customFormat="1" ht="18.75" customHeight="1">
      <c r="B196" s="307"/>
      <c r="C196" s="317"/>
      <c r="D196" s="317"/>
      <c r="E196" s="317"/>
      <c r="F196" s="327"/>
      <c r="G196" s="317"/>
      <c r="H196" s="317"/>
      <c r="I196" s="317"/>
      <c r="J196" s="317"/>
      <c r="K196" s="307"/>
    </row>
    <row r="197" s="1" customFormat="1" ht="18.75" customHeight="1">
      <c r="B197" s="307"/>
      <c r="C197" s="317"/>
      <c r="D197" s="317"/>
      <c r="E197" s="317"/>
      <c r="F197" s="327"/>
      <c r="G197" s="317"/>
      <c r="H197" s="317"/>
      <c r="I197" s="317"/>
      <c r="J197" s="317"/>
      <c r="K197" s="307"/>
    </row>
    <row r="198" s="1" customFormat="1" ht="18.75" customHeight="1">
      <c r="B198" s="279"/>
      <c r="C198" s="279"/>
      <c r="D198" s="279"/>
      <c r="E198" s="279"/>
      <c r="F198" s="279"/>
      <c r="G198" s="279"/>
      <c r="H198" s="279"/>
      <c r="I198" s="279"/>
      <c r="J198" s="279"/>
      <c r="K198" s="279"/>
    </row>
    <row r="199" s="1" customFormat="1" ht="13.5">
      <c r="B199" s="258"/>
      <c r="C199" s="259"/>
      <c r="D199" s="259"/>
      <c r="E199" s="259"/>
      <c r="F199" s="259"/>
      <c r="G199" s="259"/>
      <c r="H199" s="259"/>
      <c r="I199" s="259"/>
      <c r="J199" s="259"/>
      <c r="K199" s="260"/>
    </row>
    <row r="200" s="1" customFormat="1" ht="21">
      <c r="B200" s="261"/>
      <c r="C200" s="262" t="s">
        <v>2211</v>
      </c>
      <c r="D200" s="262"/>
      <c r="E200" s="262"/>
      <c r="F200" s="262"/>
      <c r="G200" s="262"/>
      <c r="H200" s="262"/>
      <c r="I200" s="262"/>
      <c r="J200" s="262"/>
      <c r="K200" s="263"/>
    </row>
    <row r="201" s="1" customFormat="1" ht="25.5" customHeight="1">
      <c r="B201" s="261"/>
      <c r="C201" s="341" t="s">
        <v>2212</v>
      </c>
      <c r="D201" s="341"/>
      <c r="E201" s="341"/>
      <c r="F201" s="341" t="s">
        <v>2213</v>
      </c>
      <c r="G201" s="342"/>
      <c r="H201" s="341" t="s">
        <v>2214</v>
      </c>
      <c r="I201" s="341"/>
      <c r="J201" s="341"/>
      <c r="K201" s="263"/>
    </row>
    <row r="202" s="1" customFormat="1" ht="5.25" customHeight="1">
      <c r="B202" s="296"/>
      <c r="C202" s="291"/>
      <c r="D202" s="291"/>
      <c r="E202" s="291"/>
      <c r="F202" s="291"/>
      <c r="G202" s="317"/>
      <c r="H202" s="291"/>
      <c r="I202" s="291"/>
      <c r="J202" s="291"/>
      <c r="K202" s="319"/>
    </row>
    <row r="203" s="1" customFormat="1" ht="15" customHeight="1">
      <c r="B203" s="296"/>
      <c r="C203" s="271" t="s">
        <v>2204</v>
      </c>
      <c r="D203" s="271"/>
      <c r="E203" s="271"/>
      <c r="F203" s="294" t="s">
        <v>44</v>
      </c>
      <c r="G203" s="271"/>
      <c r="H203" s="271" t="s">
        <v>2215</v>
      </c>
      <c r="I203" s="271"/>
      <c r="J203" s="271"/>
      <c r="K203" s="319"/>
    </row>
    <row r="204" s="1" customFormat="1" ht="15" customHeight="1">
      <c r="B204" s="296"/>
      <c r="C204" s="271"/>
      <c r="D204" s="271"/>
      <c r="E204" s="271"/>
      <c r="F204" s="294" t="s">
        <v>45</v>
      </c>
      <c r="G204" s="271"/>
      <c r="H204" s="271" t="s">
        <v>2216</v>
      </c>
      <c r="I204" s="271"/>
      <c r="J204" s="271"/>
      <c r="K204" s="319"/>
    </row>
    <row r="205" s="1" customFormat="1" ht="15" customHeight="1">
      <c r="B205" s="296"/>
      <c r="C205" s="271"/>
      <c r="D205" s="271"/>
      <c r="E205" s="271"/>
      <c r="F205" s="294" t="s">
        <v>48</v>
      </c>
      <c r="G205" s="271"/>
      <c r="H205" s="271" t="s">
        <v>2217</v>
      </c>
      <c r="I205" s="271"/>
      <c r="J205" s="271"/>
      <c r="K205" s="319"/>
    </row>
    <row r="206" s="1" customFormat="1" ht="15" customHeight="1">
      <c r="B206" s="296"/>
      <c r="C206" s="271"/>
      <c r="D206" s="271"/>
      <c r="E206" s="271"/>
      <c r="F206" s="294" t="s">
        <v>46</v>
      </c>
      <c r="G206" s="271"/>
      <c r="H206" s="271" t="s">
        <v>2218</v>
      </c>
      <c r="I206" s="271"/>
      <c r="J206" s="271"/>
      <c r="K206" s="319"/>
    </row>
    <row r="207" s="1" customFormat="1" ht="15" customHeight="1">
      <c r="B207" s="296"/>
      <c r="C207" s="271"/>
      <c r="D207" s="271"/>
      <c r="E207" s="271"/>
      <c r="F207" s="294" t="s">
        <v>47</v>
      </c>
      <c r="G207" s="271"/>
      <c r="H207" s="271" t="s">
        <v>2219</v>
      </c>
      <c r="I207" s="271"/>
      <c r="J207" s="271"/>
      <c r="K207" s="319"/>
    </row>
    <row r="208" s="1" customFormat="1" ht="15" customHeight="1">
      <c r="B208" s="296"/>
      <c r="C208" s="271"/>
      <c r="D208" s="271"/>
      <c r="E208" s="271"/>
      <c r="F208" s="294"/>
      <c r="G208" s="271"/>
      <c r="H208" s="271"/>
      <c r="I208" s="271"/>
      <c r="J208" s="271"/>
      <c r="K208" s="319"/>
    </row>
    <row r="209" s="1" customFormat="1" ht="15" customHeight="1">
      <c r="B209" s="296"/>
      <c r="C209" s="271" t="s">
        <v>2158</v>
      </c>
      <c r="D209" s="271"/>
      <c r="E209" s="271"/>
      <c r="F209" s="294" t="s">
        <v>80</v>
      </c>
      <c r="G209" s="271"/>
      <c r="H209" s="271" t="s">
        <v>2220</v>
      </c>
      <c r="I209" s="271"/>
      <c r="J209" s="271"/>
      <c r="K209" s="319"/>
    </row>
    <row r="210" s="1" customFormat="1" ht="15" customHeight="1">
      <c r="B210" s="296"/>
      <c r="C210" s="271"/>
      <c r="D210" s="271"/>
      <c r="E210" s="271"/>
      <c r="F210" s="294" t="s">
        <v>2056</v>
      </c>
      <c r="G210" s="271"/>
      <c r="H210" s="271" t="s">
        <v>2057</v>
      </c>
      <c r="I210" s="271"/>
      <c r="J210" s="271"/>
      <c r="K210" s="319"/>
    </row>
    <row r="211" s="1" customFormat="1" ht="15" customHeight="1">
      <c r="B211" s="296"/>
      <c r="C211" s="271"/>
      <c r="D211" s="271"/>
      <c r="E211" s="271"/>
      <c r="F211" s="294" t="s">
        <v>2054</v>
      </c>
      <c r="G211" s="271"/>
      <c r="H211" s="271" t="s">
        <v>2221</v>
      </c>
      <c r="I211" s="271"/>
      <c r="J211" s="271"/>
      <c r="K211" s="319"/>
    </row>
    <row r="212" s="1" customFormat="1" ht="15" customHeight="1">
      <c r="B212" s="343"/>
      <c r="C212" s="271"/>
      <c r="D212" s="271"/>
      <c r="E212" s="271"/>
      <c r="F212" s="294" t="s">
        <v>2058</v>
      </c>
      <c r="G212" s="332"/>
      <c r="H212" s="323" t="s">
        <v>2059</v>
      </c>
      <c r="I212" s="323"/>
      <c r="J212" s="323"/>
      <c r="K212" s="344"/>
    </row>
    <row r="213" s="1" customFormat="1" ht="15" customHeight="1">
      <c r="B213" s="343"/>
      <c r="C213" s="271"/>
      <c r="D213" s="271"/>
      <c r="E213" s="271"/>
      <c r="F213" s="294" t="s">
        <v>436</v>
      </c>
      <c r="G213" s="332"/>
      <c r="H213" s="323" t="s">
        <v>2222</v>
      </c>
      <c r="I213" s="323"/>
      <c r="J213" s="323"/>
      <c r="K213" s="344"/>
    </row>
    <row r="214" s="1" customFormat="1" ht="15" customHeight="1">
      <c r="B214" s="343"/>
      <c r="C214" s="271"/>
      <c r="D214" s="271"/>
      <c r="E214" s="271"/>
      <c r="F214" s="294"/>
      <c r="G214" s="332"/>
      <c r="H214" s="323"/>
      <c r="I214" s="323"/>
      <c r="J214" s="323"/>
      <c r="K214" s="344"/>
    </row>
    <row r="215" s="1" customFormat="1" ht="15" customHeight="1">
      <c r="B215" s="343"/>
      <c r="C215" s="271" t="s">
        <v>2182</v>
      </c>
      <c r="D215" s="271"/>
      <c r="E215" s="271"/>
      <c r="F215" s="294">
        <v>1</v>
      </c>
      <c r="G215" s="332"/>
      <c r="H215" s="323" t="s">
        <v>2223</v>
      </c>
      <c r="I215" s="323"/>
      <c r="J215" s="323"/>
      <c r="K215" s="344"/>
    </row>
    <row r="216" s="1" customFormat="1" ht="15" customHeight="1">
      <c r="B216" s="343"/>
      <c r="C216" s="271"/>
      <c r="D216" s="271"/>
      <c r="E216" s="271"/>
      <c r="F216" s="294">
        <v>2</v>
      </c>
      <c r="G216" s="332"/>
      <c r="H216" s="323" t="s">
        <v>2224</v>
      </c>
      <c r="I216" s="323"/>
      <c r="J216" s="323"/>
      <c r="K216" s="344"/>
    </row>
    <row r="217" s="1" customFormat="1" ht="15" customHeight="1">
      <c r="B217" s="343"/>
      <c r="C217" s="271"/>
      <c r="D217" s="271"/>
      <c r="E217" s="271"/>
      <c r="F217" s="294">
        <v>3</v>
      </c>
      <c r="G217" s="332"/>
      <c r="H217" s="323" t="s">
        <v>2225</v>
      </c>
      <c r="I217" s="323"/>
      <c r="J217" s="323"/>
      <c r="K217" s="344"/>
    </row>
    <row r="218" s="1" customFormat="1" ht="15" customHeight="1">
      <c r="B218" s="343"/>
      <c r="C218" s="271"/>
      <c r="D218" s="271"/>
      <c r="E218" s="271"/>
      <c r="F218" s="294">
        <v>4</v>
      </c>
      <c r="G218" s="332"/>
      <c r="H218" s="323" t="s">
        <v>2226</v>
      </c>
      <c r="I218" s="323"/>
      <c r="J218" s="323"/>
      <c r="K218" s="344"/>
    </row>
    <row r="219" s="1" customFormat="1" ht="12.75" customHeight="1">
      <c r="B219" s="345"/>
      <c r="C219" s="346"/>
      <c r="D219" s="346"/>
      <c r="E219" s="346"/>
      <c r="F219" s="346"/>
      <c r="G219" s="346"/>
      <c r="H219" s="346"/>
      <c r="I219" s="346"/>
      <c r="J219" s="346"/>
      <c r="K219" s="347"/>
    </row>
  </sheetData>
  <sheetProtection autoFilter="0" deleteColumns="0" deleteRows="0" formatCells="0" formatColumns="0" formatRows="0" insertColumns="0" insertHyperlinks="0" insertRows="0" pivotTables="0" sort="0"/>
  <mergeCells count="77"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D47:J47"/>
    <mergeCell ref="E48:J48"/>
    <mergeCell ref="E49:J49"/>
    <mergeCell ref="E50:J50"/>
    <mergeCell ref="D51:J51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102:J102"/>
    <mergeCell ref="C122:J122"/>
    <mergeCell ref="C147:J147"/>
    <mergeCell ref="C165:J165"/>
    <mergeCell ref="C200:J200"/>
    <mergeCell ref="H201:J201"/>
    <mergeCell ref="H203:J203"/>
    <mergeCell ref="H204:J204"/>
    <mergeCell ref="H205:J205"/>
    <mergeCell ref="H206:J206"/>
    <mergeCell ref="H207:J207"/>
    <mergeCell ref="H209:J209"/>
    <mergeCell ref="H211:J211"/>
    <mergeCell ref="H215:J215"/>
    <mergeCell ref="H217:J217"/>
    <mergeCell ref="H218:J218"/>
    <mergeCell ref="H216:J216"/>
    <mergeCell ref="H213:J213"/>
    <mergeCell ref="H212:J212"/>
    <mergeCell ref="H210:J210"/>
  </mergeCells>
  <pageMargins left="0.5902778" right="0.5902778" top="0.5902778" bottom="0.5902778" header="0" footer="0"/>
  <pageSetup r:id="rId1" paperSize="9" orientation="portrait" scale="77" fitToHeight="0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82</v>
      </c>
    </row>
    <row r="3" s="1" customFormat="1" ht="6.96" customHeight="1">
      <c r="B3" s="138"/>
      <c r="C3" s="139"/>
      <c r="D3" s="139"/>
      <c r="E3" s="139"/>
      <c r="F3" s="139"/>
      <c r="G3" s="139"/>
      <c r="H3" s="139"/>
      <c r="I3" s="139"/>
      <c r="J3" s="139"/>
      <c r="K3" s="139"/>
      <c r="L3" s="20"/>
      <c r="AT3" s="17" t="s">
        <v>83</v>
      </c>
    </row>
    <row r="4" s="1" customFormat="1" ht="24.96" customHeight="1">
      <c r="B4" s="20"/>
      <c r="D4" s="140" t="s">
        <v>128</v>
      </c>
      <c r="L4" s="20"/>
      <c r="M4" s="141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42" t="s">
        <v>16</v>
      </c>
      <c r="L6" s="20"/>
    </row>
    <row r="7" s="1" customFormat="1" ht="16.5" customHeight="1">
      <c r="B7" s="20"/>
      <c r="E7" s="143" t="str">
        <f>'Rekapitulace stavby'!K6</f>
        <v>Sázava - sběrný dvůr</v>
      </c>
      <c r="F7" s="142"/>
      <c r="G7" s="142"/>
      <c r="H7" s="142"/>
      <c r="L7" s="20"/>
    </row>
    <row r="8" s="2" customFormat="1" ht="12" customHeight="1">
      <c r="A8" s="38"/>
      <c r="B8" s="44"/>
      <c r="C8" s="38"/>
      <c r="D8" s="142" t="s">
        <v>129</v>
      </c>
      <c r="E8" s="38"/>
      <c r="F8" s="38"/>
      <c r="G8" s="38"/>
      <c r="H8" s="38"/>
      <c r="I8" s="38"/>
      <c r="J8" s="38"/>
      <c r="K8" s="38"/>
      <c r="L8" s="144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45" t="s">
        <v>130</v>
      </c>
      <c r="F9" s="38"/>
      <c r="G9" s="38"/>
      <c r="H9" s="38"/>
      <c r="I9" s="38"/>
      <c r="J9" s="38"/>
      <c r="K9" s="38"/>
      <c r="L9" s="144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144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42" t="s">
        <v>18</v>
      </c>
      <c r="E11" s="38"/>
      <c r="F11" s="133" t="s">
        <v>19</v>
      </c>
      <c r="G11" s="38"/>
      <c r="H11" s="38"/>
      <c r="I11" s="142" t="s">
        <v>20</v>
      </c>
      <c r="J11" s="133" t="s">
        <v>19</v>
      </c>
      <c r="K11" s="38"/>
      <c r="L11" s="144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42" t="s">
        <v>21</v>
      </c>
      <c r="E12" s="38"/>
      <c r="F12" s="133" t="s">
        <v>33</v>
      </c>
      <c r="G12" s="38"/>
      <c r="H12" s="38"/>
      <c r="I12" s="142" t="s">
        <v>23</v>
      </c>
      <c r="J12" s="146" t="str">
        <f>'Rekapitulace stavby'!AN8</f>
        <v>14. 4. 2021</v>
      </c>
      <c r="K12" s="38"/>
      <c r="L12" s="144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144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42" t="s">
        <v>25</v>
      </c>
      <c r="E14" s="38"/>
      <c r="F14" s="38"/>
      <c r="G14" s="38"/>
      <c r="H14" s="38"/>
      <c r="I14" s="142" t="s">
        <v>26</v>
      </c>
      <c r="J14" s="133" t="str">
        <f>IF('Rekapitulace stavby'!AN10="","",'Rekapitulace stavby'!AN10)</f>
        <v>00236411</v>
      </c>
      <c r="K14" s="38"/>
      <c r="L14" s="144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33" t="str">
        <f>IF('Rekapitulace stavby'!E11="","",'Rekapitulace stavby'!E11)</f>
        <v>město Sázava</v>
      </c>
      <c r="F15" s="38"/>
      <c r="G15" s="38"/>
      <c r="H15" s="38"/>
      <c r="I15" s="142" t="s">
        <v>29</v>
      </c>
      <c r="J15" s="133" t="str">
        <f>IF('Rekapitulace stavby'!AN11="","",'Rekapitulace stavby'!AN11)</f>
        <v/>
      </c>
      <c r="K15" s="38"/>
      <c r="L15" s="144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144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42" t="s">
        <v>30</v>
      </c>
      <c r="E17" s="38"/>
      <c r="F17" s="38"/>
      <c r="G17" s="38"/>
      <c r="H17" s="38"/>
      <c r="I17" s="142" t="s">
        <v>26</v>
      </c>
      <c r="J17" s="33" t="str">
        <f>'Rekapitulace stavby'!AN13</f>
        <v>Vyplň údaj</v>
      </c>
      <c r="K17" s="38"/>
      <c r="L17" s="144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33"/>
      <c r="G18" s="133"/>
      <c r="H18" s="133"/>
      <c r="I18" s="142" t="s">
        <v>29</v>
      </c>
      <c r="J18" s="33" t="str">
        <f>'Rekapitulace stavby'!AN14</f>
        <v>Vyplň údaj</v>
      </c>
      <c r="K18" s="38"/>
      <c r="L18" s="144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144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42" t="s">
        <v>32</v>
      </c>
      <c r="E20" s="38"/>
      <c r="F20" s="38"/>
      <c r="G20" s="38"/>
      <c r="H20" s="38"/>
      <c r="I20" s="142" t="s">
        <v>26</v>
      </c>
      <c r="J20" s="133" t="str">
        <f>IF('Rekapitulace stavby'!AN16="","",'Rekapitulace stavby'!AN16)</f>
        <v/>
      </c>
      <c r="K20" s="38"/>
      <c r="L20" s="144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33" t="str">
        <f>IF('Rekapitulace stavby'!E17="","",'Rekapitulace stavby'!E17)</f>
        <v xml:space="preserve"> </v>
      </c>
      <c r="F21" s="38"/>
      <c r="G21" s="38"/>
      <c r="H21" s="38"/>
      <c r="I21" s="142" t="s">
        <v>29</v>
      </c>
      <c r="J21" s="133" t="str">
        <f>IF('Rekapitulace stavby'!AN17="","",'Rekapitulace stavby'!AN17)</f>
        <v/>
      </c>
      <c r="K21" s="38"/>
      <c r="L21" s="144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144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42" t="s">
        <v>35</v>
      </c>
      <c r="E23" s="38"/>
      <c r="F23" s="38"/>
      <c r="G23" s="38"/>
      <c r="H23" s="38"/>
      <c r="I23" s="142" t="s">
        <v>26</v>
      </c>
      <c r="J23" s="133" t="str">
        <f>IF('Rekapitulace stavby'!AN19="","",'Rekapitulace stavby'!AN19)</f>
        <v/>
      </c>
      <c r="K23" s="38"/>
      <c r="L23" s="144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33" t="str">
        <f>IF('Rekapitulace stavby'!E20="","",'Rekapitulace stavby'!E20)</f>
        <v>Marcel Cikánek</v>
      </c>
      <c r="F24" s="38"/>
      <c r="G24" s="38"/>
      <c r="H24" s="38"/>
      <c r="I24" s="142" t="s">
        <v>29</v>
      </c>
      <c r="J24" s="133" t="str">
        <f>IF('Rekapitulace stavby'!AN20="","",'Rekapitulace stavby'!AN20)</f>
        <v/>
      </c>
      <c r="K24" s="38"/>
      <c r="L24" s="144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144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42" t="s">
        <v>37</v>
      </c>
      <c r="E26" s="38"/>
      <c r="F26" s="38"/>
      <c r="G26" s="38"/>
      <c r="H26" s="38"/>
      <c r="I26" s="38"/>
      <c r="J26" s="38"/>
      <c r="K26" s="38"/>
      <c r="L26" s="144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47"/>
      <c r="B27" s="148"/>
      <c r="C27" s="147"/>
      <c r="D27" s="147"/>
      <c r="E27" s="149" t="s">
        <v>19</v>
      </c>
      <c r="F27" s="149"/>
      <c r="G27" s="149"/>
      <c r="H27" s="149"/>
      <c r="I27" s="147"/>
      <c r="J27" s="147"/>
      <c r="K27" s="147"/>
      <c r="L27" s="150"/>
      <c r="S27" s="147"/>
      <c r="T27" s="147"/>
      <c r="U27" s="147"/>
      <c r="V27" s="147"/>
      <c r="W27" s="147"/>
      <c r="X27" s="147"/>
      <c r="Y27" s="147"/>
      <c r="Z27" s="147"/>
      <c r="AA27" s="147"/>
      <c r="AB27" s="147"/>
      <c r="AC27" s="147"/>
      <c r="AD27" s="147"/>
      <c r="AE27" s="147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144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51"/>
      <c r="E29" s="151"/>
      <c r="F29" s="151"/>
      <c r="G29" s="151"/>
      <c r="H29" s="151"/>
      <c r="I29" s="151"/>
      <c r="J29" s="151"/>
      <c r="K29" s="151"/>
      <c r="L29" s="144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52" t="s">
        <v>39</v>
      </c>
      <c r="E30" s="38"/>
      <c r="F30" s="38"/>
      <c r="G30" s="38"/>
      <c r="H30" s="38"/>
      <c r="I30" s="38"/>
      <c r="J30" s="153">
        <f>ROUND(J88, 2)</f>
        <v>0</v>
      </c>
      <c r="K30" s="38"/>
      <c r="L30" s="144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51"/>
      <c r="E31" s="151"/>
      <c r="F31" s="151"/>
      <c r="G31" s="151"/>
      <c r="H31" s="151"/>
      <c r="I31" s="151"/>
      <c r="J31" s="151"/>
      <c r="K31" s="151"/>
      <c r="L31" s="144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54" t="s">
        <v>41</v>
      </c>
      <c r="G32" s="38"/>
      <c r="H32" s="38"/>
      <c r="I32" s="154" t="s">
        <v>40</v>
      </c>
      <c r="J32" s="154" t="s">
        <v>42</v>
      </c>
      <c r="K32" s="38"/>
      <c r="L32" s="144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55" t="s">
        <v>43</v>
      </c>
      <c r="E33" s="142" t="s">
        <v>44</v>
      </c>
      <c r="F33" s="156">
        <f>ROUND((SUM(BE88:BE209)),  2)</f>
        <v>0</v>
      </c>
      <c r="G33" s="38"/>
      <c r="H33" s="38"/>
      <c r="I33" s="157">
        <v>0.20999999999999999</v>
      </c>
      <c r="J33" s="156">
        <f>ROUND(((SUM(BE88:BE209))*I33),  2)</f>
        <v>0</v>
      </c>
      <c r="K33" s="38"/>
      <c r="L33" s="144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42" t="s">
        <v>45</v>
      </c>
      <c r="F34" s="156">
        <f>ROUND((SUM(BF88:BF209)),  2)</f>
        <v>0</v>
      </c>
      <c r="G34" s="38"/>
      <c r="H34" s="38"/>
      <c r="I34" s="157">
        <v>0.12</v>
      </c>
      <c r="J34" s="156">
        <f>ROUND(((SUM(BF88:BF209))*I34),  2)</f>
        <v>0</v>
      </c>
      <c r="K34" s="38"/>
      <c r="L34" s="144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42" t="s">
        <v>46</v>
      </c>
      <c r="F35" s="156">
        <f>ROUND((SUM(BG88:BG209)),  2)</f>
        <v>0</v>
      </c>
      <c r="G35" s="38"/>
      <c r="H35" s="38"/>
      <c r="I35" s="157">
        <v>0.20999999999999999</v>
      </c>
      <c r="J35" s="156">
        <f>0</f>
        <v>0</v>
      </c>
      <c r="K35" s="38"/>
      <c r="L35" s="144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42" t="s">
        <v>47</v>
      </c>
      <c r="F36" s="156">
        <f>ROUND((SUM(BH88:BH209)),  2)</f>
        <v>0</v>
      </c>
      <c r="G36" s="38"/>
      <c r="H36" s="38"/>
      <c r="I36" s="157">
        <v>0.12</v>
      </c>
      <c r="J36" s="156">
        <f>0</f>
        <v>0</v>
      </c>
      <c r="K36" s="38"/>
      <c r="L36" s="144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42" t="s">
        <v>48</v>
      </c>
      <c r="F37" s="156">
        <f>ROUND((SUM(BI88:BI209)),  2)</f>
        <v>0</v>
      </c>
      <c r="G37" s="38"/>
      <c r="H37" s="38"/>
      <c r="I37" s="157">
        <v>0</v>
      </c>
      <c r="J37" s="156">
        <f>0</f>
        <v>0</v>
      </c>
      <c r="K37" s="38"/>
      <c r="L37" s="144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144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58"/>
      <c r="D39" s="159" t="s">
        <v>49</v>
      </c>
      <c r="E39" s="160"/>
      <c r="F39" s="160"/>
      <c r="G39" s="161" t="s">
        <v>50</v>
      </c>
      <c r="H39" s="162" t="s">
        <v>51</v>
      </c>
      <c r="I39" s="160"/>
      <c r="J39" s="163">
        <f>SUM(J30:J37)</f>
        <v>0</v>
      </c>
      <c r="K39" s="164"/>
      <c r="L39" s="144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165"/>
      <c r="C40" s="166"/>
      <c r="D40" s="166"/>
      <c r="E40" s="166"/>
      <c r="F40" s="166"/>
      <c r="G40" s="166"/>
      <c r="H40" s="166"/>
      <c r="I40" s="166"/>
      <c r="J40" s="166"/>
      <c r="K40" s="166"/>
      <c r="L40" s="144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4" s="2" customFormat="1" ht="6.96" customHeight="1">
      <c r="A44" s="38"/>
      <c r="B44" s="167"/>
      <c r="C44" s="168"/>
      <c r="D44" s="168"/>
      <c r="E44" s="168"/>
      <c r="F44" s="168"/>
      <c r="G44" s="168"/>
      <c r="H44" s="168"/>
      <c r="I44" s="168"/>
      <c r="J44" s="168"/>
      <c r="K44" s="168"/>
      <c r="L44" s="144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</row>
    <row r="45" s="2" customFormat="1" ht="24.96" customHeight="1">
      <c r="A45" s="38"/>
      <c r="B45" s="39"/>
      <c r="C45" s="23" t="s">
        <v>131</v>
      </c>
      <c r="D45" s="40"/>
      <c r="E45" s="40"/>
      <c r="F45" s="40"/>
      <c r="G45" s="40"/>
      <c r="H45" s="40"/>
      <c r="I45" s="40"/>
      <c r="J45" s="40"/>
      <c r="K45" s="40"/>
      <c r="L45" s="144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</row>
    <row r="46" s="2" customFormat="1" ht="6.96" customHeight="1">
      <c r="A46" s="38"/>
      <c r="B46" s="39"/>
      <c r="C46" s="40"/>
      <c r="D46" s="40"/>
      <c r="E46" s="40"/>
      <c r="F46" s="40"/>
      <c r="G46" s="40"/>
      <c r="H46" s="40"/>
      <c r="I46" s="40"/>
      <c r="J46" s="40"/>
      <c r="K46" s="40"/>
      <c r="L46" s="144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</row>
    <row r="47" s="2" customFormat="1" ht="12" customHeight="1">
      <c r="A47" s="38"/>
      <c r="B47" s="39"/>
      <c r="C47" s="32" t="s">
        <v>16</v>
      </c>
      <c r="D47" s="40"/>
      <c r="E47" s="40"/>
      <c r="F47" s="40"/>
      <c r="G47" s="40"/>
      <c r="H47" s="40"/>
      <c r="I47" s="40"/>
      <c r="J47" s="40"/>
      <c r="K47" s="40"/>
      <c r="L47" s="144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</row>
    <row r="48" s="2" customFormat="1" ht="16.5" customHeight="1">
      <c r="A48" s="38"/>
      <c r="B48" s="39"/>
      <c r="C48" s="40"/>
      <c r="D48" s="40"/>
      <c r="E48" s="169" t="str">
        <f>E7</f>
        <v>Sázava - sběrný dvůr</v>
      </c>
      <c r="F48" s="32"/>
      <c r="G48" s="32"/>
      <c r="H48" s="32"/>
      <c r="I48" s="40"/>
      <c r="J48" s="40"/>
      <c r="K48" s="40"/>
      <c r="L48" s="144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</row>
    <row r="49" s="2" customFormat="1" ht="12" customHeight="1">
      <c r="A49" s="38"/>
      <c r="B49" s="39"/>
      <c r="C49" s="32" t="s">
        <v>129</v>
      </c>
      <c r="D49" s="40"/>
      <c r="E49" s="40"/>
      <c r="F49" s="40"/>
      <c r="G49" s="40"/>
      <c r="H49" s="40"/>
      <c r="I49" s="40"/>
      <c r="J49" s="40"/>
      <c r="K49" s="40"/>
      <c r="L49" s="144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</row>
    <row r="50" s="2" customFormat="1" ht="16.5" customHeight="1">
      <c r="A50" s="38"/>
      <c r="B50" s="39"/>
      <c r="C50" s="40"/>
      <c r="D50" s="40"/>
      <c r="E50" s="69" t="str">
        <f>E9</f>
        <v xml:space="preserve">Etapa 1 - SO 01 -  Prefabrikovaný modulární systém</v>
      </c>
      <c r="F50" s="40"/>
      <c r="G50" s="40"/>
      <c r="H50" s="40"/>
      <c r="I50" s="40"/>
      <c r="J50" s="40"/>
      <c r="K50" s="40"/>
      <c r="L50" s="144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</row>
    <row r="51" s="2" customFormat="1" ht="6.96" customHeight="1">
      <c r="A51" s="38"/>
      <c r="B51" s="39"/>
      <c r="C51" s="40"/>
      <c r="D51" s="40"/>
      <c r="E51" s="40"/>
      <c r="F51" s="40"/>
      <c r="G51" s="40"/>
      <c r="H51" s="40"/>
      <c r="I51" s="40"/>
      <c r="J51" s="40"/>
      <c r="K51" s="40"/>
      <c r="L51" s="144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</row>
    <row r="52" s="2" customFormat="1" ht="12" customHeight="1">
      <c r="A52" s="38"/>
      <c r="B52" s="39"/>
      <c r="C52" s="32" t="s">
        <v>21</v>
      </c>
      <c r="D52" s="40"/>
      <c r="E52" s="40"/>
      <c r="F52" s="27" t="str">
        <f>F12</f>
        <v xml:space="preserve"> </v>
      </c>
      <c r="G52" s="40"/>
      <c r="H52" s="40"/>
      <c r="I52" s="32" t="s">
        <v>23</v>
      </c>
      <c r="J52" s="72" t="str">
        <f>IF(J12="","",J12)</f>
        <v>14. 4. 2021</v>
      </c>
      <c r="K52" s="40"/>
      <c r="L52" s="144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</row>
    <row r="53" s="2" customFormat="1" ht="6.96" customHeight="1">
      <c r="A53" s="38"/>
      <c r="B53" s="39"/>
      <c r="C53" s="40"/>
      <c r="D53" s="40"/>
      <c r="E53" s="40"/>
      <c r="F53" s="40"/>
      <c r="G53" s="40"/>
      <c r="H53" s="40"/>
      <c r="I53" s="40"/>
      <c r="J53" s="40"/>
      <c r="K53" s="40"/>
      <c r="L53" s="144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</row>
    <row r="54" s="2" customFormat="1" ht="15.15" customHeight="1">
      <c r="A54" s="38"/>
      <c r="B54" s="39"/>
      <c r="C54" s="32" t="s">
        <v>25</v>
      </c>
      <c r="D54" s="40"/>
      <c r="E54" s="40"/>
      <c r="F54" s="27" t="str">
        <f>E15</f>
        <v>město Sázava</v>
      </c>
      <c r="G54" s="40"/>
      <c r="H54" s="40"/>
      <c r="I54" s="32" t="s">
        <v>32</v>
      </c>
      <c r="J54" s="36" t="str">
        <f>E21</f>
        <v xml:space="preserve"> </v>
      </c>
      <c r="K54" s="40"/>
      <c r="L54" s="144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</row>
    <row r="55" s="2" customFormat="1" ht="15.15" customHeight="1">
      <c r="A55" s="38"/>
      <c r="B55" s="39"/>
      <c r="C55" s="32" t="s">
        <v>30</v>
      </c>
      <c r="D55" s="40"/>
      <c r="E55" s="40"/>
      <c r="F55" s="27" t="str">
        <f>IF(E18="","",E18)</f>
        <v>Vyplň údaj</v>
      </c>
      <c r="G55" s="40"/>
      <c r="H55" s="40"/>
      <c r="I55" s="32" t="s">
        <v>35</v>
      </c>
      <c r="J55" s="36" t="str">
        <f>E24</f>
        <v>Marcel Cikánek</v>
      </c>
      <c r="K55" s="40"/>
      <c r="L55" s="144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</row>
    <row r="56" s="2" customFormat="1" ht="10.32" customHeight="1">
      <c r="A56" s="38"/>
      <c r="B56" s="39"/>
      <c r="C56" s="40"/>
      <c r="D56" s="40"/>
      <c r="E56" s="40"/>
      <c r="F56" s="40"/>
      <c r="G56" s="40"/>
      <c r="H56" s="40"/>
      <c r="I56" s="40"/>
      <c r="J56" s="40"/>
      <c r="K56" s="40"/>
      <c r="L56" s="144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</row>
    <row r="57" s="2" customFormat="1" ht="29.28" customHeight="1">
      <c r="A57" s="38"/>
      <c r="B57" s="39"/>
      <c r="C57" s="170" t="s">
        <v>132</v>
      </c>
      <c r="D57" s="171"/>
      <c r="E57" s="171"/>
      <c r="F57" s="171"/>
      <c r="G57" s="171"/>
      <c r="H57" s="171"/>
      <c r="I57" s="171"/>
      <c r="J57" s="172" t="s">
        <v>133</v>
      </c>
      <c r="K57" s="171"/>
      <c r="L57" s="144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</row>
    <row r="58" s="2" customFormat="1" ht="10.32" customHeight="1">
      <c r="A58" s="38"/>
      <c r="B58" s="39"/>
      <c r="C58" s="40"/>
      <c r="D58" s="40"/>
      <c r="E58" s="40"/>
      <c r="F58" s="40"/>
      <c r="G58" s="40"/>
      <c r="H58" s="40"/>
      <c r="I58" s="40"/>
      <c r="J58" s="40"/>
      <c r="K58" s="40"/>
      <c r="L58" s="144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</row>
    <row r="59" s="2" customFormat="1" ht="22.8" customHeight="1">
      <c r="A59" s="38"/>
      <c r="B59" s="39"/>
      <c r="C59" s="173" t="s">
        <v>71</v>
      </c>
      <c r="D59" s="40"/>
      <c r="E59" s="40"/>
      <c r="F59" s="40"/>
      <c r="G59" s="40"/>
      <c r="H59" s="40"/>
      <c r="I59" s="40"/>
      <c r="J59" s="102">
        <f>J88</f>
        <v>0</v>
      </c>
      <c r="K59" s="40"/>
      <c r="L59" s="144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U59" s="17" t="s">
        <v>134</v>
      </c>
    </row>
    <row r="60" s="9" customFormat="1" ht="24.96" customHeight="1">
      <c r="A60" s="9"/>
      <c r="B60" s="174"/>
      <c r="C60" s="175"/>
      <c r="D60" s="176" t="s">
        <v>135</v>
      </c>
      <c r="E60" s="177"/>
      <c r="F60" s="177"/>
      <c r="G60" s="177"/>
      <c r="H60" s="177"/>
      <c r="I60" s="177"/>
      <c r="J60" s="178">
        <f>J89</f>
        <v>0</v>
      </c>
      <c r="K60" s="175"/>
      <c r="L60" s="17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80"/>
      <c r="C61" s="125"/>
      <c r="D61" s="181" t="s">
        <v>136</v>
      </c>
      <c r="E61" s="182"/>
      <c r="F61" s="182"/>
      <c r="G61" s="182"/>
      <c r="H61" s="182"/>
      <c r="I61" s="182"/>
      <c r="J61" s="183">
        <f>J90</f>
        <v>0</v>
      </c>
      <c r="K61" s="125"/>
      <c r="L61" s="184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80"/>
      <c r="C62" s="125"/>
      <c r="D62" s="181" t="s">
        <v>137</v>
      </c>
      <c r="E62" s="182"/>
      <c r="F62" s="182"/>
      <c r="G62" s="182"/>
      <c r="H62" s="182"/>
      <c r="I62" s="182"/>
      <c r="J62" s="183">
        <f>J141</f>
        <v>0</v>
      </c>
      <c r="K62" s="125"/>
      <c r="L62" s="184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80"/>
      <c r="C63" s="125"/>
      <c r="D63" s="181" t="s">
        <v>138</v>
      </c>
      <c r="E63" s="182"/>
      <c r="F63" s="182"/>
      <c r="G63" s="182"/>
      <c r="H63" s="182"/>
      <c r="I63" s="182"/>
      <c r="J63" s="183">
        <f>J171</f>
        <v>0</v>
      </c>
      <c r="K63" s="125"/>
      <c r="L63" s="184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80"/>
      <c r="C64" s="125"/>
      <c r="D64" s="181" t="s">
        <v>139</v>
      </c>
      <c r="E64" s="182"/>
      <c r="F64" s="182"/>
      <c r="G64" s="182"/>
      <c r="H64" s="182"/>
      <c r="I64" s="182"/>
      <c r="J64" s="183">
        <f>J185</f>
        <v>0</v>
      </c>
      <c r="K64" s="125"/>
      <c r="L64" s="184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80"/>
      <c r="C65" s="125"/>
      <c r="D65" s="181" t="s">
        <v>140</v>
      </c>
      <c r="E65" s="182"/>
      <c r="F65" s="182"/>
      <c r="G65" s="182"/>
      <c r="H65" s="182"/>
      <c r="I65" s="182"/>
      <c r="J65" s="183">
        <f>J196</f>
        <v>0</v>
      </c>
      <c r="K65" s="125"/>
      <c r="L65" s="184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9" customFormat="1" ht="24.96" customHeight="1">
      <c r="A66" s="9"/>
      <c r="B66" s="174"/>
      <c r="C66" s="175"/>
      <c r="D66" s="176" t="s">
        <v>141</v>
      </c>
      <c r="E66" s="177"/>
      <c r="F66" s="177"/>
      <c r="G66" s="177"/>
      <c r="H66" s="177"/>
      <c r="I66" s="177"/>
      <c r="J66" s="178">
        <f>J200</f>
        <v>0</v>
      </c>
      <c r="K66" s="175"/>
      <c r="L66" s="17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</row>
    <row r="67" s="10" customFormat="1" ht="19.92" customHeight="1">
      <c r="A67" s="10"/>
      <c r="B67" s="180"/>
      <c r="C67" s="125"/>
      <c r="D67" s="181" t="s">
        <v>142</v>
      </c>
      <c r="E67" s="182"/>
      <c r="F67" s="182"/>
      <c r="G67" s="182"/>
      <c r="H67" s="182"/>
      <c r="I67" s="182"/>
      <c r="J67" s="183">
        <f>J201</f>
        <v>0</v>
      </c>
      <c r="K67" s="125"/>
      <c r="L67" s="184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80"/>
      <c r="C68" s="125"/>
      <c r="D68" s="181" t="s">
        <v>143</v>
      </c>
      <c r="E68" s="182"/>
      <c r="F68" s="182"/>
      <c r="G68" s="182"/>
      <c r="H68" s="182"/>
      <c r="I68" s="182"/>
      <c r="J68" s="183">
        <f>J206</f>
        <v>0</v>
      </c>
      <c r="K68" s="125"/>
      <c r="L68" s="184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2" customFormat="1" ht="21.84" customHeight="1">
      <c r="A69" s="38"/>
      <c r="B69" s="39"/>
      <c r="C69" s="40"/>
      <c r="D69" s="40"/>
      <c r="E69" s="40"/>
      <c r="F69" s="40"/>
      <c r="G69" s="40"/>
      <c r="H69" s="40"/>
      <c r="I69" s="40"/>
      <c r="J69" s="40"/>
      <c r="K69" s="40"/>
      <c r="L69" s="144"/>
      <c r="S69" s="38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/>
      <c r="AE69" s="38"/>
    </row>
    <row r="70" s="2" customFormat="1" ht="6.96" customHeight="1">
      <c r="A70" s="38"/>
      <c r="B70" s="59"/>
      <c r="C70" s="60"/>
      <c r="D70" s="60"/>
      <c r="E70" s="60"/>
      <c r="F70" s="60"/>
      <c r="G70" s="60"/>
      <c r="H70" s="60"/>
      <c r="I70" s="60"/>
      <c r="J70" s="60"/>
      <c r="K70" s="60"/>
      <c r="L70" s="144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</row>
    <row r="74" s="2" customFormat="1" ht="6.96" customHeight="1">
      <c r="A74" s="38"/>
      <c r="B74" s="61"/>
      <c r="C74" s="62"/>
      <c r="D74" s="62"/>
      <c r="E74" s="62"/>
      <c r="F74" s="62"/>
      <c r="G74" s="62"/>
      <c r="H74" s="62"/>
      <c r="I74" s="62"/>
      <c r="J74" s="62"/>
      <c r="K74" s="62"/>
      <c r="L74" s="144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</row>
    <row r="75" s="2" customFormat="1" ht="24.96" customHeight="1">
      <c r="A75" s="38"/>
      <c r="B75" s="39"/>
      <c r="C75" s="23" t="s">
        <v>144</v>
      </c>
      <c r="D75" s="40"/>
      <c r="E75" s="40"/>
      <c r="F75" s="40"/>
      <c r="G75" s="40"/>
      <c r="H75" s="40"/>
      <c r="I75" s="40"/>
      <c r="J75" s="40"/>
      <c r="K75" s="40"/>
      <c r="L75" s="144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</row>
    <row r="76" s="2" customFormat="1" ht="6.96" customHeight="1">
      <c r="A76" s="38"/>
      <c r="B76" s="39"/>
      <c r="C76" s="40"/>
      <c r="D76" s="40"/>
      <c r="E76" s="40"/>
      <c r="F76" s="40"/>
      <c r="G76" s="40"/>
      <c r="H76" s="40"/>
      <c r="I76" s="40"/>
      <c r="J76" s="40"/>
      <c r="K76" s="40"/>
      <c r="L76" s="144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2" customHeight="1">
      <c r="A77" s="38"/>
      <c r="B77" s="39"/>
      <c r="C77" s="32" t="s">
        <v>16</v>
      </c>
      <c r="D77" s="40"/>
      <c r="E77" s="40"/>
      <c r="F77" s="40"/>
      <c r="G77" s="40"/>
      <c r="H77" s="40"/>
      <c r="I77" s="40"/>
      <c r="J77" s="40"/>
      <c r="K77" s="40"/>
      <c r="L77" s="144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78" s="2" customFormat="1" ht="16.5" customHeight="1">
      <c r="A78" s="38"/>
      <c r="B78" s="39"/>
      <c r="C78" s="40"/>
      <c r="D78" s="40"/>
      <c r="E78" s="169" t="str">
        <f>E7</f>
        <v>Sázava - sběrný dvůr</v>
      </c>
      <c r="F78" s="32"/>
      <c r="G78" s="32"/>
      <c r="H78" s="32"/>
      <c r="I78" s="40"/>
      <c r="J78" s="40"/>
      <c r="K78" s="40"/>
      <c r="L78" s="144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</row>
    <row r="79" s="2" customFormat="1" ht="12" customHeight="1">
      <c r="A79" s="38"/>
      <c r="B79" s="39"/>
      <c r="C79" s="32" t="s">
        <v>129</v>
      </c>
      <c r="D79" s="40"/>
      <c r="E79" s="40"/>
      <c r="F79" s="40"/>
      <c r="G79" s="40"/>
      <c r="H79" s="40"/>
      <c r="I79" s="40"/>
      <c r="J79" s="40"/>
      <c r="K79" s="40"/>
      <c r="L79" s="144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</row>
    <row r="80" s="2" customFormat="1" ht="16.5" customHeight="1">
      <c r="A80" s="38"/>
      <c r="B80" s="39"/>
      <c r="C80" s="40"/>
      <c r="D80" s="40"/>
      <c r="E80" s="69" t="str">
        <f>E9</f>
        <v xml:space="preserve">Etapa 1 - SO 01 -  Prefabrikovaný modulární systém</v>
      </c>
      <c r="F80" s="40"/>
      <c r="G80" s="40"/>
      <c r="H80" s="40"/>
      <c r="I80" s="40"/>
      <c r="J80" s="40"/>
      <c r="K80" s="40"/>
      <c r="L80" s="144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</row>
    <row r="81" s="2" customFormat="1" ht="6.96" customHeight="1">
      <c r="A81" s="38"/>
      <c r="B81" s="39"/>
      <c r="C81" s="40"/>
      <c r="D81" s="40"/>
      <c r="E81" s="40"/>
      <c r="F81" s="40"/>
      <c r="G81" s="40"/>
      <c r="H81" s="40"/>
      <c r="I81" s="40"/>
      <c r="J81" s="40"/>
      <c r="K81" s="40"/>
      <c r="L81" s="144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12" customHeight="1">
      <c r="A82" s="38"/>
      <c r="B82" s="39"/>
      <c r="C82" s="32" t="s">
        <v>21</v>
      </c>
      <c r="D82" s="40"/>
      <c r="E82" s="40"/>
      <c r="F82" s="27" t="str">
        <f>F12</f>
        <v xml:space="preserve"> </v>
      </c>
      <c r="G82" s="40"/>
      <c r="H82" s="40"/>
      <c r="I82" s="32" t="s">
        <v>23</v>
      </c>
      <c r="J82" s="72" t="str">
        <f>IF(J12="","",J12)</f>
        <v>14. 4. 2021</v>
      </c>
      <c r="K82" s="40"/>
      <c r="L82" s="144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144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5.15" customHeight="1">
      <c r="A84" s="38"/>
      <c r="B84" s="39"/>
      <c r="C84" s="32" t="s">
        <v>25</v>
      </c>
      <c r="D84" s="40"/>
      <c r="E84" s="40"/>
      <c r="F84" s="27" t="str">
        <f>E15</f>
        <v>město Sázava</v>
      </c>
      <c r="G84" s="40"/>
      <c r="H84" s="40"/>
      <c r="I84" s="32" t="s">
        <v>32</v>
      </c>
      <c r="J84" s="36" t="str">
        <f>E21</f>
        <v xml:space="preserve"> </v>
      </c>
      <c r="K84" s="40"/>
      <c r="L84" s="144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5.15" customHeight="1">
      <c r="A85" s="38"/>
      <c r="B85" s="39"/>
      <c r="C85" s="32" t="s">
        <v>30</v>
      </c>
      <c r="D85" s="40"/>
      <c r="E85" s="40"/>
      <c r="F85" s="27" t="str">
        <f>IF(E18="","",E18)</f>
        <v>Vyplň údaj</v>
      </c>
      <c r="G85" s="40"/>
      <c r="H85" s="40"/>
      <c r="I85" s="32" t="s">
        <v>35</v>
      </c>
      <c r="J85" s="36" t="str">
        <f>E24</f>
        <v>Marcel Cikánek</v>
      </c>
      <c r="K85" s="40"/>
      <c r="L85" s="144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0.32" customHeight="1">
      <c r="A86" s="38"/>
      <c r="B86" s="39"/>
      <c r="C86" s="40"/>
      <c r="D86" s="40"/>
      <c r="E86" s="40"/>
      <c r="F86" s="40"/>
      <c r="G86" s="40"/>
      <c r="H86" s="40"/>
      <c r="I86" s="40"/>
      <c r="J86" s="40"/>
      <c r="K86" s="40"/>
      <c r="L86" s="144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11" customFormat="1" ht="29.28" customHeight="1">
      <c r="A87" s="185"/>
      <c r="B87" s="186"/>
      <c r="C87" s="187" t="s">
        <v>145</v>
      </c>
      <c r="D87" s="188" t="s">
        <v>58</v>
      </c>
      <c r="E87" s="188" t="s">
        <v>54</v>
      </c>
      <c r="F87" s="188" t="s">
        <v>55</v>
      </c>
      <c r="G87" s="188" t="s">
        <v>146</v>
      </c>
      <c r="H87" s="188" t="s">
        <v>147</v>
      </c>
      <c r="I87" s="188" t="s">
        <v>148</v>
      </c>
      <c r="J87" s="188" t="s">
        <v>133</v>
      </c>
      <c r="K87" s="189" t="s">
        <v>149</v>
      </c>
      <c r="L87" s="190"/>
      <c r="M87" s="92" t="s">
        <v>19</v>
      </c>
      <c r="N87" s="93" t="s">
        <v>43</v>
      </c>
      <c r="O87" s="93" t="s">
        <v>150</v>
      </c>
      <c r="P87" s="93" t="s">
        <v>151</v>
      </c>
      <c r="Q87" s="93" t="s">
        <v>152</v>
      </c>
      <c r="R87" s="93" t="s">
        <v>153</v>
      </c>
      <c r="S87" s="93" t="s">
        <v>154</v>
      </c>
      <c r="T87" s="94" t="s">
        <v>155</v>
      </c>
      <c r="U87" s="185"/>
      <c r="V87" s="185"/>
      <c r="W87" s="185"/>
      <c r="X87" s="185"/>
      <c r="Y87" s="185"/>
      <c r="Z87" s="185"/>
      <c r="AA87" s="185"/>
      <c r="AB87" s="185"/>
      <c r="AC87" s="185"/>
      <c r="AD87" s="185"/>
      <c r="AE87" s="185"/>
    </row>
    <row r="88" s="2" customFormat="1" ht="22.8" customHeight="1">
      <c r="A88" s="38"/>
      <c r="B88" s="39"/>
      <c r="C88" s="99" t="s">
        <v>156</v>
      </c>
      <c r="D88" s="40"/>
      <c r="E88" s="40"/>
      <c r="F88" s="40"/>
      <c r="G88" s="40"/>
      <c r="H88" s="40"/>
      <c r="I88" s="40"/>
      <c r="J88" s="191">
        <f>BK88</f>
        <v>0</v>
      </c>
      <c r="K88" s="40"/>
      <c r="L88" s="44"/>
      <c r="M88" s="95"/>
      <c r="N88" s="192"/>
      <c r="O88" s="96"/>
      <c r="P88" s="193">
        <f>P89+P200</f>
        <v>0</v>
      </c>
      <c r="Q88" s="96"/>
      <c r="R88" s="193">
        <f>R89+R200</f>
        <v>777.52381167836859</v>
      </c>
      <c r="S88" s="96"/>
      <c r="T88" s="194">
        <f>T89+T200</f>
        <v>0.0076999999999999994</v>
      </c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T88" s="17" t="s">
        <v>72</v>
      </c>
      <c r="AU88" s="17" t="s">
        <v>134</v>
      </c>
      <c r="BK88" s="195">
        <f>BK89+BK200</f>
        <v>0</v>
      </c>
    </row>
    <row r="89" s="12" customFormat="1" ht="25.92" customHeight="1">
      <c r="A89" s="12"/>
      <c r="B89" s="196"/>
      <c r="C89" s="197"/>
      <c r="D89" s="198" t="s">
        <v>72</v>
      </c>
      <c r="E89" s="199" t="s">
        <v>157</v>
      </c>
      <c r="F89" s="199" t="s">
        <v>158</v>
      </c>
      <c r="G89" s="197"/>
      <c r="H89" s="197"/>
      <c r="I89" s="200"/>
      <c r="J89" s="201">
        <f>BK89</f>
        <v>0</v>
      </c>
      <c r="K89" s="197"/>
      <c r="L89" s="202"/>
      <c r="M89" s="203"/>
      <c r="N89" s="204"/>
      <c r="O89" s="204"/>
      <c r="P89" s="205">
        <f>P90+P141+P171+P185+P196</f>
        <v>0</v>
      </c>
      <c r="Q89" s="204"/>
      <c r="R89" s="205">
        <f>R90+R141+R171+R185+R196</f>
        <v>777.47948890586861</v>
      </c>
      <c r="S89" s="204"/>
      <c r="T89" s="206">
        <f>T90+T141+T171+T185+T196</f>
        <v>0.0076999999999999994</v>
      </c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R89" s="207" t="s">
        <v>81</v>
      </c>
      <c r="AT89" s="208" t="s">
        <v>72</v>
      </c>
      <c r="AU89" s="208" t="s">
        <v>73</v>
      </c>
      <c r="AY89" s="207" t="s">
        <v>159</v>
      </c>
      <c r="BK89" s="209">
        <f>BK90+BK141+BK171+BK185+BK196</f>
        <v>0</v>
      </c>
    </row>
    <row r="90" s="12" customFormat="1" ht="22.8" customHeight="1">
      <c r="A90" s="12"/>
      <c r="B90" s="196"/>
      <c r="C90" s="197"/>
      <c r="D90" s="198" t="s">
        <v>72</v>
      </c>
      <c r="E90" s="210" t="s">
        <v>81</v>
      </c>
      <c r="F90" s="210" t="s">
        <v>119</v>
      </c>
      <c r="G90" s="197"/>
      <c r="H90" s="197"/>
      <c r="I90" s="200"/>
      <c r="J90" s="211">
        <f>BK90</f>
        <v>0</v>
      </c>
      <c r="K90" s="197"/>
      <c r="L90" s="202"/>
      <c r="M90" s="203"/>
      <c r="N90" s="204"/>
      <c r="O90" s="204"/>
      <c r="P90" s="205">
        <f>SUM(P91:P140)</f>
        <v>0</v>
      </c>
      <c r="Q90" s="204"/>
      <c r="R90" s="205">
        <f>SUM(R91:R140)</f>
        <v>0</v>
      </c>
      <c r="S90" s="204"/>
      <c r="T90" s="206">
        <f>SUM(T91:T140)</f>
        <v>0</v>
      </c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R90" s="207" t="s">
        <v>81</v>
      </c>
      <c r="AT90" s="208" t="s">
        <v>72</v>
      </c>
      <c r="AU90" s="208" t="s">
        <v>81</v>
      </c>
      <c r="AY90" s="207" t="s">
        <v>159</v>
      </c>
      <c r="BK90" s="209">
        <f>SUM(BK91:BK140)</f>
        <v>0</v>
      </c>
    </row>
    <row r="91" s="2" customFormat="1" ht="16.5" customHeight="1">
      <c r="A91" s="38"/>
      <c r="B91" s="39"/>
      <c r="C91" s="212" t="s">
        <v>81</v>
      </c>
      <c r="D91" s="212" t="s">
        <v>160</v>
      </c>
      <c r="E91" s="213" t="s">
        <v>161</v>
      </c>
      <c r="F91" s="214" t="s">
        <v>162</v>
      </c>
      <c r="G91" s="215" t="s">
        <v>163</v>
      </c>
      <c r="H91" s="216">
        <v>382.69999999999999</v>
      </c>
      <c r="I91" s="217"/>
      <c r="J91" s="218">
        <f>ROUND(I91*H91,2)</f>
        <v>0</v>
      </c>
      <c r="K91" s="214" t="s">
        <v>164</v>
      </c>
      <c r="L91" s="44"/>
      <c r="M91" s="219" t="s">
        <v>19</v>
      </c>
      <c r="N91" s="220" t="s">
        <v>44</v>
      </c>
      <c r="O91" s="84"/>
      <c r="P91" s="221">
        <f>O91*H91</f>
        <v>0</v>
      </c>
      <c r="Q91" s="221">
        <v>0</v>
      </c>
      <c r="R91" s="221">
        <f>Q91*H91</f>
        <v>0</v>
      </c>
      <c r="S91" s="221">
        <v>0</v>
      </c>
      <c r="T91" s="222">
        <f>S91*H91</f>
        <v>0</v>
      </c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R91" s="223" t="s">
        <v>115</v>
      </c>
      <c r="AT91" s="223" t="s">
        <v>160</v>
      </c>
      <c r="AU91" s="223" t="s">
        <v>83</v>
      </c>
      <c r="AY91" s="17" t="s">
        <v>159</v>
      </c>
      <c r="BE91" s="224">
        <f>IF(N91="základní",J91,0)</f>
        <v>0</v>
      </c>
      <c r="BF91" s="224">
        <f>IF(N91="snížená",J91,0)</f>
        <v>0</v>
      </c>
      <c r="BG91" s="224">
        <f>IF(N91="zákl. přenesená",J91,0)</f>
        <v>0</v>
      </c>
      <c r="BH91" s="224">
        <f>IF(N91="sníž. přenesená",J91,0)</f>
        <v>0</v>
      </c>
      <c r="BI91" s="224">
        <f>IF(N91="nulová",J91,0)</f>
        <v>0</v>
      </c>
      <c r="BJ91" s="17" t="s">
        <v>81</v>
      </c>
      <c r="BK91" s="224">
        <f>ROUND(I91*H91,2)</f>
        <v>0</v>
      </c>
      <c r="BL91" s="17" t="s">
        <v>115</v>
      </c>
      <c r="BM91" s="223" t="s">
        <v>165</v>
      </c>
    </row>
    <row r="92" s="2" customFormat="1">
      <c r="A92" s="38"/>
      <c r="B92" s="39"/>
      <c r="C92" s="40"/>
      <c r="D92" s="225" t="s">
        <v>166</v>
      </c>
      <c r="E92" s="40"/>
      <c r="F92" s="226" t="s">
        <v>167</v>
      </c>
      <c r="G92" s="40"/>
      <c r="H92" s="40"/>
      <c r="I92" s="227"/>
      <c r="J92" s="40"/>
      <c r="K92" s="40"/>
      <c r="L92" s="44"/>
      <c r="M92" s="228"/>
      <c r="N92" s="229"/>
      <c r="O92" s="84"/>
      <c r="P92" s="84"/>
      <c r="Q92" s="84"/>
      <c r="R92" s="84"/>
      <c r="S92" s="84"/>
      <c r="T92" s="85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  <c r="AT92" s="17" t="s">
        <v>166</v>
      </c>
      <c r="AU92" s="17" t="s">
        <v>83</v>
      </c>
    </row>
    <row r="93" s="2" customFormat="1">
      <c r="A93" s="38"/>
      <c r="B93" s="39"/>
      <c r="C93" s="40"/>
      <c r="D93" s="230" t="s">
        <v>168</v>
      </c>
      <c r="E93" s="40"/>
      <c r="F93" s="231" t="s">
        <v>169</v>
      </c>
      <c r="G93" s="40"/>
      <c r="H93" s="40"/>
      <c r="I93" s="227"/>
      <c r="J93" s="40"/>
      <c r="K93" s="40"/>
      <c r="L93" s="44"/>
      <c r="M93" s="228"/>
      <c r="N93" s="229"/>
      <c r="O93" s="84"/>
      <c r="P93" s="84"/>
      <c r="Q93" s="84"/>
      <c r="R93" s="84"/>
      <c r="S93" s="84"/>
      <c r="T93" s="85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T93" s="17" t="s">
        <v>168</v>
      </c>
      <c r="AU93" s="17" t="s">
        <v>83</v>
      </c>
    </row>
    <row r="94" s="13" customFormat="1">
      <c r="A94" s="13"/>
      <c r="B94" s="232"/>
      <c r="C94" s="233"/>
      <c r="D94" s="225" t="s">
        <v>170</v>
      </c>
      <c r="E94" s="234" t="s">
        <v>19</v>
      </c>
      <c r="F94" s="235" t="s">
        <v>171</v>
      </c>
      <c r="G94" s="233"/>
      <c r="H94" s="236">
        <v>382.69999999999999</v>
      </c>
      <c r="I94" s="237"/>
      <c r="J94" s="233"/>
      <c r="K94" s="233"/>
      <c r="L94" s="238"/>
      <c r="M94" s="239"/>
      <c r="N94" s="240"/>
      <c r="O94" s="240"/>
      <c r="P94" s="240"/>
      <c r="Q94" s="240"/>
      <c r="R94" s="240"/>
      <c r="S94" s="240"/>
      <c r="T94" s="241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T94" s="242" t="s">
        <v>170</v>
      </c>
      <c r="AU94" s="242" t="s">
        <v>83</v>
      </c>
      <c r="AV94" s="13" t="s">
        <v>83</v>
      </c>
      <c r="AW94" s="13" t="s">
        <v>34</v>
      </c>
      <c r="AX94" s="13" t="s">
        <v>73</v>
      </c>
      <c r="AY94" s="242" t="s">
        <v>159</v>
      </c>
    </row>
    <row r="95" s="2" customFormat="1" ht="21.75" customHeight="1">
      <c r="A95" s="38"/>
      <c r="B95" s="39"/>
      <c r="C95" s="212" t="s">
        <v>83</v>
      </c>
      <c r="D95" s="212" t="s">
        <v>160</v>
      </c>
      <c r="E95" s="213" t="s">
        <v>172</v>
      </c>
      <c r="F95" s="214" t="s">
        <v>173</v>
      </c>
      <c r="G95" s="215" t="s">
        <v>174</v>
      </c>
      <c r="H95" s="216">
        <v>38.270000000000003</v>
      </c>
      <c r="I95" s="217"/>
      <c r="J95" s="218">
        <f>ROUND(I95*H95,2)</f>
        <v>0</v>
      </c>
      <c r="K95" s="214" t="s">
        <v>164</v>
      </c>
      <c r="L95" s="44"/>
      <c r="M95" s="219" t="s">
        <v>19</v>
      </c>
      <c r="N95" s="220" t="s">
        <v>44</v>
      </c>
      <c r="O95" s="84"/>
      <c r="P95" s="221">
        <f>O95*H95</f>
        <v>0</v>
      </c>
      <c r="Q95" s="221">
        <v>0</v>
      </c>
      <c r="R95" s="221">
        <f>Q95*H95</f>
        <v>0</v>
      </c>
      <c r="S95" s="221">
        <v>0</v>
      </c>
      <c r="T95" s="222">
        <f>S95*H95</f>
        <v>0</v>
      </c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  <c r="AR95" s="223" t="s">
        <v>115</v>
      </c>
      <c r="AT95" s="223" t="s">
        <v>160</v>
      </c>
      <c r="AU95" s="223" t="s">
        <v>83</v>
      </c>
      <c r="AY95" s="17" t="s">
        <v>159</v>
      </c>
      <c r="BE95" s="224">
        <f>IF(N95="základní",J95,0)</f>
        <v>0</v>
      </c>
      <c r="BF95" s="224">
        <f>IF(N95="snížená",J95,0)</f>
        <v>0</v>
      </c>
      <c r="BG95" s="224">
        <f>IF(N95="zákl. přenesená",J95,0)</f>
        <v>0</v>
      </c>
      <c r="BH95" s="224">
        <f>IF(N95="sníž. přenesená",J95,0)</f>
        <v>0</v>
      </c>
      <c r="BI95" s="224">
        <f>IF(N95="nulová",J95,0)</f>
        <v>0</v>
      </c>
      <c r="BJ95" s="17" t="s">
        <v>81</v>
      </c>
      <c r="BK95" s="224">
        <f>ROUND(I95*H95,2)</f>
        <v>0</v>
      </c>
      <c r="BL95" s="17" t="s">
        <v>115</v>
      </c>
      <c r="BM95" s="223" t="s">
        <v>175</v>
      </c>
    </row>
    <row r="96" s="2" customFormat="1">
      <c r="A96" s="38"/>
      <c r="B96" s="39"/>
      <c r="C96" s="40"/>
      <c r="D96" s="225" t="s">
        <v>166</v>
      </c>
      <c r="E96" s="40"/>
      <c r="F96" s="226" t="s">
        <v>176</v>
      </c>
      <c r="G96" s="40"/>
      <c r="H96" s="40"/>
      <c r="I96" s="227"/>
      <c r="J96" s="40"/>
      <c r="K96" s="40"/>
      <c r="L96" s="44"/>
      <c r="M96" s="228"/>
      <c r="N96" s="229"/>
      <c r="O96" s="84"/>
      <c r="P96" s="84"/>
      <c r="Q96" s="84"/>
      <c r="R96" s="84"/>
      <c r="S96" s="84"/>
      <c r="T96" s="85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T96" s="17" t="s">
        <v>166</v>
      </c>
      <c r="AU96" s="17" t="s">
        <v>83</v>
      </c>
    </row>
    <row r="97" s="2" customFormat="1">
      <c r="A97" s="38"/>
      <c r="B97" s="39"/>
      <c r="C97" s="40"/>
      <c r="D97" s="230" t="s">
        <v>168</v>
      </c>
      <c r="E97" s="40"/>
      <c r="F97" s="231" t="s">
        <v>177</v>
      </c>
      <c r="G97" s="40"/>
      <c r="H97" s="40"/>
      <c r="I97" s="227"/>
      <c r="J97" s="40"/>
      <c r="K97" s="40"/>
      <c r="L97" s="44"/>
      <c r="M97" s="228"/>
      <c r="N97" s="229"/>
      <c r="O97" s="84"/>
      <c r="P97" s="84"/>
      <c r="Q97" s="84"/>
      <c r="R97" s="84"/>
      <c r="S97" s="84"/>
      <c r="T97" s="85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T97" s="17" t="s">
        <v>168</v>
      </c>
      <c r="AU97" s="17" t="s">
        <v>83</v>
      </c>
    </row>
    <row r="98" s="13" customFormat="1">
      <c r="A98" s="13"/>
      <c r="B98" s="232"/>
      <c r="C98" s="233"/>
      <c r="D98" s="225" t="s">
        <v>170</v>
      </c>
      <c r="E98" s="234" t="s">
        <v>19</v>
      </c>
      <c r="F98" s="235" t="s">
        <v>178</v>
      </c>
      <c r="G98" s="233"/>
      <c r="H98" s="236">
        <v>38.270000000000003</v>
      </c>
      <c r="I98" s="237"/>
      <c r="J98" s="233"/>
      <c r="K98" s="233"/>
      <c r="L98" s="238"/>
      <c r="M98" s="239"/>
      <c r="N98" s="240"/>
      <c r="O98" s="240"/>
      <c r="P98" s="240"/>
      <c r="Q98" s="240"/>
      <c r="R98" s="240"/>
      <c r="S98" s="240"/>
      <c r="T98" s="241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T98" s="242" t="s">
        <v>170</v>
      </c>
      <c r="AU98" s="242" t="s">
        <v>83</v>
      </c>
      <c r="AV98" s="13" t="s">
        <v>83</v>
      </c>
      <c r="AW98" s="13" t="s">
        <v>34</v>
      </c>
      <c r="AX98" s="13" t="s">
        <v>73</v>
      </c>
      <c r="AY98" s="242" t="s">
        <v>159</v>
      </c>
    </row>
    <row r="99" s="2" customFormat="1" ht="21.75" customHeight="1">
      <c r="A99" s="38"/>
      <c r="B99" s="39"/>
      <c r="C99" s="212" t="s">
        <v>112</v>
      </c>
      <c r="D99" s="212" t="s">
        <v>160</v>
      </c>
      <c r="E99" s="213" t="s">
        <v>179</v>
      </c>
      <c r="F99" s="214" t="s">
        <v>180</v>
      </c>
      <c r="G99" s="215" t="s">
        <v>174</v>
      </c>
      <c r="H99" s="216">
        <v>133.94499999999999</v>
      </c>
      <c r="I99" s="217"/>
      <c r="J99" s="218">
        <f>ROUND(I99*H99,2)</f>
        <v>0</v>
      </c>
      <c r="K99" s="214" t="s">
        <v>164</v>
      </c>
      <c r="L99" s="44"/>
      <c r="M99" s="219" t="s">
        <v>19</v>
      </c>
      <c r="N99" s="220" t="s">
        <v>44</v>
      </c>
      <c r="O99" s="84"/>
      <c r="P99" s="221">
        <f>O99*H99</f>
        <v>0</v>
      </c>
      <c r="Q99" s="221">
        <v>0</v>
      </c>
      <c r="R99" s="221">
        <f>Q99*H99</f>
        <v>0</v>
      </c>
      <c r="S99" s="221">
        <v>0</v>
      </c>
      <c r="T99" s="222">
        <f>S99*H99</f>
        <v>0</v>
      </c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R99" s="223" t="s">
        <v>115</v>
      </c>
      <c r="AT99" s="223" t="s">
        <v>160</v>
      </c>
      <c r="AU99" s="223" t="s">
        <v>83</v>
      </c>
      <c r="AY99" s="17" t="s">
        <v>159</v>
      </c>
      <c r="BE99" s="224">
        <f>IF(N99="základní",J99,0)</f>
        <v>0</v>
      </c>
      <c r="BF99" s="224">
        <f>IF(N99="snížená",J99,0)</f>
        <v>0</v>
      </c>
      <c r="BG99" s="224">
        <f>IF(N99="zákl. přenesená",J99,0)</f>
        <v>0</v>
      </c>
      <c r="BH99" s="224">
        <f>IF(N99="sníž. přenesená",J99,0)</f>
        <v>0</v>
      </c>
      <c r="BI99" s="224">
        <f>IF(N99="nulová",J99,0)</f>
        <v>0</v>
      </c>
      <c r="BJ99" s="17" t="s">
        <v>81</v>
      </c>
      <c r="BK99" s="224">
        <f>ROUND(I99*H99,2)</f>
        <v>0</v>
      </c>
      <c r="BL99" s="17" t="s">
        <v>115</v>
      </c>
      <c r="BM99" s="223" t="s">
        <v>181</v>
      </c>
    </row>
    <row r="100" s="2" customFormat="1">
      <c r="A100" s="38"/>
      <c r="B100" s="39"/>
      <c r="C100" s="40"/>
      <c r="D100" s="225" t="s">
        <v>166</v>
      </c>
      <c r="E100" s="40"/>
      <c r="F100" s="226" t="s">
        <v>182</v>
      </c>
      <c r="G100" s="40"/>
      <c r="H100" s="40"/>
      <c r="I100" s="227"/>
      <c r="J100" s="40"/>
      <c r="K100" s="40"/>
      <c r="L100" s="44"/>
      <c r="M100" s="228"/>
      <c r="N100" s="229"/>
      <c r="O100" s="84"/>
      <c r="P100" s="84"/>
      <c r="Q100" s="84"/>
      <c r="R100" s="84"/>
      <c r="S100" s="84"/>
      <c r="T100" s="85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T100" s="17" t="s">
        <v>166</v>
      </c>
      <c r="AU100" s="17" t="s">
        <v>83</v>
      </c>
    </row>
    <row r="101" s="2" customFormat="1">
      <c r="A101" s="38"/>
      <c r="B101" s="39"/>
      <c r="C101" s="40"/>
      <c r="D101" s="230" t="s">
        <v>168</v>
      </c>
      <c r="E101" s="40"/>
      <c r="F101" s="231" t="s">
        <v>183</v>
      </c>
      <c r="G101" s="40"/>
      <c r="H101" s="40"/>
      <c r="I101" s="227"/>
      <c r="J101" s="40"/>
      <c r="K101" s="40"/>
      <c r="L101" s="44"/>
      <c r="M101" s="228"/>
      <c r="N101" s="229"/>
      <c r="O101" s="84"/>
      <c r="P101" s="84"/>
      <c r="Q101" s="84"/>
      <c r="R101" s="84"/>
      <c r="S101" s="84"/>
      <c r="T101" s="85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T101" s="17" t="s">
        <v>168</v>
      </c>
      <c r="AU101" s="17" t="s">
        <v>83</v>
      </c>
    </row>
    <row r="102" s="13" customFormat="1">
      <c r="A102" s="13"/>
      <c r="B102" s="232"/>
      <c r="C102" s="233"/>
      <c r="D102" s="225" t="s">
        <v>170</v>
      </c>
      <c r="E102" s="234" t="s">
        <v>19</v>
      </c>
      <c r="F102" s="235" t="s">
        <v>184</v>
      </c>
      <c r="G102" s="233"/>
      <c r="H102" s="236">
        <v>133.94499999999999</v>
      </c>
      <c r="I102" s="237"/>
      <c r="J102" s="233"/>
      <c r="K102" s="233"/>
      <c r="L102" s="238"/>
      <c r="M102" s="239"/>
      <c r="N102" s="240"/>
      <c r="O102" s="240"/>
      <c r="P102" s="240"/>
      <c r="Q102" s="240"/>
      <c r="R102" s="240"/>
      <c r="S102" s="240"/>
      <c r="T102" s="241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T102" s="242" t="s">
        <v>170</v>
      </c>
      <c r="AU102" s="242" t="s">
        <v>83</v>
      </c>
      <c r="AV102" s="13" t="s">
        <v>83</v>
      </c>
      <c r="AW102" s="13" t="s">
        <v>34</v>
      </c>
      <c r="AX102" s="13" t="s">
        <v>73</v>
      </c>
      <c r="AY102" s="242" t="s">
        <v>159</v>
      </c>
    </row>
    <row r="103" s="2" customFormat="1" ht="16.5" customHeight="1">
      <c r="A103" s="38"/>
      <c r="B103" s="39"/>
      <c r="C103" s="212" t="s">
        <v>185</v>
      </c>
      <c r="D103" s="212" t="s">
        <v>160</v>
      </c>
      <c r="E103" s="213" t="s">
        <v>186</v>
      </c>
      <c r="F103" s="214" t="s">
        <v>187</v>
      </c>
      <c r="G103" s="215" t="s">
        <v>174</v>
      </c>
      <c r="H103" s="216">
        <v>172.215</v>
      </c>
      <c r="I103" s="217"/>
      <c r="J103" s="218">
        <f>ROUND(I103*H103,2)</f>
        <v>0</v>
      </c>
      <c r="K103" s="214" t="s">
        <v>164</v>
      </c>
      <c r="L103" s="44"/>
      <c r="M103" s="219" t="s">
        <v>19</v>
      </c>
      <c r="N103" s="220" t="s">
        <v>44</v>
      </c>
      <c r="O103" s="84"/>
      <c r="P103" s="221">
        <f>O103*H103</f>
        <v>0</v>
      </c>
      <c r="Q103" s="221">
        <v>0</v>
      </c>
      <c r="R103" s="221">
        <f>Q103*H103</f>
        <v>0</v>
      </c>
      <c r="S103" s="221">
        <v>0</v>
      </c>
      <c r="T103" s="222">
        <f>S103*H103</f>
        <v>0</v>
      </c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  <c r="AR103" s="223" t="s">
        <v>115</v>
      </c>
      <c r="AT103" s="223" t="s">
        <v>160</v>
      </c>
      <c r="AU103" s="223" t="s">
        <v>83</v>
      </c>
      <c r="AY103" s="17" t="s">
        <v>159</v>
      </c>
      <c r="BE103" s="224">
        <f>IF(N103="základní",J103,0)</f>
        <v>0</v>
      </c>
      <c r="BF103" s="224">
        <f>IF(N103="snížená",J103,0)</f>
        <v>0</v>
      </c>
      <c r="BG103" s="224">
        <f>IF(N103="zákl. přenesená",J103,0)</f>
        <v>0</v>
      </c>
      <c r="BH103" s="224">
        <f>IF(N103="sníž. přenesená",J103,0)</f>
        <v>0</v>
      </c>
      <c r="BI103" s="224">
        <f>IF(N103="nulová",J103,0)</f>
        <v>0</v>
      </c>
      <c r="BJ103" s="17" t="s">
        <v>81</v>
      </c>
      <c r="BK103" s="224">
        <f>ROUND(I103*H103,2)</f>
        <v>0</v>
      </c>
      <c r="BL103" s="17" t="s">
        <v>115</v>
      </c>
      <c r="BM103" s="223" t="s">
        <v>188</v>
      </c>
    </row>
    <row r="104" s="2" customFormat="1">
      <c r="A104" s="38"/>
      <c r="B104" s="39"/>
      <c r="C104" s="40"/>
      <c r="D104" s="225" t="s">
        <v>166</v>
      </c>
      <c r="E104" s="40"/>
      <c r="F104" s="226" t="s">
        <v>189</v>
      </c>
      <c r="G104" s="40"/>
      <c r="H104" s="40"/>
      <c r="I104" s="227"/>
      <c r="J104" s="40"/>
      <c r="K104" s="40"/>
      <c r="L104" s="44"/>
      <c r="M104" s="228"/>
      <c r="N104" s="229"/>
      <c r="O104" s="84"/>
      <c r="P104" s="84"/>
      <c r="Q104" s="84"/>
      <c r="R104" s="84"/>
      <c r="S104" s="84"/>
      <c r="T104" s="85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  <c r="AT104" s="17" t="s">
        <v>166</v>
      </c>
      <c r="AU104" s="17" t="s">
        <v>83</v>
      </c>
    </row>
    <row r="105" s="2" customFormat="1">
      <c r="A105" s="38"/>
      <c r="B105" s="39"/>
      <c r="C105" s="40"/>
      <c r="D105" s="230" t="s">
        <v>168</v>
      </c>
      <c r="E105" s="40"/>
      <c r="F105" s="231" t="s">
        <v>190</v>
      </c>
      <c r="G105" s="40"/>
      <c r="H105" s="40"/>
      <c r="I105" s="227"/>
      <c r="J105" s="40"/>
      <c r="K105" s="40"/>
      <c r="L105" s="44"/>
      <c r="M105" s="228"/>
      <c r="N105" s="229"/>
      <c r="O105" s="84"/>
      <c r="P105" s="84"/>
      <c r="Q105" s="84"/>
      <c r="R105" s="84"/>
      <c r="S105" s="84"/>
      <c r="T105" s="85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  <c r="AT105" s="17" t="s">
        <v>168</v>
      </c>
      <c r="AU105" s="17" t="s">
        <v>83</v>
      </c>
    </row>
    <row r="106" s="13" customFormat="1">
      <c r="A106" s="13"/>
      <c r="B106" s="232"/>
      <c r="C106" s="233"/>
      <c r="D106" s="225" t="s">
        <v>170</v>
      </c>
      <c r="E106" s="234" t="s">
        <v>19</v>
      </c>
      <c r="F106" s="235" t="s">
        <v>191</v>
      </c>
      <c r="G106" s="233"/>
      <c r="H106" s="236">
        <v>38.270000000000003</v>
      </c>
      <c r="I106" s="237"/>
      <c r="J106" s="233"/>
      <c r="K106" s="233"/>
      <c r="L106" s="238"/>
      <c r="M106" s="239"/>
      <c r="N106" s="240"/>
      <c r="O106" s="240"/>
      <c r="P106" s="240"/>
      <c r="Q106" s="240"/>
      <c r="R106" s="240"/>
      <c r="S106" s="240"/>
      <c r="T106" s="241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T106" s="242" t="s">
        <v>170</v>
      </c>
      <c r="AU106" s="242" t="s">
        <v>83</v>
      </c>
      <c r="AV106" s="13" t="s">
        <v>83</v>
      </c>
      <c r="AW106" s="13" t="s">
        <v>34</v>
      </c>
      <c r="AX106" s="13" t="s">
        <v>73</v>
      </c>
      <c r="AY106" s="242" t="s">
        <v>159</v>
      </c>
    </row>
    <row r="107" s="13" customFormat="1">
      <c r="A107" s="13"/>
      <c r="B107" s="232"/>
      <c r="C107" s="233"/>
      <c r="D107" s="225" t="s">
        <v>170</v>
      </c>
      <c r="E107" s="234" t="s">
        <v>19</v>
      </c>
      <c r="F107" s="235" t="s">
        <v>192</v>
      </c>
      <c r="G107" s="233"/>
      <c r="H107" s="236">
        <v>133.94499999999999</v>
      </c>
      <c r="I107" s="237"/>
      <c r="J107" s="233"/>
      <c r="K107" s="233"/>
      <c r="L107" s="238"/>
      <c r="M107" s="239"/>
      <c r="N107" s="240"/>
      <c r="O107" s="240"/>
      <c r="P107" s="240"/>
      <c r="Q107" s="240"/>
      <c r="R107" s="240"/>
      <c r="S107" s="240"/>
      <c r="T107" s="241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T107" s="242" t="s">
        <v>170</v>
      </c>
      <c r="AU107" s="242" t="s">
        <v>83</v>
      </c>
      <c r="AV107" s="13" t="s">
        <v>83</v>
      </c>
      <c r="AW107" s="13" t="s">
        <v>34</v>
      </c>
      <c r="AX107" s="13" t="s">
        <v>73</v>
      </c>
      <c r="AY107" s="242" t="s">
        <v>159</v>
      </c>
    </row>
    <row r="108" s="2" customFormat="1" ht="21.75" customHeight="1">
      <c r="A108" s="38"/>
      <c r="B108" s="39"/>
      <c r="C108" s="212" t="s">
        <v>115</v>
      </c>
      <c r="D108" s="212" t="s">
        <v>160</v>
      </c>
      <c r="E108" s="213" t="s">
        <v>193</v>
      </c>
      <c r="F108" s="214" t="s">
        <v>194</v>
      </c>
      <c r="G108" s="215" t="s">
        <v>174</v>
      </c>
      <c r="H108" s="216">
        <v>76.540000000000006</v>
      </c>
      <c r="I108" s="217"/>
      <c r="J108" s="218">
        <f>ROUND(I108*H108,2)</f>
        <v>0</v>
      </c>
      <c r="K108" s="214" t="s">
        <v>164</v>
      </c>
      <c r="L108" s="44"/>
      <c r="M108" s="219" t="s">
        <v>19</v>
      </c>
      <c r="N108" s="220" t="s">
        <v>44</v>
      </c>
      <c r="O108" s="84"/>
      <c r="P108" s="221">
        <f>O108*H108</f>
        <v>0</v>
      </c>
      <c r="Q108" s="221">
        <v>0</v>
      </c>
      <c r="R108" s="221">
        <f>Q108*H108</f>
        <v>0</v>
      </c>
      <c r="S108" s="221">
        <v>0</v>
      </c>
      <c r="T108" s="222">
        <f>S108*H108</f>
        <v>0</v>
      </c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  <c r="AR108" s="223" t="s">
        <v>115</v>
      </c>
      <c r="AT108" s="223" t="s">
        <v>160</v>
      </c>
      <c r="AU108" s="223" t="s">
        <v>83</v>
      </c>
      <c r="AY108" s="17" t="s">
        <v>159</v>
      </c>
      <c r="BE108" s="224">
        <f>IF(N108="základní",J108,0)</f>
        <v>0</v>
      </c>
      <c r="BF108" s="224">
        <f>IF(N108="snížená",J108,0)</f>
        <v>0</v>
      </c>
      <c r="BG108" s="224">
        <f>IF(N108="zákl. přenesená",J108,0)</f>
        <v>0</v>
      </c>
      <c r="BH108" s="224">
        <f>IF(N108="sníž. přenesená",J108,0)</f>
        <v>0</v>
      </c>
      <c r="BI108" s="224">
        <f>IF(N108="nulová",J108,0)</f>
        <v>0</v>
      </c>
      <c r="BJ108" s="17" t="s">
        <v>81</v>
      </c>
      <c r="BK108" s="224">
        <f>ROUND(I108*H108,2)</f>
        <v>0</v>
      </c>
      <c r="BL108" s="17" t="s">
        <v>115</v>
      </c>
      <c r="BM108" s="223" t="s">
        <v>195</v>
      </c>
    </row>
    <row r="109" s="2" customFormat="1">
      <c r="A109" s="38"/>
      <c r="B109" s="39"/>
      <c r="C109" s="40"/>
      <c r="D109" s="225" t="s">
        <v>166</v>
      </c>
      <c r="E109" s="40"/>
      <c r="F109" s="226" t="s">
        <v>196</v>
      </c>
      <c r="G109" s="40"/>
      <c r="H109" s="40"/>
      <c r="I109" s="227"/>
      <c r="J109" s="40"/>
      <c r="K109" s="40"/>
      <c r="L109" s="44"/>
      <c r="M109" s="228"/>
      <c r="N109" s="229"/>
      <c r="O109" s="84"/>
      <c r="P109" s="84"/>
      <c r="Q109" s="84"/>
      <c r="R109" s="84"/>
      <c r="S109" s="84"/>
      <c r="T109" s="85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  <c r="AT109" s="17" t="s">
        <v>166</v>
      </c>
      <c r="AU109" s="17" t="s">
        <v>83</v>
      </c>
    </row>
    <row r="110" s="2" customFormat="1">
      <c r="A110" s="38"/>
      <c r="B110" s="39"/>
      <c r="C110" s="40"/>
      <c r="D110" s="230" t="s">
        <v>168</v>
      </c>
      <c r="E110" s="40"/>
      <c r="F110" s="231" t="s">
        <v>197</v>
      </c>
      <c r="G110" s="40"/>
      <c r="H110" s="40"/>
      <c r="I110" s="227"/>
      <c r="J110" s="40"/>
      <c r="K110" s="40"/>
      <c r="L110" s="44"/>
      <c r="M110" s="228"/>
      <c r="N110" s="229"/>
      <c r="O110" s="84"/>
      <c r="P110" s="84"/>
      <c r="Q110" s="84"/>
      <c r="R110" s="84"/>
      <c r="S110" s="84"/>
      <c r="T110" s="85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T110" s="17" t="s">
        <v>168</v>
      </c>
      <c r="AU110" s="17" t="s">
        <v>83</v>
      </c>
    </row>
    <row r="111" s="13" customFormat="1">
      <c r="A111" s="13"/>
      <c r="B111" s="232"/>
      <c r="C111" s="233"/>
      <c r="D111" s="225" t="s">
        <v>170</v>
      </c>
      <c r="E111" s="234" t="s">
        <v>19</v>
      </c>
      <c r="F111" s="235" t="s">
        <v>198</v>
      </c>
      <c r="G111" s="233"/>
      <c r="H111" s="236">
        <v>38.270000000000003</v>
      </c>
      <c r="I111" s="237"/>
      <c r="J111" s="233"/>
      <c r="K111" s="233"/>
      <c r="L111" s="238"/>
      <c r="M111" s="239"/>
      <c r="N111" s="240"/>
      <c r="O111" s="240"/>
      <c r="P111" s="240"/>
      <c r="Q111" s="240"/>
      <c r="R111" s="240"/>
      <c r="S111" s="240"/>
      <c r="T111" s="241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T111" s="242" t="s">
        <v>170</v>
      </c>
      <c r="AU111" s="242" t="s">
        <v>83</v>
      </c>
      <c r="AV111" s="13" t="s">
        <v>83</v>
      </c>
      <c r="AW111" s="13" t="s">
        <v>34</v>
      </c>
      <c r="AX111" s="13" t="s">
        <v>73</v>
      </c>
      <c r="AY111" s="242" t="s">
        <v>159</v>
      </c>
    </row>
    <row r="112" s="13" customFormat="1">
      <c r="A112" s="13"/>
      <c r="B112" s="232"/>
      <c r="C112" s="233"/>
      <c r="D112" s="225" t="s">
        <v>170</v>
      </c>
      <c r="E112" s="234" t="s">
        <v>19</v>
      </c>
      <c r="F112" s="235" t="s">
        <v>199</v>
      </c>
      <c r="G112" s="233"/>
      <c r="H112" s="236">
        <v>38.270000000000003</v>
      </c>
      <c r="I112" s="237"/>
      <c r="J112" s="233"/>
      <c r="K112" s="233"/>
      <c r="L112" s="238"/>
      <c r="M112" s="239"/>
      <c r="N112" s="240"/>
      <c r="O112" s="240"/>
      <c r="P112" s="240"/>
      <c r="Q112" s="240"/>
      <c r="R112" s="240"/>
      <c r="S112" s="240"/>
      <c r="T112" s="241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T112" s="242" t="s">
        <v>170</v>
      </c>
      <c r="AU112" s="242" t="s">
        <v>83</v>
      </c>
      <c r="AV112" s="13" t="s">
        <v>83</v>
      </c>
      <c r="AW112" s="13" t="s">
        <v>34</v>
      </c>
      <c r="AX112" s="13" t="s">
        <v>73</v>
      </c>
      <c r="AY112" s="242" t="s">
        <v>159</v>
      </c>
    </row>
    <row r="113" s="2" customFormat="1" ht="16.5" customHeight="1">
      <c r="A113" s="38"/>
      <c r="B113" s="39"/>
      <c r="C113" s="212" t="s">
        <v>118</v>
      </c>
      <c r="D113" s="212" t="s">
        <v>160</v>
      </c>
      <c r="E113" s="213" t="s">
        <v>200</v>
      </c>
      <c r="F113" s="214" t="s">
        <v>201</v>
      </c>
      <c r="G113" s="215" t="s">
        <v>174</v>
      </c>
      <c r="H113" s="216">
        <v>38.270000000000003</v>
      </c>
      <c r="I113" s="217"/>
      <c r="J113" s="218">
        <f>ROUND(I113*H113,2)</f>
        <v>0</v>
      </c>
      <c r="K113" s="214" t="s">
        <v>164</v>
      </c>
      <c r="L113" s="44"/>
      <c r="M113" s="219" t="s">
        <v>19</v>
      </c>
      <c r="N113" s="220" t="s">
        <v>44</v>
      </c>
      <c r="O113" s="84"/>
      <c r="P113" s="221">
        <f>O113*H113</f>
        <v>0</v>
      </c>
      <c r="Q113" s="221">
        <v>0</v>
      </c>
      <c r="R113" s="221">
        <f>Q113*H113</f>
        <v>0</v>
      </c>
      <c r="S113" s="221">
        <v>0</v>
      </c>
      <c r="T113" s="222">
        <f>S113*H113</f>
        <v>0</v>
      </c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  <c r="AR113" s="223" t="s">
        <v>115</v>
      </c>
      <c r="AT113" s="223" t="s">
        <v>160</v>
      </c>
      <c r="AU113" s="223" t="s">
        <v>83</v>
      </c>
      <c r="AY113" s="17" t="s">
        <v>159</v>
      </c>
      <c r="BE113" s="224">
        <f>IF(N113="základní",J113,0)</f>
        <v>0</v>
      </c>
      <c r="BF113" s="224">
        <f>IF(N113="snížená",J113,0)</f>
        <v>0</v>
      </c>
      <c r="BG113" s="224">
        <f>IF(N113="zákl. přenesená",J113,0)</f>
        <v>0</v>
      </c>
      <c r="BH113" s="224">
        <f>IF(N113="sníž. přenesená",J113,0)</f>
        <v>0</v>
      </c>
      <c r="BI113" s="224">
        <f>IF(N113="nulová",J113,0)</f>
        <v>0</v>
      </c>
      <c r="BJ113" s="17" t="s">
        <v>81</v>
      </c>
      <c r="BK113" s="224">
        <f>ROUND(I113*H113,2)</f>
        <v>0</v>
      </c>
      <c r="BL113" s="17" t="s">
        <v>115</v>
      </c>
      <c r="BM113" s="223" t="s">
        <v>202</v>
      </c>
    </row>
    <row r="114" s="2" customFormat="1">
      <c r="A114" s="38"/>
      <c r="B114" s="39"/>
      <c r="C114" s="40"/>
      <c r="D114" s="225" t="s">
        <v>166</v>
      </c>
      <c r="E114" s="40"/>
      <c r="F114" s="226" t="s">
        <v>203</v>
      </c>
      <c r="G114" s="40"/>
      <c r="H114" s="40"/>
      <c r="I114" s="227"/>
      <c r="J114" s="40"/>
      <c r="K114" s="40"/>
      <c r="L114" s="44"/>
      <c r="M114" s="228"/>
      <c r="N114" s="229"/>
      <c r="O114" s="84"/>
      <c r="P114" s="84"/>
      <c r="Q114" s="84"/>
      <c r="R114" s="84"/>
      <c r="S114" s="84"/>
      <c r="T114" s="85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  <c r="AT114" s="17" t="s">
        <v>166</v>
      </c>
      <c r="AU114" s="17" t="s">
        <v>83</v>
      </c>
    </row>
    <row r="115" s="2" customFormat="1">
      <c r="A115" s="38"/>
      <c r="B115" s="39"/>
      <c r="C115" s="40"/>
      <c r="D115" s="230" t="s">
        <v>168</v>
      </c>
      <c r="E115" s="40"/>
      <c r="F115" s="231" t="s">
        <v>204</v>
      </c>
      <c r="G115" s="40"/>
      <c r="H115" s="40"/>
      <c r="I115" s="227"/>
      <c r="J115" s="40"/>
      <c r="K115" s="40"/>
      <c r="L115" s="44"/>
      <c r="M115" s="228"/>
      <c r="N115" s="229"/>
      <c r="O115" s="84"/>
      <c r="P115" s="84"/>
      <c r="Q115" s="84"/>
      <c r="R115" s="84"/>
      <c r="S115" s="84"/>
      <c r="T115" s="85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  <c r="AT115" s="17" t="s">
        <v>168</v>
      </c>
      <c r="AU115" s="17" t="s">
        <v>83</v>
      </c>
    </row>
    <row r="116" s="13" customFormat="1">
      <c r="A116" s="13"/>
      <c r="B116" s="232"/>
      <c r="C116" s="233"/>
      <c r="D116" s="225" t="s">
        <v>170</v>
      </c>
      <c r="E116" s="234" t="s">
        <v>19</v>
      </c>
      <c r="F116" s="235" t="s">
        <v>205</v>
      </c>
      <c r="G116" s="233"/>
      <c r="H116" s="236">
        <v>38.270000000000003</v>
      </c>
      <c r="I116" s="237"/>
      <c r="J116" s="233"/>
      <c r="K116" s="233"/>
      <c r="L116" s="238"/>
      <c r="M116" s="239"/>
      <c r="N116" s="240"/>
      <c r="O116" s="240"/>
      <c r="P116" s="240"/>
      <c r="Q116" s="240"/>
      <c r="R116" s="240"/>
      <c r="S116" s="240"/>
      <c r="T116" s="241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T116" s="242" t="s">
        <v>170</v>
      </c>
      <c r="AU116" s="242" t="s">
        <v>83</v>
      </c>
      <c r="AV116" s="13" t="s">
        <v>83</v>
      </c>
      <c r="AW116" s="13" t="s">
        <v>34</v>
      </c>
      <c r="AX116" s="13" t="s">
        <v>73</v>
      </c>
      <c r="AY116" s="242" t="s">
        <v>159</v>
      </c>
    </row>
    <row r="117" s="2" customFormat="1" ht="21.75" customHeight="1">
      <c r="A117" s="38"/>
      <c r="B117" s="39"/>
      <c r="C117" s="212" t="s">
        <v>206</v>
      </c>
      <c r="D117" s="212" t="s">
        <v>160</v>
      </c>
      <c r="E117" s="213" t="s">
        <v>207</v>
      </c>
      <c r="F117" s="214" t="s">
        <v>208</v>
      </c>
      <c r="G117" s="215" t="s">
        <v>174</v>
      </c>
      <c r="H117" s="216">
        <v>38.270000000000003</v>
      </c>
      <c r="I117" s="217"/>
      <c r="J117" s="218">
        <f>ROUND(I117*H117,2)</f>
        <v>0</v>
      </c>
      <c r="K117" s="214" t="s">
        <v>164</v>
      </c>
      <c r="L117" s="44"/>
      <c r="M117" s="219" t="s">
        <v>19</v>
      </c>
      <c r="N117" s="220" t="s">
        <v>44</v>
      </c>
      <c r="O117" s="84"/>
      <c r="P117" s="221">
        <f>O117*H117</f>
        <v>0</v>
      </c>
      <c r="Q117" s="221">
        <v>0</v>
      </c>
      <c r="R117" s="221">
        <f>Q117*H117</f>
        <v>0</v>
      </c>
      <c r="S117" s="221">
        <v>0</v>
      </c>
      <c r="T117" s="222">
        <f>S117*H117</f>
        <v>0</v>
      </c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  <c r="AR117" s="223" t="s">
        <v>115</v>
      </c>
      <c r="AT117" s="223" t="s">
        <v>160</v>
      </c>
      <c r="AU117" s="223" t="s">
        <v>83</v>
      </c>
      <c r="AY117" s="17" t="s">
        <v>159</v>
      </c>
      <c r="BE117" s="224">
        <f>IF(N117="základní",J117,0)</f>
        <v>0</v>
      </c>
      <c r="BF117" s="224">
        <f>IF(N117="snížená",J117,0)</f>
        <v>0</v>
      </c>
      <c r="BG117" s="224">
        <f>IF(N117="zákl. přenesená",J117,0)</f>
        <v>0</v>
      </c>
      <c r="BH117" s="224">
        <f>IF(N117="sníž. přenesená",J117,0)</f>
        <v>0</v>
      </c>
      <c r="BI117" s="224">
        <f>IF(N117="nulová",J117,0)</f>
        <v>0</v>
      </c>
      <c r="BJ117" s="17" t="s">
        <v>81</v>
      </c>
      <c r="BK117" s="224">
        <f>ROUND(I117*H117,2)</f>
        <v>0</v>
      </c>
      <c r="BL117" s="17" t="s">
        <v>115</v>
      </c>
      <c r="BM117" s="223" t="s">
        <v>209</v>
      </c>
    </row>
    <row r="118" s="2" customFormat="1">
      <c r="A118" s="38"/>
      <c r="B118" s="39"/>
      <c r="C118" s="40"/>
      <c r="D118" s="225" t="s">
        <v>166</v>
      </c>
      <c r="E118" s="40"/>
      <c r="F118" s="226" t="s">
        <v>210</v>
      </c>
      <c r="G118" s="40"/>
      <c r="H118" s="40"/>
      <c r="I118" s="227"/>
      <c r="J118" s="40"/>
      <c r="K118" s="40"/>
      <c r="L118" s="44"/>
      <c r="M118" s="228"/>
      <c r="N118" s="229"/>
      <c r="O118" s="84"/>
      <c r="P118" s="84"/>
      <c r="Q118" s="84"/>
      <c r="R118" s="84"/>
      <c r="S118" s="84"/>
      <c r="T118" s="85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T118" s="17" t="s">
        <v>166</v>
      </c>
      <c r="AU118" s="17" t="s">
        <v>83</v>
      </c>
    </row>
    <row r="119" s="2" customFormat="1">
      <c r="A119" s="38"/>
      <c r="B119" s="39"/>
      <c r="C119" s="40"/>
      <c r="D119" s="230" t="s">
        <v>168</v>
      </c>
      <c r="E119" s="40"/>
      <c r="F119" s="231" t="s">
        <v>211</v>
      </c>
      <c r="G119" s="40"/>
      <c r="H119" s="40"/>
      <c r="I119" s="227"/>
      <c r="J119" s="40"/>
      <c r="K119" s="40"/>
      <c r="L119" s="44"/>
      <c r="M119" s="228"/>
      <c r="N119" s="229"/>
      <c r="O119" s="84"/>
      <c r="P119" s="84"/>
      <c r="Q119" s="84"/>
      <c r="R119" s="84"/>
      <c r="S119" s="84"/>
      <c r="T119" s="85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T119" s="17" t="s">
        <v>168</v>
      </c>
      <c r="AU119" s="17" t="s">
        <v>83</v>
      </c>
    </row>
    <row r="120" s="13" customFormat="1">
      <c r="A120" s="13"/>
      <c r="B120" s="232"/>
      <c r="C120" s="233"/>
      <c r="D120" s="225" t="s">
        <v>170</v>
      </c>
      <c r="E120" s="234" t="s">
        <v>19</v>
      </c>
      <c r="F120" s="235" t="s">
        <v>191</v>
      </c>
      <c r="G120" s="233"/>
      <c r="H120" s="236">
        <v>38.270000000000003</v>
      </c>
      <c r="I120" s="237"/>
      <c r="J120" s="233"/>
      <c r="K120" s="233"/>
      <c r="L120" s="238"/>
      <c r="M120" s="239"/>
      <c r="N120" s="240"/>
      <c r="O120" s="240"/>
      <c r="P120" s="240"/>
      <c r="Q120" s="240"/>
      <c r="R120" s="240"/>
      <c r="S120" s="240"/>
      <c r="T120" s="241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T120" s="242" t="s">
        <v>170</v>
      </c>
      <c r="AU120" s="242" t="s">
        <v>83</v>
      </c>
      <c r="AV120" s="13" t="s">
        <v>83</v>
      </c>
      <c r="AW120" s="13" t="s">
        <v>34</v>
      </c>
      <c r="AX120" s="13" t="s">
        <v>73</v>
      </c>
      <c r="AY120" s="242" t="s">
        <v>159</v>
      </c>
    </row>
    <row r="121" s="2" customFormat="1" ht="24.15" customHeight="1">
      <c r="A121" s="38"/>
      <c r="B121" s="39"/>
      <c r="C121" s="212" t="s">
        <v>212</v>
      </c>
      <c r="D121" s="212" t="s">
        <v>160</v>
      </c>
      <c r="E121" s="213" t="s">
        <v>213</v>
      </c>
      <c r="F121" s="214" t="s">
        <v>214</v>
      </c>
      <c r="G121" s="215" t="s">
        <v>174</v>
      </c>
      <c r="H121" s="216">
        <v>995.01999999999998</v>
      </c>
      <c r="I121" s="217"/>
      <c r="J121" s="218">
        <f>ROUND(I121*H121,2)</f>
        <v>0</v>
      </c>
      <c r="K121" s="214" t="s">
        <v>164</v>
      </c>
      <c r="L121" s="44"/>
      <c r="M121" s="219" t="s">
        <v>19</v>
      </c>
      <c r="N121" s="220" t="s">
        <v>44</v>
      </c>
      <c r="O121" s="84"/>
      <c r="P121" s="221">
        <f>O121*H121</f>
        <v>0</v>
      </c>
      <c r="Q121" s="221">
        <v>0</v>
      </c>
      <c r="R121" s="221">
        <f>Q121*H121</f>
        <v>0</v>
      </c>
      <c r="S121" s="221">
        <v>0</v>
      </c>
      <c r="T121" s="222">
        <f>S121*H121</f>
        <v>0</v>
      </c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R121" s="223" t="s">
        <v>115</v>
      </c>
      <c r="AT121" s="223" t="s">
        <v>160</v>
      </c>
      <c r="AU121" s="223" t="s">
        <v>83</v>
      </c>
      <c r="AY121" s="17" t="s">
        <v>159</v>
      </c>
      <c r="BE121" s="224">
        <f>IF(N121="základní",J121,0)</f>
        <v>0</v>
      </c>
      <c r="BF121" s="224">
        <f>IF(N121="snížená",J121,0)</f>
        <v>0</v>
      </c>
      <c r="BG121" s="224">
        <f>IF(N121="zákl. přenesená",J121,0)</f>
        <v>0</v>
      </c>
      <c r="BH121" s="224">
        <f>IF(N121="sníž. přenesená",J121,0)</f>
        <v>0</v>
      </c>
      <c r="BI121" s="224">
        <f>IF(N121="nulová",J121,0)</f>
        <v>0</v>
      </c>
      <c r="BJ121" s="17" t="s">
        <v>81</v>
      </c>
      <c r="BK121" s="224">
        <f>ROUND(I121*H121,2)</f>
        <v>0</v>
      </c>
      <c r="BL121" s="17" t="s">
        <v>115</v>
      </c>
      <c r="BM121" s="223" t="s">
        <v>215</v>
      </c>
    </row>
    <row r="122" s="2" customFormat="1">
      <c r="A122" s="38"/>
      <c r="B122" s="39"/>
      <c r="C122" s="40"/>
      <c r="D122" s="225" t="s">
        <v>166</v>
      </c>
      <c r="E122" s="40"/>
      <c r="F122" s="226" t="s">
        <v>216</v>
      </c>
      <c r="G122" s="40"/>
      <c r="H122" s="40"/>
      <c r="I122" s="227"/>
      <c r="J122" s="40"/>
      <c r="K122" s="40"/>
      <c r="L122" s="44"/>
      <c r="M122" s="228"/>
      <c r="N122" s="229"/>
      <c r="O122" s="84"/>
      <c r="P122" s="84"/>
      <c r="Q122" s="84"/>
      <c r="R122" s="84"/>
      <c r="S122" s="84"/>
      <c r="T122" s="85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T122" s="17" t="s">
        <v>166</v>
      </c>
      <c r="AU122" s="17" t="s">
        <v>83</v>
      </c>
    </row>
    <row r="123" s="2" customFormat="1">
      <c r="A123" s="38"/>
      <c r="B123" s="39"/>
      <c r="C123" s="40"/>
      <c r="D123" s="230" t="s">
        <v>168</v>
      </c>
      <c r="E123" s="40"/>
      <c r="F123" s="231" t="s">
        <v>217</v>
      </c>
      <c r="G123" s="40"/>
      <c r="H123" s="40"/>
      <c r="I123" s="227"/>
      <c r="J123" s="40"/>
      <c r="K123" s="40"/>
      <c r="L123" s="44"/>
      <c r="M123" s="228"/>
      <c r="N123" s="229"/>
      <c r="O123" s="84"/>
      <c r="P123" s="84"/>
      <c r="Q123" s="84"/>
      <c r="R123" s="84"/>
      <c r="S123" s="84"/>
      <c r="T123" s="85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T123" s="17" t="s">
        <v>168</v>
      </c>
      <c r="AU123" s="17" t="s">
        <v>83</v>
      </c>
    </row>
    <row r="124" s="13" customFormat="1">
      <c r="A124" s="13"/>
      <c r="B124" s="232"/>
      <c r="C124" s="233"/>
      <c r="D124" s="225" t="s">
        <v>170</v>
      </c>
      <c r="E124" s="234" t="s">
        <v>19</v>
      </c>
      <c r="F124" s="235" t="s">
        <v>218</v>
      </c>
      <c r="G124" s="233"/>
      <c r="H124" s="236">
        <v>995.01999999999998</v>
      </c>
      <c r="I124" s="237"/>
      <c r="J124" s="233"/>
      <c r="K124" s="233"/>
      <c r="L124" s="238"/>
      <c r="M124" s="239"/>
      <c r="N124" s="240"/>
      <c r="O124" s="240"/>
      <c r="P124" s="240"/>
      <c r="Q124" s="240"/>
      <c r="R124" s="240"/>
      <c r="S124" s="240"/>
      <c r="T124" s="241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T124" s="242" t="s">
        <v>170</v>
      </c>
      <c r="AU124" s="242" t="s">
        <v>83</v>
      </c>
      <c r="AV124" s="13" t="s">
        <v>83</v>
      </c>
      <c r="AW124" s="13" t="s">
        <v>34</v>
      </c>
      <c r="AX124" s="13" t="s">
        <v>73</v>
      </c>
      <c r="AY124" s="242" t="s">
        <v>159</v>
      </c>
    </row>
    <row r="125" s="2" customFormat="1" ht="21.75" customHeight="1">
      <c r="A125" s="38"/>
      <c r="B125" s="39"/>
      <c r="C125" s="212" t="s">
        <v>219</v>
      </c>
      <c r="D125" s="212" t="s">
        <v>160</v>
      </c>
      <c r="E125" s="213" t="s">
        <v>220</v>
      </c>
      <c r="F125" s="214" t="s">
        <v>221</v>
      </c>
      <c r="G125" s="215" t="s">
        <v>174</v>
      </c>
      <c r="H125" s="216">
        <v>133.94499999999999</v>
      </c>
      <c r="I125" s="217"/>
      <c r="J125" s="218">
        <f>ROUND(I125*H125,2)</f>
        <v>0</v>
      </c>
      <c r="K125" s="214" t="s">
        <v>164</v>
      </c>
      <c r="L125" s="44"/>
      <c r="M125" s="219" t="s">
        <v>19</v>
      </c>
      <c r="N125" s="220" t="s">
        <v>44</v>
      </c>
      <c r="O125" s="84"/>
      <c r="P125" s="221">
        <f>O125*H125</f>
        <v>0</v>
      </c>
      <c r="Q125" s="221">
        <v>0</v>
      </c>
      <c r="R125" s="221">
        <f>Q125*H125</f>
        <v>0</v>
      </c>
      <c r="S125" s="221">
        <v>0</v>
      </c>
      <c r="T125" s="222">
        <f>S125*H125</f>
        <v>0</v>
      </c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R125" s="223" t="s">
        <v>115</v>
      </c>
      <c r="AT125" s="223" t="s">
        <v>160</v>
      </c>
      <c r="AU125" s="223" t="s">
        <v>83</v>
      </c>
      <c r="AY125" s="17" t="s">
        <v>159</v>
      </c>
      <c r="BE125" s="224">
        <f>IF(N125="základní",J125,0)</f>
        <v>0</v>
      </c>
      <c r="BF125" s="224">
        <f>IF(N125="snížená",J125,0)</f>
        <v>0</v>
      </c>
      <c r="BG125" s="224">
        <f>IF(N125="zákl. přenesená",J125,0)</f>
        <v>0</v>
      </c>
      <c r="BH125" s="224">
        <f>IF(N125="sníž. přenesená",J125,0)</f>
        <v>0</v>
      </c>
      <c r="BI125" s="224">
        <f>IF(N125="nulová",J125,0)</f>
        <v>0</v>
      </c>
      <c r="BJ125" s="17" t="s">
        <v>81</v>
      </c>
      <c r="BK125" s="224">
        <f>ROUND(I125*H125,2)</f>
        <v>0</v>
      </c>
      <c r="BL125" s="17" t="s">
        <v>115</v>
      </c>
      <c r="BM125" s="223" t="s">
        <v>222</v>
      </c>
    </row>
    <row r="126" s="2" customFormat="1">
      <c r="A126" s="38"/>
      <c r="B126" s="39"/>
      <c r="C126" s="40"/>
      <c r="D126" s="225" t="s">
        <v>166</v>
      </c>
      <c r="E126" s="40"/>
      <c r="F126" s="226" t="s">
        <v>223</v>
      </c>
      <c r="G126" s="40"/>
      <c r="H126" s="40"/>
      <c r="I126" s="227"/>
      <c r="J126" s="40"/>
      <c r="K126" s="40"/>
      <c r="L126" s="44"/>
      <c r="M126" s="228"/>
      <c r="N126" s="229"/>
      <c r="O126" s="84"/>
      <c r="P126" s="84"/>
      <c r="Q126" s="84"/>
      <c r="R126" s="84"/>
      <c r="S126" s="84"/>
      <c r="T126" s="85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T126" s="17" t="s">
        <v>166</v>
      </c>
      <c r="AU126" s="17" t="s">
        <v>83</v>
      </c>
    </row>
    <row r="127" s="2" customFormat="1">
      <c r="A127" s="38"/>
      <c r="B127" s="39"/>
      <c r="C127" s="40"/>
      <c r="D127" s="230" t="s">
        <v>168</v>
      </c>
      <c r="E127" s="40"/>
      <c r="F127" s="231" t="s">
        <v>224</v>
      </c>
      <c r="G127" s="40"/>
      <c r="H127" s="40"/>
      <c r="I127" s="227"/>
      <c r="J127" s="40"/>
      <c r="K127" s="40"/>
      <c r="L127" s="44"/>
      <c r="M127" s="228"/>
      <c r="N127" s="229"/>
      <c r="O127" s="84"/>
      <c r="P127" s="84"/>
      <c r="Q127" s="84"/>
      <c r="R127" s="84"/>
      <c r="S127" s="84"/>
      <c r="T127" s="85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T127" s="17" t="s">
        <v>168</v>
      </c>
      <c r="AU127" s="17" t="s">
        <v>83</v>
      </c>
    </row>
    <row r="128" s="13" customFormat="1">
      <c r="A128" s="13"/>
      <c r="B128" s="232"/>
      <c r="C128" s="233"/>
      <c r="D128" s="225" t="s">
        <v>170</v>
      </c>
      <c r="E128" s="234" t="s">
        <v>19</v>
      </c>
      <c r="F128" s="235" t="s">
        <v>192</v>
      </c>
      <c r="G128" s="233"/>
      <c r="H128" s="236">
        <v>133.94499999999999</v>
      </c>
      <c r="I128" s="237"/>
      <c r="J128" s="233"/>
      <c r="K128" s="233"/>
      <c r="L128" s="238"/>
      <c r="M128" s="239"/>
      <c r="N128" s="240"/>
      <c r="O128" s="240"/>
      <c r="P128" s="240"/>
      <c r="Q128" s="240"/>
      <c r="R128" s="240"/>
      <c r="S128" s="240"/>
      <c r="T128" s="241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242" t="s">
        <v>170</v>
      </c>
      <c r="AU128" s="242" t="s">
        <v>83</v>
      </c>
      <c r="AV128" s="13" t="s">
        <v>83</v>
      </c>
      <c r="AW128" s="13" t="s">
        <v>34</v>
      </c>
      <c r="AX128" s="13" t="s">
        <v>73</v>
      </c>
      <c r="AY128" s="242" t="s">
        <v>159</v>
      </c>
    </row>
    <row r="129" s="2" customFormat="1" ht="24.15" customHeight="1">
      <c r="A129" s="38"/>
      <c r="B129" s="39"/>
      <c r="C129" s="212" t="s">
        <v>225</v>
      </c>
      <c r="D129" s="212" t="s">
        <v>160</v>
      </c>
      <c r="E129" s="213" t="s">
        <v>226</v>
      </c>
      <c r="F129" s="214" t="s">
        <v>227</v>
      </c>
      <c r="G129" s="215" t="s">
        <v>174</v>
      </c>
      <c r="H129" s="216">
        <v>3482.5700000000002</v>
      </c>
      <c r="I129" s="217"/>
      <c r="J129" s="218">
        <f>ROUND(I129*H129,2)</f>
        <v>0</v>
      </c>
      <c r="K129" s="214" t="s">
        <v>164</v>
      </c>
      <c r="L129" s="44"/>
      <c r="M129" s="219" t="s">
        <v>19</v>
      </c>
      <c r="N129" s="220" t="s">
        <v>44</v>
      </c>
      <c r="O129" s="84"/>
      <c r="P129" s="221">
        <f>O129*H129</f>
        <v>0</v>
      </c>
      <c r="Q129" s="221">
        <v>0</v>
      </c>
      <c r="R129" s="221">
        <f>Q129*H129</f>
        <v>0</v>
      </c>
      <c r="S129" s="221">
        <v>0</v>
      </c>
      <c r="T129" s="222">
        <f>S129*H129</f>
        <v>0</v>
      </c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R129" s="223" t="s">
        <v>115</v>
      </c>
      <c r="AT129" s="223" t="s">
        <v>160</v>
      </c>
      <c r="AU129" s="223" t="s">
        <v>83</v>
      </c>
      <c r="AY129" s="17" t="s">
        <v>159</v>
      </c>
      <c r="BE129" s="224">
        <f>IF(N129="základní",J129,0)</f>
        <v>0</v>
      </c>
      <c r="BF129" s="224">
        <f>IF(N129="snížená",J129,0)</f>
        <v>0</v>
      </c>
      <c r="BG129" s="224">
        <f>IF(N129="zákl. přenesená",J129,0)</f>
        <v>0</v>
      </c>
      <c r="BH129" s="224">
        <f>IF(N129="sníž. přenesená",J129,0)</f>
        <v>0</v>
      </c>
      <c r="BI129" s="224">
        <f>IF(N129="nulová",J129,0)</f>
        <v>0</v>
      </c>
      <c r="BJ129" s="17" t="s">
        <v>81</v>
      </c>
      <c r="BK129" s="224">
        <f>ROUND(I129*H129,2)</f>
        <v>0</v>
      </c>
      <c r="BL129" s="17" t="s">
        <v>115</v>
      </c>
      <c r="BM129" s="223" t="s">
        <v>228</v>
      </c>
    </row>
    <row r="130" s="2" customFormat="1">
      <c r="A130" s="38"/>
      <c r="B130" s="39"/>
      <c r="C130" s="40"/>
      <c r="D130" s="225" t="s">
        <v>166</v>
      </c>
      <c r="E130" s="40"/>
      <c r="F130" s="226" t="s">
        <v>229</v>
      </c>
      <c r="G130" s="40"/>
      <c r="H130" s="40"/>
      <c r="I130" s="227"/>
      <c r="J130" s="40"/>
      <c r="K130" s="40"/>
      <c r="L130" s="44"/>
      <c r="M130" s="228"/>
      <c r="N130" s="229"/>
      <c r="O130" s="84"/>
      <c r="P130" s="84"/>
      <c r="Q130" s="84"/>
      <c r="R130" s="84"/>
      <c r="S130" s="84"/>
      <c r="T130" s="85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T130" s="17" t="s">
        <v>166</v>
      </c>
      <c r="AU130" s="17" t="s">
        <v>83</v>
      </c>
    </row>
    <row r="131" s="2" customFormat="1">
      <c r="A131" s="38"/>
      <c r="B131" s="39"/>
      <c r="C131" s="40"/>
      <c r="D131" s="230" t="s">
        <v>168</v>
      </c>
      <c r="E131" s="40"/>
      <c r="F131" s="231" t="s">
        <v>230</v>
      </c>
      <c r="G131" s="40"/>
      <c r="H131" s="40"/>
      <c r="I131" s="227"/>
      <c r="J131" s="40"/>
      <c r="K131" s="40"/>
      <c r="L131" s="44"/>
      <c r="M131" s="228"/>
      <c r="N131" s="229"/>
      <c r="O131" s="84"/>
      <c r="P131" s="84"/>
      <c r="Q131" s="84"/>
      <c r="R131" s="84"/>
      <c r="S131" s="84"/>
      <c r="T131" s="85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T131" s="17" t="s">
        <v>168</v>
      </c>
      <c r="AU131" s="17" t="s">
        <v>83</v>
      </c>
    </row>
    <row r="132" s="13" customFormat="1">
      <c r="A132" s="13"/>
      <c r="B132" s="232"/>
      <c r="C132" s="233"/>
      <c r="D132" s="225" t="s">
        <v>170</v>
      </c>
      <c r="E132" s="234" t="s">
        <v>19</v>
      </c>
      <c r="F132" s="235" t="s">
        <v>231</v>
      </c>
      <c r="G132" s="233"/>
      <c r="H132" s="236">
        <v>3482.5700000000002</v>
      </c>
      <c r="I132" s="237"/>
      <c r="J132" s="233"/>
      <c r="K132" s="233"/>
      <c r="L132" s="238"/>
      <c r="M132" s="239"/>
      <c r="N132" s="240"/>
      <c r="O132" s="240"/>
      <c r="P132" s="240"/>
      <c r="Q132" s="240"/>
      <c r="R132" s="240"/>
      <c r="S132" s="240"/>
      <c r="T132" s="241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242" t="s">
        <v>170</v>
      </c>
      <c r="AU132" s="242" t="s">
        <v>83</v>
      </c>
      <c r="AV132" s="13" t="s">
        <v>83</v>
      </c>
      <c r="AW132" s="13" t="s">
        <v>34</v>
      </c>
      <c r="AX132" s="13" t="s">
        <v>73</v>
      </c>
      <c r="AY132" s="242" t="s">
        <v>159</v>
      </c>
    </row>
    <row r="133" s="2" customFormat="1" ht="16.5" customHeight="1">
      <c r="A133" s="38"/>
      <c r="B133" s="39"/>
      <c r="C133" s="212" t="s">
        <v>232</v>
      </c>
      <c r="D133" s="212" t="s">
        <v>160</v>
      </c>
      <c r="E133" s="213" t="s">
        <v>233</v>
      </c>
      <c r="F133" s="214" t="s">
        <v>234</v>
      </c>
      <c r="G133" s="215" t="s">
        <v>174</v>
      </c>
      <c r="H133" s="216">
        <v>172.215</v>
      </c>
      <c r="I133" s="217"/>
      <c r="J133" s="218">
        <f>ROUND(I133*H133,2)</f>
        <v>0</v>
      </c>
      <c r="K133" s="214" t="s">
        <v>164</v>
      </c>
      <c r="L133" s="44"/>
      <c r="M133" s="219" t="s">
        <v>19</v>
      </c>
      <c r="N133" s="220" t="s">
        <v>44</v>
      </c>
      <c r="O133" s="84"/>
      <c r="P133" s="221">
        <f>O133*H133</f>
        <v>0</v>
      </c>
      <c r="Q133" s="221">
        <v>0</v>
      </c>
      <c r="R133" s="221">
        <f>Q133*H133</f>
        <v>0</v>
      </c>
      <c r="S133" s="221">
        <v>0</v>
      </c>
      <c r="T133" s="222">
        <f>S133*H133</f>
        <v>0</v>
      </c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R133" s="223" t="s">
        <v>115</v>
      </c>
      <c r="AT133" s="223" t="s">
        <v>160</v>
      </c>
      <c r="AU133" s="223" t="s">
        <v>83</v>
      </c>
      <c r="AY133" s="17" t="s">
        <v>159</v>
      </c>
      <c r="BE133" s="224">
        <f>IF(N133="základní",J133,0)</f>
        <v>0</v>
      </c>
      <c r="BF133" s="224">
        <f>IF(N133="snížená",J133,0)</f>
        <v>0</v>
      </c>
      <c r="BG133" s="224">
        <f>IF(N133="zákl. přenesená",J133,0)</f>
        <v>0</v>
      </c>
      <c r="BH133" s="224">
        <f>IF(N133="sníž. přenesená",J133,0)</f>
        <v>0</v>
      </c>
      <c r="BI133" s="224">
        <f>IF(N133="nulová",J133,0)</f>
        <v>0</v>
      </c>
      <c r="BJ133" s="17" t="s">
        <v>81</v>
      </c>
      <c r="BK133" s="224">
        <f>ROUND(I133*H133,2)</f>
        <v>0</v>
      </c>
      <c r="BL133" s="17" t="s">
        <v>115</v>
      </c>
      <c r="BM133" s="223" t="s">
        <v>235</v>
      </c>
    </row>
    <row r="134" s="2" customFormat="1">
      <c r="A134" s="38"/>
      <c r="B134" s="39"/>
      <c r="C134" s="40"/>
      <c r="D134" s="225" t="s">
        <v>166</v>
      </c>
      <c r="E134" s="40"/>
      <c r="F134" s="226" t="s">
        <v>236</v>
      </c>
      <c r="G134" s="40"/>
      <c r="H134" s="40"/>
      <c r="I134" s="227"/>
      <c r="J134" s="40"/>
      <c r="K134" s="40"/>
      <c r="L134" s="44"/>
      <c r="M134" s="228"/>
      <c r="N134" s="229"/>
      <c r="O134" s="84"/>
      <c r="P134" s="84"/>
      <c r="Q134" s="84"/>
      <c r="R134" s="84"/>
      <c r="S134" s="84"/>
      <c r="T134" s="85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T134" s="17" t="s">
        <v>166</v>
      </c>
      <c r="AU134" s="17" t="s">
        <v>83</v>
      </c>
    </row>
    <row r="135" s="2" customFormat="1">
      <c r="A135" s="38"/>
      <c r="B135" s="39"/>
      <c r="C135" s="40"/>
      <c r="D135" s="230" t="s">
        <v>168</v>
      </c>
      <c r="E135" s="40"/>
      <c r="F135" s="231" t="s">
        <v>237</v>
      </c>
      <c r="G135" s="40"/>
      <c r="H135" s="40"/>
      <c r="I135" s="227"/>
      <c r="J135" s="40"/>
      <c r="K135" s="40"/>
      <c r="L135" s="44"/>
      <c r="M135" s="228"/>
      <c r="N135" s="229"/>
      <c r="O135" s="84"/>
      <c r="P135" s="84"/>
      <c r="Q135" s="84"/>
      <c r="R135" s="84"/>
      <c r="S135" s="84"/>
      <c r="T135" s="85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T135" s="17" t="s">
        <v>168</v>
      </c>
      <c r="AU135" s="17" t="s">
        <v>83</v>
      </c>
    </row>
    <row r="136" s="13" customFormat="1">
      <c r="A136" s="13"/>
      <c r="B136" s="232"/>
      <c r="C136" s="233"/>
      <c r="D136" s="225" t="s">
        <v>170</v>
      </c>
      <c r="E136" s="234" t="s">
        <v>19</v>
      </c>
      <c r="F136" s="235" t="s">
        <v>238</v>
      </c>
      <c r="G136" s="233"/>
      <c r="H136" s="236">
        <v>172.215</v>
      </c>
      <c r="I136" s="237"/>
      <c r="J136" s="233"/>
      <c r="K136" s="233"/>
      <c r="L136" s="238"/>
      <c r="M136" s="239"/>
      <c r="N136" s="240"/>
      <c r="O136" s="240"/>
      <c r="P136" s="240"/>
      <c r="Q136" s="240"/>
      <c r="R136" s="240"/>
      <c r="S136" s="240"/>
      <c r="T136" s="241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42" t="s">
        <v>170</v>
      </c>
      <c r="AU136" s="242" t="s">
        <v>83</v>
      </c>
      <c r="AV136" s="13" t="s">
        <v>83</v>
      </c>
      <c r="AW136" s="13" t="s">
        <v>34</v>
      </c>
      <c r="AX136" s="13" t="s">
        <v>73</v>
      </c>
      <c r="AY136" s="242" t="s">
        <v>159</v>
      </c>
    </row>
    <row r="137" s="2" customFormat="1" ht="16.5" customHeight="1">
      <c r="A137" s="38"/>
      <c r="B137" s="39"/>
      <c r="C137" s="212" t="s">
        <v>239</v>
      </c>
      <c r="D137" s="212" t="s">
        <v>160</v>
      </c>
      <c r="E137" s="213" t="s">
        <v>240</v>
      </c>
      <c r="F137" s="214" t="s">
        <v>241</v>
      </c>
      <c r="G137" s="215" t="s">
        <v>242</v>
      </c>
      <c r="H137" s="216">
        <v>206.65799999999999</v>
      </c>
      <c r="I137" s="217"/>
      <c r="J137" s="218">
        <f>ROUND(I137*H137,2)</f>
        <v>0</v>
      </c>
      <c r="K137" s="214" t="s">
        <v>164</v>
      </c>
      <c r="L137" s="44"/>
      <c r="M137" s="219" t="s">
        <v>19</v>
      </c>
      <c r="N137" s="220" t="s">
        <v>44</v>
      </c>
      <c r="O137" s="84"/>
      <c r="P137" s="221">
        <f>O137*H137</f>
        <v>0</v>
      </c>
      <c r="Q137" s="221">
        <v>0</v>
      </c>
      <c r="R137" s="221">
        <f>Q137*H137</f>
        <v>0</v>
      </c>
      <c r="S137" s="221">
        <v>0</v>
      </c>
      <c r="T137" s="222">
        <f>S137*H137</f>
        <v>0</v>
      </c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R137" s="223" t="s">
        <v>115</v>
      </c>
      <c r="AT137" s="223" t="s">
        <v>160</v>
      </c>
      <c r="AU137" s="223" t="s">
        <v>83</v>
      </c>
      <c r="AY137" s="17" t="s">
        <v>159</v>
      </c>
      <c r="BE137" s="224">
        <f>IF(N137="základní",J137,0)</f>
        <v>0</v>
      </c>
      <c r="BF137" s="224">
        <f>IF(N137="snížená",J137,0)</f>
        <v>0</v>
      </c>
      <c r="BG137" s="224">
        <f>IF(N137="zákl. přenesená",J137,0)</f>
        <v>0</v>
      </c>
      <c r="BH137" s="224">
        <f>IF(N137="sníž. přenesená",J137,0)</f>
        <v>0</v>
      </c>
      <c r="BI137" s="224">
        <f>IF(N137="nulová",J137,0)</f>
        <v>0</v>
      </c>
      <c r="BJ137" s="17" t="s">
        <v>81</v>
      </c>
      <c r="BK137" s="224">
        <f>ROUND(I137*H137,2)</f>
        <v>0</v>
      </c>
      <c r="BL137" s="17" t="s">
        <v>115</v>
      </c>
      <c r="BM137" s="223" t="s">
        <v>243</v>
      </c>
    </row>
    <row r="138" s="2" customFormat="1">
      <c r="A138" s="38"/>
      <c r="B138" s="39"/>
      <c r="C138" s="40"/>
      <c r="D138" s="225" t="s">
        <v>166</v>
      </c>
      <c r="E138" s="40"/>
      <c r="F138" s="226" t="s">
        <v>244</v>
      </c>
      <c r="G138" s="40"/>
      <c r="H138" s="40"/>
      <c r="I138" s="227"/>
      <c r="J138" s="40"/>
      <c r="K138" s="40"/>
      <c r="L138" s="44"/>
      <c r="M138" s="228"/>
      <c r="N138" s="229"/>
      <c r="O138" s="84"/>
      <c r="P138" s="84"/>
      <c r="Q138" s="84"/>
      <c r="R138" s="84"/>
      <c r="S138" s="84"/>
      <c r="T138" s="85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T138" s="17" t="s">
        <v>166</v>
      </c>
      <c r="AU138" s="17" t="s">
        <v>83</v>
      </c>
    </row>
    <row r="139" s="2" customFormat="1">
      <c r="A139" s="38"/>
      <c r="B139" s="39"/>
      <c r="C139" s="40"/>
      <c r="D139" s="230" t="s">
        <v>168</v>
      </c>
      <c r="E139" s="40"/>
      <c r="F139" s="231" t="s">
        <v>245</v>
      </c>
      <c r="G139" s="40"/>
      <c r="H139" s="40"/>
      <c r="I139" s="227"/>
      <c r="J139" s="40"/>
      <c r="K139" s="40"/>
      <c r="L139" s="44"/>
      <c r="M139" s="228"/>
      <c r="N139" s="229"/>
      <c r="O139" s="84"/>
      <c r="P139" s="84"/>
      <c r="Q139" s="84"/>
      <c r="R139" s="84"/>
      <c r="S139" s="84"/>
      <c r="T139" s="85"/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T139" s="17" t="s">
        <v>168</v>
      </c>
      <c r="AU139" s="17" t="s">
        <v>83</v>
      </c>
    </row>
    <row r="140" s="13" customFormat="1">
      <c r="A140" s="13"/>
      <c r="B140" s="232"/>
      <c r="C140" s="233"/>
      <c r="D140" s="225" t="s">
        <v>170</v>
      </c>
      <c r="E140" s="234" t="s">
        <v>19</v>
      </c>
      <c r="F140" s="235" t="s">
        <v>246</v>
      </c>
      <c r="G140" s="233"/>
      <c r="H140" s="236">
        <v>206.65799999999999</v>
      </c>
      <c r="I140" s="237"/>
      <c r="J140" s="233"/>
      <c r="K140" s="233"/>
      <c r="L140" s="238"/>
      <c r="M140" s="239"/>
      <c r="N140" s="240"/>
      <c r="O140" s="240"/>
      <c r="P140" s="240"/>
      <c r="Q140" s="240"/>
      <c r="R140" s="240"/>
      <c r="S140" s="240"/>
      <c r="T140" s="241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42" t="s">
        <v>170</v>
      </c>
      <c r="AU140" s="242" t="s">
        <v>83</v>
      </c>
      <c r="AV140" s="13" t="s">
        <v>83</v>
      </c>
      <c r="AW140" s="13" t="s">
        <v>34</v>
      </c>
      <c r="AX140" s="13" t="s">
        <v>73</v>
      </c>
      <c r="AY140" s="242" t="s">
        <v>159</v>
      </c>
    </row>
    <row r="141" s="12" customFormat="1" ht="22.8" customHeight="1">
      <c r="A141" s="12"/>
      <c r="B141" s="196"/>
      <c r="C141" s="197"/>
      <c r="D141" s="198" t="s">
        <v>72</v>
      </c>
      <c r="E141" s="210" t="s">
        <v>83</v>
      </c>
      <c r="F141" s="210" t="s">
        <v>247</v>
      </c>
      <c r="G141" s="197"/>
      <c r="H141" s="197"/>
      <c r="I141" s="200"/>
      <c r="J141" s="211">
        <f>BK141</f>
        <v>0</v>
      </c>
      <c r="K141" s="197"/>
      <c r="L141" s="202"/>
      <c r="M141" s="203"/>
      <c r="N141" s="204"/>
      <c r="O141" s="204"/>
      <c r="P141" s="205">
        <f>SUM(P142:P170)</f>
        <v>0</v>
      </c>
      <c r="Q141" s="204"/>
      <c r="R141" s="205">
        <f>SUM(R142:R170)</f>
        <v>777.21773246946861</v>
      </c>
      <c r="S141" s="204"/>
      <c r="T141" s="206">
        <f>SUM(T142:T170)</f>
        <v>0</v>
      </c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R141" s="207" t="s">
        <v>81</v>
      </c>
      <c r="AT141" s="208" t="s">
        <v>72</v>
      </c>
      <c r="AU141" s="208" t="s">
        <v>81</v>
      </c>
      <c r="AY141" s="207" t="s">
        <v>159</v>
      </c>
      <c r="BK141" s="209">
        <f>SUM(BK142:BK170)</f>
        <v>0</v>
      </c>
    </row>
    <row r="142" s="2" customFormat="1" ht="16.5" customHeight="1">
      <c r="A142" s="38"/>
      <c r="B142" s="39"/>
      <c r="C142" s="212" t="s">
        <v>8</v>
      </c>
      <c r="D142" s="212" t="s">
        <v>160</v>
      </c>
      <c r="E142" s="213" t="s">
        <v>248</v>
      </c>
      <c r="F142" s="214" t="s">
        <v>249</v>
      </c>
      <c r="G142" s="215" t="s">
        <v>163</v>
      </c>
      <c r="H142" s="216">
        <v>382.69999999999999</v>
      </c>
      <c r="I142" s="217"/>
      <c r="J142" s="218">
        <f>ROUND(I142*H142,2)</f>
        <v>0</v>
      </c>
      <c r="K142" s="214" t="s">
        <v>164</v>
      </c>
      <c r="L142" s="44"/>
      <c r="M142" s="219" t="s">
        <v>19</v>
      </c>
      <c r="N142" s="220" t="s">
        <v>44</v>
      </c>
      <c r="O142" s="84"/>
      <c r="P142" s="221">
        <f>O142*H142</f>
        <v>0</v>
      </c>
      <c r="Q142" s="221">
        <v>0.00068749999999999996</v>
      </c>
      <c r="R142" s="221">
        <f>Q142*H142</f>
        <v>0.26310624999999999</v>
      </c>
      <c r="S142" s="221">
        <v>0</v>
      </c>
      <c r="T142" s="222">
        <f>S142*H142</f>
        <v>0</v>
      </c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R142" s="223" t="s">
        <v>115</v>
      </c>
      <c r="AT142" s="223" t="s">
        <v>160</v>
      </c>
      <c r="AU142" s="223" t="s">
        <v>83</v>
      </c>
      <c r="AY142" s="17" t="s">
        <v>159</v>
      </c>
      <c r="BE142" s="224">
        <f>IF(N142="základní",J142,0)</f>
        <v>0</v>
      </c>
      <c r="BF142" s="224">
        <f>IF(N142="snížená",J142,0)</f>
        <v>0</v>
      </c>
      <c r="BG142" s="224">
        <f>IF(N142="zákl. přenesená",J142,0)</f>
        <v>0</v>
      </c>
      <c r="BH142" s="224">
        <f>IF(N142="sníž. přenesená",J142,0)</f>
        <v>0</v>
      </c>
      <c r="BI142" s="224">
        <f>IF(N142="nulová",J142,0)</f>
        <v>0</v>
      </c>
      <c r="BJ142" s="17" t="s">
        <v>81</v>
      </c>
      <c r="BK142" s="224">
        <f>ROUND(I142*H142,2)</f>
        <v>0</v>
      </c>
      <c r="BL142" s="17" t="s">
        <v>115</v>
      </c>
      <c r="BM142" s="223" t="s">
        <v>250</v>
      </c>
    </row>
    <row r="143" s="2" customFormat="1">
      <c r="A143" s="38"/>
      <c r="B143" s="39"/>
      <c r="C143" s="40"/>
      <c r="D143" s="225" t="s">
        <v>166</v>
      </c>
      <c r="E143" s="40"/>
      <c r="F143" s="226" t="s">
        <v>251</v>
      </c>
      <c r="G143" s="40"/>
      <c r="H143" s="40"/>
      <c r="I143" s="227"/>
      <c r="J143" s="40"/>
      <c r="K143" s="40"/>
      <c r="L143" s="44"/>
      <c r="M143" s="228"/>
      <c r="N143" s="229"/>
      <c r="O143" s="84"/>
      <c r="P143" s="84"/>
      <c r="Q143" s="84"/>
      <c r="R143" s="84"/>
      <c r="S143" s="84"/>
      <c r="T143" s="85"/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T143" s="17" t="s">
        <v>166</v>
      </c>
      <c r="AU143" s="17" t="s">
        <v>83</v>
      </c>
    </row>
    <row r="144" s="2" customFormat="1">
      <c r="A144" s="38"/>
      <c r="B144" s="39"/>
      <c r="C144" s="40"/>
      <c r="D144" s="230" t="s">
        <v>168</v>
      </c>
      <c r="E144" s="40"/>
      <c r="F144" s="231" t="s">
        <v>252</v>
      </c>
      <c r="G144" s="40"/>
      <c r="H144" s="40"/>
      <c r="I144" s="227"/>
      <c r="J144" s="40"/>
      <c r="K144" s="40"/>
      <c r="L144" s="44"/>
      <c r="M144" s="228"/>
      <c r="N144" s="229"/>
      <c r="O144" s="84"/>
      <c r="P144" s="84"/>
      <c r="Q144" s="84"/>
      <c r="R144" s="84"/>
      <c r="S144" s="84"/>
      <c r="T144" s="85"/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T144" s="17" t="s">
        <v>168</v>
      </c>
      <c r="AU144" s="17" t="s">
        <v>83</v>
      </c>
    </row>
    <row r="145" s="13" customFormat="1">
      <c r="A145" s="13"/>
      <c r="B145" s="232"/>
      <c r="C145" s="233"/>
      <c r="D145" s="225" t="s">
        <v>170</v>
      </c>
      <c r="E145" s="234" t="s">
        <v>19</v>
      </c>
      <c r="F145" s="235" t="s">
        <v>171</v>
      </c>
      <c r="G145" s="233"/>
      <c r="H145" s="236">
        <v>382.69999999999999</v>
      </c>
      <c r="I145" s="237"/>
      <c r="J145" s="233"/>
      <c r="K145" s="233"/>
      <c r="L145" s="238"/>
      <c r="M145" s="239"/>
      <c r="N145" s="240"/>
      <c r="O145" s="240"/>
      <c r="P145" s="240"/>
      <c r="Q145" s="240"/>
      <c r="R145" s="240"/>
      <c r="S145" s="240"/>
      <c r="T145" s="241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42" t="s">
        <v>170</v>
      </c>
      <c r="AU145" s="242" t="s">
        <v>83</v>
      </c>
      <c r="AV145" s="13" t="s">
        <v>83</v>
      </c>
      <c r="AW145" s="13" t="s">
        <v>34</v>
      </c>
      <c r="AX145" s="13" t="s">
        <v>73</v>
      </c>
      <c r="AY145" s="242" t="s">
        <v>159</v>
      </c>
    </row>
    <row r="146" s="2" customFormat="1" ht="16.5" customHeight="1">
      <c r="A146" s="38"/>
      <c r="B146" s="39"/>
      <c r="C146" s="212" t="s">
        <v>253</v>
      </c>
      <c r="D146" s="212" t="s">
        <v>160</v>
      </c>
      <c r="E146" s="213" t="s">
        <v>254</v>
      </c>
      <c r="F146" s="214" t="s">
        <v>255</v>
      </c>
      <c r="G146" s="215" t="s">
        <v>174</v>
      </c>
      <c r="H146" s="216">
        <v>267.88999999999999</v>
      </c>
      <c r="I146" s="217"/>
      <c r="J146" s="218">
        <f>ROUND(I146*H146,2)</f>
        <v>0</v>
      </c>
      <c r="K146" s="214" t="s">
        <v>164</v>
      </c>
      <c r="L146" s="44"/>
      <c r="M146" s="219" t="s">
        <v>19</v>
      </c>
      <c r="N146" s="220" t="s">
        <v>44</v>
      </c>
      <c r="O146" s="84"/>
      <c r="P146" s="221">
        <f>O146*H146</f>
        <v>0</v>
      </c>
      <c r="Q146" s="221">
        <v>2.1600000000000001</v>
      </c>
      <c r="R146" s="221">
        <f>Q146*H146</f>
        <v>578.64239999999995</v>
      </c>
      <c r="S146" s="221">
        <v>0</v>
      </c>
      <c r="T146" s="222">
        <f>S146*H146</f>
        <v>0</v>
      </c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R146" s="223" t="s">
        <v>115</v>
      </c>
      <c r="AT146" s="223" t="s">
        <v>160</v>
      </c>
      <c r="AU146" s="223" t="s">
        <v>83</v>
      </c>
      <c r="AY146" s="17" t="s">
        <v>159</v>
      </c>
      <c r="BE146" s="224">
        <f>IF(N146="základní",J146,0)</f>
        <v>0</v>
      </c>
      <c r="BF146" s="224">
        <f>IF(N146="snížená",J146,0)</f>
        <v>0</v>
      </c>
      <c r="BG146" s="224">
        <f>IF(N146="zákl. přenesená",J146,0)</f>
        <v>0</v>
      </c>
      <c r="BH146" s="224">
        <f>IF(N146="sníž. přenesená",J146,0)</f>
        <v>0</v>
      </c>
      <c r="BI146" s="224">
        <f>IF(N146="nulová",J146,0)</f>
        <v>0</v>
      </c>
      <c r="BJ146" s="17" t="s">
        <v>81</v>
      </c>
      <c r="BK146" s="224">
        <f>ROUND(I146*H146,2)</f>
        <v>0</v>
      </c>
      <c r="BL146" s="17" t="s">
        <v>115</v>
      </c>
      <c r="BM146" s="223" t="s">
        <v>256</v>
      </c>
    </row>
    <row r="147" s="2" customFormat="1">
      <c r="A147" s="38"/>
      <c r="B147" s="39"/>
      <c r="C147" s="40"/>
      <c r="D147" s="225" t="s">
        <v>166</v>
      </c>
      <c r="E147" s="40"/>
      <c r="F147" s="226" t="s">
        <v>257</v>
      </c>
      <c r="G147" s="40"/>
      <c r="H147" s="40"/>
      <c r="I147" s="227"/>
      <c r="J147" s="40"/>
      <c r="K147" s="40"/>
      <c r="L147" s="44"/>
      <c r="M147" s="228"/>
      <c r="N147" s="229"/>
      <c r="O147" s="84"/>
      <c r="P147" s="84"/>
      <c r="Q147" s="84"/>
      <c r="R147" s="84"/>
      <c r="S147" s="84"/>
      <c r="T147" s="85"/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T147" s="17" t="s">
        <v>166</v>
      </c>
      <c r="AU147" s="17" t="s">
        <v>83</v>
      </c>
    </row>
    <row r="148" s="2" customFormat="1">
      <c r="A148" s="38"/>
      <c r="B148" s="39"/>
      <c r="C148" s="40"/>
      <c r="D148" s="230" t="s">
        <v>168</v>
      </c>
      <c r="E148" s="40"/>
      <c r="F148" s="231" t="s">
        <v>258</v>
      </c>
      <c r="G148" s="40"/>
      <c r="H148" s="40"/>
      <c r="I148" s="227"/>
      <c r="J148" s="40"/>
      <c r="K148" s="40"/>
      <c r="L148" s="44"/>
      <c r="M148" s="228"/>
      <c r="N148" s="229"/>
      <c r="O148" s="84"/>
      <c r="P148" s="84"/>
      <c r="Q148" s="84"/>
      <c r="R148" s="84"/>
      <c r="S148" s="84"/>
      <c r="T148" s="85"/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T148" s="17" t="s">
        <v>168</v>
      </c>
      <c r="AU148" s="17" t="s">
        <v>83</v>
      </c>
    </row>
    <row r="149" s="13" customFormat="1">
      <c r="A149" s="13"/>
      <c r="B149" s="232"/>
      <c r="C149" s="233"/>
      <c r="D149" s="225" t="s">
        <v>170</v>
      </c>
      <c r="E149" s="234" t="s">
        <v>19</v>
      </c>
      <c r="F149" s="235" t="s">
        <v>259</v>
      </c>
      <c r="G149" s="233"/>
      <c r="H149" s="236">
        <v>267.88999999999999</v>
      </c>
      <c r="I149" s="237"/>
      <c r="J149" s="233"/>
      <c r="K149" s="233"/>
      <c r="L149" s="238"/>
      <c r="M149" s="239"/>
      <c r="N149" s="240"/>
      <c r="O149" s="240"/>
      <c r="P149" s="240"/>
      <c r="Q149" s="240"/>
      <c r="R149" s="240"/>
      <c r="S149" s="240"/>
      <c r="T149" s="241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42" t="s">
        <v>170</v>
      </c>
      <c r="AU149" s="242" t="s">
        <v>83</v>
      </c>
      <c r="AV149" s="13" t="s">
        <v>83</v>
      </c>
      <c r="AW149" s="13" t="s">
        <v>34</v>
      </c>
      <c r="AX149" s="13" t="s">
        <v>73</v>
      </c>
      <c r="AY149" s="242" t="s">
        <v>159</v>
      </c>
    </row>
    <row r="150" s="2" customFormat="1" ht="16.5" customHeight="1">
      <c r="A150" s="38"/>
      <c r="B150" s="39"/>
      <c r="C150" s="212" t="s">
        <v>260</v>
      </c>
      <c r="D150" s="212" t="s">
        <v>160</v>
      </c>
      <c r="E150" s="213" t="s">
        <v>261</v>
      </c>
      <c r="F150" s="214" t="s">
        <v>262</v>
      </c>
      <c r="G150" s="215" t="s">
        <v>174</v>
      </c>
      <c r="H150" s="216">
        <v>76.540000000000006</v>
      </c>
      <c r="I150" s="217"/>
      <c r="J150" s="218">
        <f>ROUND(I150*H150,2)</f>
        <v>0</v>
      </c>
      <c r="K150" s="214" t="s">
        <v>164</v>
      </c>
      <c r="L150" s="44"/>
      <c r="M150" s="219" t="s">
        <v>19</v>
      </c>
      <c r="N150" s="220" t="s">
        <v>44</v>
      </c>
      <c r="O150" s="84"/>
      <c r="P150" s="221">
        <f>O150*H150</f>
        <v>0</v>
      </c>
      <c r="Q150" s="221">
        <v>2.5018722040000001</v>
      </c>
      <c r="R150" s="221">
        <f>Q150*H150</f>
        <v>191.49329849416003</v>
      </c>
      <c r="S150" s="221">
        <v>0</v>
      </c>
      <c r="T150" s="222">
        <f>S150*H150</f>
        <v>0</v>
      </c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R150" s="223" t="s">
        <v>115</v>
      </c>
      <c r="AT150" s="223" t="s">
        <v>160</v>
      </c>
      <c r="AU150" s="223" t="s">
        <v>83</v>
      </c>
      <c r="AY150" s="17" t="s">
        <v>159</v>
      </c>
      <c r="BE150" s="224">
        <f>IF(N150="základní",J150,0)</f>
        <v>0</v>
      </c>
      <c r="BF150" s="224">
        <f>IF(N150="snížená",J150,0)</f>
        <v>0</v>
      </c>
      <c r="BG150" s="224">
        <f>IF(N150="zákl. přenesená",J150,0)</f>
        <v>0</v>
      </c>
      <c r="BH150" s="224">
        <f>IF(N150="sníž. přenesená",J150,0)</f>
        <v>0</v>
      </c>
      <c r="BI150" s="224">
        <f>IF(N150="nulová",J150,0)</f>
        <v>0</v>
      </c>
      <c r="BJ150" s="17" t="s">
        <v>81</v>
      </c>
      <c r="BK150" s="224">
        <f>ROUND(I150*H150,2)</f>
        <v>0</v>
      </c>
      <c r="BL150" s="17" t="s">
        <v>115</v>
      </c>
      <c r="BM150" s="223" t="s">
        <v>263</v>
      </c>
    </row>
    <row r="151" s="2" customFormat="1">
      <c r="A151" s="38"/>
      <c r="B151" s="39"/>
      <c r="C151" s="40"/>
      <c r="D151" s="225" t="s">
        <v>166</v>
      </c>
      <c r="E151" s="40"/>
      <c r="F151" s="226" t="s">
        <v>264</v>
      </c>
      <c r="G151" s="40"/>
      <c r="H151" s="40"/>
      <c r="I151" s="227"/>
      <c r="J151" s="40"/>
      <c r="K151" s="40"/>
      <c r="L151" s="44"/>
      <c r="M151" s="228"/>
      <c r="N151" s="229"/>
      <c r="O151" s="84"/>
      <c r="P151" s="84"/>
      <c r="Q151" s="84"/>
      <c r="R151" s="84"/>
      <c r="S151" s="84"/>
      <c r="T151" s="85"/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T151" s="17" t="s">
        <v>166</v>
      </c>
      <c r="AU151" s="17" t="s">
        <v>83</v>
      </c>
    </row>
    <row r="152" s="2" customFormat="1">
      <c r="A152" s="38"/>
      <c r="B152" s="39"/>
      <c r="C152" s="40"/>
      <c r="D152" s="230" t="s">
        <v>168</v>
      </c>
      <c r="E152" s="40"/>
      <c r="F152" s="231" t="s">
        <v>265</v>
      </c>
      <c r="G152" s="40"/>
      <c r="H152" s="40"/>
      <c r="I152" s="227"/>
      <c r="J152" s="40"/>
      <c r="K152" s="40"/>
      <c r="L152" s="44"/>
      <c r="M152" s="228"/>
      <c r="N152" s="229"/>
      <c r="O152" s="84"/>
      <c r="P152" s="84"/>
      <c r="Q152" s="84"/>
      <c r="R152" s="84"/>
      <c r="S152" s="84"/>
      <c r="T152" s="85"/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T152" s="17" t="s">
        <v>168</v>
      </c>
      <c r="AU152" s="17" t="s">
        <v>83</v>
      </c>
    </row>
    <row r="153" s="13" customFormat="1">
      <c r="A153" s="13"/>
      <c r="B153" s="232"/>
      <c r="C153" s="233"/>
      <c r="D153" s="225" t="s">
        <v>170</v>
      </c>
      <c r="E153" s="234" t="s">
        <v>19</v>
      </c>
      <c r="F153" s="235" t="s">
        <v>266</v>
      </c>
      <c r="G153" s="233"/>
      <c r="H153" s="236">
        <v>76.540000000000006</v>
      </c>
      <c r="I153" s="237"/>
      <c r="J153" s="233"/>
      <c r="K153" s="233"/>
      <c r="L153" s="238"/>
      <c r="M153" s="239"/>
      <c r="N153" s="240"/>
      <c r="O153" s="240"/>
      <c r="P153" s="240"/>
      <c r="Q153" s="240"/>
      <c r="R153" s="240"/>
      <c r="S153" s="240"/>
      <c r="T153" s="241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42" t="s">
        <v>170</v>
      </c>
      <c r="AU153" s="242" t="s">
        <v>83</v>
      </c>
      <c r="AV153" s="13" t="s">
        <v>83</v>
      </c>
      <c r="AW153" s="13" t="s">
        <v>34</v>
      </c>
      <c r="AX153" s="13" t="s">
        <v>73</v>
      </c>
      <c r="AY153" s="242" t="s">
        <v>159</v>
      </c>
    </row>
    <row r="154" s="2" customFormat="1" ht="16.5" customHeight="1">
      <c r="A154" s="38"/>
      <c r="B154" s="39"/>
      <c r="C154" s="212" t="s">
        <v>267</v>
      </c>
      <c r="D154" s="212" t="s">
        <v>160</v>
      </c>
      <c r="E154" s="213" t="s">
        <v>268</v>
      </c>
      <c r="F154" s="214" t="s">
        <v>269</v>
      </c>
      <c r="G154" s="215" t="s">
        <v>163</v>
      </c>
      <c r="H154" s="216">
        <v>30.579999999999998</v>
      </c>
      <c r="I154" s="217"/>
      <c r="J154" s="218">
        <f>ROUND(I154*H154,2)</f>
        <v>0</v>
      </c>
      <c r="K154" s="214" t="s">
        <v>164</v>
      </c>
      <c r="L154" s="44"/>
      <c r="M154" s="219" t="s">
        <v>19</v>
      </c>
      <c r="N154" s="220" t="s">
        <v>44</v>
      </c>
      <c r="O154" s="84"/>
      <c r="P154" s="221">
        <f>O154*H154</f>
        <v>0</v>
      </c>
      <c r="Q154" s="221">
        <v>0.002944</v>
      </c>
      <c r="R154" s="221">
        <f>Q154*H154</f>
        <v>0.09002752</v>
      </c>
      <c r="S154" s="221">
        <v>0</v>
      </c>
      <c r="T154" s="222">
        <f>S154*H154</f>
        <v>0</v>
      </c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R154" s="223" t="s">
        <v>115</v>
      </c>
      <c r="AT154" s="223" t="s">
        <v>160</v>
      </c>
      <c r="AU154" s="223" t="s">
        <v>83</v>
      </c>
      <c r="AY154" s="17" t="s">
        <v>159</v>
      </c>
      <c r="BE154" s="224">
        <f>IF(N154="základní",J154,0)</f>
        <v>0</v>
      </c>
      <c r="BF154" s="224">
        <f>IF(N154="snížená",J154,0)</f>
        <v>0</v>
      </c>
      <c r="BG154" s="224">
        <f>IF(N154="zákl. přenesená",J154,0)</f>
        <v>0</v>
      </c>
      <c r="BH154" s="224">
        <f>IF(N154="sníž. přenesená",J154,0)</f>
        <v>0</v>
      </c>
      <c r="BI154" s="224">
        <f>IF(N154="nulová",J154,0)</f>
        <v>0</v>
      </c>
      <c r="BJ154" s="17" t="s">
        <v>81</v>
      </c>
      <c r="BK154" s="224">
        <f>ROUND(I154*H154,2)</f>
        <v>0</v>
      </c>
      <c r="BL154" s="17" t="s">
        <v>115</v>
      </c>
      <c r="BM154" s="223" t="s">
        <v>270</v>
      </c>
    </row>
    <row r="155" s="2" customFormat="1">
      <c r="A155" s="38"/>
      <c r="B155" s="39"/>
      <c r="C155" s="40"/>
      <c r="D155" s="225" t="s">
        <v>166</v>
      </c>
      <c r="E155" s="40"/>
      <c r="F155" s="226" t="s">
        <v>271</v>
      </c>
      <c r="G155" s="40"/>
      <c r="H155" s="40"/>
      <c r="I155" s="227"/>
      <c r="J155" s="40"/>
      <c r="K155" s="40"/>
      <c r="L155" s="44"/>
      <c r="M155" s="228"/>
      <c r="N155" s="229"/>
      <c r="O155" s="84"/>
      <c r="P155" s="84"/>
      <c r="Q155" s="84"/>
      <c r="R155" s="84"/>
      <c r="S155" s="84"/>
      <c r="T155" s="85"/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T155" s="17" t="s">
        <v>166</v>
      </c>
      <c r="AU155" s="17" t="s">
        <v>83</v>
      </c>
    </row>
    <row r="156" s="2" customFormat="1">
      <c r="A156" s="38"/>
      <c r="B156" s="39"/>
      <c r="C156" s="40"/>
      <c r="D156" s="230" t="s">
        <v>168</v>
      </c>
      <c r="E156" s="40"/>
      <c r="F156" s="231" t="s">
        <v>272</v>
      </c>
      <c r="G156" s="40"/>
      <c r="H156" s="40"/>
      <c r="I156" s="227"/>
      <c r="J156" s="40"/>
      <c r="K156" s="40"/>
      <c r="L156" s="44"/>
      <c r="M156" s="228"/>
      <c r="N156" s="229"/>
      <c r="O156" s="84"/>
      <c r="P156" s="84"/>
      <c r="Q156" s="84"/>
      <c r="R156" s="84"/>
      <c r="S156" s="84"/>
      <c r="T156" s="85"/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T156" s="17" t="s">
        <v>168</v>
      </c>
      <c r="AU156" s="17" t="s">
        <v>83</v>
      </c>
    </row>
    <row r="157" s="13" customFormat="1">
      <c r="A157" s="13"/>
      <c r="B157" s="232"/>
      <c r="C157" s="233"/>
      <c r="D157" s="225" t="s">
        <v>170</v>
      </c>
      <c r="E157" s="234" t="s">
        <v>19</v>
      </c>
      <c r="F157" s="235" t="s">
        <v>273</v>
      </c>
      <c r="G157" s="233"/>
      <c r="H157" s="236">
        <v>30.579999999999998</v>
      </c>
      <c r="I157" s="237"/>
      <c r="J157" s="233"/>
      <c r="K157" s="233"/>
      <c r="L157" s="238"/>
      <c r="M157" s="239"/>
      <c r="N157" s="240"/>
      <c r="O157" s="240"/>
      <c r="P157" s="240"/>
      <c r="Q157" s="240"/>
      <c r="R157" s="240"/>
      <c r="S157" s="240"/>
      <c r="T157" s="241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42" t="s">
        <v>170</v>
      </c>
      <c r="AU157" s="242" t="s">
        <v>83</v>
      </c>
      <c r="AV157" s="13" t="s">
        <v>83</v>
      </c>
      <c r="AW157" s="13" t="s">
        <v>34</v>
      </c>
      <c r="AX157" s="13" t="s">
        <v>73</v>
      </c>
      <c r="AY157" s="242" t="s">
        <v>159</v>
      </c>
    </row>
    <row r="158" s="2" customFormat="1" ht="16.5" customHeight="1">
      <c r="A158" s="38"/>
      <c r="B158" s="39"/>
      <c r="C158" s="212" t="s">
        <v>274</v>
      </c>
      <c r="D158" s="212" t="s">
        <v>160</v>
      </c>
      <c r="E158" s="213" t="s">
        <v>275</v>
      </c>
      <c r="F158" s="214" t="s">
        <v>276</v>
      </c>
      <c r="G158" s="215" t="s">
        <v>242</v>
      </c>
      <c r="H158" s="216">
        <v>0.76200000000000001</v>
      </c>
      <c r="I158" s="217"/>
      <c r="J158" s="218">
        <f>ROUND(I158*H158,2)</f>
        <v>0</v>
      </c>
      <c r="K158" s="214" t="s">
        <v>164</v>
      </c>
      <c r="L158" s="44"/>
      <c r="M158" s="219" t="s">
        <v>19</v>
      </c>
      <c r="N158" s="220" t="s">
        <v>44</v>
      </c>
      <c r="O158" s="84"/>
      <c r="P158" s="221">
        <f>O158*H158</f>
        <v>0</v>
      </c>
      <c r="Q158" s="221">
        <v>1.0606207999999999</v>
      </c>
      <c r="R158" s="221">
        <f>Q158*H158</f>
        <v>0.80819304959999994</v>
      </c>
      <c r="S158" s="221">
        <v>0</v>
      </c>
      <c r="T158" s="222">
        <f>S158*H158</f>
        <v>0</v>
      </c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R158" s="223" t="s">
        <v>115</v>
      </c>
      <c r="AT158" s="223" t="s">
        <v>160</v>
      </c>
      <c r="AU158" s="223" t="s">
        <v>83</v>
      </c>
      <c r="AY158" s="17" t="s">
        <v>159</v>
      </c>
      <c r="BE158" s="224">
        <f>IF(N158="základní",J158,0)</f>
        <v>0</v>
      </c>
      <c r="BF158" s="224">
        <f>IF(N158="snížená",J158,0)</f>
        <v>0</v>
      </c>
      <c r="BG158" s="224">
        <f>IF(N158="zákl. přenesená",J158,0)</f>
        <v>0</v>
      </c>
      <c r="BH158" s="224">
        <f>IF(N158="sníž. přenesená",J158,0)</f>
        <v>0</v>
      </c>
      <c r="BI158" s="224">
        <f>IF(N158="nulová",J158,0)</f>
        <v>0</v>
      </c>
      <c r="BJ158" s="17" t="s">
        <v>81</v>
      </c>
      <c r="BK158" s="224">
        <f>ROUND(I158*H158,2)</f>
        <v>0</v>
      </c>
      <c r="BL158" s="17" t="s">
        <v>115</v>
      </c>
      <c r="BM158" s="223" t="s">
        <v>277</v>
      </c>
    </row>
    <row r="159" s="2" customFormat="1">
      <c r="A159" s="38"/>
      <c r="B159" s="39"/>
      <c r="C159" s="40"/>
      <c r="D159" s="225" t="s">
        <v>166</v>
      </c>
      <c r="E159" s="40"/>
      <c r="F159" s="226" t="s">
        <v>278</v>
      </c>
      <c r="G159" s="40"/>
      <c r="H159" s="40"/>
      <c r="I159" s="227"/>
      <c r="J159" s="40"/>
      <c r="K159" s="40"/>
      <c r="L159" s="44"/>
      <c r="M159" s="228"/>
      <c r="N159" s="229"/>
      <c r="O159" s="84"/>
      <c r="P159" s="84"/>
      <c r="Q159" s="84"/>
      <c r="R159" s="84"/>
      <c r="S159" s="84"/>
      <c r="T159" s="85"/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T159" s="17" t="s">
        <v>166</v>
      </c>
      <c r="AU159" s="17" t="s">
        <v>83</v>
      </c>
    </row>
    <row r="160" s="2" customFormat="1">
      <c r="A160" s="38"/>
      <c r="B160" s="39"/>
      <c r="C160" s="40"/>
      <c r="D160" s="230" t="s">
        <v>168</v>
      </c>
      <c r="E160" s="40"/>
      <c r="F160" s="231" t="s">
        <v>279</v>
      </c>
      <c r="G160" s="40"/>
      <c r="H160" s="40"/>
      <c r="I160" s="227"/>
      <c r="J160" s="40"/>
      <c r="K160" s="40"/>
      <c r="L160" s="44"/>
      <c r="M160" s="228"/>
      <c r="N160" s="229"/>
      <c r="O160" s="84"/>
      <c r="P160" s="84"/>
      <c r="Q160" s="84"/>
      <c r="R160" s="84"/>
      <c r="S160" s="84"/>
      <c r="T160" s="85"/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T160" s="17" t="s">
        <v>168</v>
      </c>
      <c r="AU160" s="17" t="s">
        <v>83</v>
      </c>
    </row>
    <row r="161" s="13" customFormat="1">
      <c r="A161" s="13"/>
      <c r="B161" s="232"/>
      <c r="C161" s="233"/>
      <c r="D161" s="225" t="s">
        <v>170</v>
      </c>
      <c r="E161" s="234" t="s">
        <v>19</v>
      </c>
      <c r="F161" s="235" t="s">
        <v>280</v>
      </c>
      <c r="G161" s="233"/>
      <c r="H161" s="236">
        <v>0.72199999999999998</v>
      </c>
      <c r="I161" s="237"/>
      <c r="J161" s="233"/>
      <c r="K161" s="233"/>
      <c r="L161" s="238"/>
      <c r="M161" s="239"/>
      <c r="N161" s="240"/>
      <c r="O161" s="240"/>
      <c r="P161" s="240"/>
      <c r="Q161" s="240"/>
      <c r="R161" s="240"/>
      <c r="S161" s="240"/>
      <c r="T161" s="241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42" t="s">
        <v>170</v>
      </c>
      <c r="AU161" s="242" t="s">
        <v>83</v>
      </c>
      <c r="AV161" s="13" t="s">
        <v>83</v>
      </c>
      <c r="AW161" s="13" t="s">
        <v>34</v>
      </c>
      <c r="AX161" s="13" t="s">
        <v>73</v>
      </c>
      <c r="AY161" s="242" t="s">
        <v>159</v>
      </c>
    </row>
    <row r="162" s="13" customFormat="1">
      <c r="A162" s="13"/>
      <c r="B162" s="232"/>
      <c r="C162" s="233"/>
      <c r="D162" s="225" t="s">
        <v>170</v>
      </c>
      <c r="E162" s="234" t="s">
        <v>19</v>
      </c>
      <c r="F162" s="235" t="s">
        <v>281</v>
      </c>
      <c r="G162" s="233"/>
      <c r="H162" s="236">
        <v>0.040000000000000001</v>
      </c>
      <c r="I162" s="237"/>
      <c r="J162" s="233"/>
      <c r="K162" s="233"/>
      <c r="L162" s="238"/>
      <c r="M162" s="239"/>
      <c r="N162" s="240"/>
      <c r="O162" s="240"/>
      <c r="P162" s="240"/>
      <c r="Q162" s="240"/>
      <c r="R162" s="240"/>
      <c r="S162" s="240"/>
      <c r="T162" s="241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42" t="s">
        <v>170</v>
      </c>
      <c r="AU162" s="242" t="s">
        <v>83</v>
      </c>
      <c r="AV162" s="13" t="s">
        <v>83</v>
      </c>
      <c r="AW162" s="13" t="s">
        <v>34</v>
      </c>
      <c r="AX162" s="13" t="s">
        <v>73</v>
      </c>
      <c r="AY162" s="242" t="s">
        <v>159</v>
      </c>
    </row>
    <row r="163" s="2" customFormat="1" ht="16.5" customHeight="1">
      <c r="A163" s="38"/>
      <c r="B163" s="39"/>
      <c r="C163" s="212" t="s">
        <v>282</v>
      </c>
      <c r="D163" s="212" t="s">
        <v>160</v>
      </c>
      <c r="E163" s="213" t="s">
        <v>283</v>
      </c>
      <c r="F163" s="214" t="s">
        <v>284</v>
      </c>
      <c r="G163" s="215" t="s">
        <v>242</v>
      </c>
      <c r="H163" s="216">
        <v>5.5709999999999997</v>
      </c>
      <c r="I163" s="217"/>
      <c r="J163" s="218">
        <f>ROUND(I163*H163,2)</f>
        <v>0</v>
      </c>
      <c r="K163" s="214" t="s">
        <v>164</v>
      </c>
      <c r="L163" s="44"/>
      <c r="M163" s="219" t="s">
        <v>19</v>
      </c>
      <c r="N163" s="220" t="s">
        <v>44</v>
      </c>
      <c r="O163" s="84"/>
      <c r="P163" s="221">
        <f>O163*H163</f>
        <v>0</v>
      </c>
      <c r="Q163" s="221">
        <v>1.0627727797</v>
      </c>
      <c r="R163" s="221">
        <f>Q163*H163</f>
        <v>5.9207071557086994</v>
      </c>
      <c r="S163" s="221">
        <v>0</v>
      </c>
      <c r="T163" s="222">
        <f>S163*H163</f>
        <v>0</v>
      </c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R163" s="223" t="s">
        <v>115</v>
      </c>
      <c r="AT163" s="223" t="s">
        <v>160</v>
      </c>
      <c r="AU163" s="223" t="s">
        <v>83</v>
      </c>
      <c r="AY163" s="17" t="s">
        <v>159</v>
      </c>
      <c r="BE163" s="224">
        <f>IF(N163="základní",J163,0)</f>
        <v>0</v>
      </c>
      <c r="BF163" s="224">
        <f>IF(N163="snížená",J163,0)</f>
        <v>0</v>
      </c>
      <c r="BG163" s="224">
        <f>IF(N163="zákl. přenesená",J163,0)</f>
        <v>0</v>
      </c>
      <c r="BH163" s="224">
        <f>IF(N163="sníž. přenesená",J163,0)</f>
        <v>0</v>
      </c>
      <c r="BI163" s="224">
        <f>IF(N163="nulová",J163,0)</f>
        <v>0</v>
      </c>
      <c r="BJ163" s="17" t="s">
        <v>81</v>
      </c>
      <c r="BK163" s="224">
        <f>ROUND(I163*H163,2)</f>
        <v>0</v>
      </c>
      <c r="BL163" s="17" t="s">
        <v>115</v>
      </c>
      <c r="BM163" s="223" t="s">
        <v>285</v>
      </c>
    </row>
    <row r="164" s="2" customFormat="1">
      <c r="A164" s="38"/>
      <c r="B164" s="39"/>
      <c r="C164" s="40"/>
      <c r="D164" s="225" t="s">
        <v>166</v>
      </c>
      <c r="E164" s="40"/>
      <c r="F164" s="226" t="s">
        <v>286</v>
      </c>
      <c r="G164" s="40"/>
      <c r="H164" s="40"/>
      <c r="I164" s="227"/>
      <c r="J164" s="40"/>
      <c r="K164" s="40"/>
      <c r="L164" s="44"/>
      <c r="M164" s="228"/>
      <c r="N164" s="229"/>
      <c r="O164" s="84"/>
      <c r="P164" s="84"/>
      <c r="Q164" s="84"/>
      <c r="R164" s="84"/>
      <c r="S164" s="84"/>
      <c r="T164" s="85"/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T164" s="17" t="s">
        <v>166</v>
      </c>
      <c r="AU164" s="17" t="s">
        <v>83</v>
      </c>
    </row>
    <row r="165" s="2" customFormat="1">
      <c r="A165" s="38"/>
      <c r="B165" s="39"/>
      <c r="C165" s="40"/>
      <c r="D165" s="230" t="s">
        <v>168</v>
      </c>
      <c r="E165" s="40"/>
      <c r="F165" s="231" t="s">
        <v>287</v>
      </c>
      <c r="G165" s="40"/>
      <c r="H165" s="40"/>
      <c r="I165" s="227"/>
      <c r="J165" s="40"/>
      <c r="K165" s="40"/>
      <c r="L165" s="44"/>
      <c r="M165" s="228"/>
      <c r="N165" s="229"/>
      <c r="O165" s="84"/>
      <c r="P165" s="84"/>
      <c r="Q165" s="84"/>
      <c r="R165" s="84"/>
      <c r="S165" s="84"/>
      <c r="T165" s="85"/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T165" s="17" t="s">
        <v>168</v>
      </c>
      <c r="AU165" s="17" t="s">
        <v>83</v>
      </c>
    </row>
    <row r="166" s="13" customFormat="1">
      <c r="A166" s="13"/>
      <c r="B166" s="232"/>
      <c r="C166" s="233"/>
      <c r="D166" s="225" t="s">
        <v>170</v>
      </c>
      <c r="E166" s="234" t="s">
        <v>19</v>
      </c>
      <c r="F166" s="235" t="s">
        <v>288</v>
      </c>
      <c r="G166" s="233"/>
      <c r="H166" s="236">
        <v>5.5709999999999997</v>
      </c>
      <c r="I166" s="237"/>
      <c r="J166" s="233"/>
      <c r="K166" s="233"/>
      <c r="L166" s="238"/>
      <c r="M166" s="239"/>
      <c r="N166" s="240"/>
      <c r="O166" s="240"/>
      <c r="P166" s="240"/>
      <c r="Q166" s="240"/>
      <c r="R166" s="240"/>
      <c r="S166" s="240"/>
      <c r="T166" s="241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42" t="s">
        <v>170</v>
      </c>
      <c r="AU166" s="242" t="s">
        <v>83</v>
      </c>
      <c r="AV166" s="13" t="s">
        <v>83</v>
      </c>
      <c r="AW166" s="13" t="s">
        <v>34</v>
      </c>
      <c r="AX166" s="13" t="s">
        <v>73</v>
      </c>
      <c r="AY166" s="242" t="s">
        <v>159</v>
      </c>
    </row>
    <row r="167" s="2" customFormat="1" ht="16.5" customHeight="1">
      <c r="A167" s="38"/>
      <c r="B167" s="39"/>
      <c r="C167" s="212" t="s">
        <v>289</v>
      </c>
      <c r="D167" s="212" t="s">
        <v>160</v>
      </c>
      <c r="E167" s="213" t="s">
        <v>290</v>
      </c>
      <c r="F167" s="214" t="s">
        <v>291</v>
      </c>
      <c r="G167" s="215" t="s">
        <v>163</v>
      </c>
      <c r="H167" s="216">
        <v>30.579999999999998</v>
      </c>
      <c r="I167" s="217"/>
      <c r="J167" s="218">
        <f>ROUND(I167*H167,2)</f>
        <v>0</v>
      </c>
      <c r="K167" s="214" t="s">
        <v>164</v>
      </c>
      <c r="L167" s="44"/>
      <c r="M167" s="219" t="s">
        <v>19</v>
      </c>
      <c r="N167" s="220" t="s">
        <v>44</v>
      </c>
      <c r="O167" s="84"/>
      <c r="P167" s="221">
        <f>O167*H167</f>
        <v>0</v>
      </c>
      <c r="Q167" s="221">
        <v>0</v>
      </c>
      <c r="R167" s="221">
        <f>Q167*H167</f>
        <v>0</v>
      </c>
      <c r="S167" s="221">
        <v>0</v>
      </c>
      <c r="T167" s="222">
        <f>S167*H167</f>
        <v>0</v>
      </c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R167" s="223" t="s">
        <v>115</v>
      </c>
      <c r="AT167" s="223" t="s">
        <v>160</v>
      </c>
      <c r="AU167" s="223" t="s">
        <v>83</v>
      </c>
      <c r="AY167" s="17" t="s">
        <v>159</v>
      </c>
      <c r="BE167" s="224">
        <f>IF(N167="základní",J167,0)</f>
        <v>0</v>
      </c>
      <c r="BF167" s="224">
        <f>IF(N167="snížená",J167,0)</f>
        <v>0</v>
      </c>
      <c r="BG167" s="224">
        <f>IF(N167="zákl. přenesená",J167,0)</f>
        <v>0</v>
      </c>
      <c r="BH167" s="224">
        <f>IF(N167="sníž. přenesená",J167,0)</f>
        <v>0</v>
      </c>
      <c r="BI167" s="224">
        <f>IF(N167="nulová",J167,0)</f>
        <v>0</v>
      </c>
      <c r="BJ167" s="17" t="s">
        <v>81</v>
      </c>
      <c r="BK167" s="224">
        <f>ROUND(I167*H167,2)</f>
        <v>0</v>
      </c>
      <c r="BL167" s="17" t="s">
        <v>115</v>
      </c>
      <c r="BM167" s="223" t="s">
        <v>292</v>
      </c>
    </row>
    <row r="168" s="2" customFormat="1">
      <c r="A168" s="38"/>
      <c r="B168" s="39"/>
      <c r="C168" s="40"/>
      <c r="D168" s="225" t="s">
        <v>166</v>
      </c>
      <c r="E168" s="40"/>
      <c r="F168" s="226" t="s">
        <v>293</v>
      </c>
      <c r="G168" s="40"/>
      <c r="H168" s="40"/>
      <c r="I168" s="227"/>
      <c r="J168" s="40"/>
      <c r="K168" s="40"/>
      <c r="L168" s="44"/>
      <c r="M168" s="228"/>
      <c r="N168" s="229"/>
      <c r="O168" s="84"/>
      <c r="P168" s="84"/>
      <c r="Q168" s="84"/>
      <c r="R168" s="84"/>
      <c r="S168" s="84"/>
      <c r="T168" s="85"/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T168" s="17" t="s">
        <v>166</v>
      </c>
      <c r="AU168" s="17" t="s">
        <v>83</v>
      </c>
    </row>
    <row r="169" s="2" customFormat="1">
      <c r="A169" s="38"/>
      <c r="B169" s="39"/>
      <c r="C169" s="40"/>
      <c r="D169" s="230" t="s">
        <v>168</v>
      </c>
      <c r="E169" s="40"/>
      <c r="F169" s="231" t="s">
        <v>294</v>
      </c>
      <c r="G169" s="40"/>
      <c r="H169" s="40"/>
      <c r="I169" s="227"/>
      <c r="J169" s="40"/>
      <c r="K169" s="40"/>
      <c r="L169" s="44"/>
      <c r="M169" s="228"/>
      <c r="N169" s="229"/>
      <c r="O169" s="84"/>
      <c r="P169" s="84"/>
      <c r="Q169" s="84"/>
      <c r="R169" s="84"/>
      <c r="S169" s="84"/>
      <c r="T169" s="85"/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T169" s="17" t="s">
        <v>168</v>
      </c>
      <c r="AU169" s="17" t="s">
        <v>83</v>
      </c>
    </row>
    <row r="170" s="13" customFormat="1">
      <c r="A170" s="13"/>
      <c r="B170" s="232"/>
      <c r="C170" s="233"/>
      <c r="D170" s="225" t="s">
        <v>170</v>
      </c>
      <c r="E170" s="234" t="s">
        <v>19</v>
      </c>
      <c r="F170" s="235" t="s">
        <v>273</v>
      </c>
      <c r="G170" s="233"/>
      <c r="H170" s="236">
        <v>30.579999999999998</v>
      </c>
      <c r="I170" s="237"/>
      <c r="J170" s="233"/>
      <c r="K170" s="233"/>
      <c r="L170" s="238"/>
      <c r="M170" s="239"/>
      <c r="N170" s="240"/>
      <c r="O170" s="240"/>
      <c r="P170" s="240"/>
      <c r="Q170" s="240"/>
      <c r="R170" s="240"/>
      <c r="S170" s="240"/>
      <c r="T170" s="241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42" t="s">
        <v>170</v>
      </c>
      <c r="AU170" s="242" t="s">
        <v>83</v>
      </c>
      <c r="AV170" s="13" t="s">
        <v>83</v>
      </c>
      <c r="AW170" s="13" t="s">
        <v>34</v>
      </c>
      <c r="AX170" s="13" t="s">
        <v>73</v>
      </c>
      <c r="AY170" s="242" t="s">
        <v>159</v>
      </c>
    </row>
    <row r="171" s="12" customFormat="1" ht="22.8" customHeight="1">
      <c r="A171" s="12"/>
      <c r="B171" s="196"/>
      <c r="C171" s="197"/>
      <c r="D171" s="198" t="s">
        <v>72</v>
      </c>
      <c r="E171" s="210" t="s">
        <v>206</v>
      </c>
      <c r="F171" s="210" t="s">
        <v>295</v>
      </c>
      <c r="G171" s="197"/>
      <c r="H171" s="197"/>
      <c r="I171" s="200"/>
      <c r="J171" s="211">
        <f>BK171</f>
        <v>0</v>
      </c>
      <c r="K171" s="197"/>
      <c r="L171" s="202"/>
      <c r="M171" s="203"/>
      <c r="N171" s="204"/>
      <c r="O171" s="204"/>
      <c r="P171" s="205">
        <f>SUM(P172:P184)</f>
        <v>0</v>
      </c>
      <c r="Q171" s="204"/>
      <c r="R171" s="205">
        <f>SUM(R172:R184)</f>
        <v>0.26096753640000003</v>
      </c>
      <c r="S171" s="204"/>
      <c r="T171" s="206">
        <f>SUM(T172:T184)</f>
        <v>0</v>
      </c>
      <c r="U171" s="12"/>
      <c r="V171" s="12"/>
      <c r="W171" s="12"/>
      <c r="X171" s="12"/>
      <c r="Y171" s="12"/>
      <c r="Z171" s="12"/>
      <c r="AA171" s="12"/>
      <c r="AB171" s="12"/>
      <c r="AC171" s="12"/>
      <c r="AD171" s="12"/>
      <c r="AE171" s="12"/>
      <c r="AR171" s="207" t="s">
        <v>81</v>
      </c>
      <c r="AT171" s="208" t="s">
        <v>72</v>
      </c>
      <c r="AU171" s="208" t="s">
        <v>81</v>
      </c>
      <c r="AY171" s="207" t="s">
        <v>159</v>
      </c>
      <c r="BK171" s="209">
        <f>SUM(BK172:BK184)</f>
        <v>0</v>
      </c>
    </row>
    <row r="172" s="2" customFormat="1" ht="21.75" customHeight="1">
      <c r="A172" s="38"/>
      <c r="B172" s="39"/>
      <c r="C172" s="212" t="s">
        <v>296</v>
      </c>
      <c r="D172" s="212" t="s">
        <v>160</v>
      </c>
      <c r="E172" s="213" t="s">
        <v>297</v>
      </c>
      <c r="F172" s="214" t="s">
        <v>298</v>
      </c>
      <c r="G172" s="215" t="s">
        <v>299</v>
      </c>
      <c r="H172" s="216">
        <v>62.289999999999999</v>
      </c>
      <c r="I172" s="217"/>
      <c r="J172" s="218">
        <f>ROUND(I172*H172,2)</f>
        <v>0</v>
      </c>
      <c r="K172" s="214" t="s">
        <v>164</v>
      </c>
      <c r="L172" s="44"/>
      <c r="M172" s="219" t="s">
        <v>19</v>
      </c>
      <c r="N172" s="220" t="s">
        <v>44</v>
      </c>
      <c r="O172" s="84"/>
      <c r="P172" s="221">
        <f>O172*H172</f>
        <v>0</v>
      </c>
      <c r="Q172" s="221">
        <v>0.00049899999999999999</v>
      </c>
      <c r="R172" s="221">
        <f>Q172*H172</f>
        <v>0.03108271</v>
      </c>
      <c r="S172" s="221">
        <v>0</v>
      </c>
      <c r="T172" s="222">
        <f>S172*H172</f>
        <v>0</v>
      </c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R172" s="223" t="s">
        <v>115</v>
      </c>
      <c r="AT172" s="223" t="s">
        <v>160</v>
      </c>
      <c r="AU172" s="223" t="s">
        <v>83</v>
      </c>
      <c r="AY172" s="17" t="s">
        <v>159</v>
      </c>
      <c r="BE172" s="224">
        <f>IF(N172="základní",J172,0)</f>
        <v>0</v>
      </c>
      <c r="BF172" s="224">
        <f>IF(N172="snížená",J172,0)</f>
        <v>0</v>
      </c>
      <c r="BG172" s="224">
        <f>IF(N172="zákl. přenesená",J172,0)</f>
        <v>0</v>
      </c>
      <c r="BH172" s="224">
        <f>IF(N172="sníž. přenesená",J172,0)</f>
        <v>0</v>
      </c>
      <c r="BI172" s="224">
        <f>IF(N172="nulová",J172,0)</f>
        <v>0</v>
      </c>
      <c r="BJ172" s="17" t="s">
        <v>81</v>
      </c>
      <c r="BK172" s="224">
        <f>ROUND(I172*H172,2)</f>
        <v>0</v>
      </c>
      <c r="BL172" s="17" t="s">
        <v>115</v>
      </c>
      <c r="BM172" s="223" t="s">
        <v>300</v>
      </c>
    </row>
    <row r="173" s="2" customFormat="1">
      <c r="A173" s="38"/>
      <c r="B173" s="39"/>
      <c r="C173" s="40"/>
      <c r="D173" s="225" t="s">
        <v>166</v>
      </c>
      <c r="E173" s="40"/>
      <c r="F173" s="226" t="s">
        <v>301</v>
      </c>
      <c r="G173" s="40"/>
      <c r="H173" s="40"/>
      <c r="I173" s="227"/>
      <c r="J173" s="40"/>
      <c r="K173" s="40"/>
      <c r="L173" s="44"/>
      <c r="M173" s="228"/>
      <c r="N173" s="229"/>
      <c r="O173" s="84"/>
      <c r="P173" s="84"/>
      <c r="Q173" s="84"/>
      <c r="R173" s="84"/>
      <c r="S173" s="84"/>
      <c r="T173" s="85"/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T173" s="17" t="s">
        <v>166</v>
      </c>
      <c r="AU173" s="17" t="s">
        <v>83</v>
      </c>
    </row>
    <row r="174" s="2" customFormat="1">
      <c r="A174" s="38"/>
      <c r="B174" s="39"/>
      <c r="C174" s="40"/>
      <c r="D174" s="230" t="s">
        <v>168</v>
      </c>
      <c r="E174" s="40"/>
      <c r="F174" s="231" t="s">
        <v>302</v>
      </c>
      <c r="G174" s="40"/>
      <c r="H174" s="40"/>
      <c r="I174" s="227"/>
      <c r="J174" s="40"/>
      <c r="K174" s="40"/>
      <c r="L174" s="44"/>
      <c r="M174" s="228"/>
      <c r="N174" s="229"/>
      <c r="O174" s="84"/>
      <c r="P174" s="84"/>
      <c r="Q174" s="84"/>
      <c r="R174" s="84"/>
      <c r="S174" s="84"/>
      <c r="T174" s="85"/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T174" s="17" t="s">
        <v>168</v>
      </c>
      <c r="AU174" s="17" t="s">
        <v>83</v>
      </c>
    </row>
    <row r="175" s="2" customFormat="1" ht="16.5" customHeight="1">
      <c r="A175" s="38"/>
      <c r="B175" s="39"/>
      <c r="C175" s="212" t="s">
        <v>303</v>
      </c>
      <c r="D175" s="212" t="s">
        <v>160</v>
      </c>
      <c r="E175" s="213" t="s">
        <v>304</v>
      </c>
      <c r="F175" s="214" t="s">
        <v>305</v>
      </c>
      <c r="G175" s="215" t="s">
        <v>299</v>
      </c>
      <c r="H175" s="216">
        <v>62.289999999999999</v>
      </c>
      <c r="I175" s="217"/>
      <c r="J175" s="218">
        <f>ROUND(I175*H175,2)</f>
        <v>0</v>
      </c>
      <c r="K175" s="214" t="s">
        <v>164</v>
      </c>
      <c r="L175" s="44"/>
      <c r="M175" s="219" t="s">
        <v>19</v>
      </c>
      <c r="N175" s="220" t="s">
        <v>44</v>
      </c>
      <c r="O175" s="84"/>
      <c r="P175" s="221">
        <f>O175*H175</f>
        <v>0</v>
      </c>
      <c r="Q175" s="221">
        <v>2.7599999999999998E-06</v>
      </c>
      <c r="R175" s="221">
        <f>Q175*H175</f>
        <v>0.0001719204</v>
      </c>
      <c r="S175" s="221">
        <v>0</v>
      </c>
      <c r="T175" s="222">
        <f>S175*H175</f>
        <v>0</v>
      </c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R175" s="223" t="s">
        <v>115</v>
      </c>
      <c r="AT175" s="223" t="s">
        <v>160</v>
      </c>
      <c r="AU175" s="223" t="s">
        <v>83</v>
      </c>
      <c r="AY175" s="17" t="s">
        <v>159</v>
      </c>
      <c r="BE175" s="224">
        <f>IF(N175="základní",J175,0)</f>
        <v>0</v>
      </c>
      <c r="BF175" s="224">
        <f>IF(N175="snížená",J175,0)</f>
        <v>0</v>
      </c>
      <c r="BG175" s="224">
        <f>IF(N175="zákl. přenesená",J175,0)</f>
        <v>0</v>
      </c>
      <c r="BH175" s="224">
        <f>IF(N175="sníž. přenesená",J175,0)</f>
        <v>0</v>
      </c>
      <c r="BI175" s="224">
        <f>IF(N175="nulová",J175,0)</f>
        <v>0</v>
      </c>
      <c r="BJ175" s="17" t="s">
        <v>81</v>
      </c>
      <c r="BK175" s="224">
        <f>ROUND(I175*H175,2)</f>
        <v>0</v>
      </c>
      <c r="BL175" s="17" t="s">
        <v>115</v>
      </c>
      <c r="BM175" s="223" t="s">
        <v>306</v>
      </c>
    </row>
    <row r="176" s="2" customFormat="1">
      <c r="A176" s="38"/>
      <c r="B176" s="39"/>
      <c r="C176" s="40"/>
      <c r="D176" s="225" t="s">
        <v>166</v>
      </c>
      <c r="E176" s="40"/>
      <c r="F176" s="226" t="s">
        <v>307</v>
      </c>
      <c r="G176" s="40"/>
      <c r="H176" s="40"/>
      <c r="I176" s="227"/>
      <c r="J176" s="40"/>
      <c r="K176" s="40"/>
      <c r="L176" s="44"/>
      <c r="M176" s="228"/>
      <c r="N176" s="229"/>
      <c r="O176" s="84"/>
      <c r="P176" s="84"/>
      <c r="Q176" s="84"/>
      <c r="R176" s="84"/>
      <c r="S176" s="84"/>
      <c r="T176" s="85"/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T176" s="17" t="s">
        <v>166</v>
      </c>
      <c r="AU176" s="17" t="s">
        <v>83</v>
      </c>
    </row>
    <row r="177" s="2" customFormat="1">
      <c r="A177" s="38"/>
      <c r="B177" s="39"/>
      <c r="C177" s="40"/>
      <c r="D177" s="230" t="s">
        <v>168</v>
      </c>
      <c r="E177" s="40"/>
      <c r="F177" s="231" t="s">
        <v>308</v>
      </c>
      <c r="G177" s="40"/>
      <c r="H177" s="40"/>
      <c r="I177" s="227"/>
      <c r="J177" s="40"/>
      <c r="K177" s="40"/>
      <c r="L177" s="44"/>
      <c r="M177" s="228"/>
      <c r="N177" s="229"/>
      <c r="O177" s="84"/>
      <c r="P177" s="84"/>
      <c r="Q177" s="84"/>
      <c r="R177" s="84"/>
      <c r="S177" s="84"/>
      <c r="T177" s="85"/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T177" s="17" t="s">
        <v>168</v>
      </c>
      <c r="AU177" s="17" t="s">
        <v>83</v>
      </c>
    </row>
    <row r="178" s="13" customFormat="1">
      <c r="A178" s="13"/>
      <c r="B178" s="232"/>
      <c r="C178" s="233"/>
      <c r="D178" s="225" t="s">
        <v>170</v>
      </c>
      <c r="E178" s="234" t="s">
        <v>19</v>
      </c>
      <c r="F178" s="235" t="s">
        <v>309</v>
      </c>
      <c r="G178" s="233"/>
      <c r="H178" s="236">
        <v>62.289999999999999</v>
      </c>
      <c r="I178" s="237"/>
      <c r="J178" s="233"/>
      <c r="K178" s="233"/>
      <c r="L178" s="238"/>
      <c r="M178" s="239"/>
      <c r="N178" s="240"/>
      <c r="O178" s="240"/>
      <c r="P178" s="240"/>
      <c r="Q178" s="240"/>
      <c r="R178" s="240"/>
      <c r="S178" s="240"/>
      <c r="T178" s="241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242" t="s">
        <v>170</v>
      </c>
      <c r="AU178" s="242" t="s">
        <v>83</v>
      </c>
      <c r="AV178" s="13" t="s">
        <v>83</v>
      </c>
      <c r="AW178" s="13" t="s">
        <v>34</v>
      </c>
      <c r="AX178" s="13" t="s">
        <v>73</v>
      </c>
      <c r="AY178" s="242" t="s">
        <v>159</v>
      </c>
    </row>
    <row r="179" s="2" customFormat="1" ht="16.5" customHeight="1">
      <c r="A179" s="38"/>
      <c r="B179" s="39"/>
      <c r="C179" s="212" t="s">
        <v>310</v>
      </c>
      <c r="D179" s="212" t="s">
        <v>160</v>
      </c>
      <c r="E179" s="213" t="s">
        <v>311</v>
      </c>
      <c r="F179" s="214" t="s">
        <v>312</v>
      </c>
      <c r="G179" s="215" t="s">
        <v>299</v>
      </c>
      <c r="H179" s="216">
        <v>119.8</v>
      </c>
      <c r="I179" s="217"/>
      <c r="J179" s="218">
        <f>ROUND(I179*H179,2)</f>
        <v>0</v>
      </c>
      <c r="K179" s="214" t="s">
        <v>164</v>
      </c>
      <c r="L179" s="44"/>
      <c r="M179" s="219" t="s">
        <v>19</v>
      </c>
      <c r="N179" s="220" t="s">
        <v>44</v>
      </c>
      <c r="O179" s="84"/>
      <c r="P179" s="221">
        <f>O179*H179</f>
        <v>0</v>
      </c>
      <c r="Q179" s="221">
        <v>2.0469999999999999E-05</v>
      </c>
      <c r="R179" s="221">
        <f>Q179*H179</f>
        <v>0.002452306</v>
      </c>
      <c r="S179" s="221">
        <v>0</v>
      </c>
      <c r="T179" s="222">
        <f>S179*H179</f>
        <v>0</v>
      </c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R179" s="223" t="s">
        <v>115</v>
      </c>
      <c r="AT179" s="223" t="s">
        <v>160</v>
      </c>
      <c r="AU179" s="223" t="s">
        <v>83</v>
      </c>
      <c r="AY179" s="17" t="s">
        <v>159</v>
      </c>
      <c r="BE179" s="224">
        <f>IF(N179="základní",J179,0)</f>
        <v>0</v>
      </c>
      <c r="BF179" s="224">
        <f>IF(N179="snížená",J179,0)</f>
        <v>0</v>
      </c>
      <c r="BG179" s="224">
        <f>IF(N179="zákl. přenesená",J179,0)</f>
        <v>0</v>
      </c>
      <c r="BH179" s="224">
        <f>IF(N179="sníž. přenesená",J179,0)</f>
        <v>0</v>
      </c>
      <c r="BI179" s="224">
        <f>IF(N179="nulová",J179,0)</f>
        <v>0</v>
      </c>
      <c r="BJ179" s="17" t="s">
        <v>81</v>
      </c>
      <c r="BK179" s="224">
        <f>ROUND(I179*H179,2)</f>
        <v>0</v>
      </c>
      <c r="BL179" s="17" t="s">
        <v>115</v>
      </c>
      <c r="BM179" s="223" t="s">
        <v>313</v>
      </c>
    </row>
    <row r="180" s="2" customFormat="1">
      <c r="A180" s="38"/>
      <c r="B180" s="39"/>
      <c r="C180" s="40"/>
      <c r="D180" s="225" t="s">
        <v>166</v>
      </c>
      <c r="E180" s="40"/>
      <c r="F180" s="226" t="s">
        <v>314</v>
      </c>
      <c r="G180" s="40"/>
      <c r="H180" s="40"/>
      <c r="I180" s="227"/>
      <c r="J180" s="40"/>
      <c r="K180" s="40"/>
      <c r="L180" s="44"/>
      <c r="M180" s="228"/>
      <c r="N180" s="229"/>
      <c r="O180" s="84"/>
      <c r="P180" s="84"/>
      <c r="Q180" s="84"/>
      <c r="R180" s="84"/>
      <c r="S180" s="84"/>
      <c r="T180" s="85"/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T180" s="17" t="s">
        <v>166</v>
      </c>
      <c r="AU180" s="17" t="s">
        <v>83</v>
      </c>
    </row>
    <row r="181" s="2" customFormat="1">
      <c r="A181" s="38"/>
      <c r="B181" s="39"/>
      <c r="C181" s="40"/>
      <c r="D181" s="230" t="s">
        <v>168</v>
      </c>
      <c r="E181" s="40"/>
      <c r="F181" s="231" t="s">
        <v>315</v>
      </c>
      <c r="G181" s="40"/>
      <c r="H181" s="40"/>
      <c r="I181" s="227"/>
      <c r="J181" s="40"/>
      <c r="K181" s="40"/>
      <c r="L181" s="44"/>
      <c r="M181" s="228"/>
      <c r="N181" s="229"/>
      <c r="O181" s="84"/>
      <c r="P181" s="84"/>
      <c r="Q181" s="84"/>
      <c r="R181" s="84"/>
      <c r="S181" s="84"/>
      <c r="T181" s="85"/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T181" s="17" t="s">
        <v>168</v>
      </c>
      <c r="AU181" s="17" t="s">
        <v>83</v>
      </c>
    </row>
    <row r="182" s="2" customFormat="1" ht="21.75" customHeight="1">
      <c r="A182" s="38"/>
      <c r="B182" s="39"/>
      <c r="C182" s="212" t="s">
        <v>316</v>
      </c>
      <c r="D182" s="212" t="s">
        <v>160</v>
      </c>
      <c r="E182" s="213" t="s">
        <v>317</v>
      </c>
      <c r="F182" s="214" t="s">
        <v>318</v>
      </c>
      <c r="G182" s="215" t="s">
        <v>299</v>
      </c>
      <c r="H182" s="216">
        <v>119.8</v>
      </c>
      <c r="I182" s="217"/>
      <c r="J182" s="218">
        <f>ROUND(I182*H182,2)</f>
        <v>0</v>
      </c>
      <c r="K182" s="214" t="s">
        <v>164</v>
      </c>
      <c r="L182" s="44"/>
      <c r="M182" s="219" t="s">
        <v>19</v>
      </c>
      <c r="N182" s="220" t="s">
        <v>44</v>
      </c>
      <c r="O182" s="84"/>
      <c r="P182" s="221">
        <f>O182*H182</f>
        <v>0</v>
      </c>
      <c r="Q182" s="221">
        <v>0.001897</v>
      </c>
      <c r="R182" s="221">
        <f>Q182*H182</f>
        <v>0.22726060000000001</v>
      </c>
      <c r="S182" s="221">
        <v>0</v>
      </c>
      <c r="T182" s="222">
        <f>S182*H182</f>
        <v>0</v>
      </c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R182" s="223" t="s">
        <v>115</v>
      </c>
      <c r="AT182" s="223" t="s">
        <v>160</v>
      </c>
      <c r="AU182" s="223" t="s">
        <v>83</v>
      </c>
      <c r="AY182" s="17" t="s">
        <v>159</v>
      </c>
      <c r="BE182" s="224">
        <f>IF(N182="základní",J182,0)</f>
        <v>0</v>
      </c>
      <c r="BF182" s="224">
        <f>IF(N182="snížená",J182,0)</f>
        <v>0</v>
      </c>
      <c r="BG182" s="224">
        <f>IF(N182="zákl. přenesená",J182,0)</f>
        <v>0</v>
      </c>
      <c r="BH182" s="224">
        <f>IF(N182="sníž. přenesená",J182,0)</f>
        <v>0</v>
      </c>
      <c r="BI182" s="224">
        <f>IF(N182="nulová",J182,0)</f>
        <v>0</v>
      </c>
      <c r="BJ182" s="17" t="s">
        <v>81</v>
      </c>
      <c r="BK182" s="224">
        <f>ROUND(I182*H182,2)</f>
        <v>0</v>
      </c>
      <c r="BL182" s="17" t="s">
        <v>115</v>
      </c>
      <c r="BM182" s="223" t="s">
        <v>319</v>
      </c>
    </row>
    <row r="183" s="2" customFormat="1">
      <c r="A183" s="38"/>
      <c r="B183" s="39"/>
      <c r="C183" s="40"/>
      <c r="D183" s="225" t="s">
        <v>166</v>
      </c>
      <c r="E183" s="40"/>
      <c r="F183" s="226" t="s">
        <v>320</v>
      </c>
      <c r="G183" s="40"/>
      <c r="H183" s="40"/>
      <c r="I183" s="227"/>
      <c r="J183" s="40"/>
      <c r="K183" s="40"/>
      <c r="L183" s="44"/>
      <c r="M183" s="228"/>
      <c r="N183" s="229"/>
      <c r="O183" s="84"/>
      <c r="P183" s="84"/>
      <c r="Q183" s="84"/>
      <c r="R183" s="84"/>
      <c r="S183" s="84"/>
      <c r="T183" s="85"/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T183" s="17" t="s">
        <v>166</v>
      </c>
      <c r="AU183" s="17" t="s">
        <v>83</v>
      </c>
    </row>
    <row r="184" s="2" customFormat="1">
      <c r="A184" s="38"/>
      <c r="B184" s="39"/>
      <c r="C184" s="40"/>
      <c r="D184" s="230" t="s">
        <v>168</v>
      </c>
      <c r="E184" s="40"/>
      <c r="F184" s="231" t="s">
        <v>321</v>
      </c>
      <c r="G184" s="40"/>
      <c r="H184" s="40"/>
      <c r="I184" s="227"/>
      <c r="J184" s="40"/>
      <c r="K184" s="40"/>
      <c r="L184" s="44"/>
      <c r="M184" s="228"/>
      <c r="N184" s="229"/>
      <c r="O184" s="84"/>
      <c r="P184" s="84"/>
      <c r="Q184" s="84"/>
      <c r="R184" s="84"/>
      <c r="S184" s="84"/>
      <c r="T184" s="85"/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T184" s="17" t="s">
        <v>168</v>
      </c>
      <c r="AU184" s="17" t="s">
        <v>83</v>
      </c>
    </row>
    <row r="185" s="12" customFormat="1" ht="22.8" customHeight="1">
      <c r="A185" s="12"/>
      <c r="B185" s="196"/>
      <c r="C185" s="197"/>
      <c r="D185" s="198" t="s">
        <v>72</v>
      </c>
      <c r="E185" s="210" t="s">
        <v>225</v>
      </c>
      <c r="F185" s="210" t="s">
        <v>322</v>
      </c>
      <c r="G185" s="197"/>
      <c r="H185" s="197"/>
      <c r="I185" s="200"/>
      <c r="J185" s="211">
        <f>BK185</f>
        <v>0</v>
      </c>
      <c r="K185" s="197"/>
      <c r="L185" s="202"/>
      <c r="M185" s="203"/>
      <c r="N185" s="204"/>
      <c r="O185" s="204"/>
      <c r="P185" s="205">
        <f>SUM(P186:P195)</f>
        <v>0</v>
      </c>
      <c r="Q185" s="204"/>
      <c r="R185" s="205">
        <f>SUM(R186:R195)</f>
        <v>0.00078889999999999993</v>
      </c>
      <c r="S185" s="204"/>
      <c r="T185" s="206">
        <f>SUM(T186:T195)</f>
        <v>0.0076999999999999994</v>
      </c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R185" s="207" t="s">
        <v>81</v>
      </c>
      <c r="AT185" s="208" t="s">
        <v>72</v>
      </c>
      <c r="AU185" s="208" t="s">
        <v>81</v>
      </c>
      <c r="AY185" s="207" t="s">
        <v>159</v>
      </c>
      <c r="BK185" s="209">
        <f>SUM(BK186:BK195)</f>
        <v>0</v>
      </c>
    </row>
    <row r="186" s="2" customFormat="1" ht="16.5" customHeight="1">
      <c r="A186" s="38"/>
      <c r="B186" s="39"/>
      <c r="C186" s="212" t="s">
        <v>323</v>
      </c>
      <c r="D186" s="212" t="s">
        <v>160</v>
      </c>
      <c r="E186" s="213" t="s">
        <v>324</v>
      </c>
      <c r="F186" s="214" t="s">
        <v>325</v>
      </c>
      <c r="G186" s="215" t="s">
        <v>299</v>
      </c>
      <c r="H186" s="216">
        <v>0.69999999999999996</v>
      </c>
      <c r="I186" s="217"/>
      <c r="J186" s="218">
        <f>ROUND(I186*H186,2)</f>
        <v>0</v>
      </c>
      <c r="K186" s="214" t="s">
        <v>164</v>
      </c>
      <c r="L186" s="44"/>
      <c r="M186" s="219" t="s">
        <v>19</v>
      </c>
      <c r="N186" s="220" t="s">
        <v>44</v>
      </c>
      <c r="O186" s="84"/>
      <c r="P186" s="221">
        <f>O186*H186</f>
        <v>0</v>
      </c>
      <c r="Q186" s="221">
        <v>0.001127</v>
      </c>
      <c r="R186" s="221">
        <f>Q186*H186</f>
        <v>0.00078889999999999993</v>
      </c>
      <c r="S186" s="221">
        <v>0.010999999999999999</v>
      </c>
      <c r="T186" s="222">
        <f>S186*H186</f>
        <v>0.0076999999999999994</v>
      </c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R186" s="223" t="s">
        <v>115</v>
      </c>
      <c r="AT186" s="223" t="s">
        <v>160</v>
      </c>
      <c r="AU186" s="223" t="s">
        <v>83</v>
      </c>
      <c r="AY186" s="17" t="s">
        <v>159</v>
      </c>
      <c r="BE186" s="224">
        <f>IF(N186="základní",J186,0)</f>
        <v>0</v>
      </c>
      <c r="BF186" s="224">
        <f>IF(N186="snížená",J186,0)</f>
        <v>0</v>
      </c>
      <c r="BG186" s="224">
        <f>IF(N186="zákl. přenesená",J186,0)</f>
        <v>0</v>
      </c>
      <c r="BH186" s="224">
        <f>IF(N186="sníž. přenesená",J186,0)</f>
        <v>0</v>
      </c>
      <c r="BI186" s="224">
        <f>IF(N186="nulová",J186,0)</f>
        <v>0</v>
      </c>
      <c r="BJ186" s="17" t="s">
        <v>81</v>
      </c>
      <c r="BK186" s="224">
        <f>ROUND(I186*H186,2)</f>
        <v>0</v>
      </c>
      <c r="BL186" s="17" t="s">
        <v>115</v>
      </c>
      <c r="BM186" s="223" t="s">
        <v>326</v>
      </c>
    </row>
    <row r="187" s="2" customFormat="1">
      <c r="A187" s="38"/>
      <c r="B187" s="39"/>
      <c r="C187" s="40"/>
      <c r="D187" s="225" t="s">
        <v>166</v>
      </c>
      <c r="E187" s="40"/>
      <c r="F187" s="226" t="s">
        <v>327</v>
      </c>
      <c r="G187" s="40"/>
      <c r="H187" s="40"/>
      <c r="I187" s="227"/>
      <c r="J187" s="40"/>
      <c r="K187" s="40"/>
      <c r="L187" s="44"/>
      <c r="M187" s="228"/>
      <c r="N187" s="229"/>
      <c r="O187" s="84"/>
      <c r="P187" s="84"/>
      <c r="Q187" s="84"/>
      <c r="R187" s="84"/>
      <c r="S187" s="84"/>
      <c r="T187" s="85"/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T187" s="17" t="s">
        <v>166</v>
      </c>
      <c r="AU187" s="17" t="s">
        <v>83</v>
      </c>
    </row>
    <row r="188" s="2" customFormat="1">
      <c r="A188" s="38"/>
      <c r="B188" s="39"/>
      <c r="C188" s="40"/>
      <c r="D188" s="230" t="s">
        <v>168</v>
      </c>
      <c r="E188" s="40"/>
      <c r="F188" s="231" t="s">
        <v>328</v>
      </c>
      <c r="G188" s="40"/>
      <c r="H188" s="40"/>
      <c r="I188" s="227"/>
      <c r="J188" s="40"/>
      <c r="K188" s="40"/>
      <c r="L188" s="44"/>
      <c r="M188" s="228"/>
      <c r="N188" s="229"/>
      <c r="O188" s="84"/>
      <c r="P188" s="84"/>
      <c r="Q188" s="84"/>
      <c r="R188" s="84"/>
      <c r="S188" s="84"/>
      <c r="T188" s="85"/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T188" s="17" t="s">
        <v>168</v>
      </c>
      <c r="AU188" s="17" t="s">
        <v>83</v>
      </c>
    </row>
    <row r="189" s="13" customFormat="1">
      <c r="A189" s="13"/>
      <c r="B189" s="232"/>
      <c r="C189" s="233"/>
      <c r="D189" s="225" t="s">
        <v>170</v>
      </c>
      <c r="E189" s="234" t="s">
        <v>19</v>
      </c>
      <c r="F189" s="235" t="s">
        <v>329</v>
      </c>
      <c r="G189" s="233"/>
      <c r="H189" s="236">
        <v>0.69999999999999996</v>
      </c>
      <c r="I189" s="237"/>
      <c r="J189" s="233"/>
      <c r="K189" s="233"/>
      <c r="L189" s="238"/>
      <c r="M189" s="239"/>
      <c r="N189" s="240"/>
      <c r="O189" s="240"/>
      <c r="P189" s="240"/>
      <c r="Q189" s="240"/>
      <c r="R189" s="240"/>
      <c r="S189" s="240"/>
      <c r="T189" s="241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242" t="s">
        <v>170</v>
      </c>
      <c r="AU189" s="242" t="s">
        <v>83</v>
      </c>
      <c r="AV189" s="13" t="s">
        <v>83</v>
      </c>
      <c r="AW189" s="13" t="s">
        <v>34</v>
      </c>
      <c r="AX189" s="13" t="s">
        <v>73</v>
      </c>
      <c r="AY189" s="242" t="s">
        <v>159</v>
      </c>
    </row>
    <row r="190" s="2" customFormat="1" ht="16.5" customHeight="1">
      <c r="A190" s="38"/>
      <c r="B190" s="39"/>
      <c r="C190" s="212" t="s">
        <v>7</v>
      </c>
      <c r="D190" s="212" t="s">
        <v>160</v>
      </c>
      <c r="E190" s="213" t="s">
        <v>330</v>
      </c>
      <c r="F190" s="214" t="s">
        <v>331</v>
      </c>
      <c r="G190" s="215" t="s">
        <v>332</v>
      </c>
      <c r="H190" s="216">
        <v>1</v>
      </c>
      <c r="I190" s="217"/>
      <c r="J190" s="218">
        <f>ROUND(I190*H190,2)</f>
        <v>0</v>
      </c>
      <c r="K190" s="214" t="s">
        <v>19</v>
      </c>
      <c r="L190" s="44"/>
      <c r="M190" s="219" t="s">
        <v>19</v>
      </c>
      <c r="N190" s="220" t="s">
        <v>44</v>
      </c>
      <c r="O190" s="84"/>
      <c r="P190" s="221">
        <f>O190*H190</f>
        <v>0</v>
      </c>
      <c r="Q190" s="221">
        <v>0</v>
      </c>
      <c r="R190" s="221">
        <f>Q190*H190</f>
        <v>0</v>
      </c>
      <c r="S190" s="221">
        <v>0</v>
      </c>
      <c r="T190" s="222">
        <f>S190*H190</f>
        <v>0</v>
      </c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R190" s="223" t="s">
        <v>115</v>
      </c>
      <c r="AT190" s="223" t="s">
        <v>160</v>
      </c>
      <c r="AU190" s="223" t="s">
        <v>83</v>
      </c>
      <c r="AY190" s="17" t="s">
        <v>159</v>
      </c>
      <c r="BE190" s="224">
        <f>IF(N190="základní",J190,0)</f>
        <v>0</v>
      </c>
      <c r="BF190" s="224">
        <f>IF(N190="snížená",J190,0)</f>
        <v>0</v>
      </c>
      <c r="BG190" s="224">
        <f>IF(N190="zákl. přenesená",J190,0)</f>
        <v>0</v>
      </c>
      <c r="BH190" s="224">
        <f>IF(N190="sníž. přenesená",J190,0)</f>
        <v>0</v>
      </c>
      <c r="BI190" s="224">
        <f>IF(N190="nulová",J190,0)</f>
        <v>0</v>
      </c>
      <c r="BJ190" s="17" t="s">
        <v>81</v>
      </c>
      <c r="BK190" s="224">
        <f>ROUND(I190*H190,2)</f>
        <v>0</v>
      </c>
      <c r="BL190" s="17" t="s">
        <v>115</v>
      </c>
      <c r="BM190" s="223" t="s">
        <v>333</v>
      </c>
    </row>
    <row r="191" s="2" customFormat="1">
      <c r="A191" s="38"/>
      <c r="B191" s="39"/>
      <c r="C191" s="40"/>
      <c r="D191" s="225" t="s">
        <v>166</v>
      </c>
      <c r="E191" s="40"/>
      <c r="F191" s="226" t="s">
        <v>334</v>
      </c>
      <c r="G191" s="40"/>
      <c r="H191" s="40"/>
      <c r="I191" s="227"/>
      <c r="J191" s="40"/>
      <c r="K191" s="40"/>
      <c r="L191" s="44"/>
      <c r="M191" s="228"/>
      <c r="N191" s="229"/>
      <c r="O191" s="84"/>
      <c r="P191" s="84"/>
      <c r="Q191" s="84"/>
      <c r="R191" s="84"/>
      <c r="S191" s="84"/>
      <c r="T191" s="85"/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T191" s="17" t="s">
        <v>166</v>
      </c>
      <c r="AU191" s="17" t="s">
        <v>83</v>
      </c>
    </row>
    <row r="192" s="2" customFormat="1" ht="16.5" customHeight="1">
      <c r="A192" s="38"/>
      <c r="B192" s="39"/>
      <c r="C192" s="212" t="s">
        <v>335</v>
      </c>
      <c r="D192" s="212" t="s">
        <v>160</v>
      </c>
      <c r="E192" s="213" t="s">
        <v>336</v>
      </c>
      <c r="F192" s="214" t="s">
        <v>337</v>
      </c>
      <c r="G192" s="215" t="s">
        <v>338</v>
      </c>
      <c r="H192" s="216">
        <v>6</v>
      </c>
      <c r="I192" s="217"/>
      <c r="J192" s="218">
        <f>ROUND(I192*H192,2)</f>
        <v>0</v>
      </c>
      <c r="K192" s="214" t="s">
        <v>19</v>
      </c>
      <c r="L192" s="44"/>
      <c r="M192" s="219" t="s">
        <v>19</v>
      </c>
      <c r="N192" s="220" t="s">
        <v>44</v>
      </c>
      <c r="O192" s="84"/>
      <c r="P192" s="221">
        <f>O192*H192</f>
        <v>0</v>
      </c>
      <c r="Q192" s="221">
        <v>0</v>
      </c>
      <c r="R192" s="221">
        <f>Q192*H192</f>
        <v>0</v>
      </c>
      <c r="S192" s="221">
        <v>0</v>
      </c>
      <c r="T192" s="222">
        <f>S192*H192</f>
        <v>0</v>
      </c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R192" s="223" t="s">
        <v>115</v>
      </c>
      <c r="AT192" s="223" t="s">
        <v>160</v>
      </c>
      <c r="AU192" s="223" t="s">
        <v>83</v>
      </c>
      <c r="AY192" s="17" t="s">
        <v>159</v>
      </c>
      <c r="BE192" s="224">
        <f>IF(N192="základní",J192,0)</f>
        <v>0</v>
      </c>
      <c r="BF192" s="224">
        <f>IF(N192="snížená",J192,0)</f>
        <v>0</v>
      </c>
      <c r="BG192" s="224">
        <f>IF(N192="zákl. přenesená",J192,0)</f>
        <v>0</v>
      </c>
      <c r="BH192" s="224">
        <f>IF(N192="sníž. přenesená",J192,0)</f>
        <v>0</v>
      </c>
      <c r="BI192" s="224">
        <f>IF(N192="nulová",J192,0)</f>
        <v>0</v>
      </c>
      <c r="BJ192" s="17" t="s">
        <v>81</v>
      </c>
      <c r="BK192" s="224">
        <f>ROUND(I192*H192,2)</f>
        <v>0</v>
      </c>
      <c r="BL192" s="17" t="s">
        <v>115</v>
      </c>
      <c r="BM192" s="223" t="s">
        <v>339</v>
      </c>
    </row>
    <row r="193" s="2" customFormat="1">
      <c r="A193" s="38"/>
      <c r="B193" s="39"/>
      <c r="C193" s="40"/>
      <c r="D193" s="225" t="s">
        <v>166</v>
      </c>
      <c r="E193" s="40"/>
      <c r="F193" s="226" t="s">
        <v>340</v>
      </c>
      <c r="G193" s="40"/>
      <c r="H193" s="40"/>
      <c r="I193" s="227"/>
      <c r="J193" s="40"/>
      <c r="K193" s="40"/>
      <c r="L193" s="44"/>
      <c r="M193" s="228"/>
      <c r="N193" s="229"/>
      <c r="O193" s="84"/>
      <c r="P193" s="84"/>
      <c r="Q193" s="84"/>
      <c r="R193" s="84"/>
      <c r="S193" s="84"/>
      <c r="T193" s="85"/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T193" s="17" t="s">
        <v>166</v>
      </c>
      <c r="AU193" s="17" t="s">
        <v>83</v>
      </c>
    </row>
    <row r="194" s="2" customFormat="1" ht="16.5" customHeight="1">
      <c r="A194" s="38"/>
      <c r="B194" s="39"/>
      <c r="C194" s="212" t="s">
        <v>341</v>
      </c>
      <c r="D194" s="212" t="s">
        <v>160</v>
      </c>
      <c r="E194" s="213" t="s">
        <v>342</v>
      </c>
      <c r="F194" s="214" t="s">
        <v>343</v>
      </c>
      <c r="G194" s="215" t="s">
        <v>338</v>
      </c>
      <c r="H194" s="216">
        <v>12</v>
      </c>
      <c r="I194" s="217"/>
      <c r="J194" s="218">
        <f>ROUND(I194*H194,2)</f>
        <v>0</v>
      </c>
      <c r="K194" s="214" t="s">
        <v>19</v>
      </c>
      <c r="L194" s="44"/>
      <c r="M194" s="219" t="s">
        <v>19</v>
      </c>
      <c r="N194" s="220" t="s">
        <v>44</v>
      </c>
      <c r="O194" s="84"/>
      <c r="P194" s="221">
        <f>O194*H194</f>
        <v>0</v>
      </c>
      <c r="Q194" s="221">
        <v>0</v>
      </c>
      <c r="R194" s="221">
        <f>Q194*H194</f>
        <v>0</v>
      </c>
      <c r="S194" s="221">
        <v>0</v>
      </c>
      <c r="T194" s="222">
        <f>S194*H194</f>
        <v>0</v>
      </c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R194" s="223" t="s">
        <v>115</v>
      </c>
      <c r="AT194" s="223" t="s">
        <v>160</v>
      </c>
      <c r="AU194" s="223" t="s">
        <v>83</v>
      </c>
      <c r="AY194" s="17" t="s">
        <v>159</v>
      </c>
      <c r="BE194" s="224">
        <f>IF(N194="základní",J194,0)</f>
        <v>0</v>
      </c>
      <c r="BF194" s="224">
        <f>IF(N194="snížená",J194,0)</f>
        <v>0</v>
      </c>
      <c r="BG194" s="224">
        <f>IF(N194="zákl. přenesená",J194,0)</f>
        <v>0</v>
      </c>
      <c r="BH194" s="224">
        <f>IF(N194="sníž. přenesená",J194,0)</f>
        <v>0</v>
      </c>
      <c r="BI194" s="224">
        <f>IF(N194="nulová",J194,0)</f>
        <v>0</v>
      </c>
      <c r="BJ194" s="17" t="s">
        <v>81</v>
      </c>
      <c r="BK194" s="224">
        <f>ROUND(I194*H194,2)</f>
        <v>0</v>
      </c>
      <c r="BL194" s="17" t="s">
        <v>115</v>
      </c>
      <c r="BM194" s="223" t="s">
        <v>344</v>
      </c>
    </row>
    <row r="195" s="2" customFormat="1">
      <c r="A195" s="38"/>
      <c r="B195" s="39"/>
      <c r="C195" s="40"/>
      <c r="D195" s="225" t="s">
        <v>166</v>
      </c>
      <c r="E195" s="40"/>
      <c r="F195" s="226" t="s">
        <v>345</v>
      </c>
      <c r="G195" s="40"/>
      <c r="H195" s="40"/>
      <c r="I195" s="227"/>
      <c r="J195" s="40"/>
      <c r="K195" s="40"/>
      <c r="L195" s="44"/>
      <c r="M195" s="228"/>
      <c r="N195" s="229"/>
      <c r="O195" s="84"/>
      <c r="P195" s="84"/>
      <c r="Q195" s="84"/>
      <c r="R195" s="84"/>
      <c r="S195" s="84"/>
      <c r="T195" s="85"/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T195" s="17" t="s">
        <v>166</v>
      </c>
      <c r="AU195" s="17" t="s">
        <v>83</v>
      </c>
    </row>
    <row r="196" s="12" customFormat="1" ht="22.8" customHeight="1">
      <c r="A196" s="12"/>
      <c r="B196" s="196"/>
      <c r="C196" s="197"/>
      <c r="D196" s="198" t="s">
        <v>72</v>
      </c>
      <c r="E196" s="210" t="s">
        <v>346</v>
      </c>
      <c r="F196" s="210" t="s">
        <v>347</v>
      </c>
      <c r="G196" s="197"/>
      <c r="H196" s="197"/>
      <c r="I196" s="200"/>
      <c r="J196" s="211">
        <f>BK196</f>
        <v>0</v>
      </c>
      <c r="K196" s="197"/>
      <c r="L196" s="202"/>
      <c r="M196" s="203"/>
      <c r="N196" s="204"/>
      <c r="O196" s="204"/>
      <c r="P196" s="205">
        <f>SUM(P197:P199)</f>
        <v>0</v>
      </c>
      <c r="Q196" s="204"/>
      <c r="R196" s="205">
        <f>SUM(R197:R199)</f>
        <v>0</v>
      </c>
      <c r="S196" s="204"/>
      <c r="T196" s="206">
        <f>SUM(T197:T199)</f>
        <v>0</v>
      </c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R196" s="207" t="s">
        <v>81</v>
      </c>
      <c r="AT196" s="208" t="s">
        <v>72</v>
      </c>
      <c r="AU196" s="208" t="s">
        <v>81</v>
      </c>
      <c r="AY196" s="207" t="s">
        <v>159</v>
      </c>
      <c r="BK196" s="209">
        <f>SUM(BK197:BK199)</f>
        <v>0</v>
      </c>
    </row>
    <row r="197" s="2" customFormat="1" ht="16.5" customHeight="1">
      <c r="A197" s="38"/>
      <c r="B197" s="39"/>
      <c r="C197" s="212" t="s">
        <v>348</v>
      </c>
      <c r="D197" s="212" t="s">
        <v>160</v>
      </c>
      <c r="E197" s="213" t="s">
        <v>349</v>
      </c>
      <c r="F197" s="214" t="s">
        <v>350</v>
      </c>
      <c r="G197" s="215" t="s">
        <v>242</v>
      </c>
      <c r="H197" s="216">
        <v>777.47900000000004</v>
      </c>
      <c r="I197" s="217"/>
      <c r="J197" s="218">
        <f>ROUND(I197*H197,2)</f>
        <v>0</v>
      </c>
      <c r="K197" s="214" t="s">
        <v>164</v>
      </c>
      <c r="L197" s="44"/>
      <c r="M197" s="219" t="s">
        <v>19</v>
      </c>
      <c r="N197" s="220" t="s">
        <v>44</v>
      </c>
      <c r="O197" s="84"/>
      <c r="P197" s="221">
        <f>O197*H197</f>
        <v>0</v>
      </c>
      <c r="Q197" s="221">
        <v>0</v>
      </c>
      <c r="R197" s="221">
        <f>Q197*H197</f>
        <v>0</v>
      </c>
      <c r="S197" s="221">
        <v>0</v>
      </c>
      <c r="T197" s="222">
        <f>S197*H197</f>
        <v>0</v>
      </c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R197" s="223" t="s">
        <v>115</v>
      </c>
      <c r="AT197" s="223" t="s">
        <v>160</v>
      </c>
      <c r="AU197" s="223" t="s">
        <v>83</v>
      </c>
      <c r="AY197" s="17" t="s">
        <v>159</v>
      </c>
      <c r="BE197" s="224">
        <f>IF(N197="základní",J197,0)</f>
        <v>0</v>
      </c>
      <c r="BF197" s="224">
        <f>IF(N197="snížená",J197,0)</f>
        <v>0</v>
      </c>
      <c r="BG197" s="224">
        <f>IF(N197="zákl. přenesená",J197,0)</f>
        <v>0</v>
      </c>
      <c r="BH197" s="224">
        <f>IF(N197="sníž. přenesená",J197,0)</f>
        <v>0</v>
      </c>
      <c r="BI197" s="224">
        <f>IF(N197="nulová",J197,0)</f>
        <v>0</v>
      </c>
      <c r="BJ197" s="17" t="s">
        <v>81</v>
      </c>
      <c r="BK197" s="224">
        <f>ROUND(I197*H197,2)</f>
        <v>0</v>
      </c>
      <c r="BL197" s="17" t="s">
        <v>115</v>
      </c>
      <c r="BM197" s="223" t="s">
        <v>351</v>
      </c>
    </row>
    <row r="198" s="2" customFormat="1">
      <c r="A198" s="38"/>
      <c r="B198" s="39"/>
      <c r="C198" s="40"/>
      <c r="D198" s="225" t="s">
        <v>166</v>
      </c>
      <c r="E198" s="40"/>
      <c r="F198" s="226" t="s">
        <v>352</v>
      </c>
      <c r="G198" s="40"/>
      <c r="H198" s="40"/>
      <c r="I198" s="227"/>
      <c r="J198" s="40"/>
      <c r="K198" s="40"/>
      <c r="L198" s="44"/>
      <c r="M198" s="228"/>
      <c r="N198" s="229"/>
      <c r="O198" s="84"/>
      <c r="P198" s="84"/>
      <c r="Q198" s="84"/>
      <c r="R198" s="84"/>
      <c r="S198" s="84"/>
      <c r="T198" s="85"/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T198" s="17" t="s">
        <v>166</v>
      </c>
      <c r="AU198" s="17" t="s">
        <v>83</v>
      </c>
    </row>
    <row r="199" s="2" customFormat="1">
      <c r="A199" s="38"/>
      <c r="B199" s="39"/>
      <c r="C199" s="40"/>
      <c r="D199" s="230" t="s">
        <v>168</v>
      </c>
      <c r="E199" s="40"/>
      <c r="F199" s="231" t="s">
        <v>353</v>
      </c>
      <c r="G199" s="40"/>
      <c r="H199" s="40"/>
      <c r="I199" s="227"/>
      <c r="J199" s="40"/>
      <c r="K199" s="40"/>
      <c r="L199" s="44"/>
      <c r="M199" s="228"/>
      <c r="N199" s="229"/>
      <c r="O199" s="84"/>
      <c r="P199" s="84"/>
      <c r="Q199" s="84"/>
      <c r="R199" s="84"/>
      <c r="S199" s="84"/>
      <c r="T199" s="85"/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T199" s="17" t="s">
        <v>168</v>
      </c>
      <c r="AU199" s="17" t="s">
        <v>83</v>
      </c>
    </row>
    <row r="200" s="12" customFormat="1" ht="25.92" customHeight="1">
      <c r="A200" s="12"/>
      <c r="B200" s="196"/>
      <c r="C200" s="197"/>
      <c r="D200" s="198" t="s">
        <v>72</v>
      </c>
      <c r="E200" s="199" t="s">
        <v>354</v>
      </c>
      <c r="F200" s="199" t="s">
        <v>355</v>
      </c>
      <c r="G200" s="197"/>
      <c r="H200" s="197"/>
      <c r="I200" s="200"/>
      <c r="J200" s="201">
        <f>BK200</f>
        <v>0</v>
      </c>
      <c r="K200" s="197"/>
      <c r="L200" s="202"/>
      <c r="M200" s="203"/>
      <c r="N200" s="204"/>
      <c r="O200" s="204"/>
      <c r="P200" s="205">
        <f>P201+P206</f>
        <v>0</v>
      </c>
      <c r="Q200" s="204"/>
      <c r="R200" s="205">
        <f>R201+R206</f>
        <v>0.044322772499999996</v>
      </c>
      <c r="S200" s="204"/>
      <c r="T200" s="206">
        <f>T201+T206</f>
        <v>0</v>
      </c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R200" s="207" t="s">
        <v>83</v>
      </c>
      <c r="AT200" s="208" t="s">
        <v>72</v>
      </c>
      <c r="AU200" s="208" t="s">
        <v>73</v>
      </c>
      <c r="AY200" s="207" t="s">
        <v>159</v>
      </c>
      <c r="BK200" s="209">
        <f>BK201+BK206</f>
        <v>0</v>
      </c>
    </row>
    <row r="201" s="12" customFormat="1" ht="22.8" customHeight="1">
      <c r="A201" s="12"/>
      <c r="B201" s="196"/>
      <c r="C201" s="197"/>
      <c r="D201" s="198" t="s">
        <v>72</v>
      </c>
      <c r="E201" s="210" t="s">
        <v>356</v>
      </c>
      <c r="F201" s="210" t="s">
        <v>357</v>
      </c>
      <c r="G201" s="197"/>
      <c r="H201" s="197"/>
      <c r="I201" s="200"/>
      <c r="J201" s="211">
        <f>BK201</f>
        <v>0</v>
      </c>
      <c r="K201" s="197"/>
      <c r="L201" s="202"/>
      <c r="M201" s="203"/>
      <c r="N201" s="204"/>
      <c r="O201" s="204"/>
      <c r="P201" s="205">
        <f>SUM(P202:P205)</f>
        <v>0</v>
      </c>
      <c r="Q201" s="204"/>
      <c r="R201" s="205">
        <f>SUM(R202:R205)</f>
        <v>0.044269972499999997</v>
      </c>
      <c r="S201" s="204"/>
      <c r="T201" s="206">
        <f>SUM(T202:T205)</f>
        <v>0</v>
      </c>
      <c r="U201" s="12"/>
      <c r="V201" s="12"/>
      <c r="W201" s="12"/>
      <c r="X201" s="12"/>
      <c r="Y201" s="12"/>
      <c r="Z201" s="12"/>
      <c r="AA201" s="12"/>
      <c r="AB201" s="12"/>
      <c r="AC201" s="12"/>
      <c r="AD201" s="12"/>
      <c r="AE201" s="12"/>
      <c r="AR201" s="207" t="s">
        <v>83</v>
      </c>
      <c r="AT201" s="208" t="s">
        <v>72</v>
      </c>
      <c r="AU201" s="208" t="s">
        <v>81</v>
      </c>
      <c r="AY201" s="207" t="s">
        <v>159</v>
      </c>
      <c r="BK201" s="209">
        <f>SUM(BK202:BK205)</f>
        <v>0</v>
      </c>
    </row>
    <row r="202" s="2" customFormat="1" ht="16.5" customHeight="1">
      <c r="A202" s="38"/>
      <c r="B202" s="39"/>
      <c r="C202" s="212" t="s">
        <v>358</v>
      </c>
      <c r="D202" s="212" t="s">
        <v>160</v>
      </c>
      <c r="E202" s="213" t="s">
        <v>359</v>
      </c>
      <c r="F202" s="214" t="s">
        <v>360</v>
      </c>
      <c r="G202" s="215" t="s">
        <v>299</v>
      </c>
      <c r="H202" s="216">
        <v>13.25</v>
      </c>
      <c r="I202" s="217"/>
      <c r="J202" s="218">
        <f>ROUND(I202*H202,2)</f>
        <v>0</v>
      </c>
      <c r="K202" s="214" t="s">
        <v>164</v>
      </c>
      <c r="L202" s="44"/>
      <c r="M202" s="219" t="s">
        <v>19</v>
      </c>
      <c r="N202" s="220" t="s">
        <v>44</v>
      </c>
      <c r="O202" s="84"/>
      <c r="P202" s="221">
        <f>O202*H202</f>
        <v>0</v>
      </c>
      <c r="Q202" s="221">
        <v>0.0033411299999999999</v>
      </c>
      <c r="R202" s="221">
        <f>Q202*H202</f>
        <v>0.044269972499999997</v>
      </c>
      <c r="S202" s="221">
        <v>0</v>
      </c>
      <c r="T202" s="222">
        <f>S202*H202</f>
        <v>0</v>
      </c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R202" s="223" t="s">
        <v>274</v>
      </c>
      <c r="AT202" s="223" t="s">
        <v>160</v>
      </c>
      <c r="AU202" s="223" t="s">
        <v>83</v>
      </c>
      <c r="AY202" s="17" t="s">
        <v>159</v>
      </c>
      <c r="BE202" s="224">
        <f>IF(N202="základní",J202,0)</f>
        <v>0</v>
      </c>
      <c r="BF202" s="224">
        <f>IF(N202="snížená",J202,0)</f>
        <v>0</v>
      </c>
      <c r="BG202" s="224">
        <f>IF(N202="zákl. přenesená",J202,0)</f>
        <v>0</v>
      </c>
      <c r="BH202" s="224">
        <f>IF(N202="sníž. přenesená",J202,0)</f>
        <v>0</v>
      </c>
      <c r="BI202" s="224">
        <f>IF(N202="nulová",J202,0)</f>
        <v>0</v>
      </c>
      <c r="BJ202" s="17" t="s">
        <v>81</v>
      </c>
      <c r="BK202" s="224">
        <f>ROUND(I202*H202,2)</f>
        <v>0</v>
      </c>
      <c r="BL202" s="17" t="s">
        <v>274</v>
      </c>
      <c r="BM202" s="223" t="s">
        <v>361</v>
      </c>
    </row>
    <row r="203" s="2" customFormat="1">
      <c r="A203" s="38"/>
      <c r="B203" s="39"/>
      <c r="C203" s="40"/>
      <c r="D203" s="225" t="s">
        <v>166</v>
      </c>
      <c r="E203" s="40"/>
      <c r="F203" s="226" t="s">
        <v>362</v>
      </c>
      <c r="G203" s="40"/>
      <c r="H203" s="40"/>
      <c r="I203" s="227"/>
      <c r="J203" s="40"/>
      <c r="K203" s="40"/>
      <c r="L203" s="44"/>
      <c r="M203" s="228"/>
      <c r="N203" s="229"/>
      <c r="O203" s="84"/>
      <c r="P203" s="84"/>
      <c r="Q203" s="84"/>
      <c r="R203" s="84"/>
      <c r="S203" s="84"/>
      <c r="T203" s="85"/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T203" s="17" t="s">
        <v>166</v>
      </c>
      <c r="AU203" s="17" t="s">
        <v>83</v>
      </c>
    </row>
    <row r="204" s="2" customFormat="1">
      <c r="A204" s="38"/>
      <c r="B204" s="39"/>
      <c r="C204" s="40"/>
      <c r="D204" s="230" t="s">
        <v>168</v>
      </c>
      <c r="E204" s="40"/>
      <c r="F204" s="231" t="s">
        <v>363</v>
      </c>
      <c r="G204" s="40"/>
      <c r="H204" s="40"/>
      <c r="I204" s="227"/>
      <c r="J204" s="40"/>
      <c r="K204" s="40"/>
      <c r="L204" s="44"/>
      <c r="M204" s="228"/>
      <c r="N204" s="229"/>
      <c r="O204" s="84"/>
      <c r="P204" s="84"/>
      <c r="Q204" s="84"/>
      <c r="R204" s="84"/>
      <c r="S204" s="84"/>
      <c r="T204" s="85"/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T204" s="17" t="s">
        <v>168</v>
      </c>
      <c r="AU204" s="17" t="s">
        <v>83</v>
      </c>
    </row>
    <row r="205" s="13" customFormat="1">
      <c r="A205" s="13"/>
      <c r="B205" s="232"/>
      <c r="C205" s="233"/>
      <c r="D205" s="225" t="s">
        <v>170</v>
      </c>
      <c r="E205" s="234" t="s">
        <v>19</v>
      </c>
      <c r="F205" s="235" t="s">
        <v>364</v>
      </c>
      <c r="G205" s="233"/>
      <c r="H205" s="236">
        <v>13.25</v>
      </c>
      <c r="I205" s="237"/>
      <c r="J205" s="233"/>
      <c r="K205" s="233"/>
      <c r="L205" s="238"/>
      <c r="M205" s="239"/>
      <c r="N205" s="240"/>
      <c r="O205" s="240"/>
      <c r="P205" s="240"/>
      <c r="Q205" s="240"/>
      <c r="R205" s="240"/>
      <c r="S205" s="240"/>
      <c r="T205" s="241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T205" s="242" t="s">
        <v>170</v>
      </c>
      <c r="AU205" s="242" t="s">
        <v>83</v>
      </c>
      <c r="AV205" s="13" t="s">
        <v>83</v>
      </c>
      <c r="AW205" s="13" t="s">
        <v>34</v>
      </c>
      <c r="AX205" s="13" t="s">
        <v>73</v>
      </c>
      <c r="AY205" s="242" t="s">
        <v>159</v>
      </c>
    </row>
    <row r="206" s="12" customFormat="1" ht="22.8" customHeight="1">
      <c r="A206" s="12"/>
      <c r="B206" s="196"/>
      <c r="C206" s="197"/>
      <c r="D206" s="198" t="s">
        <v>72</v>
      </c>
      <c r="E206" s="210" t="s">
        <v>365</v>
      </c>
      <c r="F206" s="210" t="s">
        <v>366</v>
      </c>
      <c r="G206" s="197"/>
      <c r="H206" s="197"/>
      <c r="I206" s="200"/>
      <c r="J206" s="211">
        <f>BK206</f>
        <v>0</v>
      </c>
      <c r="K206" s="197"/>
      <c r="L206" s="202"/>
      <c r="M206" s="203"/>
      <c r="N206" s="204"/>
      <c r="O206" s="204"/>
      <c r="P206" s="205">
        <f>SUM(P207:P209)</f>
        <v>0</v>
      </c>
      <c r="Q206" s="204"/>
      <c r="R206" s="205">
        <f>SUM(R207:R209)</f>
        <v>5.2800000000000003E-05</v>
      </c>
      <c r="S206" s="204"/>
      <c r="T206" s="206">
        <f>SUM(T207:T209)</f>
        <v>0</v>
      </c>
      <c r="U206" s="12"/>
      <c r="V206" s="12"/>
      <c r="W206" s="12"/>
      <c r="X206" s="12"/>
      <c r="Y206" s="12"/>
      <c r="Z206" s="12"/>
      <c r="AA206" s="12"/>
      <c r="AB206" s="12"/>
      <c r="AC206" s="12"/>
      <c r="AD206" s="12"/>
      <c r="AE206" s="12"/>
      <c r="AR206" s="207" t="s">
        <v>83</v>
      </c>
      <c r="AT206" s="208" t="s">
        <v>72</v>
      </c>
      <c r="AU206" s="208" t="s">
        <v>81</v>
      </c>
      <c r="AY206" s="207" t="s">
        <v>159</v>
      </c>
      <c r="BK206" s="209">
        <f>SUM(BK207:BK209)</f>
        <v>0</v>
      </c>
    </row>
    <row r="207" s="2" customFormat="1" ht="16.5" customHeight="1">
      <c r="A207" s="38"/>
      <c r="B207" s="39"/>
      <c r="C207" s="212" t="s">
        <v>367</v>
      </c>
      <c r="D207" s="212" t="s">
        <v>160</v>
      </c>
      <c r="E207" s="213" t="s">
        <v>368</v>
      </c>
      <c r="F207" s="214" t="s">
        <v>369</v>
      </c>
      <c r="G207" s="215" t="s">
        <v>299</v>
      </c>
      <c r="H207" s="216">
        <v>2</v>
      </c>
      <c r="I207" s="217"/>
      <c r="J207" s="218">
        <f>ROUND(I207*H207,2)</f>
        <v>0</v>
      </c>
      <c r="K207" s="214" t="s">
        <v>164</v>
      </c>
      <c r="L207" s="44"/>
      <c r="M207" s="219" t="s">
        <v>19</v>
      </c>
      <c r="N207" s="220" t="s">
        <v>44</v>
      </c>
      <c r="O207" s="84"/>
      <c r="P207" s="221">
        <f>O207*H207</f>
        <v>0</v>
      </c>
      <c r="Q207" s="221">
        <v>2.6400000000000001E-05</v>
      </c>
      <c r="R207" s="221">
        <f>Q207*H207</f>
        <v>5.2800000000000003E-05</v>
      </c>
      <c r="S207" s="221">
        <v>0</v>
      </c>
      <c r="T207" s="222">
        <f>S207*H207</f>
        <v>0</v>
      </c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R207" s="223" t="s">
        <v>274</v>
      </c>
      <c r="AT207" s="223" t="s">
        <v>160</v>
      </c>
      <c r="AU207" s="223" t="s">
        <v>83</v>
      </c>
      <c r="AY207" s="17" t="s">
        <v>159</v>
      </c>
      <c r="BE207" s="224">
        <f>IF(N207="základní",J207,0)</f>
        <v>0</v>
      </c>
      <c r="BF207" s="224">
        <f>IF(N207="snížená",J207,0)</f>
        <v>0</v>
      </c>
      <c r="BG207" s="224">
        <f>IF(N207="zákl. přenesená",J207,0)</f>
        <v>0</v>
      </c>
      <c r="BH207" s="224">
        <f>IF(N207="sníž. přenesená",J207,0)</f>
        <v>0</v>
      </c>
      <c r="BI207" s="224">
        <f>IF(N207="nulová",J207,0)</f>
        <v>0</v>
      </c>
      <c r="BJ207" s="17" t="s">
        <v>81</v>
      </c>
      <c r="BK207" s="224">
        <f>ROUND(I207*H207,2)</f>
        <v>0</v>
      </c>
      <c r="BL207" s="17" t="s">
        <v>274</v>
      </c>
      <c r="BM207" s="223" t="s">
        <v>370</v>
      </c>
    </row>
    <row r="208" s="2" customFormat="1">
      <c r="A208" s="38"/>
      <c r="B208" s="39"/>
      <c r="C208" s="40"/>
      <c r="D208" s="225" t="s">
        <v>166</v>
      </c>
      <c r="E208" s="40"/>
      <c r="F208" s="226" t="s">
        <v>371</v>
      </c>
      <c r="G208" s="40"/>
      <c r="H208" s="40"/>
      <c r="I208" s="227"/>
      <c r="J208" s="40"/>
      <c r="K208" s="40"/>
      <c r="L208" s="44"/>
      <c r="M208" s="228"/>
      <c r="N208" s="229"/>
      <c r="O208" s="84"/>
      <c r="P208" s="84"/>
      <c r="Q208" s="84"/>
      <c r="R208" s="84"/>
      <c r="S208" s="84"/>
      <c r="T208" s="85"/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T208" s="17" t="s">
        <v>166</v>
      </c>
      <c r="AU208" s="17" t="s">
        <v>83</v>
      </c>
    </row>
    <row r="209" s="2" customFormat="1">
      <c r="A209" s="38"/>
      <c r="B209" s="39"/>
      <c r="C209" s="40"/>
      <c r="D209" s="230" t="s">
        <v>168</v>
      </c>
      <c r="E209" s="40"/>
      <c r="F209" s="231" t="s">
        <v>372</v>
      </c>
      <c r="G209" s="40"/>
      <c r="H209" s="40"/>
      <c r="I209" s="227"/>
      <c r="J209" s="40"/>
      <c r="K209" s="40"/>
      <c r="L209" s="44"/>
      <c r="M209" s="243"/>
      <c r="N209" s="244"/>
      <c r="O209" s="245"/>
      <c r="P209" s="245"/>
      <c r="Q209" s="245"/>
      <c r="R209" s="245"/>
      <c r="S209" s="245"/>
      <c r="T209" s="246"/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T209" s="17" t="s">
        <v>168</v>
      </c>
      <c r="AU209" s="17" t="s">
        <v>83</v>
      </c>
    </row>
    <row r="210" s="2" customFormat="1" ht="6.96" customHeight="1">
      <c r="A210" s="38"/>
      <c r="B210" s="59"/>
      <c r="C210" s="60"/>
      <c r="D210" s="60"/>
      <c r="E210" s="60"/>
      <c r="F210" s="60"/>
      <c r="G210" s="60"/>
      <c r="H210" s="60"/>
      <c r="I210" s="60"/>
      <c r="J210" s="60"/>
      <c r="K210" s="60"/>
      <c r="L210" s="44"/>
      <c r="M210" s="38"/>
      <c r="O210" s="38"/>
      <c r="P210" s="38"/>
      <c r="Q210" s="38"/>
      <c r="R210" s="38"/>
      <c r="S210" s="38"/>
      <c r="T210" s="38"/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</row>
  </sheetData>
  <sheetProtection sheet="1" autoFilter="0" formatColumns="0" formatRows="0" objects="1" scenarios="1" spinCount="100000" saltValue="8N7EnPTPKSqMsuuKuQ6B8lapZBy1DGTL1zm993HS560tftrrr5mqH026+sygLON5eCxcKPDCIyqF4FCJ3/rAFw==" hashValue="AB3HUaF1HVE7bJ7sWiBcyz5R+NS8Xp4Xt4Zd7PQbr0Lq3oGttkvYMHrFXjuFacJIJRFBmkGfr2KSnPvT/eIvig==" algorithmName="SHA-512" password="CC35"/>
  <autoFilter ref="C87:K209"/>
  <mergeCells count="9">
    <mergeCell ref="E7:H7"/>
    <mergeCell ref="E9:H9"/>
    <mergeCell ref="E18:H18"/>
    <mergeCell ref="E27:H27"/>
    <mergeCell ref="E48:H48"/>
    <mergeCell ref="E50:H50"/>
    <mergeCell ref="E78:H78"/>
    <mergeCell ref="E80:H80"/>
    <mergeCell ref="L2:V2"/>
  </mergeCells>
  <hyperlinks>
    <hyperlink ref="F93" r:id="rId1" display="https://podminky.urs.cz/item/CS_URS_2024_02/121151113"/>
    <hyperlink ref="F97" r:id="rId2" display="https://podminky.urs.cz/item/CS_URS_2024_02/122251102"/>
    <hyperlink ref="F101" r:id="rId3" display="https://podminky.urs.cz/item/CS_URS_2024_02/122351104"/>
    <hyperlink ref="F105" r:id="rId4" display="https://podminky.urs.cz/item/CS_URS_2024_02/167151112"/>
    <hyperlink ref="F110" r:id="rId5" display="https://podminky.urs.cz/item/CS_URS_2024_02/162451106"/>
    <hyperlink ref="F115" r:id="rId6" display="https://podminky.urs.cz/item/CS_URS_2024_02/171251101"/>
    <hyperlink ref="F119" r:id="rId7" display="https://podminky.urs.cz/item/CS_URS_2024_02/162751117"/>
    <hyperlink ref="F123" r:id="rId8" display="https://podminky.urs.cz/item/CS_URS_2024_02/162751119"/>
    <hyperlink ref="F127" r:id="rId9" display="https://podminky.urs.cz/item/CS_URS_2024_02/162751137"/>
    <hyperlink ref="F131" r:id="rId10" display="https://podminky.urs.cz/item/CS_URS_2024_02/162751139"/>
    <hyperlink ref="F135" r:id="rId11" display="https://podminky.urs.cz/item/CS_URS_2024_02/171251201"/>
    <hyperlink ref="F139" r:id="rId12" display="https://podminky.urs.cz/item/CS_URS_2024_02/171201221"/>
    <hyperlink ref="F144" r:id="rId13" display="https://podminky.urs.cz/item/CS_URS_2024_02/919726123"/>
    <hyperlink ref="F148" r:id="rId14" display="https://podminky.urs.cz/item/CS_URS_2024_02/213311113"/>
    <hyperlink ref="F152" r:id="rId15" display="https://podminky.urs.cz/item/CS_URS_2024_02/273322611"/>
    <hyperlink ref="F156" r:id="rId16" display="https://podminky.urs.cz/item/CS_URS_2024_02/273351121"/>
    <hyperlink ref="F160" r:id="rId17" display="https://podminky.urs.cz/item/CS_URS_2024_02/273361821"/>
    <hyperlink ref="F165" r:id="rId18" display="https://podminky.urs.cz/item/CS_URS_2024_02/273362021"/>
    <hyperlink ref="F169" r:id="rId19" display="https://podminky.urs.cz/item/CS_URS_2024_02/273351122"/>
    <hyperlink ref="F174" r:id="rId20" display="https://podminky.urs.cz/item/CS_URS_2024_02/634663112"/>
    <hyperlink ref="F177" r:id="rId21" display="https://podminky.urs.cz/item/CS_URS_2024_02/634911122"/>
    <hyperlink ref="F181" r:id="rId22" display="https://podminky.urs.cz/item/CS_URS_2024_02/634911133"/>
    <hyperlink ref="F184" r:id="rId23" display="https://podminky.urs.cz/item/CS_URS_2024_02/634663114"/>
    <hyperlink ref="F188" r:id="rId24" display="https://podminky.urs.cz/item/CS_URS_2024_02/977151116"/>
    <hyperlink ref="F199" r:id="rId25" display="https://podminky.urs.cz/item/CS_URS_2024_02/998014011"/>
    <hyperlink ref="F204" r:id="rId26" display="https://podminky.urs.cz/item/CS_URS_2024_02/722140118"/>
    <hyperlink ref="F209" r:id="rId27" display="https://podminky.urs.cz/item/CS_URS_2024_02/783442101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28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86</v>
      </c>
    </row>
    <row r="3" s="1" customFormat="1" ht="6.96" customHeight="1">
      <c r="B3" s="138"/>
      <c r="C3" s="139"/>
      <c r="D3" s="139"/>
      <c r="E3" s="139"/>
      <c r="F3" s="139"/>
      <c r="G3" s="139"/>
      <c r="H3" s="139"/>
      <c r="I3" s="139"/>
      <c r="J3" s="139"/>
      <c r="K3" s="139"/>
      <c r="L3" s="20"/>
      <c r="AT3" s="17" t="s">
        <v>83</v>
      </c>
    </row>
    <row r="4" s="1" customFormat="1" ht="24.96" customHeight="1">
      <c r="B4" s="20"/>
      <c r="D4" s="140" t="s">
        <v>128</v>
      </c>
      <c r="L4" s="20"/>
      <c r="M4" s="141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42" t="s">
        <v>16</v>
      </c>
      <c r="L6" s="20"/>
    </row>
    <row r="7" s="1" customFormat="1" ht="16.5" customHeight="1">
      <c r="B7" s="20"/>
      <c r="E7" s="143" t="str">
        <f>'Rekapitulace stavby'!K6</f>
        <v>Sázava - sběrný dvůr</v>
      </c>
      <c r="F7" s="142"/>
      <c r="G7" s="142"/>
      <c r="H7" s="142"/>
      <c r="L7" s="20"/>
    </row>
    <row r="8" s="2" customFormat="1" ht="12" customHeight="1">
      <c r="A8" s="38"/>
      <c r="B8" s="44"/>
      <c r="C8" s="38"/>
      <c r="D8" s="142" t="s">
        <v>129</v>
      </c>
      <c r="E8" s="38"/>
      <c r="F8" s="38"/>
      <c r="G8" s="38"/>
      <c r="H8" s="38"/>
      <c r="I8" s="38"/>
      <c r="J8" s="38"/>
      <c r="K8" s="38"/>
      <c r="L8" s="144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45" t="s">
        <v>373</v>
      </c>
      <c r="F9" s="38"/>
      <c r="G9" s="38"/>
      <c r="H9" s="38"/>
      <c r="I9" s="38"/>
      <c r="J9" s="38"/>
      <c r="K9" s="38"/>
      <c r="L9" s="144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144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42" t="s">
        <v>18</v>
      </c>
      <c r="E11" s="38"/>
      <c r="F11" s="133" t="s">
        <v>19</v>
      </c>
      <c r="G11" s="38"/>
      <c r="H11" s="38"/>
      <c r="I11" s="142" t="s">
        <v>20</v>
      </c>
      <c r="J11" s="133" t="s">
        <v>19</v>
      </c>
      <c r="K11" s="38"/>
      <c r="L11" s="144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42" t="s">
        <v>21</v>
      </c>
      <c r="E12" s="38"/>
      <c r="F12" s="133" t="s">
        <v>33</v>
      </c>
      <c r="G12" s="38"/>
      <c r="H12" s="38"/>
      <c r="I12" s="142" t="s">
        <v>23</v>
      </c>
      <c r="J12" s="146" t="str">
        <f>'Rekapitulace stavby'!AN8</f>
        <v>14. 4. 2021</v>
      </c>
      <c r="K12" s="38"/>
      <c r="L12" s="144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144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42" t="s">
        <v>25</v>
      </c>
      <c r="E14" s="38"/>
      <c r="F14" s="38"/>
      <c r="G14" s="38"/>
      <c r="H14" s="38"/>
      <c r="I14" s="142" t="s">
        <v>26</v>
      </c>
      <c r="J14" s="133" t="str">
        <f>IF('Rekapitulace stavby'!AN10="","",'Rekapitulace stavby'!AN10)</f>
        <v>00236411</v>
      </c>
      <c r="K14" s="38"/>
      <c r="L14" s="144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33" t="str">
        <f>IF('Rekapitulace stavby'!E11="","",'Rekapitulace stavby'!E11)</f>
        <v>město Sázava</v>
      </c>
      <c r="F15" s="38"/>
      <c r="G15" s="38"/>
      <c r="H15" s="38"/>
      <c r="I15" s="142" t="s">
        <v>29</v>
      </c>
      <c r="J15" s="133" t="str">
        <f>IF('Rekapitulace stavby'!AN11="","",'Rekapitulace stavby'!AN11)</f>
        <v/>
      </c>
      <c r="K15" s="38"/>
      <c r="L15" s="144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144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42" t="s">
        <v>30</v>
      </c>
      <c r="E17" s="38"/>
      <c r="F17" s="38"/>
      <c r="G17" s="38"/>
      <c r="H17" s="38"/>
      <c r="I17" s="142" t="s">
        <v>26</v>
      </c>
      <c r="J17" s="33" t="str">
        <f>'Rekapitulace stavby'!AN13</f>
        <v>Vyplň údaj</v>
      </c>
      <c r="K17" s="38"/>
      <c r="L17" s="144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33"/>
      <c r="G18" s="133"/>
      <c r="H18" s="133"/>
      <c r="I18" s="142" t="s">
        <v>29</v>
      </c>
      <c r="J18" s="33" t="str">
        <f>'Rekapitulace stavby'!AN14</f>
        <v>Vyplň údaj</v>
      </c>
      <c r="K18" s="38"/>
      <c r="L18" s="144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144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42" t="s">
        <v>32</v>
      </c>
      <c r="E20" s="38"/>
      <c r="F20" s="38"/>
      <c r="G20" s="38"/>
      <c r="H20" s="38"/>
      <c r="I20" s="142" t="s">
        <v>26</v>
      </c>
      <c r="J20" s="133" t="str">
        <f>IF('Rekapitulace stavby'!AN16="","",'Rekapitulace stavby'!AN16)</f>
        <v/>
      </c>
      <c r="K20" s="38"/>
      <c r="L20" s="144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33" t="str">
        <f>IF('Rekapitulace stavby'!E17="","",'Rekapitulace stavby'!E17)</f>
        <v xml:space="preserve"> </v>
      </c>
      <c r="F21" s="38"/>
      <c r="G21" s="38"/>
      <c r="H21" s="38"/>
      <c r="I21" s="142" t="s">
        <v>29</v>
      </c>
      <c r="J21" s="133" t="str">
        <f>IF('Rekapitulace stavby'!AN17="","",'Rekapitulace stavby'!AN17)</f>
        <v/>
      </c>
      <c r="K21" s="38"/>
      <c r="L21" s="144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144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42" t="s">
        <v>35</v>
      </c>
      <c r="E23" s="38"/>
      <c r="F23" s="38"/>
      <c r="G23" s="38"/>
      <c r="H23" s="38"/>
      <c r="I23" s="142" t="s">
        <v>26</v>
      </c>
      <c r="J23" s="133" t="str">
        <f>IF('Rekapitulace stavby'!AN19="","",'Rekapitulace stavby'!AN19)</f>
        <v/>
      </c>
      <c r="K23" s="38"/>
      <c r="L23" s="144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33" t="str">
        <f>IF('Rekapitulace stavby'!E20="","",'Rekapitulace stavby'!E20)</f>
        <v>Marcel Cikánek</v>
      </c>
      <c r="F24" s="38"/>
      <c r="G24" s="38"/>
      <c r="H24" s="38"/>
      <c r="I24" s="142" t="s">
        <v>29</v>
      </c>
      <c r="J24" s="133" t="str">
        <f>IF('Rekapitulace stavby'!AN20="","",'Rekapitulace stavby'!AN20)</f>
        <v/>
      </c>
      <c r="K24" s="38"/>
      <c r="L24" s="144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144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42" t="s">
        <v>37</v>
      </c>
      <c r="E26" s="38"/>
      <c r="F26" s="38"/>
      <c r="G26" s="38"/>
      <c r="H26" s="38"/>
      <c r="I26" s="38"/>
      <c r="J26" s="38"/>
      <c r="K26" s="38"/>
      <c r="L26" s="144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47"/>
      <c r="B27" s="148"/>
      <c r="C27" s="147"/>
      <c r="D27" s="147"/>
      <c r="E27" s="149" t="s">
        <v>19</v>
      </c>
      <c r="F27" s="149"/>
      <c r="G27" s="149"/>
      <c r="H27" s="149"/>
      <c r="I27" s="147"/>
      <c r="J27" s="147"/>
      <c r="K27" s="147"/>
      <c r="L27" s="150"/>
      <c r="S27" s="147"/>
      <c r="T27" s="147"/>
      <c r="U27" s="147"/>
      <c r="V27" s="147"/>
      <c r="W27" s="147"/>
      <c r="X27" s="147"/>
      <c r="Y27" s="147"/>
      <c r="Z27" s="147"/>
      <c r="AA27" s="147"/>
      <c r="AB27" s="147"/>
      <c r="AC27" s="147"/>
      <c r="AD27" s="147"/>
      <c r="AE27" s="147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144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51"/>
      <c r="E29" s="151"/>
      <c r="F29" s="151"/>
      <c r="G29" s="151"/>
      <c r="H29" s="151"/>
      <c r="I29" s="151"/>
      <c r="J29" s="151"/>
      <c r="K29" s="151"/>
      <c r="L29" s="144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52" t="s">
        <v>39</v>
      </c>
      <c r="E30" s="38"/>
      <c r="F30" s="38"/>
      <c r="G30" s="38"/>
      <c r="H30" s="38"/>
      <c r="I30" s="38"/>
      <c r="J30" s="153">
        <f>ROUND(J85, 2)</f>
        <v>0</v>
      </c>
      <c r="K30" s="38"/>
      <c r="L30" s="144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51"/>
      <c r="E31" s="151"/>
      <c r="F31" s="151"/>
      <c r="G31" s="151"/>
      <c r="H31" s="151"/>
      <c r="I31" s="151"/>
      <c r="J31" s="151"/>
      <c r="K31" s="151"/>
      <c r="L31" s="144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54" t="s">
        <v>41</v>
      </c>
      <c r="G32" s="38"/>
      <c r="H32" s="38"/>
      <c r="I32" s="154" t="s">
        <v>40</v>
      </c>
      <c r="J32" s="154" t="s">
        <v>42</v>
      </c>
      <c r="K32" s="38"/>
      <c r="L32" s="144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55" t="s">
        <v>43</v>
      </c>
      <c r="E33" s="142" t="s">
        <v>44</v>
      </c>
      <c r="F33" s="156">
        <f>ROUND((SUM(BE85:BE174)),  2)</f>
        <v>0</v>
      </c>
      <c r="G33" s="38"/>
      <c r="H33" s="38"/>
      <c r="I33" s="157">
        <v>0.20999999999999999</v>
      </c>
      <c r="J33" s="156">
        <f>ROUND(((SUM(BE85:BE174))*I33),  2)</f>
        <v>0</v>
      </c>
      <c r="K33" s="38"/>
      <c r="L33" s="144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42" t="s">
        <v>45</v>
      </c>
      <c r="F34" s="156">
        <f>ROUND((SUM(BF85:BF174)),  2)</f>
        <v>0</v>
      </c>
      <c r="G34" s="38"/>
      <c r="H34" s="38"/>
      <c r="I34" s="157">
        <v>0.12</v>
      </c>
      <c r="J34" s="156">
        <f>ROUND(((SUM(BF85:BF174))*I34),  2)</f>
        <v>0</v>
      </c>
      <c r="K34" s="38"/>
      <c r="L34" s="144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42" t="s">
        <v>46</v>
      </c>
      <c r="F35" s="156">
        <f>ROUND((SUM(BG85:BG174)),  2)</f>
        <v>0</v>
      </c>
      <c r="G35" s="38"/>
      <c r="H35" s="38"/>
      <c r="I35" s="157">
        <v>0.20999999999999999</v>
      </c>
      <c r="J35" s="156">
        <f>0</f>
        <v>0</v>
      </c>
      <c r="K35" s="38"/>
      <c r="L35" s="144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42" t="s">
        <v>47</v>
      </c>
      <c r="F36" s="156">
        <f>ROUND((SUM(BH85:BH174)),  2)</f>
        <v>0</v>
      </c>
      <c r="G36" s="38"/>
      <c r="H36" s="38"/>
      <c r="I36" s="157">
        <v>0.12</v>
      </c>
      <c r="J36" s="156">
        <f>0</f>
        <v>0</v>
      </c>
      <c r="K36" s="38"/>
      <c r="L36" s="144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42" t="s">
        <v>48</v>
      </c>
      <c r="F37" s="156">
        <f>ROUND((SUM(BI85:BI174)),  2)</f>
        <v>0</v>
      </c>
      <c r="G37" s="38"/>
      <c r="H37" s="38"/>
      <c r="I37" s="157">
        <v>0</v>
      </c>
      <c r="J37" s="156">
        <f>0</f>
        <v>0</v>
      </c>
      <c r="K37" s="38"/>
      <c r="L37" s="144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144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58"/>
      <c r="D39" s="159" t="s">
        <v>49</v>
      </c>
      <c r="E39" s="160"/>
      <c r="F39" s="160"/>
      <c r="G39" s="161" t="s">
        <v>50</v>
      </c>
      <c r="H39" s="162" t="s">
        <v>51</v>
      </c>
      <c r="I39" s="160"/>
      <c r="J39" s="163">
        <f>SUM(J30:J37)</f>
        <v>0</v>
      </c>
      <c r="K39" s="164"/>
      <c r="L39" s="144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165"/>
      <c r="C40" s="166"/>
      <c r="D40" s="166"/>
      <c r="E40" s="166"/>
      <c r="F40" s="166"/>
      <c r="G40" s="166"/>
      <c r="H40" s="166"/>
      <c r="I40" s="166"/>
      <c r="J40" s="166"/>
      <c r="K40" s="166"/>
      <c r="L40" s="144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4" s="2" customFormat="1" ht="6.96" customHeight="1">
      <c r="A44" s="38"/>
      <c r="B44" s="167"/>
      <c r="C44" s="168"/>
      <c r="D44" s="168"/>
      <c r="E44" s="168"/>
      <c r="F44" s="168"/>
      <c r="G44" s="168"/>
      <c r="H44" s="168"/>
      <c r="I44" s="168"/>
      <c r="J44" s="168"/>
      <c r="K44" s="168"/>
      <c r="L44" s="144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</row>
    <row r="45" s="2" customFormat="1" ht="24.96" customHeight="1">
      <c r="A45" s="38"/>
      <c r="B45" s="39"/>
      <c r="C45" s="23" t="s">
        <v>131</v>
      </c>
      <c r="D45" s="40"/>
      <c r="E45" s="40"/>
      <c r="F45" s="40"/>
      <c r="G45" s="40"/>
      <c r="H45" s="40"/>
      <c r="I45" s="40"/>
      <c r="J45" s="40"/>
      <c r="K45" s="40"/>
      <c r="L45" s="144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</row>
    <row r="46" s="2" customFormat="1" ht="6.96" customHeight="1">
      <c r="A46" s="38"/>
      <c r="B46" s="39"/>
      <c r="C46" s="40"/>
      <c r="D46" s="40"/>
      <c r="E46" s="40"/>
      <c r="F46" s="40"/>
      <c r="G46" s="40"/>
      <c r="H46" s="40"/>
      <c r="I46" s="40"/>
      <c r="J46" s="40"/>
      <c r="K46" s="40"/>
      <c r="L46" s="144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</row>
    <row r="47" s="2" customFormat="1" ht="12" customHeight="1">
      <c r="A47" s="38"/>
      <c r="B47" s="39"/>
      <c r="C47" s="32" t="s">
        <v>16</v>
      </c>
      <c r="D47" s="40"/>
      <c r="E47" s="40"/>
      <c r="F47" s="40"/>
      <c r="G47" s="40"/>
      <c r="H47" s="40"/>
      <c r="I47" s="40"/>
      <c r="J47" s="40"/>
      <c r="K47" s="40"/>
      <c r="L47" s="144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</row>
    <row r="48" s="2" customFormat="1" ht="16.5" customHeight="1">
      <c r="A48" s="38"/>
      <c r="B48" s="39"/>
      <c r="C48" s="40"/>
      <c r="D48" s="40"/>
      <c r="E48" s="169" t="str">
        <f>E7</f>
        <v>Sázava - sběrný dvůr</v>
      </c>
      <c r="F48" s="32"/>
      <c r="G48" s="32"/>
      <c r="H48" s="32"/>
      <c r="I48" s="40"/>
      <c r="J48" s="40"/>
      <c r="K48" s="40"/>
      <c r="L48" s="144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</row>
    <row r="49" s="2" customFormat="1" ht="12" customHeight="1">
      <c r="A49" s="38"/>
      <c r="B49" s="39"/>
      <c r="C49" s="32" t="s">
        <v>129</v>
      </c>
      <c r="D49" s="40"/>
      <c r="E49" s="40"/>
      <c r="F49" s="40"/>
      <c r="G49" s="40"/>
      <c r="H49" s="40"/>
      <c r="I49" s="40"/>
      <c r="J49" s="40"/>
      <c r="K49" s="40"/>
      <c r="L49" s="144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</row>
    <row r="50" s="2" customFormat="1" ht="16.5" customHeight="1">
      <c r="A50" s="38"/>
      <c r="B50" s="39"/>
      <c r="C50" s="40"/>
      <c r="D50" s="40"/>
      <c r="E50" s="69" t="str">
        <f>E9</f>
        <v>Etapa 1 - SO 02 - Silniční (mostové) váhy</v>
      </c>
      <c r="F50" s="40"/>
      <c r="G50" s="40"/>
      <c r="H50" s="40"/>
      <c r="I50" s="40"/>
      <c r="J50" s="40"/>
      <c r="K50" s="40"/>
      <c r="L50" s="144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</row>
    <row r="51" s="2" customFormat="1" ht="6.96" customHeight="1">
      <c r="A51" s="38"/>
      <c r="B51" s="39"/>
      <c r="C51" s="40"/>
      <c r="D51" s="40"/>
      <c r="E51" s="40"/>
      <c r="F51" s="40"/>
      <c r="G51" s="40"/>
      <c r="H51" s="40"/>
      <c r="I51" s="40"/>
      <c r="J51" s="40"/>
      <c r="K51" s="40"/>
      <c r="L51" s="144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</row>
    <row r="52" s="2" customFormat="1" ht="12" customHeight="1">
      <c r="A52" s="38"/>
      <c r="B52" s="39"/>
      <c r="C52" s="32" t="s">
        <v>21</v>
      </c>
      <c r="D52" s="40"/>
      <c r="E52" s="40"/>
      <c r="F52" s="27" t="str">
        <f>F12</f>
        <v xml:space="preserve"> </v>
      </c>
      <c r="G52" s="40"/>
      <c r="H52" s="40"/>
      <c r="I52" s="32" t="s">
        <v>23</v>
      </c>
      <c r="J52" s="72" t="str">
        <f>IF(J12="","",J12)</f>
        <v>14. 4. 2021</v>
      </c>
      <c r="K52" s="40"/>
      <c r="L52" s="144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</row>
    <row r="53" s="2" customFormat="1" ht="6.96" customHeight="1">
      <c r="A53" s="38"/>
      <c r="B53" s="39"/>
      <c r="C53" s="40"/>
      <c r="D53" s="40"/>
      <c r="E53" s="40"/>
      <c r="F53" s="40"/>
      <c r="G53" s="40"/>
      <c r="H53" s="40"/>
      <c r="I53" s="40"/>
      <c r="J53" s="40"/>
      <c r="K53" s="40"/>
      <c r="L53" s="144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</row>
    <row r="54" s="2" customFormat="1" ht="15.15" customHeight="1">
      <c r="A54" s="38"/>
      <c r="B54" s="39"/>
      <c r="C54" s="32" t="s">
        <v>25</v>
      </c>
      <c r="D54" s="40"/>
      <c r="E54" s="40"/>
      <c r="F54" s="27" t="str">
        <f>E15</f>
        <v>město Sázava</v>
      </c>
      <c r="G54" s="40"/>
      <c r="H54" s="40"/>
      <c r="I54" s="32" t="s">
        <v>32</v>
      </c>
      <c r="J54" s="36" t="str">
        <f>E21</f>
        <v xml:space="preserve"> </v>
      </c>
      <c r="K54" s="40"/>
      <c r="L54" s="144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</row>
    <row r="55" s="2" customFormat="1" ht="15.15" customHeight="1">
      <c r="A55" s="38"/>
      <c r="B55" s="39"/>
      <c r="C55" s="32" t="s">
        <v>30</v>
      </c>
      <c r="D55" s="40"/>
      <c r="E55" s="40"/>
      <c r="F55" s="27" t="str">
        <f>IF(E18="","",E18)</f>
        <v>Vyplň údaj</v>
      </c>
      <c r="G55" s="40"/>
      <c r="H55" s="40"/>
      <c r="I55" s="32" t="s">
        <v>35</v>
      </c>
      <c r="J55" s="36" t="str">
        <f>E24</f>
        <v>Marcel Cikánek</v>
      </c>
      <c r="K55" s="40"/>
      <c r="L55" s="144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</row>
    <row r="56" s="2" customFormat="1" ht="10.32" customHeight="1">
      <c r="A56" s="38"/>
      <c r="B56" s="39"/>
      <c r="C56" s="40"/>
      <c r="D56" s="40"/>
      <c r="E56" s="40"/>
      <c r="F56" s="40"/>
      <c r="G56" s="40"/>
      <c r="H56" s="40"/>
      <c r="I56" s="40"/>
      <c r="J56" s="40"/>
      <c r="K56" s="40"/>
      <c r="L56" s="144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</row>
    <row r="57" s="2" customFormat="1" ht="29.28" customHeight="1">
      <c r="A57" s="38"/>
      <c r="B57" s="39"/>
      <c r="C57" s="170" t="s">
        <v>132</v>
      </c>
      <c r="D57" s="171"/>
      <c r="E57" s="171"/>
      <c r="F57" s="171"/>
      <c r="G57" s="171"/>
      <c r="H57" s="171"/>
      <c r="I57" s="171"/>
      <c r="J57" s="172" t="s">
        <v>133</v>
      </c>
      <c r="K57" s="171"/>
      <c r="L57" s="144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</row>
    <row r="58" s="2" customFormat="1" ht="10.32" customHeight="1">
      <c r="A58" s="38"/>
      <c r="B58" s="39"/>
      <c r="C58" s="40"/>
      <c r="D58" s="40"/>
      <c r="E58" s="40"/>
      <c r="F58" s="40"/>
      <c r="G58" s="40"/>
      <c r="H58" s="40"/>
      <c r="I58" s="40"/>
      <c r="J58" s="40"/>
      <c r="K58" s="40"/>
      <c r="L58" s="144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</row>
    <row r="59" s="2" customFormat="1" ht="22.8" customHeight="1">
      <c r="A59" s="38"/>
      <c r="B59" s="39"/>
      <c r="C59" s="173" t="s">
        <v>71</v>
      </c>
      <c r="D59" s="40"/>
      <c r="E59" s="40"/>
      <c r="F59" s="40"/>
      <c r="G59" s="40"/>
      <c r="H59" s="40"/>
      <c r="I59" s="40"/>
      <c r="J59" s="102">
        <f>J85</f>
        <v>0</v>
      </c>
      <c r="K59" s="40"/>
      <c r="L59" s="144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U59" s="17" t="s">
        <v>134</v>
      </c>
    </row>
    <row r="60" s="9" customFormat="1" ht="24.96" customHeight="1">
      <c r="A60" s="9"/>
      <c r="B60" s="174"/>
      <c r="C60" s="175"/>
      <c r="D60" s="176" t="s">
        <v>135</v>
      </c>
      <c r="E60" s="177"/>
      <c r="F60" s="177"/>
      <c r="G60" s="177"/>
      <c r="H60" s="177"/>
      <c r="I60" s="177"/>
      <c r="J60" s="178">
        <f>J86</f>
        <v>0</v>
      </c>
      <c r="K60" s="175"/>
      <c r="L60" s="17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80"/>
      <c r="C61" s="125"/>
      <c r="D61" s="181" t="s">
        <v>136</v>
      </c>
      <c r="E61" s="182"/>
      <c r="F61" s="182"/>
      <c r="G61" s="182"/>
      <c r="H61" s="182"/>
      <c r="I61" s="182"/>
      <c r="J61" s="183">
        <f>J87</f>
        <v>0</v>
      </c>
      <c r="K61" s="125"/>
      <c r="L61" s="184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80"/>
      <c r="C62" s="125"/>
      <c r="D62" s="181" t="s">
        <v>137</v>
      </c>
      <c r="E62" s="182"/>
      <c r="F62" s="182"/>
      <c r="G62" s="182"/>
      <c r="H62" s="182"/>
      <c r="I62" s="182"/>
      <c r="J62" s="183">
        <f>J138</f>
        <v>0</v>
      </c>
      <c r="K62" s="125"/>
      <c r="L62" s="184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80"/>
      <c r="C63" s="125"/>
      <c r="D63" s="181" t="s">
        <v>140</v>
      </c>
      <c r="E63" s="182"/>
      <c r="F63" s="182"/>
      <c r="G63" s="182"/>
      <c r="H63" s="182"/>
      <c r="I63" s="182"/>
      <c r="J63" s="183">
        <f>J167</f>
        <v>0</v>
      </c>
      <c r="K63" s="125"/>
      <c r="L63" s="184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9" customFormat="1" ht="24.96" customHeight="1">
      <c r="A64" s="9"/>
      <c r="B64" s="174"/>
      <c r="C64" s="175"/>
      <c r="D64" s="176" t="s">
        <v>374</v>
      </c>
      <c r="E64" s="177"/>
      <c r="F64" s="177"/>
      <c r="G64" s="177"/>
      <c r="H64" s="177"/>
      <c r="I64" s="177"/>
      <c r="J64" s="178">
        <f>J171</f>
        <v>0</v>
      </c>
      <c r="K64" s="175"/>
      <c r="L64" s="17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9" customFormat="1" ht="24.96" customHeight="1">
      <c r="A65" s="9"/>
      <c r="B65" s="174"/>
      <c r="C65" s="175"/>
      <c r="D65" s="176" t="s">
        <v>375</v>
      </c>
      <c r="E65" s="177"/>
      <c r="F65" s="177"/>
      <c r="G65" s="177"/>
      <c r="H65" s="177"/>
      <c r="I65" s="177"/>
      <c r="J65" s="178">
        <f>J172</f>
        <v>0</v>
      </c>
      <c r="K65" s="175"/>
      <c r="L65" s="17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</row>
    <row r="66" s="2" customFormat="1" ht="21.84" customHeight="1">
      <c r="A66" s="38"/>
      <c r="B66" s="39"/>
      <c r="C66" s="40"/>
      <c r="D66" s="40"/>
      <c r="E66" s="40"/>
      <c r="F66" s="40"/>
      <c r="G66" s="40"/>
      <c r="H66" s="40"/>
      <c r="I66" s="40"/>
      <c r="J66" s="40"/>
      <c r="K66" s="40"/>
      <c r="L66" s="144"/>
      <c r="S66" s="38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8"/>
    </row>
    <row r="67" s="2" customFormat="1" ht="6.96" customHeight="1">
      <c r="A67" s="38"/>
      <c r="B67" s="59"/>
      <c r="C67" s="60"/>
      <c r="D67" s="60"/>
      <c r="E67" s="60"/>
      <c r="F67" s="60"/>
      <c r="G67" s="60"/>
      <c r="H67" s="60"/>
      <c r="I67" s="60"/>
      <c r="J67" s="60"/>
      <c r="K67" s="60"/>
      <c r="L67" s="144"/>
      <c r="S67" s="38"/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E67" s="38"/>
    </row>
    <row r="71" s="2" customFormat="1" ht="6.96" customHeight="1">
      <c r="A71" s="38"/>
      <c r="B71" s="61"/>
      <c r="C71" s="62"/>
      <c r="D71" s="62"/>
      <c r="E71" s="62"/>
      <c r="F71" s="62"/>
      <c r="G71" s="62"/>
      <c r="H71" s="62"/>
      <c r="I71" s="62"/>
      <c r="J71" s="62"/>
      <c r="K71" s="62"/>
      <c r="L71" s="144"/>
      <c r="S71" s="38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8"/>
    </row>
    <row r="72" s="2" customFormat="1" ht="24.96" customHeight="1">
      <c r="A72" s="38"/>
      <c r="B72" s="39"/>
      <c r="C72" s="23" t="s">
        <v>144</v>
      </c>
      <c r="D72" s="40"/>
      <c r="E72" s="40"/>
      <c r="F72" s="40"/>
      <c r="G72" s="40"/>
      <c r="H72" s="40"/>
      <c r="I72" s="40"/>
      <c r="J72" s="40"/>
      <c r="K72" s="40"/>
      <c r="L72" s="144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</row>
    <row r="73" s="2" customFormat="1" ht="6.96" customHeight="1">
      <c r="A73" s="38"/>
      <c r="B73" s="39"/>
      <c r="C73" s="40"/>
      <c r="D73" s="40"/>
      <c r="E73" s="40"/>
      <c r="F73" s="40"/>
      <c r="G73" s="40"/>
      <c r="H73" s="40"/>
      <c r="I73" s="40"/>
      <c r="J73" s="40"/>
      <c r="K73" s="40"/>
      <c r="L73" s="144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</row>
    <row r="74" s="2" customFormat="1" ht="12" customHeight="1">
      <c r="A74" s="38"/>
      <c r="B74" s="39"/>
      <c r="C74" s="32" t="s">
        <v>16</v>
      </c>
      <c r="D74" s="40"/>
      <c r="E74" s="40"/>
      <c r="F74" s="40"/>
      <c r="G74" s="40"/>
      <c r="H74" s="40"/>
      <c r="I74" s="40"/>
      <c r="J74" s="40"/>
      <c r="K74" s="40"/>
      <c r="L74" s="144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</row>
    <row r="75" s="2" customFormat="1" ht="16.5" customHeight="1">
      <c r="A75" s="38"/>
      <c r="B75" s="39"/>
      <c r="C75" s="40"/>
      <c r="D75" s="40"/>
      <c r="E75" s="169" t="str">
        <f>E7</f>
        <v>Sázava - sběrný dvůr</v>
      </c>
      <c r="F75" s="32"/>
      <c r="G75" s="32"/>
      <c r="H75" s="32"/>
      <c r="I75" s="40"/>
      <c r="J75" s="40"/>
      <c r="K75" s="40"/>
      <c r="L75" s="144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</row>
    <row r="76" s="2" customFormat="1" ht="12" customHeight="1">
      <c r="A76" s="38"/>
      <c r="B76" s="39"/>
      <c r="C76" s="32" t="s">
        <v>129</v>
      </c>
      <c r="D76" s="40"/>
      <c r="E76" s="40"/>
      <c r="F76" s="40"/>
      <c r="G76" s="40"/>
      <c r="H76" s="40"/>
      <c r="I76" s="40"/>
      <c r="J76" s="40"/>
      <c r="K76" s="40"/>
      <c r="L76" s="144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6.5" customHeight="1">
      <c r="A77" s="38"/>
      <c r="B77" s="39"/>
      <c r="C77" s="40"/>
      <c r="D77" s="40"/>
      <c r="E77" s="69" t="str">
        <f>E9</f>
        <v>Etapa 1 - SO 02 - Silniční (mostové) váhy</v>
      </c>
      <c r="F77" s="40"/>
      <c r="G77" s="40"/>
      <c r="H77" s="40"/>
      <c r="I77" s="40"/>
      <c r="J77" s="40"/>
      <c r="K77" s="40"/>
      <c r="L77" s="144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78" s="2" customFormat="1" ht="6.96" customHeight="1">
      <c r="A78" s="38"/>
      <c r="B78" s="39"/>
      <c r="C78" s="40"/>
      <c r="D78" s="40"/>
      <c r="E78" s="40"/>
      <c r="F78" s="40"/>
      <c r="G78" s="40"/>
      <c r="H78" s="40"/>
      <c r="I78" s="40"/>
      <c r="J78" s="40"/>
      <c r="K78" s="40"/>
      <c r="L78" s="144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</row>
    <row r="79" s="2" customFormat="1" ht="12" customHeight="1">
      <c r="A79" s="38"/>
      <c r="B79" s="39"/>
      <c r="C79" s="32" t="s">
        <v>21</v>
      </c>
      <c r="D79" s="40"/>
      <c r="E79" s="40"/>
      <c r="F79" s="27" t="str">
        <f>F12</f>
        <v xml:space="preserve"> </v>
      </c>
      <c r="G79" s="40"/>
      <c r="H79" s="40"/>
      <c r="I79" s="32" t="s">
        <v>23</v>
      </c>
      <c r="J79" s="72" t="str">
        <f>IF(J12="","",J12)</f>
        <v>14. 4. 2021</v>
      </c>
      <c r="K79" s="40"/>
      <c r="L79" s="144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</row>
    <row r="80" s="2" customFormat="1" ht="6.96" customHeight="1">
      <c r="A80" s="38"/>
      <c r="B80" s="39"/>
      <c r="C80" s="40"/>
      <c r="D80" s="40"/>
      <c r="E80" s="40"/>
      <c r="F80" s="40"/>
      <c r="G80" s="40"/>
      <c r="H80" s="40"/>
      <c r="I80" s="40"/>
      <c r="J80" s="40"/>
      <c r="K80" s="40"/>
      <c r="L80" s="144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</row>
    <row r="81" s="2" customFormat="1" ht="15.15" customHeight="1">
      <c r="A81" s="38"/>
      <c r="B81" s="39"/>
      <c r="C81" s="32" t="s">
        <v>25</v>
      </c>
      <c r="D81" s="40"/>
      <c r="E81" s="40"/>
      <c r="F81" s="27" t="str">
        <f>E15</f>
        <v>město Sázava</v>
      </c>
      <c r="G81" s="40"/>
      <c r="H81" s="40"/>
      <c r="I81" s="32" t="s">
        <v>32</v>
      </c>
      <c r="J81" s="36" t="str">
        <f>E21</f>
        <v xml:space="preserve"> </v>
      </c>
      <c r="K81" s="40"/>
      <c r="L81" s="144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15.15" customHeight="1">
      <c r="A82" s="38"/>
      <c r="B82" s="39"/>
      <c r="C82" s="32" t="s">
        <v>30</v>
      </c>
      <c r="D82" s="40"/>
      <c r="E82" s="40"/>
      <c r="F82" s="27" t="str">
        <f>IF(E18="","",E18)</f>
        <v>Vyplň údaj</v>
      </c>
      <c r="G82" s="40"/>
      <c r="H82" s="40"/>
      <c r="I82" s="32" t="s">
        <v>35</v>
      </c>
      <c r="J82" s="36" t="str">
        <f>E24</f>
        <v>Marcel Cikánek</v>
      </c>
      <c r="K82" s="40"/>
      <c r="L82" s="144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10.32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144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11" customFormat="1" ht="29.28" customHeight="1">
      <c r="A84" s="185"/>
      <c r="B84" s="186"/>
      <c r="C84" s="187" t="s">
        <v>145</v>
      </c>
      <c r="D84" s="188" t="s">
        <v>58</v>
      </c>
      <c r="E84" s="188" t="s">
        <v>54</v>
      </c>
      <c r="F84" s="188" t="s">
        <v>55</v>
      </c>
      <c r="G84" s="188" t="s">
        <v>146</v>
      </c>
      <c r="H84" s="188" t="s">
        <v>147</v>
      </c>
      <c r="I84" s="188" t="s">
        <v>148</v>
      </c>
      <c r="J84" s="188" t="s">
        <v>133</v>
      </c>
      <c r="K84" s="189" t="s">
        <v>149</v>
      </c>
      <c r="L84" s="190"/>
      <c r="M84" s="92" t="s">
        <v>19</v>
      </c>
      <c r="N84" s="93" t="s">
        <v>43</v>
      </c>
      <c r="O84" s="93" t="s">
        <v>150</v>
      </c>
      <c r="P84" s="93" t="s">
        <v>151</v>
      </c>
      <c r="Q84" s="93" t="s">
        <v>152</v>
      </c>
      <c r="R84" s="93" t="s">
        <v>153</v>
      </c>
      <c r="S84" s="93" t="s">
        <v>154</v>
      </c>
      <c r="T84" s="94" t="s">
        <v>155</v>
      </c>
      <c r="U84" s="185"/>
      <c r="V84" s="185"/>
      <c r="W84" s="185"/>
      <c r="X84" s="185"/>
      <c r="Y84" s="185"/>
      <c r="Z84" s="185"/>
      <c r="AA84" s="185"/>
      <c r="AB84" s="185"/>
      <c r="AC84" s="185"/>
      <c r="AD84" s="185"/>
      <c r="AE84" s="185"/>
    </row>
    <row r="85" s="2" customFormat="1" ht="22.8" customHeight="1">
      <c r="A85" s="38"/>
      <c r="B85" s="39"/>
      <c r="C85" s="99" t="s">
        <v>156</v>
      </c>
      <c r="D85" s="40"/>
      <c r="E85" s="40"/>
      <c r="F85" s="40"/>
      <c r="G85" s="40"/>
      <c r="H85" s="40"/>
      <c r="I85" s="40"/>
      <c r="J85" s="191">
        <f>BK85</f>
        <v>0</v>
      </c>
      <c r="K85" s="40"/>
      <c r="L85" s="44"/>
      <c r="M85" s="95"/>
      <c r="N85" s="192"/>
      <c r="O85" s="96"/>
      <c r="P85" s="193">
        <f>P86+P171+P172</f>
        <v>0</v>
      </c>
      <c r="Q85" s="96"/>
      <c r="R85" s="193">
        <f>R86+R171+R172</f>
        <v>61.574839307183396</v>
      </c>
      <c r="S85" s="96"/>
      <c r="T85" s="194">
        <f>T86+T171+T172</f>
        <v>0</v>
      </c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  <c r="AT85" s="17" t="s">
        <v>72</v>
      </c>
      <c r="AU85" s="17" t="s">
        <v>134</v>
      </c>
      <c r="BK85" s="195">
        <f>BK86+BK171+BK172</f>
        <v>0</v>
      </c>
    </row>
    <row r="86" s="12" customFormat="1" ht="25.92" customHeight="1">
      <c r="A86" s="12"/>
      <c r="B86" s="196"/>
      <c r="C86" s="197"/>
      <c r="D86" s="198" t="s">
        <v>72</v>
      </c>
      <c r="E86" s="199" t="s">
        <v>157</v>
      </c>
      <c r="F86" s="199" t="s">
        <v>158</v>
      </c>
      <c r="G86" s="197"/>
      <c r="H86" s="197"/>
      <c r="I86" s="200"/>
      <c r="J86" s="201">
        <f>BK86</f>
        <v>0</v>
      </c>
      <c r="K86" s="197"/>
      <c r="L86" s="202"/>
      <c r="M86" s="203"/>
      <c r="N86" s="204"/>
      <c r="O86" s="204"/>
      <c r="P86" s="205">
        <f>P87+P138+P167</f>
        <v>0</v>
      </c>
      <c r="Q86" s="204"/>
      <c r="R86" s="205">
        <f>R87+R138+R167</f>
        <v>61.574839307183396</v>
      </c>
      <c r="S86" s="204"/>
      <c r="T86" s="206">
        <f>T87+T138+T167</f>
        <v>0</v>
      </c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R86" s="207" t="s">
        <v>81</v>
      </c>
      <c r="AT86" s="208" t="s">
        <v>72</v>
      </c>
      <c r="AU86" s="208" t="s">
        <v>73</v>
      </c>
      <c r="AY86" s="207" t="s">
        <v>159</v>
      </c>
      <c r="BK86" s="209">
        <f>BK87+BK138+BK167</f>
        <v>0</v>
      </c>
    </row>
    <row r="87" s="12" customFormat="1" ht="22.8" customHeight="1">
      <c r="A87" s="12"/>
      <c r="B87" s="196"/>
      <c r="C87" s="197"/>
      <c r="D87" s="198" t="s">
        <v>72</v>
      </c>
      <c r="E87" s="210" t="s">
        <v>81</v>
      </c>
      <c r="F87" s="210" t="s">
        <v>119</v>
      </c>
      <c r="G87" s="197"/>
      <c r="H87" s="197"/>
      <c r="I87" s="200"/>
      <c r="J87" s="211">
        <f>BK87</f>
        <v>0</v>
      </c>
      <c r="K87" s="197"/>
      <c r="L87" s="202"/>
      <c r="M87" s="203"/>
      <c r="N87" s="204"/>
      <c r="O87" s="204"/>
      <c r="P87" s="205">
        <f>SUM(P88:P137)</f>
        <v>0</v>
      </c>
      <c r="Q87" s="204"/>
      <c r="R87" s="205">
        <f>SUM(R88:R137)</f>
        <v>0</v>
      </c>
      <c r="S87" s="204"/>
      <c r="T87" s="206">
        <f>SUM(T88:T137)</f>
        <v>0</v>
      </c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R87" s="207" t="s">
        <v>81</v>
      </c>
      <c r="AT87" s="208" t="s">
        <v>72</v>
      </c>
      <c r="AU87" s="208" t="s">
        <v>81</v>
      </c>
      <c r="AY87" s="207" t="s">
        <v>159</v>
      </c>
      <c r="BK87" s="209">
        <f>SUM(BK88:BK137)</f>
        <v>0</v>
      </c>
    </row>
    <row r="88" s="2" customFormat="1" ht="16.5" customHeight="1">
      <c r="A88" s="38"/>
      <c r="B88" s="39"/>
      <c r="C88" s="212" t="s">
        <v>81</v>
      </c>
      <c r="D88" s="212" t="s">
        <v>160</v>
      </c>
      <c r="E88" s="213" t="s">
        <v>376</v>
      </c>
      <c r="F88" s="214" t="s">
        <v>377</v>
      </c>
      <c r="G88" s="215" t="s">
        <v>163</v>
      </c>
      <c r="H88" s="216">
        <v>40.5</v>
      </c>
      <c r="I88" s="217"/>
      <c r="J88" s="218">
        <f>ROUND(I88*H88,2)</f>
        <v>0</v>
      </c>
      <c r="K88" s="214" t="s">
        <v>164</v>
      </c>
      <c r="L88" s="44"/>
      <c r="M88" s="219" t="s">
        <v>19</v>
      </c>
      <c r="N88" s="220" t="s">
        <v>44</v>
      </c>
      <c r="O88" s="84"/>
      <c r="P88" s="221">
        <f>O88*H88</f>
        <v>0</v>
      </c>
      <c r="Q88" s="221">
        <v>0</v>
      </c>
      <c r="R88" s="221">
        <f>Q88*H88</f>
        <v>0</v>
      </c>
      <c r="S88" s="221">
        <v>0</v>
      </c>
      <c r="T88" s="222">
        <f>S88*H88</f>
        <v>0</v>
      </c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R88" s="223" t="s">
        <v>115</v>
      </c>
      <c r="AT88" s="223" t="s">
        <v>160</v>
      </c>
      <c r="AU88" s="223" t="s">
        <v>83</v>
      </c>
      <c r="AY88" s="17" t="s">
        <v>159</v>
      </c>
      <c r="BE88" s="224">
        <f>IF(N88="základní",J88,0)</f>
        <v>0</v>
      </c>
      <c r="BF88" s="224">
        <f>IF(N88="snížená",J88,0)</f>
        <v>0</v>
      </c>
      <c r="BG88" s="224">
        <f>IF(N88="zákl. přenesená",J88,0)</f>
        <v>0</v>
      </c>
      <c r="BH88" s="224">
        <f>IF(N88="sníž. přenesená",J88,0)</f>
        <v>0</v>
      </c>
      <c r="BI88" s="224">
        <f>IF(N88="nulová",J88,0)</f>
        <v>0</v>
      </c>
      <c r="BJ88" s="17" t="s">
        <v>81</v>
      </c>
      <c r="BK88" s="224">
        <f>ROUND(I88*H88,2)</f>
        <v>0</v>
      </c>
      <c r="BL88" s="17" t="s">
        <v>115</v>
      </c>
      <c r="BM88" s="223" t="s">
        <v>378</v>
      </c>
    </row>
    <row r="89" s="2" customFormat="1">
      <c r="A89" s="38"/>
      <c r="B89" s="39"/>
      <c r="C89" s="40"/>
      <c r="D89" s="225" t="s">
        <v>166</v>
      </c>
      <c r="E89" s="40"/>
      <c r="F89" s="226" t="s">
        <v>379</v>
      </c>
      <c r="G89" s="40"/>
      <c r="H89" s="40"/>
      <c r="I89" s="227"/>
      <c r="J89" s="40"/>
      <c r="K89" s="40"/>
      <c r="L89" s="44"/>
      <c r="M89" s="228"/>
      <c r="N89" s="229"/>
      <c r="O89" s="84"/>
      <c r="P89" s="84"/>
      <c r="Q89" s="84"/>
      <c r="R89" s="84"/>
      <c r="S89" s="84"/>
      <c r="T89" s="85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T89" s="17" t="s">
        <v>166</v>
      </c>
      <c r="AU89" s="17" t="s">
        <v>83</v>
      </c>
    </row>
    <row r="90" s="2" customFormat="1">
      <c r="A90" s="38"/>
      <c r="B90" s="39"/>
      <c r="C90" s="40"/>
      <c r="D90" s="230" t="s">
        <v>168</v>
      </c>
      <c r="E90" s="40"/>
      <c r="F90" s="231" t="s">
        <v>380</v>
      </c>
      <c r="G90" s="40"/>
      <c r="H90" s="40"/>
      <c r="I90" s="227"/>
      <c r="J90" s="40"/>
      <c r="K90" s="40"/>
      <c r="L90" s="44"/>
      <c r="M90" s="228"/>
      <c r="N90" s="229"/>
      <c r="O90" s="84"/>
      <c r="P90" s="84"/>
      <c r="Q90" s="84"/>
      <c r="R90" s="84"/>
      <c r="S90" s="84"/>
      <c r="T90" s="85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T90" s="17" t="s">
        <v>168</v>
      </c>
      <c r="AU90" s="17" t="s">
        <v>83</v>
      </c>
    </row>
    <row r="91" s="13" customFormat="1">
      <c r="A91" s="13"/>
      <c r="B91" s="232"/>
      <c r="C91" s="233"/>
      <c r="D91" s="225" t="s">
        <v>170</v>
      </c>
      <c r="E91" s="234" t="s">
        <v>19</v>
      </c>
      <c r="F91" s="235" t="s">
        <v>381</v>
      </c>
      <c r="G91" s="233"/>
      <c r="H91" s="236">
        <v>40.5</v>
      </c>
      <c r="I91" s="237"/>
      <c r="J91" s="233"/>
      <c r="K91" s="233"/>
      <c r="L91" s="238"/>
      <c r="M91" s="239"/>
      <c r="N91" s="240"/>
      <c r="O91" s="240"/>
      <c r="P91" s="240"/>
      <c r="Q91" s="240"/>
      <c r="R91" s="240"/>
      <c r="S91" s="240"/>
      <c r="T91" s="241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T91" s="242" t="s">
        <v>170</v>
      </c>
      <c r="AU91" s="242" t="s">
        <v>83</v>
      </c>
      <c r="AV91" s="13" t="s">
        <v>83</v>
      </c>
      <c r="AW91" s="13" t="s">
        <v>34</v>
      </c>
      <c r="AX91" s="13" t="s">
        <v>73</v>
      </c>
      <c r="AY91" s="242" t="s">
        <v>159</v>
      </c>
    </row>
    <row r="92" s="2" customFormat="1" ht="21.75" customHeight="1">
      <c r="A92" s="38"/>
      <c r="B92" s="39"/>
      <c r="C92" s="212" t="s">
        <v>83</v>
      </c>
      <c r="D92" s="212" t="s">
        <v>160</v>
      </c>
      <c r="E92" s="213" t="s">
        <v>382</v>
      </c>
      <c r="F92" s="214" t="s">
        <v>383</v>
      </c>
      <c r="G92" s="215" t="s">
        <v>174</v>
      </c>
      <c r="H92" s="216">
        <v>4.0499999999999998</v>
      </c>
      <c r="I92" s="217"/>
      <c r="J92" s="218">
        <f>ROUND(I92*H92,2)</f>
        <v>0</v>
      </c>
      <c r="K92" s="214" t="s">
        <v>164</v>
      </c>
      <c r="L92" s="44"/>
      <c r="M92" s="219" t="s">
        <v>19</v>
      </c>
      <c r="N92" s="220" t="s">
        <v>44</v>
      </c>
      <c r="O92" s="84"/>
      <c r="P92" s="221">
        <f>O92*H92</f>
        <v>0</v>
      </c>
      <c r="Q92" s="221">
        <v>0</v>
      </c>
      <c r="R92" s="221">
        <f>Q92*H92</f>
        <v>0</v>
      </c>
      <c r="S92" s="221">
        <v>0</v>
      </c>
      <c r="T92" s="222">
        <f>S92*H92</f>
        <v>0</v>
      </c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  <c r="AR92" s="223" t="s">
        <v>115</v>
      </c>
      <c r="AT92" s="223" t="s">
        <v>160</v>
      </c>
      <c r="AU92" s="223" t="s">
        <v>83</v>
      </c>
      <c r="AY92" s="17" t="s">
        <v>159</v>
      </c>
      <c r="BE92" s="224">
        <f>IF(N92="základní",J92,0)</f>
        <v>0</v>
      </c>
      <c r="BF92" s="224">
        <f>IF(N92="snížená",J92,0)</f>
        <v>0</v>
      </c>
      <c r="BG92" s="224">
        <f>IF(N92="zákl. přenesená",J92,0)</f>
        <v>0</v>
      </c>
      <c r="BH92" s="224">
        <f>IF(N92="sníž. přenesená",J92,0)</f>
        <v>0</v>
      </c>
      <c r="BI92" s="224">
        <f>IF(N92="nulová",J92,0)</f>
        <v>0</v>
      </c>
      <c r="BJ92" s="17" t="s">
        <v>81</v>
      </c>
      <c r="BK92" s="224">
        <f>ROUND(I92*H92,2)</f>
        <v>0</v>
      </c>
      <c r="BL92" s="17" t="s">
        <v>115</v>
      </c>
      <c r="BM92" s="223" t="s">
        <v>384</v>
      </c>
    </row>
    <row r="93" s="2" customFormat="1">
      <c r="A93" s="38"/>
      <c r="B93" s="39"/>
      <c r="C93" s="40"/>
      <c r="D93" s="225" t="s">
        <v>166</v>
      </c>
      <c r="E93" s="40"/>
      <c r="F93" s="226" t="s">
        <v>385</v>
      </c>
      <c r="G93" s="40"/>
      <c r="H93" s="40"/>
      <c r="I93" s="227"/>
      <c r="J93" s="40"/>
      <c r="K93" s="40"/>
      <c r="L93" s="44"/>
      <c r="M93" s="228"/>
      <c r="N93" s="229"/>
      <c r="O93" s="84"/>
      <c r="P93" s="84"/>
      <c r="Q93" s="84"/>
      <c r="R93" s="84"/>
      <c r="S93" s="84"/>
      <c r="T93" s="85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T93" s="17" t="s">
        <v>166</v>
      </c>
      <c r="AU93" s="17" t="s">
        <v>83</v>
      </c>
    </row>
    <row r="94" s="2" customFormat="1">
      <c r="A94" s="38"/>
      <c r="B94" s="39"/>
      <c r="C94" s="40"/>
      <c r="D94" s="230" t="s">
        <v>168</v>
      </c>
      <c r="E94" s="40"/>
      <c r="F94" s="231" t="s">
        <v>386</v>
      </c>
      <c r="G94" s="40"/>
      <c r="H94" s="40"/>
      <c r="I94" s="227"/>
      <c r="J94" s="40"/>
      <c r="K94" s="40"/>
      <c r="L94" s="44"/>
      <c r="M94" s="228"/>
      <c r="N94" s="229"/>
      <c r="O94" s="84"/>
      <c r="P94" s="84"/>
      <c r="Q94" s="84"/>
      <c r="R94" s="84"/>
      <c r="S94" s="84"/>
      <c r="T94" s="85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T94" s="17" t="s">
        <v>168</v>
      </c>
      <c r="AU94" s="17" t="s">
        <v>83</v>
      </c>
    </row>
    <row r="95" s="13" customFormat="1">
      <c r="A95" s="13"/>
      <c r="B95" s="232"/>
      <c r="C95" s="233"/>
      <c r="D95" s="225" t="s">
        <v>170</v>
      </c>
      <c r="E95" s="234" t="s">
        <v>19</v>
      </c>
      <c r="F95" s="235" t="s">
        <v>387</v>
      </c>
      <c r="G95" s="233"/>
      <c r="H95" s="236">
        <v>4.0499999999999998</v>
      </c>
      <c r="I95" s="237"/>
      <c r="J95" s="233"/>
      <c r="K95" s="233"/>
      <c r="L95" s="238"/>
      <c r="M95" s="239"/>
      <c r="N95" s="240"/>
      <c r="O95" s="240"/>
      <c r="P95" s="240"/>
      <c r="Q95" s="240"/>
      <c r="R95" s="240"/>
      <c r="S95" s="240"/>
      <c r="T95" s="241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T95" s="242" t="s">
        <v>170</v>
      </c>
      <c r="AU95" s="242" t="s">
        <v>83</v>
      </c>
      <c r="AV95" s="13" t="s">
        <v>83</v>
      </c>
      <c r="AW95" s="13" t="s">
        <v>34</v>
      </c>
      <c r="AX95" s="13" t="s">
        <v>73</v>
      </c>
      <c r="AY95" s="242" t="s">
        <v>159</v>
      </c>
    </row>
    <row r="96" s="2" customFormat="1" ht="21.75" customHeight="1">
      <c r="A96" s="38"/>
      <c r="B96" s="39"/>
      <c r="C96" s="212" t="s">
        <v>112</v>
      </c>
      <c r="D96" s="212" t="s">
        <v>160</v>
      </c>
      <c r="E96" s="213" t="s">
        <v>388</v>
      </c>
      <c r="F96" s="214" t="s">
        <v>389</v>
      </c>
      <c r="G96" s="215" t="s">
        <v>174</v>
      </c>
      <c r="H96" s="216">
        <v>26.324999999999999</v>
      </c>
      <c r="I96" s="217"/>
      <c r="J96" s="218">
        <f>ROUND(I96*H96,2)</f>
        <v>0</v>
      </c>
      <c r="K96" s="214" t="s">
        <v>164</v>
      </c>
      <c r="L96" s="44"/>
      <c r="M96" s="219" t="s">
        <v>19</v>
      </c>
      <c r="N96" s="220" t="s">
        <v>44</v>
      </c>
      <c r="O96" s="84"/>
      <c r="P96" s="221">
        <f>O96*H96</f>
        <v>0</v>
      </c>
      <c r="Q96" s="221">
        <v>0</v>
      </c>
      <c r="R96" s="221">
        <f>Q96*H96</f>
        <v>0</v>
      </c>
      <c r="S96" s="221">
        <v>0</v>
      </c>
      <c r="T96" s="222">
        <f>S96*H96</f>
        <v>0</v>
      </c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R96" s="223" t="s">
        <v>115</v>
      </c>
      <c r="AT96" s="223" t="s">
        <v>160</v>
      </c>
      <c r="AU96" s="223" t="s">
        <v>83</v>
      </c>
      <c r="AY96" s="17" t="s">
        <v>159</v>
      </c>
      <c r="BE96" s="224">
        <f>IF(N96="základní",J96,0)</f>
        <v>0</v>
      </c>
      <c r="BF96" s="224">
        <f>IF(N96="snížená",J96,0)</f>
        <v>0</v>
      </c>
      <c r="BG96" s="224">
        <f>IF(N96="zákl. přenesená",J96,0)</f>
        <v>0</v>
      </c>
      <c r="BH96" s="224">
        <f>IF(N96="sníž. přenesená",J96,0)</f>
        <v>0</v>
      </c>
      <c r="BI96" s="224">
        <f>IF(N96="nulová",J96,0)</f>
        <v>0</v>
      </c>
      <c r="BJ96" s="17" t="s">
        <v>81</v>
      </c>
      <c r="BK96" s="224">
        <f>ROUND(I96*H96,2)</f>
        <v>0</v>
      </c>
      <c r="BL96" s="17" t="s">
        <v>115</v>
      </c>
      <c r="BM96" s="223" t="s">
        <v>390</v>
      </c>
    </row>
    <row r="97" s="2" customFormat="1">
      <c r="A97" s="38"/>
      <c r="B97" s="39"/>
      <c r="C97" s="40"/>
      <c r="D97" s="225" t="s">
        <v>166</v>
      </c>
      <c r="E97" s="40"/>
      <c r="F97" s="226" t="s">
        <v>391</v>
      </c>
      <c r="G97" s="40"/>
      <c r="H97" s="40"/>
      <c r="I97" s="227"/>
      <c r="J97" s="40"/>
      <c r="K97" s="40"/>
      <c r="L97" s="44"/>
      <c r="M97" s="228"/>
      <c r="N97" s="229"/>
      <c r="O97" s="84"/>
      <c r="P97" s="84"/>
      <c r="Q97" s="84"/>
      <c r="R97" s="84"/>
      <c r="S97" s="84"/>
      <c r="T97" s="85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T97" s="17" t="s">
        <v>166</v>
      </c>
      <c r="AU97" s="17" t="s">
        <v>83</v>
      </c>
    </row>
    <row r="98" s="2" customFormat="1">
      <c r="A98" s="38"/>
      <c r="B98" s="39"/>
      <c r="C98" s="40"/>
      <c r="D98" s="230" t="s">
        <v>168</v>
      </c>
      <c r="E98" s="40"/>
      <c r="F98" s="231" t="s">
        <v>392</v>
      </c>
      <c r="G98" s="40"/>
      <c r="H98" s="40"/>
      <c r="I98" s="227"/>
      <c r="J98" s="40"/>
      <c r="K98" s="40"/>
      <c r="L98" s="44"/>
      <c r="M98" s="228"/>
      <c r="N98" s="229"/>
      <c r="O98" s="84"/>
      <c r="P98" s="84"/>
      <c r="Q98" s="84"/>
      <c r="R98" s="84"/>
      <c r="S98" s="84"/>
      <c r="T98" s="85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T98" s="17" t="s">
        <v>168</v>
      </c>
      <c r="AU98" s="17" t="s">
        <v>83</v>
      </c>
    </row>
    <row r="99" s="13" customFormat="1">
      <c r="A99" s="13"/>
      <c r="B99" s="232"/>
      <c r="C99" s="233"/>
      <c r="D99" s="225" t="s">
        <v>170</v>
      </c>
      <c r="E99" s="234" t="s">
        <v>19</v>
      </c>
      <c r="F99" s="235" t="s">
        <v>393</v>
      </c>
      <c r="G99" s="233"/>
      <c r="H99" s="236">
        <v>26.324999999999999</v>
      </c>
      <c r="I99" s="237"/>
      <c r="J99" s="233"/>
      <c r="K99" s="233"/>
      <c r="L99" s="238"/>
      <c r="M99" s="239"/>
      <c r="N99" s="240"/>
      <c r="O99" s="240"/>
      <c r="P99" s="240"/>
      <c r="Q99" s="240"/>
      <c r="R99" s="240"/>
      <c r="S99" s="240"/>
      <c r="T99" s="241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T99" s="242" t="s">
        <v>170</v>
      </c>
      <c r="AU99" s="242" t="s">
        <v>83</v>
      </c>
      <c r="AV99" s="13" t="s">
        <v>83</v>
      </c>
      <c r="AW99" s="13" t="s">
        <v>34</v>
      </c>
      <c r="AX99" s="13" t="s">
        <v>73</v>
      </c>
      <c r="AY99" s="242" t="s">
        <v>159</v>
      </c>
    </row>
    <row r="100" s="2" customFormat="1" ht="16.5" customHeight="1">
      <c r="A100" s="38"/>
      <c r="B100" s="39"/>
      <c r="C100" s="212" t="s">
        <v>358</v>
      </c>
      <c r="D100" s="212" t="s">
        <v>160</v>
      </c>
      <c r="E100" s="213" t="s">
        <v>394</v>
      </c>
      <c r="F100" s="214" t="s">
        <v>395</v>
      </c>
      <c r="G100" s="215" t="s">
        <v>174</v>
      </c>
      <c r="H100" s="216">
        <v>30.375</v>
      </c>
      <c r="I100" s="217"/>
      <c r="J100" s="218">
        <f>ROUND(I100*H100,2)</f>
        <v>0</v>
      </c>
      <c r="K100" s="214" t="s">
        <v>164</v>
      </c>
      <c r="L100" s="44"/>
      <c r="M100" s="219" t="s">
        <v>19</v>
      </c>
      <c r="N100" s="220" t="s">
        <v>44</v>
      </c>
      <c r="O100" s="84"/>
      <c r="P100" s="221">
        <f>O100*H100</f>
        <v>0</v>
      </c>
      <c r="Q100" s="221">
        <v>0</v>
      </c>
      <c r="R100" s="221">
        <f>Q100*H100</f>
        <v>0</v>
      </c>
      <c r="S100" s="221">
        <v>0</v>
      </c>
      <c r="T100" s="222">
        <f>S100*H100</f>
        <v>0</v>
      </c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R100" s="223" t="s">
        <v>115</v>
      </c>
      <c r="AT100" s="223" t="s">
        <v>160</v>
      </c>
      <c r="AU100" s="223" t="s">
        <v>83</v>
      </c>
      <c r="AY100" s="17" t="s">
        <v>159</v>
      </c>
      <c r="BE100" s="224">
        <f>IF(N100="základní",J100,0)</f>
        <v>0</v>
      </c>
      <c r="BF100" s="224">
        <f>IF(N100="snížená",J100,0)</f>
        <v>0</v>
      </c>
      <c r="BG100" s="224">
        <f>IF(N100="zákl. přenesená",J100,0)</f>
        <v>0</v>
      </c>
      <c r="BH100" s="224">
        <f>IF(N100="sníž. přenesená",J100,0)</f>
        <v>0</v>
      </c>
      <c r="BI100" s="224">
        <f>IF(N100="nulová",J100,0)</f>
        <v>0</v>
      </c>
      <c r="BJ100" s="17" t="s">
        <v>81</v>
      </c>
      <c r="BK100" s="224">
        <f>ROUND(I100*H100,2)</f>
        <v>0</v>
      </c>
      <c r="BL100" s="17" t="s">
        <v>115</v>
      </c>
      <c r="BM100" s="223" t="s">
        <v>396</v>
      </c>
    </row>
    <row r="101" s="2" customFormat="1">
      <c r="A101" s="38"/>
      <c r="B101" s="39"/>
      <c r="C101" s="40"/>
      <c r="D101" s="225" t="s">
        <v>166</v>
      </c>
      <c r="E101" s="40"/>
      <c r="F101" s="226" t="s">
        <v>397</v>
      </c>
      <c r="G101" s="40"/>
      <c r="H101" s="40"/>
      <c r="I101" s="227"/>
      <c r="J101" s="40"/>
      <c r="K101" s="40"/>
      <c r="L101" s="44"/>
      <c r="M101" s="228"/>
      <c r="N101" s="229"/>
      <c r="O101" s="84"/>
      <c r="P101" s="84"/>
      <c r="Q101" s="84"/>
      <c r="R101" s="84"/>
      <c r="S101" s="84"/>
      <c r="T101" s="85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T101" s="17" t="s">
        <v>166</v>
      </c>
      <c r="AU101" s="17" t="s">
        <v>83</v>
      </c>
    </row>
    <row r="102" s="2" customFormat="1">
      <c r="A102" s="38"/>
      <c r="B102" s="39"/>
      <c r="C102" s="40"/>
      <c r="D102" s="230" t="s">
        <v>168</v>
      </c>
      <c r="E102" s="40"/>
      <c r="F102" s="231" t="s">
        <v>398</v>
      </c>
      <c r="G102" s="40"/>
      <c r="H102" s="40"/>
      <c r="I102" s="227"/>
      <c r="J102" s="40"/>
      <c r="K102" s="40"/>
      <c r="L102" s="44"/>
      <c r="M102" s="228"/>
      <c r="N102" s="229"/>
      <c r="O102" s="84"/>
      <c r="P102" s="84"/>
      <c r="Q102" s="84"/>
      <c r="R102" s="84"/>
      <c r="S102" s="84"/>
      <c r="T102" s="85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T102" s="17" t="s">
        <v>168</v>
      </c>
      <c r="AU102" s="17" t="s">
        <v>83</v>
      </c>
    </row>
    <row r="103" s="13" customFormat="1">
      <c r="A103" s="13"/>
      <c r="B103" s="232"/>
      <c r="C103" s="233"/>
      <c r="D103" s="225" t="s">
        <v>170</v>
      </c>
      <c r="E103" s="234" t="s">
        <v>19</v>
      </c>
      <c r="F103" s="235" t="s">
        <v>399</v>
      </c>
      <c r="G103" s="233"/>
      <c r="H103" s="236">
        <v>4.0499999999999998</v>
      </c>
      <c r="I103" s="237"/>
      <c r="J103" s="233"/>
      <c r="K103" s="233"/>
      <c r="L103" s="238"/>
      <c r="M103" s="239"/>
      <c r="N103" s="240"/>
      <c r="O103" s="240"/>
      <c r="P103" s="240"/>
      <c r="Q103" s="240"/>
      <c r="R103" s="240"/>
      <c r="S103" s="240"/>
      <c r="T103" s="241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T103" s="242" t="s">
        <v>170</v>
      </c>
      <c r="AU103" s="242" t="s">
        <v>83</v>
      </c>
      <c r="AV103" s="13" t="s">
        <v>83</v>
      </c>
      <c r="AW103" s="13" t="s">
        <v>34</v>
      </c>
      <c r="AX103" s="13" t="s">
        <v>73</v>
      </c>
      <c r="AY103" s="242" t="s">
        <v>159</v>
      </c>
    </row>
    <row r="104" s="13" customFormat="1">
      <c r="A104" s="13"/>
      <c r="B104" s="232"/>
      <c r="C104" s="233"/>
      <c r="D104" s="225" t="s">
        <v>170</v>
      </c>
      <c r="E104" s="234" t="s">
        <v>19</v>
      </c>
      <c r="F104" s="235" t="s">
        <v>400</v>
      </c>
      <c r="G104" s="233"/>
      <c r="H104" s="236">
        <v>26.324999999999999</v>
      </c>
      <c r="I104" s="237"/>
      <c r="J104" s="233"/>
      <c r="K104" s="233"/>
      <c r="L104" s="238"/>
      <c r="M104" s="239"/>
      <c r="N104" s="240"/>
      <c r="O104" s="240"/>
      <c r="P104" s="240"/>
      <c r="Q104" s="240"/>
      <c r="R104" s="240"/>
      <c r="S104" s="240"/>
      <c r="T104" s="241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T104" s="242" t="s">
        <v>170</v>
      </c>
      <c r="AU104" s="242" t="s">
        <v>83</v>
      </c>
      <c r="AV104" s="13" t="s">
        <v>83</v>
      </c>
      <c r="AW104" s="13" t="s">
        <v>34</v>
      </c>
      <c r="AX104" s="13" t="s">
        <v>73</v>
      </c>
      <c r="AY104" s="242" t="s">
        <v>159</v>
      </c>
    </row>
    <row r="105" s="2" customFormat="1" ht="21.75" customHeight="1">
      <c r="A105" s="38"/>
      <c r="B105" s="39"/>
      <c r="C105" s="212" t="s">
        <v>115</v>
      </c>
      <c r="D105" s="212" t="s">
        <v>160</v>
      </c>
      <c r="E105" s="213" t="s">
        <v>193</v>
      </c>
      <c r="F105" s="214" t="s">
        <v>194</v>
      </c>
      <c r="G105" s="215" t="s">
        <v>174</v>
      </c>
      <c r="H105" s="216">
        <v>8.0999999999999996</v>
      </c>
      <c r="I105" s="217"/>
      <c r="J105" s="218">
        <f>ROUND(I105*H105,2)</f>
        <v>0</v>
      </c>
      <c r="K105" s="214" t="s">
        <v>164</v>
      </c>
      <c r="L105" s="44"/>
      <c r="M105" s="219" t="s">
        <v>19</v>
      </c>
      <c r="N105" s="220" t="s">
        <v>44</v>
      </c>
      <c r="O105" s="84"/>
      <c r="P105" s="221">
        <f>O105*H105</f>
        <v>0</v>
      </c>
      <c r="Q105" s="221">
        <v>0</v>
      </c>
      <c r="R105" s="221">
        <f>Q105*H105</f>
        <v>0</v>
      </c>
      <c r="S105" s="221">
        <v>0</v>
      </c>
      <c r="T105" s="222">
        <f>S105*H105</f>
        <v>0</v>
      </c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  <c r="AR105" s="223" t="s">
        <v>115</v>
      </c>
      <c r="AT105" s="223" t="s">
        <v>160</v>
      </c>
      <c r="AU105" s="223" t="s">
        <v>83</v>
      </c>
      <c r="AY105" s="17" t="s">
        <v>159</v>
      </c>
      <c r="BE105" s="224">
        <f>IF(N105="základní",J105,0)</f>
        <v>0</v>
      </c>
      <c r="BF105" s="224">
        <f>IF(N105="snížená",J105,0)</f>
        <v>0</v>
      </c>
      <c r="BG105" s="224">
        <f>IF(N105="zákl. přenesená",J105,0)</f>
        <v>0</v>
      </c>
      <c r="BH105" s="224">
        <f>IF(N105="sníž. přenesená",J105,0)</f>
        <v>0</v>
      </c>
      <c r="BI105" s="224">
        <f>IF(N105="nulová",J105,0)</f>
        <v>0</v>
      </c>
      <c r="BJ105" s="17" t="s">
        <v>81</v>
      </c>
      <c r="BK105" s="224">
        <f>ROUND(I105*H105,2)</f>
        <v>0</v>
      </c>
      <c r="BL105" s="17" t="s">
        <v>115</v>
      </c>
      <c r="BM105" s="223" t="s">
        <v>401</v>
      </c>
    </row>
    <row r="106" s="2" customFormat="1">
      <c r="A106" s="38"/>
      <c r="B106" s="39"/>
      <c r="C106" s="40"/>
      <c r="D106" s="225" t="s">
        <v>166</v>
      </c>
      <c r="E106" s="40"/>
      <c r="F106" s="226" t="s">
        <v>196</v>
      </c>
      <c r="G106" s="40"/>
      <c r="H106" s="40"/>
      <c r="I106" s="227"/>
      <c r="J106" s="40"/>
      <c r="K106" s="40"/>
      <c r="L106" s="44"/>
      <c r="M106" s="228"/>
      <c r="N106" s="229"/>
      <c r="O106" s="84"/>
      <c r="P106" s="84"/>
      <c r="Q106" s="84"/>
      <c r="R106" s="84"/>
      <c r="S106" s="84"/>
      <c r="T106" s="85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T106" s="17" t="s">
        <v>166</v>
      </c>
      <c r="AU106" s="17" t="s">
        <v>83</v>
      </c>
    </row>
    <row r="107" s="2" customFormat="1">
      <c r="A107" s="38"/>
      <c r="B107" s="39"/>
      <c r="C107" s="40"/>
      <c r="D107" s="230" t="s">
        <v>168</v>
      </c>
      <c r="E107" s="40"/>
      <c r="F107" s="231" t="s">
        <v>197</v>
      </c>
      <c r="G107" s="40"/>
      <c r="H107" s="40"/>
      <c r="I107" s="227"/>
      <c r="J107" s="40"/>
      <c r="K107" s="40"/>
      <c r="L107" s="44"/>
      <c r="M107" s="228"/>
      <c r="N107" s="229"/>
      <c r="O107" s="84"/>
      <c r="P107" s="84"/>
      <c r="Q107" s="84"/>
      <c r="R107" s="84"/>
      <c r="S107" s="84"/>
      <c r="T107" s="85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T107" s="17" t="s">
        <v>168</v>
      </c>
      <c r="AU107" s="17" t="s">
        <v>83</v>
      </c>
    </row>
    <row r="108" s="13" customFormat="1">
      <c r="A108" s="13"/>
      <c r="B108" s="232"/>
      <c r="C108" s="233"/>
      <c r="D108" s="225" t="s">
        <v>170</v>
      </c>
      <c r="E108" s="234" t="s">
        <v>19</v>
      </c>
      <c r="F108" s="235" t="s">
        <v>402</v>
      </c>
      <c r="G108" s="233"/>
      <c r="H108" s="236">
        <v>4.0499999999999998</v>
      </c>
      <c r="I108" s="237"/>
      <c r="J108" s="233"/>
      <c r="K108" s="233"/>
      <c r="L108" s="238"/>
      <c r="M108" s="239"/>
      <c r="N108" s="240"/>
      <c r="O108" s="240"/>
      <c r="P108" s="240"/>
      <c r="Q108" s="240"/>
      <c r="R108" s="240"/>
      <c r="S108" s="240"/>
      <c r="T108" s="241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T108" s="242" t="s">
        <v>170</v>
      </c>
      <c r="AU108" s="242" t="s">
        <v>83</v>
      </c>
      <c r="AV108" s="13" t="s">
        <v>83</v>
      </c>
      <c r="AW108" s="13" t="s">
        <v>34</v>
      </c>
      <c r="AX108" s="13" t="s">
        <v>73</v>
      </c>
      <c r="AY108" s="242" t="s">
        <v>159</v>
      </c>
    </row>
    <row r="109" s="13" customFormat="1">
      <c r="A109" s="13"/>
      <c r="B109" s="232"/>
      <c r="C109" s="233"/>
      <c r="D109" s="225" t="s">
        <v>170</v>
      </c>
      <c r="E109" s="234" t="s">
        <v>19</v>
      </c>
      <c r="F109" s="235" t="s">
        <v>403</v>
      </c>
      <c r="G109" s="233"/>
      <c r="H109" s="236">
        <v>4.0499999999999998</v>
      </c>
      <c r="I109" s="237"/>
      <c r="J109" s="233"/>
      <c r="K109" s="233"/>
      <c r="L109" s="238"/>
      <c r="M109" s="239"/>
      <c r="N109" s="240"/>
      <c r="O109" s="240"/>
      <c r="P109" s="240"/>
      <c r="Q109" s="240"/>
      <c r="R109" s="240"/>
      <c r="S109" s="240"/>
      <c r="T109" s="241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T109" s="242" t="s">
        <v>170</v>
      </c>
      <c r="AU109" s="242" t="s">
        <v>83</v>
      </c>
      <c r="AV109" s="13" t="s">
        <v>83</v>
      </c>
      <c r="AW109" s="13" t="s">
        <v>34</v>
      </c>
      <c r="AX109" s="13" t="s">
        <v>73</v>
      </c>
      <c r="AY109" s="242" t="s">
        <v>159</v>
      </c>
    </row>
    <row r="110" s="2" customFormat="1" ht="16.5" customHeight="1">
      <c r="A110" s="38"/>
      <c r="B110" s="39"/>
      <c r="C110" s="212" t="s">
        <v>118</v>
      </c>
      <c r="D110" s="212" t="s">
        <v>160</v>
      </c>
      <c r="E110" s="213" t="s">
        <v>200</v>
      </c>
      <c r="F110" s="214" t="s">
        <v>201</v>
      </c>
      <c r="G110" s="215" t="s">
        <v>174</v>
      </c>
      <c r="H110" s="216">
        <v>4.0499999999999998</v>
      </c>
      <c r="I110" s="217"/>
      <c r="J110" s="218">
        <f>ROUND(I110*H110,2)</f>
        <v>0</v>
      </c>
      <c r="K110" s="214" t="s">
        <v>164</v>
      </c>
      <c r="L110" s="44"/>
      <c r="M110" s="219" t="s">
        <v>19</v>
      </c>
      <c r="N110" s="220" t="s">
        <v>44</v>
      </c>
      <c r="O110" s="84"/>
      <c r="P110" s="221">
        <f>O110*H110</f>
        <v>0</v>
      </c>
      <c r="Q110" s="221">
        <v>0</v>
      </c>
      <c r="R110" s="221">
        <f>Q110*H110</f>
        <v>0</v>
      </c>
      <c r="S110" s="221">
        <v>0</v>
      </c>
      <c r="T110" s="222">
        <f>S110*H110</f>
        <v>0</v>
      </c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R110" s="223" t="s">
        <v>115</v>
      </c>
      <c r="AT110" s="223" t="s">
        <v>160</v>
      </c>
      <c r="AU110" s="223" t="s">
        <v>83</v>
      </c>
      <c r="AY110" s="17" t="s">
        <v>159</v>
      </c>
      <c r="BE110" s="224">
        <f>IF(N110="základní",J110,0)</f>
        <v>0</v>
      </c>
      <c r="BF110" s="224">
        <f>IF(N110="snížená",J110,0)</f>
        <v>0</v>
      </c>
      <c r="BG110" s="224">
        <f>IF(N110="zákl. přenesená",J110,0)</f>
        <v>0</v>
      </c>
      <c r="BH110" s="224">
        <f>IF(N110="sníž. přenesená",J110,0)</f>
        <v>0</v>
      </c>
      <c r="BI110" s="224">
        <f>IF(N110="nulová",J110,0)</f>
        <v>0</v>
      </c>
      <c r="BJ110" s="17" t="s">
        <v>81</v>
      </c>
      <c r="BK110" s="224">
        <f>ROUND(I110*H110,2)</f>
        <v>0</v>
      </c>
      <c r="BL110" s="17" t="s">
        <v>115</v>
      </c>
      <c r="BM110" s="223" t="s">
        <v>404</v>
      </c>
    </row>
    <row r="111" s="2" customFormat="1">
      <c r="A111" s="38"/>
      <c r="B111" s="39"/>
      <c r="C111" s="40"/>
      <c r="D111" s="225" t="s">
        <v>166</v>
      </c>
      <c r="E111" s="40"/>
      <c r="F111" s="226" t="s">
        <v>203</v>
      </c>
      <c r="G111" s="40"/>
      <c r="H111" s="40"/>
      <c r="I111" s="227"/>
      <c r="J111" s="40"/>
      <c r="K111" s="40"/>
      <c r="L111" s="44"/>
      <c r="M111" s="228"/>
      <c r="N111" s="229"/>
      <c r="O111" s="84"/>
      <c r="P111" s="84"/>
      <c r="Q111" s="84"/>
      <c r="R111" s="84"/>
      <c r="S111" s="84"/>
      <c r="T111" s="85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  <c r="AT111" s="17" t="s">
        <v>166</v>
      </c>
      <c r="AU111" s="17" t="s">
        <v>83</v>
      </c>
    </row>
    <row r="112" s="2" customFormat="1">
      <c r="A112" s="38"/>
      <c r="B112" s="39"/>
      <c r="C112" s="40"/>
      <c r="D112" s="230" t="s">
        <v>168</v>
      </c>
      <c r="E112" s="40"/>
      <c r="F112" s="231" t="s">
        <v>204</v>
      </c>
      <c r="G112" s="40"/>
      <c r="H112" s="40"/>
      <c r="I112" s="227"/>
      <c r="J112" s="40"/>
      <c r="K112" s="40"/>
      <c r="L112" s="44"/>
      <c r="M112" s="228"/>
      <c r="N112" s="229"/>
      <c r="O112" s="84"/>
      <c r="P112" s="84"/>
      <c r="Q112" s="84"/>
      <c r="R112" s="84"/>
      <c r="S112" s="84"/>
      <c r="T112" s="85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  <c r="AT112" s="17" t="s">
        <v>168</v>
      </c>
      <c r="AU112" s="17" t="s">
        <v>83</v>
      </c>
    </row>
    <row r="113" s="13" customFormat="1">
      <c r="A113" s="13"/>
      <c r="B113" s="232"/>
      <c r="C113" s="233"/>
      <c r="D113" s="225" t="s">
        <v>170</v>
      </c>
      <c r="E113" s="234" t="s">
        <v>19</v>
      </c>
      <c r="F113" s="235" t="s">
        <v>399</v>
      </c>
      <c r="G113" s="233"/>
      <c r="H113" s="236">
        <v>4.0499999999999998</v>
      </c>
      <c r="I113" s="237"/>
      <c r="J113" s="233"/>
      <c r="K113" s="233"/>
      <c r="L113" s="238"/>
      <c r="M113" s="239"/>
      <c r="N113" s="240"/>
      <c r="O113" s="240"/>
      <c r="P113" s="240"/>
      <c r="Q113" s="240"/>
      <c r="R113" s="240"/>
      <c r="S113" s="240"/>
      <c r="T113" s="241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T113" s="242" t="s">
        <v>170</v>
      </c>
      <c r="AU113" s="242" t="s">
        <v>83</v>
      </c>
      <c r="AV113" s="13" t="s">
        <v>83</v>
      </c>
      <c r="AW113" s="13" t="s">
        <v>34</v>
      </c>
      <c r="AX113" s="13" t="s">
        <v>73</v>
      </c>
      <c r="AY113" s="242" t="s">
        <v>159</v>
      </c>
    </row>
    <row r="114" s="2" customFormat="1" ht="21.75" customHeight="1">
      <c r="A114" s="38"/>
      <c r="B114" s="39"/>
      <c r="C114" s="212" t="s">
        <v>206</v>
      </c>
      <c r="D114" s="212" t="s">
        <v>160</v>
      </c>
      <c r="E114" s="213" t="s">
        <v>207</v>
      </c>
      <c r="F114" s="214" t="s">
        <v>208</v>
      </c>
      <c r="G114" s="215" t="s">
        <v>174</v>
      </c>
      <c r="H114" s="216">
        <v>4.0499999999999998</v>
      </c>
      <c r="I114" s="217"/>
      <c r="J114" s="218">
        <f>ROUND(I114*H114,2)</f>
        <v>0</v>
      </c>
      <c r="K114" s="214" t="s">
        <v>164</v>
      </c>
      <c r="L114" s="44"/>
      <c r="M114" s="219" t="s">
        <v>19</v>
      </c>
      <c r="N114" s="220" t="s">
        <v>44</v>
      </c>
      <c r="O114" s="84"/>
      <c r="P114" s="221">
        <f>O114*H114</f>
        <v>0</v>
      </c>
      <c r="Q114" s="221">
        <v>0</v>
      </c>
      <c r="R114" s="221">
        <f>Q114*H114</f>
        <v>0</v>
      </c>
      <c r="S114" s="221">
        <v>0</v>
      </c>
      <c r="T114" s="222">
        <f>S114*H114</f>
        <v>0</v>
      </c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  <c r="AR114" s="223" t="s">
        <v>115</v>
      </c>
      <c r="AT114" s="223" t="s">
        <v>160</v>
      </c>
      <c r="AU114" s="223" t="s">
        <v>83</v>
      </c>
      <c r="AY114" s="17" t="s">
        <v>159</v>
      </c>
      <c r="BE114" s="224">
        <f>IF(N114="základní",J114,0)</f>
        <v>0</v>
      </c>
      <c r="BF114" s="224">
        <f>IF(N114="snížená",J114,0)</f>
        <v>0</v>
      </c>
      <c r="BG114" s="224">
        <f>IF(N114="zákl. přenesená",J114,0)</f>
        <v>0</v>
      </c>
      <c r="BH114" s="224">
        <f>IF(N114="sníž. přenesená",J114,0)</f>
        <v>0</v>
      </c>
      <c r="BI114" s="224">
        <f>IF(N114="nulová",J114,0)</f>
        <v>0</v>
      </c>
      <c r="BJ114" s="17" t="s">
        <v>81</v>
      </c>
      <c r="BK114" s="224">
        <f>ROUND(I114*H114,2)</f>
        <v>0</v>
      </c>
      <c r="BL114" s="17" t="s">
        <v>115</v>
      </c>
      <c r="BM114" s="223" t="s">
        <v>405</v>
      </c>
    </row>
    <row r="115" s="2" customFormat="1">
      <c r="A115" s="38"/>
      <c r="B115" s="39"/>
      <c r="C115" s="40"/>
      <c r="D115" s="225" t="s">
        <v>166</v>
      </c>
      <c r="E115" s="40"/>
      <c r="F115" s="226" t="s">
        <v>210</v>
      </c>
      <c r="G115" s="40"/>
      <c r="H115" s="40"/>
      <c r="I115" s="227"/>
      <c r="J115" s="40"/>
      <c r="K115" s="40"/>
      <c r="L115" s="44"/>
      <c r="M115" s="228"/>
      <c r="N115" s="229"/>
      <c r="O115" s="84"/>
      <c r="P115" s="84"/>
      <c r="Q115" s="84"/>
      <c r="R115" s="84"/>
      <c r="S115" s="84"/>
      <c r="T115" s="85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  <c r="AT115" s="17" t="s">
        <v>166</v>
      </c>
      <c r="AU115" s="17" t="s">
        <v>83</v>
      </c>
    </row>
    <row r="116" s="2" customFormat="1">
      <c r="A116" s="38"/>
      <c r="B116" s="39"/>
      <c r="C116" s="40"/>
      <c r="D116" s="230" t="s">
        <v>168</v>
      </c>
      <c r="E116" s="40"/>
      <c r="F116" s="231" t="s">
        <v>211</v>
      </c>
      <c r="G116" s="40"/>
      <c r="H116" s="40"/>
      <c r="I116" s="227"/>
      <c r="J116" s="40"/>
      <c r="K116" s="40"/>
      <c r="L116" s="44"/>
      <c r="M116" s="228"/>
      <c r="N116" s="229"/>
      <c r="O116" s="84"/>
      <c r="P116" s="84"/>
      <c r="Q116" s="84"/>
      <c r="R116" s="84"/>
      <c r="S116" s="84"/>
      <c r="T116" s="85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  <c r="AT116" s="17" t="s">
        <v>168</v>
      </c>
      <c r="AU116" s="17" t="s">
        <v>83</v>
      </c>
    </row>
    <row r="117" s="13" customFormat="1">
      <c r="A117" s="13"/>
      <c r="B117" s="232"/>
      <c r="C117" s="233"/>
      <c r="D117" s="225" t="s">
        <v>170</v>
      </c>
      <c r="E117" s="234" t="s">
        <v>19</v>
      </c>
      <c r="F117" s="235" t="s">
        <v>399</v>
      </c>
      <c r="G117" s="233"/>
      <c r="H117" s="236">
        <v>4.0499999999999998</v>
      </c>
      <c r="I117" s="237"/>
      <c r="J117" s="233"/>
      <c r="K117" s="233"/>
      <c r="L117" s="238"/>
      <c r="M117" s="239"/>
      <c r="N117" s="240"/>
      <c r="O117" s="240"/>
      <c r="P117" s="240"/>
      <c r="Q117" s="240"/>
      <c r="R117" s="240"/>
      <c r="S117" s="240"/>
      <c r="T117" s="241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T117" s="242" t="s">
        <v>170</v>
      </c>
      <c r="AU117" s="242" t="s">
        <v>83</v>
      </c>
      <c r="AV117" s="13" t="s">
        <v>83</v>
      </c>
      <c r="AW117" s="13" t="s">
        <v>34</v>
      </c>
      <c r="AX117" s="13" t="s">
        <v>73</v>
      </c>
      <c r="AY117" s="242" t="s">
        <v>159</v>
      </c>
    </row>
    <row r="118" s="2" customFormat="1" ht="24.15" customHeight="1">
      <c r="A118" s="38"/>
      <c r="B118" s="39"/>
      <c r="C118" s="212" t="s">
        <v>212</v>
      </c>
      <c r="D118" s="212" t="s">
        <v>160</v>
      </c>
      <c r="E118" s="213" t="s">
        <v>213</v>
      </c>
      <c r="F118" s="214" t="s">
        <v>214</v>
      </c>
      <c r="G118" s="215" t="s">
        <v>174</v>
      </c>
      <c r="H118" s="216">
        <v>105.3</v>
      </c>
      <c r="I118" s="217"/>
      <c r="J118" s="218">
        <f>ROUND(I118*H118,2)</f>
        <v>0</v>
      </c>
      <c r="K118" s="214" t="s">
        <v>164</v>
      </c>
      <c r="L118" s="44"/>
      <c r="M118" s="219" t="s">
        <v>19</v>
      </c>
      <c r="N118" s="220" t="s">
        <v>44</v>
      </c>
      <c r="O118" s="84"/>
      <c r="P118" s="221">
        <f>O118*H118</f>
        <v>0</v>
      </c>
      <c r="Q118" s="221">
        <v>0</v>
      </c>
      <c r="R118" s="221">
        <f>Q118*H118</f>
        <v>0</v>
      </c>
      <c r="S118" s="221">
        <v>0</v>
      </c>
      <c r="T118" s="222">
        <f>S118*H118</f>
        <v>0</v>
      </c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R118" s="223" t="s">
        <v>115</v>
      </c>
      <c r="AT118" s="223" t="s">
        <v>160</v>
      </c>
      <c r="AU118" s="223" t="s">
        <v>83</v>
      </c>
      <c r="AY118" s="17" t="s">
        <v>159</v>
      </c>
      <c r="BE118" s="224">
        <f>IF(N118="základní",J118,0)</f>
        <v>0</v>
      </c>
      <c r="BF118" s="224">
        <f>IF(N118="snížená",J118,0)</f>
        <v>0</v>
      </c>
      <c r="BG118" s="224">
        <f>IF(N118="zákl. přenesená",J118,0)</f>
        <v>0</v>
      </c>
      <c r="BH118" s="224">
        <f>IF(N118="sníž. přenesená",J118,0)</f>
        <v>0</v>
      </c>
      <c r="BI118" s="224">
        <f>IF(N118="nulová",J118,0)</f>
        <v>0</v>
      </c>
      <c r="BJ118" s="17" t="s">
        <v>81</v>
      </c>
      <c r="BK118" s="224">
        <f>ROUND(I118*H118,2)</f>
        <v>0</v>
      </c>
      <c r="BL118" s="17" t="s">
        <v>115</v>
      </c>
      <c r="BM118" s="223" t="s">
        <v>406</v>
      </c>
    </row>
    <row r="119" s="2" customFormat="1">
      <c r="A119" s="38"/>
      <c r="B119" s="39"/>
      <c r="C119" s="40"/>
      <c r="D119" s="225" t="s">
        <v>166</v>
      </c>
      <c r="E119" s="40"/>
      <c r="F119" s="226" t="s">
        <v>216</v>
      </c>
      <c r="G119" s="40"/>
      <c r="H119" s="40"/>
      <c r="I119" s="227"/>
      <c r="J119" s="40"/>
      <c r="K119" s="40"/>
      <c r="L119" s="44"/>
      <c r="M119" s="228"/>
      <c r="N119" s="229"/>
      <c r="O119" s="84"/>
      <c r="P119" s="84"/>
      <c r="Q119" s="84"/>
      <c r="R119" s="84"/>
      <c r="S119" s="84"/>
      <c r="T119" s="85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T119" s="17" t="s">
        <v>166</v>
      </c>
      <c r="AU119" s="17" t="s">
        <v>83</v>
      </c>
    </row>
    <row r="120" s="2" customFormat="1">
      <c r="A120" s="38"/>
      <c r="B120" s="39"/>
      <c r="C120" s="40"/>
      <c r="D120" s="230" t="s">
        <v>168</v>
      </c>
      <c r="E120" s="40"/>
      <c r="F120" s="231" t="s">
        <v>217</v>
      </c>
      <c r="G120" s="40"/>
      <c r="H120" s="40"/>
      <c r="I120" s="227"/>
      <c r="J120" s="40"/>
      <c r="K120" s="40"/>
      <c r="L120" s="44"/>
      <c r="M120" s="228"/>
      <c r="N120" s="229"/>
      <c r="O120" s="84"/>
      <c r="P120" s="84"/>
      <c r="Q120" s="84"/>
      <c r="R120" s="84"/>
      <c r="S120" s="84"/>
      <c r="T120" s="85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T120" s="17" t="s">
        <v>168</v>
      </c>
      <c r="AU120" s="17" t="s">
        <v>83</v>
      </c>
    </row>
    <row r="121" s="13" customFormat="1">
      <c r="A121" s="13"/>
      <c r="B121" s="232"/>
      <c r="C121" s="233"/>
      <c r="D121" s="225" t="s">
        <v>170</v>
      </c>
      <c r="E121" s="234" t="s">
        <v>19</v>
      </c>
      <c r="F121" s="235" t="s">
        <v>407</v>
      </c>
      <c r="G121" s="233"/>
      <c r="H121" s="236">
        <v>105.3</v>
      </c>
      <c r="I121" s="237"/>
      <c r="J121" s="233"/>
      <c r="K121" s="233"/>
      <c r="L121" s="238"/>
      <c r="M121" s="239"/>
      <c r="N121" s="240"/>
      <c r="O121" s="240"/>
      <c r="P121" s="240"/>
      <c r="Q121" s="240"/>
      <c r="R121" s="240"/>
      <c r="S121" s="240"/>
      <c r="T121" s="241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T121" s="242" t="s">
        <v>170</v>
      </c>
      <c r="AU121" s="242" t="s">
        <v>83</v>
      </c>
      <c r="AV121" s="13" t="s">
        <v>83</v>
      </c>
      <c r="AW121" s="13" t="s">
        <v>34</v>
      </c>
      <c r="AX121" s="13" t="s">
        <v>73</v>
      </c>
      <c r="AY121" s="242" t="s">
        <v>159</v>
      </c>
    </row>
    <row r="122" s="2" customFormat="1" ht="21.75" customHeight="1">
      <c r="A122" s="38"/>
      <c r="B122" s="39"/>
      <c r="C122" s="212" t="s">
        <v>219</v>
      </c>
      <c r="D122" s="212" t="s">
        <v>160</v>
      </c>
      <c r="E122" s="213" t="s">
        <v>220</v>
      </c>
      <c r="F122" s="214" t="s">
        <v>221</v>
      </c>
      <c r="G122" s="215" t="s">
        <v>174</v>
      </c>
      <c r="H122" s="216">
        <v>26.324999999999999</v>
      </c>
      <c r="I122" s="217"/>
      <c r="J122" s="218">
        <f>ROUND(I122*H122,2)</f>
        <v>0</v>
      </c>
      <c r="K122" s="214" t="s">
        <v>164</v>
      </c>
      <c r="L122" s="44"/>
      <c r="M122" s="219" t="s">
        <v>19</v>
      </c>
      <c r="N122" s="220" t="s">
        <v>44</v>
      </c>
      <c r="O122" s="84"/>
      <c r="P122" s="221">
        <f>O122*H122</f>
        <v>0</v>
      </c>
      <c r="Q122" s="221">
        <v>0</v>
      </c>
      <c r="R122" s="221">
        <f>Q122*H122</f>
        <v>0</v>
      </c>
      <c r="S122" s="221">
        <v>0</v>
      </c>
      <c r="T122" s="222">
        <f>S122*H122</f>
        <v>0</v>
      </c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R122" s="223" t="s">
        <v>115</v>
      </c>
      <c r="AT122" s="223" t="s">
        <v>160</v>
      </c>
      <c r="AU122" s="223" t="s">
        <v>83</v>
      </c>
      <c r="AY122" s="17" t="s">
        <v>159</v>
      </c>
      <c r="BE122" s="224">
        <f>IF(N122="základní",J122,0)</f>
        <v>0</v>
      </c>
      <c r="BF122" s="224">
        <f>IF(N122="snížená",J122,0)</f>
        <v>0</v>
      </c>
      <c r="BG122" s="224">
        <f>IF(N122="zákl. přenesená",J122,0)</f>
        <v>0</v>
      </c>
      <c r="BH122" s="224">
        <f>IF(N122="sníž. přenesená",J122,0)</f>
        <v>0</v>
      </c>
      <c r="BI122" s="224">
        <f>IF(N122="nulová",J122,0)</f>
        <v>0</v>
      </c>
      <c r="BJ122" s="17" t="s">
        <v>81</v>
      </c>
      <c r="BK122" s="224">
        <f>ROUND(I122*H122,2)</f>
        <v>0</v>
      </c>
      <c r="BL122" s="17" t="s">
        <v>115</v>
      </c>
      <c r="BM122" s="223" t="s">
        <v>408</v>
      </c>
    </row>
    <row r="123" s="2" customFormat="1">
      <c r="A123" s="38"/>
      <c r="B123" s="39"/>
      <c r="C123" s="40"/>
      <c r="D123" s="225" t="s">
        <v>166</v>
      </c>
      <c r="E123" s="40"/>
      <c r="F123" s="226" t="s">
        <v>223</v>
      </c>
      <c r="G123" s="40"/>
      <c r="H123" s="40"/>
      <c r="I123" s="227"/>
      <c r="J123" s="40"/>
      <c r="K123" s="40"/>
      <c r="L123" s="44"/>
      <c r="M123" s="228"/>
      <c r="N123" s="229"/>
      <c r="O123" s="84"/>
      <c r="P123" s="84"/>
      <c r="Q123" s="84"/>
      <c r="R123" s="84"/>
      <c r="S123" s="84"/>
      <c r="T123" s="85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T123" s="17" t="s">
        <v>166</v>
      </c>
      <c r="AU123" s="17" t="s">
        <v>83</v>
      </c>
    </row>
    <row r="124" s="2" customFormat="1">
      <c r="A124" s="38"/>
      <c r="B124" s="39"/>
      <c r="C124" s="40"/>
      <c r="D124" s="230" t="s">
        <v>168</v>
      </c>
      <c r="E124" s="40"/>
      <c r="F124" s="231" t="s">
        <v>224</v>
      </c>
      <c r="G124" s="40"/>
      <c r="H124" s="40"/>
      <c r="I124" s="227"/>
      <c r="J124" s="40"/>
      <c r="K124" s="40"/>
      <c r="L124" s="44"/>
      <c r="M124" s="228"/>
      <c r="N124" s="229"/>
      <c r="O124" s="84"/>
      <c r="P124" s="84"/>
      <c r="Q124" s="84"/>
      <c r="R124" s="84"/>
      <c r="S124" s="84"/>
      <c r="T124" s="85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T124" s="17" t="s">
        <v>168</v>
      </c>
      <c r="AU124" s="17" t="s">
        <v>83</v>
      </c>
    </row>
    <row r="125" s="13" customFormat="1">
      <c r="A125" s="13"/>
      <c r="B125" s="232"/>
      <c r="C125" s="233"/>
      <c r="D125" s="225" t="s">
        <v>170</v>
      </c>
      <c r="E125" s="234" t="s">
        <v>19</v>
      </c>
      <c r="F125" s="235" t="s">
        <v>400</v>
      </c>
      <c r="G125" s="233"/>
      <c r="H125" s="236">
        <v>26.324999999999999</v>
      </c>
      <c r="I125" s="237"/>
      <c r="J125" s="233"/>
      <c r="K125" s="233"/>
      <c r="L125" s="238"/>
      <c r="M125" s="239"/>
      <c r="N125" s="240"/>
      <c r="O125" s="240"/>
      <c r="P125" s="240"/>
      <c r="Q125" s="240"/>
      <c r="R125" s="240"/>
      <c r="S125" s="240"/>
      <c r="T125" s="241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T125" s="242" t="s">
        <v>170</v>
      </c>
      <c r="AU125" s="242" t="s">
        <v>83</v>
      </c>
      <c r="AV125" s="13" t="s">
        <v>83</v>
      </c>
      <c r="AW125" s="13" t="s">
        <v>34</v>
      </c>
      <c r="AX125" s="13" t="s">
        <v>73</v>
      </c>
      <c r="AY125" s="242" t="s">
        <v>159</v>
      </c>
    </row>
    <row r="126" s="2" customFormat="1" ht="24.15" customHeight="1">
      <c r="A126" s="38"/>
      <c r="B126" s="39"/>
      <c r="C126" s="212" t="s">
        <v>225</v>
      </c>
      <c r="D126" s="212" t="s">
        <v>160</v>
      </c>
      <c r="E126" s="213" t="s">
        <v>226</v>
      </c>
      <c r="F126" s="214" t="s">
        <v>227</v>
      </c>
      <c r="G126" s="215" t="s">
        <v>174</v>
      </c>
      <c r="H126" s="216">
        <v>684.45000000000005</v>
      </c>
      <c r="I126" s="217"/>
      <c r="J126" s="218">
        <f>ROUND(I126*H126,2)</f>
        <v>0</v>
      </c>
      <c r="K126" s="214" t="s">
        <v>164</v>
      </c>
      <c r="L126" s="44"/>
      <c r="M126" s="219" t="s">
        <v>19</v>
      </c>
      <c r="N126" s="220" t="s">
        <v>44</v>
      </c>
      <c r="O126" s="84"/>
      <c r="P126" s="221">
        <f>O126*H126</f>
        <v>0</v>
      </c>
      <c r="Q126" s="221">
        <v>0</v>
      </c>
      <c r="R126" s="221">
        <f>Q126*H126</f>
        <v>0</v>
      </c>
      <c r="S126" s="221">
        <v>0</v>
      </c>
      <c r="T126" s="222">
        <f>S126*H126</f>
        <v>0</v>
      </c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R126" s="223" t="s">
        <v>115</v>
      </c>
      <c r="AT126" s="223" t="s">
        <v>160</v>
      </c>
      <c r="AU126" s="223" t="s">
        <v>83</v>
      </c>
      <c r="AY126" s="17" t="s">
        <v>159</v>
      </c>
      <c r="BE126" s="224">
        <f>IF(N126="základní",J126,0)</f>
        <v>0</v>
      </c>
      <c r="BF126" s="224">
        <f>IF(N126="snížená",J126,0)</f>
        <v>0</v>
      </c>
      <c r="BG126" s="224">
        <f>IF(N126="zákl. přenesená",J126,0)</f>
        <v>0</v>
      </c>
      <c r="BH126" s="224">
        <f>IF(N126="sníž. přenesená",J126,0)</f>
        <v>0</v>
      </c>
      <c r="BI126" s="224">
        <f>IF(N126="nulová",J126,0)</f>
        <v>0</v>
      </c>
      <c r="BJ126" s="17" t="s">
        <v>81</v>
      </c>
      <c r="BK126" s="224">
        <f>ROUND(I126*H126,2)</f>
        <v>0</v>
      </c>
      <c r="BL126" s="17" t="s">
        <v>115</v>
      </c>
      <c r="BM126" s="223" t="s">
        <v>409</v>
      </c>
    </row>
    <row r="127" s="2" customFormat="1">
      <c r="A127" s="38"/>
      <c r="B127" s="39"/>
      <c r="C127" s="40"/>
      <c r="D127" s="225" t="s">
        <v>166</v>
      </c>
      <c r="E127" s="40"/>
      <c r="F127" s="226" t="s">
        <v>229</v>
      </c>
      <c r="G127" s="40"/>
      <c r="H127" s="40"/>
      <c r="I127" s="227"/>
      <c r="J127" s="40"/>
      <c r="K127" s="40"/>
      <c r="L127" s="44"/>
      <c r="M127" s="228"/>
      <c r="N127" s="229"/>
      <c r="O127" s="84"/>
      <c r="P127" s="84"/>
      <c r="Q127" s="84"/>
      <c r="R127" s="84"/>
      <c r="S127" s="84"/>
      <c r="T127" s="85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T127" s="17" t="s">
        <v>166</v>
      </c>
      <c r="AU127" s="17" t="s">
        <v>83</v>
      </c>
    </row>
    <row r="128" s="2" customFormat="1">
      <c r="A128" s="38"/>
      <c r="B128" s="39"/>
      <c r="C128" s="40"/>
      <c r="D128" s="230" t="s">
        <v>168</v>
      </c>
      <c r="E128" s="40"/>
      <c r="F128" s="231" t="s">
        <v>230</v>
      </c>
      <c r="G128" s="40"/>
      <c r="H128" s="40"/>
      <c r="I128" s="227"/>
      <c r="J128" s="40"/>
      <c r="K128" s="40"/>
      <c r="L128" s="44"/>
      <c r="M128" s="228"/>
      <c r="N128" s="229"/>
      <c r="O128" s="84"/>
      <c r="P128" s="84"/>
      <c r="Q128" s="84"/>
      <c r="R128" s="84"/>
      <c r="S128" s="84"/>
      <c r="T128" s="85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T128" s="17" t="s">
        <v>168</v>
      </c>
      <c r="AU128" s="17" t="s">
        <v>83</v>
      </c>
    </row>
    <row r="129" s="13" customFormat="1">
      <c r="A129" s="13"/>
      <c r="B129" s="232"/>
      <c r="C129" s="233"/>
      <c r="D129" s="225" t="s">
        <v>170</v>
      </c>
      <c r="E129" s="234" t="s">
        <v>19</v>
      </c>
      <c r="F129" s="235" t="s">
        <v>410</v>
      </c>
      <c r="G129" s="233"/>
      <c r="H129" s="236">
        <v>684.45000000000005</v>
      </c>
      <c r="I129" s="237"/>
      <c r="J129" s="233"/>
      <c r="K129" s="233"/>
      <c r="L129" s="238"/>
      <c r="M129" s="239"/>
      <c r="N129" s="240"/>
      <c r="O129" s="240"/>
      <c r="P129" s="240"/>
      <c r="Q129" s="240"/>
      <c r="R129" s="240"/>
      <c r="S129" s="240"/>
      <c r="T129" s="241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242" t="s">
        <v>170</v>
      </c>
      <c r="AU129" s="242" t="s">
        <v>83</v>
      </c>
      <c r="AV129" s="13" t="s">
        <v>83</v>
      </c>
      <c r="AW129" s="13" t="s">
        <v>34</v>
      </c>
      <c r="AX129" s="13" t="s">
        <v>73</v>
      </c>
      <c r="AY129" s="242" t="s">
        <v>159</v>
      </c>
    </row>
    <row r="130" s="2" customFormat="1" ht="16.5" customHeight="1">
      <c r="A130" s="38"/>
      <c r="B130" s="39"/>
      <c r="C130" s="212" t="s">
        <v>232</v>
      </c>
      <c r="D130" s="212" t="s">
        <v>160</v>
      </c>
      <c r="E130" s="213" t="s">
        <v>233</v>
      </c>
      <c r="F130" s="214" t="s">
        <v>234</v>
      </c>
      <c r="G130" s="215" t="s">
        <v>174</v>
      </c>
      <c r="H130" s="216">
        <v>30.375</v>
      </c>
      <c r="I130" s="217"/>
      <c r="J130" s="218">
        <f>ROUND(I130*H130,2)</f>
        <v>0</v>
      </c>
      <c r="K130" s="214" t="s">
        <v>164</v>
      </c>
      <c r="L130" s="44"/>
      <c r="M130" s="219" t="s">
        <v>19</v>
      </c>
      <c r="N130" s="220" t="s">
        <v>44</v>
      </c>
      <c r="O130" s="84"/>
      <c r="P130" s="221">
        <f>O130*H130</f>
        <v>0</v>
      </c>
      <c r="Q130" s="221">
        <v>0</v>
      </c>
      <c r="R130" s="221">
        <f>Q130*H130</f>
        <v>0</v>
      </c>
      <c r="S130" s="221">
        <v>0</v>
      </c>
      <c r="T130" s="222">
        <f>S130*H130</f>
        <v>0</v>
      </c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R130" s="223" t="s">
        <v>115</v>
      </c>
      <c r="AT130" s="223" t="s">
        <v>160</v>
      </c>
      <c r="AU130" s="223" t="s">
        <v>83</v>
      </c>
      <c r="AY130" s="17" t="s">
        <v>159</v>
      </c>
      <c r="BE130" s="224">
        <f>IF(N130="základní",J130,0)</f>
        <v>0</v>
      </c>
      <c r="BF130" s="224">
        <f>IF(N130="snížená",J130,0)</f>
        <v>0</v>
      </c>
      <c r="BG130" s="224">
        <f>IF(N130="zákl. přenesená",J130,0)</f>
        <v>0</v>
      </c>
      <c r="BH130" s="224">
        <f>IF(N130="sníž. přenesená",J130,0)</f>
        <v>0</v>
      </c>
      <c r="BI130" s="224">
        <f>IF(N130="nulová",J130,0)</f>
        <v>0</v>
      </c>
      <c r="BJ130" s="17" t="s">
        <v>81</v>
      </c>
      <c r="BK130" s="224">
        <f>ROUND(I130*H130,2)</f>
        <v>0</v>
      </c>
      <c r="BL130" s="17" t="s">
        <v>115</v>
      </c>
      <c r="BM130" s="223" t="s">
        <v>411</v>
      </c>
    </row>
    <row r="131" s="2" customFormat="1">
      <c r="A131" s="38"/>
      <c r="B131" s="39"/>
      <c r="C131" s="40"/>
      <c r="D131" s="225" t="s">
        <v>166</v>
      </c>
      <c r="E131" s="40"/>
      <c r="F131" s="226" t="s">
        <v>236</v>
      </c>
      <c r="G131" s="40"/>
      <c r="H131" s="40"/>
      <c r="I131" s="227"/>
      <c r="J131" s="40"/>
      <c r="K131" s="40"/>
      <c r="L131" s="44"/>
      <c r="M131" s="228"/>
      <c r="N131" s="229"/>
      <c r="O131" s="84"/>
      <c r="P131" s="84"/>
      <c r="Q131" s="84"/>
      <c r="R131" s="84"/>
      <c r="S131" s="84"/>
      <c r="T131" s="85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T131" s="17" t="s">
        <v>166</v>
      </c>
      <c r="AU131" s="17" t="s">
        <v>83</v>
      </c>
    </row>
    <row r="132" s="2" customFormat="1">
      <c r="A132" s="38"/>
      <c r="B132" s="39"/>
      <c r="C132" s="40"/>
      <c r="D132" s="230" t="s">
        <v>168</v>
      </c>
      <c r="E132" s="40"/>
      <c r="F132" s="231" t="s">
        <v>237</v>
      </c>
      <c r="G132" s="40"/>
      <c r="H132" s="40"/>
      <c r="I132" s="227"/>
      <c r="J132" s="40"/>
      <c r="K132" s="40"/>
      <c r="L132" s="44"/>
      <c r="M132" s="228"/>
      <c r="N132" s="229"/>
      <c r="O132" s="84"/>
      <c r="P132" s="84"/>
      <c r="Q132" s="84"/>
      <c r="R132" s="84"/>
      <c r="S132" s="84"/>
      <c r="T132" s="85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T132" s="17" t="s">
        <v>168</v>
      </c>
      <c r="AU132" s="17" t="s">
        <v>83</v>
      </c>
    </row>
    <row r="133" s="13" customFormat="1">
      <c r="A133" s="13"/>
      <c r="B133" s="232"/>
      <c r="C133" s="233"/>
      <c r="D133" s="225" t="s">
        <v>170</v>
      </c>
      <c r="E133" s="234" t="s">
        <v>19</v>
      </c>
      <c r="F133" s="235" t="s">
        <v>412</v>
      </c>
      <c r="G133" s="233"/>
      <c r="H133" s="236">
        <v>30.375</v>
      </c>
      <c r="I133" s="237"/>
      <c r="J133" s="233"/>
      <c r="K133" s="233"/>
      <c r="L133" s="238"/>
      <c r="M133" s="239"/>
      <c r="N133" s="240"/>
      <c r="O133" s="240"/>
      <c r="P133" s="240"/>
      <c r="Q133" s="240"/>
      <c r="R133" s="240"/>
      <c r="S133" s="240"/>
      <c r="T133" s="241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42" t="s">
        <v>170</v>
      </c>
      <c r="AU133" s="242" t="s">
        <v>83</v>
      </c>
      <c r="AV133" s="13" t="s">
        <v>83</v>
      </c>
      <c r="AW133" s="13" t="s">
        <v>34</v>
      </c>
      <c r="AX133" s="13" t="s">
        <v>73</v>
      </c>
      <c r="AY133" s="242" t="s">
        <v>159</v>
      </c>
    </row>
    <row r="134" s="2" customFormat="1" ht="16.5" customHeight="1">
      <c r="A134" s="38"/>
      <c r="B134" s="39"/>
      <c r="C134" s="212" t="s">
        <v>239</v>
      </c>
      <c r="D134" s="212" t="s">
        <v>160</v>
      </c>
      <c r="E134" s="213" t="s">
        <v>240</v>
      </c>
      <c r="F134" s="214" t="s">
        <v>241</v>
      </c>
      <c r="G134" s="215" t="s">
        <v>242</v>
      </c>
      <c r="H134" s="216">
        <v>36.450000000000003</v>
      </c>
      <c r="I134" s="217"/>
      <c r="J134" s="218">
        <f>ROUND(I134*H134,2)</f>
        <v>0</v>
      </c>
      <c r="K134" s="214" t="s">
        <v>164</v>
      </c>
      <c r="L134" s="44"/>
      <c r="M134" s="219" t="s">
        <v>19</v>
      </c>
      <c r="N134" s="220" t="s">
        <v>44</v>
      </c>
      <c r="O134" s="84"/>
      <c r="P134" s="221">
        <f>O134*H134</f>
        <v>0</v>
      </c>
      <c r="Q134" s="221">
        <v>0</v>
      </c>
      <c r="R134" s="221">
        <f>Q134*H134</f>
        <v>0</v>
      </c>
      <c r="S134" s="221">
        <v>0</v>
      </c>
      <c r="T134" s="222">
        <f>S134*H134</f>
        <v>0</v>
      </c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R134" s="223" t="s">
        <v>115</v>
      </c>
      <c r="AT134" s="223" t="s">
        <v>160</v>
      </c>
      <c r="AU134" s="223" t="s">
        <v>83</v>
      </c>
      <c r="AY134" s="17" t="s">
        <v>159</v>
      </c>
      <c r="BE134" s="224">
        <f>IF(N134="základní",J134,0)</f>
        <v>0</v>
      </c>
      <c r="BF134" s="224">
        <f>IF(N134="snížená",J134,0)</f>
        <v>0</v>
      </c>
      <c r="BG134" s="224">
        <f>IF(N134="zákl. přenesená",J134,0)</f>
        <v>0</v>
      </c>
      <c r="BH134" s="224">
        <f>IF(N134="sníž. přenesená",J134,0)</f>
        <v>0</v>
      </c>
      <c r="BI134" s="224">
        <f>IF(N134="nulová",J134,0)</f>
        <v>0</v>
      </c>
      <c r="BJ134" s="17" t="s">
        <v>81</v>
      </c>
      <c r="BK134" s="224">
        <f>ROUND(I134*H134,2)</f>
        <v>0</v>
      </c>
      <c r="BL134" s="17" t="s">
        <v>115</v>
      </c>
      <c r="BM134" s="223" t="s">
        <v>413</v>
      </c>
    </row>
    <row r="135" s="2" customFormat="1">
      <c r="A135" s="38"/>
      <c r="B135" s="39"/>
      <c r="C135" s="40"/>
      <c r="D135" s="225" t="s">
        <v>166</v>
      </c>
      <c r="E135" s="40"/>
      <c r="F135" s="226" t="s">
        <v>244</v>
      </c>
      <c r="G135" s="40"/>
      <c r="H135" s="40"/>
      <c r="I135" s="227"/>
      <c r="J135" s="40"/>
      <c r="K135" s="40"/>
      <c r="L135" s="44"/>
      <c r="M135" s="228"/>
      <c r="N135" s="229"/>
      <c r="O135" s="84"/>
      <c r="P135" s="84"/>
      <c r="Q135" s="84"/>
      <c r="R135" s="84"/>
      <c r="S135" s="84"/>
      <c r="T135" s="85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T135" s="17" t="s">
        <v>166</v>
      </c>
      <c r="AU135" s="17" t="s">
        <v>83</v>
      </c>
    </row>
    <row r="136" s="2" customFormat="1">
      <c r="A136" s="38"/>
      <c r="B136" s="39"/>
      <c r="C136" s="40"/>
      <c r="D136" s="230" t="s">
        <v>168</v>
      </c>
      <c r="E136" s="40"/>
      <c r="F136" s="231" t="s">
        <v>245</v>
      </c>
      <c r="G136" s="40"/>
      <c r="H136" s="40"/>
      <c r="I136" s="227"/>
      <c r="J136" s="40"/>
      <c r="K136" s="40"/>
      <c r="L136" s="44"/>
      <c r="M136" s="228"/>
      <c r="N136" s="229"/>
      <c r="O136" s="84"/>
      <c r="P136" s="84"/>
      <c r="Q136" s="84"/>
      <c r="R136" s="84"/>
      <c r="S136" s="84"/>
      <c r="T136" s="85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T136" s="17" t="s">
        <v>168</v>
      </c>
      <c r="AU136" s="17" t="s">
        <v>83</v>
      </c>
    </row>
    <row r="137" s="13" customFormat="1">
      <c r="A137" s="13"/>
      <c r="B137" s="232"/>
      <c r="C137" s="233"/>
      <c r="D137" s="225" t="s">
        <v>170</v>
      </c>
      <c r="E137" s="234" t="s">
        <v>19</v>
      </c>
      <c r="F137" s="235" t="s">
        <v>414</v>
      </c>
      <c r="G137" s="233"/>
      <c r="H137" s="236">
        <v>36.450000000000003</v>
      </c>
      <c r="I137" s="237"/>
      <c r="J137" s="233"/>
      <c r="K137" s="233"/>
      <c r="L137" s="238"/>
      <c r="M137" s="239"/>
      <c r="N137" s="240"/>
      <c r="O137" s="240"/>
      <c r="P137" s="240"/>
      <c r="Q137" s="240"/>
      <c r="R137" s="240"/>
      <c r="S137" s="240"/>
      <c r="T137" s="241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42" t="s">
        <v>170</v>
      </c>
      <c r="AU137" s="242" t="s">
        <v>83</v>
      </c>
      <c r="AV137" s="13" t="s">
        <v>83</v>
      </c>
      <c r="AW137" s="13" t="s">
        <v>34</v>
      </c>
      <c r="AX137" s="13" t="s">
        <v>73</v>
      </c>
      <c r="AY137" s="242" t="s">
        <v>159</v>
      </c>
    </row>
    <row r="138" s="12" customFormat="1" ht="22.8" customHeight="1">
      <c r="A138" s="12"/>
      <c r="B138" s="196"/>
      <c r="C138" s="197"/>
      <c r="D138" s="198" t="s">
        <v>72</v>
      </c>
      <c r="E138" s="210" t="s">
        <v>83</v>
      </c>
      <c r="F138" s="210" t="s">
        <v>247</v>
      </c>
      <c r="G138" s="197"/>
      <c r="H138" s="197"/>
      <c r="I138" s="200"/>
      <c r="J138" s="211">
        <f>BK138</f>
        <v>0</v>
      </c>
      <c r="K138" s="197"/>
      <c r="L138" s="202"/>
      <c r="M138" s="203"/>
      <c r="N138" s="204"/>
      <c r="O138" s="204"/>
      <c r="P138" s="205">
        <f>SUM(P139:P166)</f>
        <v>0</v>
      </c>
      <c r="Q138" s="204"/>
      <c r="R138" s="205">
        <f>SUM(R139:R166)</f>
        <v>61.574839307183396</v>
      </c>
      <c r="S138" s="204"/>
      <c r="T138" s="206">
        <f>SUM(T139:T166)</f>
        <v>0</v>
      </c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R138" s="207" t="s">
        <v>81</v>
      </c>
      <c r="AT138" s="208" t="s">
        <v>72</v>
      </c>
      <c r="AU138" s="208" t="s">
        <v>81</v>
      </c>
      <c r="AY138" s="207" t="s">
        <v>159</v>
      </c>
      <c r="BK138" s="209">
        <f>SUM(BK139:BK166)</f>
        <v>0</v>
      </c>
    </row>
    <row r="139" s="2" customFormat="1" ht="16.5" customHeight="1">
      <c r="A139" s="38"/>
      <c r="B139" s="39"/>
      <c r="C139" s="212" t="s">
        <v>8</v>
      </c>
      <c r="D139" s="212" t="s">
        <v>160</v>
      </c>
      <c r="E139" s="213" t="s">
        <v>248</v>
      </c>
      <c r="F139" s="214" t="s">
        <v>249</v>
      </c>
      <c r="G139" s="215" t="s">
        <v>163</v>
      </c>
      <c r="H139" s="216">
        <v>40.5</v>
      </c>
      <c r="I139" s="217"/>
      <c r="J139" s="218">
        <f>ROUND(I139*H139,2)</f>
        <v>0</v>
      </c>
      <c r="K139" s="214" t="s">
        <v>164</v>
      </c>
      <c r="L139" s="44"/>
      <c r="M139" s="219" t="s">
        <v>19</v>
      </c>
      <c r="N139" s="220" t="s">
        <v>44</v>
      </c>
      <c r="O139" s="84"/>
      <c r="P139" s="221">
        <f>O139*H139</f>
        <v>0</v>
      </c>
      <c r="Q139" s="221">
        <v>0.00068749999999999996</v>
      </c>
      <c r="R139" s="221">
        <f>Q139*H139</f>
        <v>0.027843749999999997</v>
      </c>
      <c r="S139" s="221">
        <v>0</v>
      </c>
      <c r="T139" s="222">
        <f>S139*H139</f>
        <v>0</v>
      </c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R139" s="223" t="s">
        <v>115</v>
      </c>
      <c r="AT139" s="223" t="s">
        <v>160</v>
      </c>
      <c r="AU139" s="223" t="s">
        <v>83</v>
      </c>
      <c r="AY139" s="17" t="s">
        <v>159</v>
      </c>
      <c r="BE139" s="224">
        <f>IF(N139="základní",J139,0)</f>
        <v>0</v>
      </c>
      <c r="BF139" s="224">
        <f>IF(N139="snížená",J139,0)</f>
        <v>0</v>
      </c>
      <c r="BG139" s="224">
        <f>IF(N139="zákl. přenesená",J139,0)</f>
        <v>0</v>
      </c>
      <c r="BH139" s="224">
        <f>IF(N139="sníž. přenesená",J139,0)</f>
        <v>0</v>
      </c>
      <c r="BI139" s="224">
        <f>IF(N139="nulová",J139,0)</f>
        <v>0</v>
      </c>
      <c r="BJ139" s="17" t="s">
        <v>81</v>
      </c>
      <c r="BK139" s="224">
        <f>ROUND(I139*H139,2)</f>
        <v>0</v>
      </c>
      <c r="BL139" s="17" t="s">
        <v>115</v>
      </c>
      <c r="BM139" s="223" t="s">
        <v>415</v>
      </c>
    </row>
    <row r="140" s="2" customFormat="1">
      <c r="A140" s="38"/>
      <c r="B140" s="39"/>
      <c r="C140" s="40"/>
      <c r="D140" s="225" t="s">
        <v>166</v>
      </c>
      <c r="E140" s="40"/>
      <c r="F140" s="226" t="s">
        <v>251</v>
      </c>
      <c r="G140" s="40"/>
      <c r="H140" s="40"/>
      <c r="I140" s="227"/>
      <c r="J140" s="40"/>
      <c r="K140" s="40"/>
      <c r="L140" s="44"/>
      <c r="M140" s="228"/>
      <c r="N140" s="229"/>
      <c r="O140" s="84"/>
      <c r="P140" s="84"/>
      <c r="Q140" s="84"/>
      <c r="R140" s="84"/>
      <c r="S140" s="84"/>
      <c r="T140" s="85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T140" s="17" t="s">
        <v>166</v>
      </c>
      <c r="AU140" s="17" t="s">
        <v>83</v>
      </c>
    </row>
    <row r="141" s="2" customFormat="1">
      <c r="A141" s="38"/>
      <c r="B141" s="39"/>
      <c r="C141" s="40"/>
      <c r="D141" s="230" t="s">
        <v>168</v>
      </c>
      <c r="E141" s="40"/>
      <c r="F141" s="231" t="s">
        <v>252</v>
      </c>
      <c r="G141" s="40"/>
      <c r="H141" s="40"/>
      <c r="I141" s="227"/>
      <c r="J141" s="40"/>
      <c r="K141" s="40"/>
      <c r="L141" s="44"/>
      <c r="M141" s="228"/>
      <c r="N141" s="229"/>
      <c r="O141" s="84"/>
      <c r="P141" s="84"/>
      <c r="Q141" s="84"/>
      <c r="R141" s="84"/>
      <c r="S141" s="84"/>
      <c r="T141" s="85"/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T141" s="17" t="s">
        <v>168</v>
      </c>
      <c r="AU141" s="17" t="s">
        <v>83</v>
      </c>
    </row>
    <row r="142" s="13" customFormat="1">
      <c r="A142" s="13"/>
      <c r="B142" s="232"/>
      <c r="C142" s="233"/>
      <c r="D142" s="225" t="s">
        <v>170</v>
      </c>
      <c r="E142" s="234" t="s">
        <v>19</v>
      </c>
      <c r="F142" s="235" t="s">
        <v>416</v>
      </c>
      <c r="G142" s="233"/>
      <c r="H142" s="236">
        <v>40.5</v>
      </c>
      <c r="I142" s="237"/>
      <c r="J142" s="233"/>
      <c r="K142" s="233"/>
      <c r="L142" s="238"/>
      <c r="M142" s="239"/>
      <c r="N142" s="240"/>
      <c r="O142" s="240"/>
      <c r="P142" s="240"/>
      <c r="Q142" s="240"/>
      <c r="R142" s="240"/>
      <c r="S142" s="240"/>
      <c r="T142" s="241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42" t="s">
        <v>170</v>
      </c>
      <c r="AU142" s="242" t="s">
        <v>83</v>
      </c>
      <c r="AV142" s="13" t="s">
        <v>83</v>
      </c>
      <c r="AW142" s="13" t="s">
        <v>34</v>
      </c>
      <c r="AX142" s="13" t="s">
        <v>73</v>
      </c>
      <c r="AY142" s="242" t="s">
        <v>159</v>
      </c>
    </row>
    <row r="143" s="2" customFormat="1" ht="16.5" customHeight="1">
      <c r="A143" s="38"/>
      <c r="B143" s="39"/>
      <c r="C143" s="212" t="s">
        <v>253</v>
      </c>
      <c r="D143" s="212" t="s">
        <v>160</v>
      </c>
      <c r="E143" s="213" t="s">
        <v>254</v>
      </c>
      <c r="F143" s="214" t="s">
        <v>255</v>
      </c>
      <c r="G143" s="215" t="s">
        <v>174</v>
      </c>
      <c r="H143" s="216">
        <v>16.199999999999999</v>
      </c>
      <c r="I143" s="217"/>
      <c r="J143" s="218">
        <f>ROUND(I143*H143,2)</f>
        <v>0</v>
      </c>
      <c r="K143" s="214" t="s">
        <v>164</v>
      </c>
      <c r="L143" s="44"/>
      <c r="M143" s="219" t="s">
        <v>19</v>
      </c>
      <c r="N143" s="220" t="s">
        <v>44</v>
      </c>
      <c r="O143" s="84"/>
      <c r="P143" s="221">
        <f>O143*H143</f>
        <v>0</v>
      </c>
      <c r="Q143" s="221">
        <v>2.1600000000000001</v>
      </c>
      <c r="R143" s="221">
        <f>Q143*H143</f>
        <v>34.991999999999997</v>
      </c>
      <c r="S143" s="221">
        <v>0</v>
      </c>
      <c r="T143" s="222">
        <f>S143*H143</f>
        <v>0</v>
      </c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R143" s="223" t="s">
        <v>115</v>
      </c>
      <c r="AT143" s="223" t="s">
        <v>160</v>
      </c>
      <c r="AU143" s="223" t="s">
        <v>83</v>
      </c>
      <c r="AY143" s="17" t="s">
        <v>159</v>
      </c>
      <c r="BE143" s="224">
        <f>IF(N143="základní",J143,0)</f>
        <v>0</v>
      </c>
      <c r="BF143" s="224">
        <f>IF(N143="snížená",J143,0)</f>
        <v>0</v>
      </c>
      <c r="BG143" s="224">
        <f>IF(N143="zákl. přenesená",J143,0)</f>
        <v>0</v>
      </c>
      <c r="BH143" s="224">
        <f>IF(N143="sníž. přenesená",J143,0)</f>
        <v>0</v>
      </c>
      <c r="BI143" s="224">
        <f>IF(N143="nulová",J143,0)</f>
        <v>0</v>
      </c>
      <c r="BJ143" s="17" t="s">
        <v>81</v>
      </c>
      <c r="BK143" s="224">
        <f>ROUND(I143*H143,2)</f>
        <v>0</v>
      </c>
      <c r="BL143" s="17" t="s">
        <v>115</v>
      </c>
      <c r="BM143" s="223" t="s">
        <v>417</v>
      </c>
    </row>
    <row r="144" s="2" customFormat="1">
      <c r="A144" s="38"/>
      <c r="B144" s="39"/>
      <c r="C144" s="40"/>
      <c r="D144" s="225" t="s">
        <v>166</v>
      </c>
      <c r="E144" s="40"/>
      <c r="F144" s="226" t="s">
        <v>257</v>
      </c>
      <c r="G144" s="40"/>
      <c r="H144" s="40"/>
      <c r="I144" s="227"/>
      <c r="J144" s="40"/>
      <c r="K144" s="40"/>
      <c r="L144" s="44"/>
      <c r="M144" s="228"/>
      <c r="N144" s="229"/>
      <c r="O144" s="84"/>
      <c r="P144" s="84"/>
      <c r="Q144" s="84"/>
      <c r="R144" s="84"/>
      <c r="S144" s="84"/>
      <c r="T144" s="85"/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T144" s="17" t="s">
        <v>166</v>
      </c>
      <c r="AU144" s="17" t="s">
        <v>83</v>
      </c>
    </row>
    <row r="145" s="2" customFormat="1">
      <c r="A145" s="38"/>
      <c r="B145" s="39"/>
      <c r="C145" s="40"/>
      <c r="D145" s="230" t="s">
        <v>168</v>
      </c>
      <c r="E145" s="40"/>
      <c r="F145" s="231" t="s">
        <v>258</v>
      </c>
      <c r="G145" s="40"/>
      <c r="H145" s="40"/>
      <c r="I145" s="227"/>
      <c r="J145" s="40"/>
      <c r="K145" s="40"/>
      <c r="L145" s="44"/>
      <c r="M145" s="228"/>
      <c r="N145" s="229"/>
      <c r="O145" s="84"/>
      <c r="P145" s="84"/>
      <c r="Q145" s="84"/>
      <c r="R145" s="84"/>
      <c r="S145" s="84"/>
      <c r="T145" s="85"/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T145" s="17" t="s">
        <v>168</v>
      </c>
      <c r="AU145" s="17" t="s">
        <v>83</v>
      </c>
    </row>
    <row r="146" s="13" customFormat="1">
      <c r="A146" s="13"/>
      <c r="B146" s="232"/>
      <c r="C146" s="233"/>
      <c r="D146" s="225" t="s">
        <v>170</v>
      </c>
      <c r="E146" s="234" t="s">
        <v>19</v>
      </c>
      <c r="F146" s="235" t="s">
        <v>418</v>
      </c>
      <c r="G146" s="233"/>
      <c r="H146" s="236">
        <v>16.199999999999999</v>
      </c>
      <c r="I146" s="237"/>
      <c r="J146" s="233"/>
      <c r="K146" s="233"/>
      <c r="L146" s="238"/>
      <c r="M146" s="239"/>
      <c r="N146" s="240"/>
      <c r="O146" s="240"/>
      <c r="P146" s="240"/>
      <c r="Q146" s="240"/>
      <c r="R146" s="240"/>
      <c r="S146" s="240"/>
      <c r="T146" s="241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42" t="s">
        <v>170</v>
      </c>
      <c r="AU146" s="242" t="s">
        <v>83</v>
      </c>
      <c r="AV146" s="13" t="s">
        <v>83</v>
      </c>
      <c r="AW146" s="13" t="s">
        <v>34</v>
      </c>
      <c r="AX146" s="13" t="s">
        <v>73</v>
      </c>
      <c r="AY146" s="242" t="s">
        <v>159</v>
      </c>
    </row>
    <row r="147" s="2" customFormat="1" ht="16.5" customHeight="1">
      <c r="A147" s="38"/>
      <c r="B147" s="39"/>
      <c r="C147" s="212" t="s">
        <v>260</v>
      </c>
      <c r="D147" s="212" t="s">
        <v>160</v>
      </c>
      <c r="E147" s="213" t="s">
        <v>261</v>
      </c>
      <c r="F147" s="214" t="s">
        <v>262</v>
      </c>
      <c r="G147" s="215" t="s">
        <v>174</v>
      </c>
      <c r="H147" s="216">
        <v>10.125</v>
      </c>
      <c r="I147" s="217"/>
      <c r="J147" s="218">
        <f>ROUND(I147*H147,2)</f>
        <v>0</v>
      </c>
      <c r="K147" s="214" t="s">
        <v>164</v>
      </c>
      <c r="L147" s="44"/>
      <c r="M147" s="219" t="s">
        <v>19</v>
      </c>
      <c r="N147" s="220" t="s">
        <v>44</v>
      </c>
      <c r="O147" s="84"/>
      <c r="P147" s="221">
        <f>O147*H147</f>
        <v>0</v>
      </c>
      <c r="Q147" s="221">
        <v>2.5018722040000001</v>
      </c>
      <c r="R147" s="221">
        <f>Q147*H147</f>
        <v>25.331456065499999</v>
      </c>
      <c r="S147" s="221">
        <v>0</v>
      </c>
      <c r="T147" s="222">
        <f>S147*H147</f>
        <v>0</v>
      </c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R147" s="223" t="s">
        <v>115</v>
      </c>
      <c r="AT147" s="223" t="s">
        <v>160</v>
      </c>
      <c r="AU147" s="223" t="s">
        <v>83</v>
      </c>
      <c r="AY147" s="17" t="s">
        <v>159</v>
      </c>
      <c r="BE147" s="224">
        <f>IF(N147="základní",J147,0)</f>
        <v>0</v>
      </c>
      <c r="BF147" s="224">
        <f>IF(N147="snížená",J147,0)</f>
        <v>0</v>
      </c>
      <c r="BG147" s="224">
        <f>IF(N147="zákl. přenesená",J147,0)</f>
        <v>0</v>
      </c>
      <c r="BH147" s="224">
        <f>IF(N147="sníž. přenesená",J147,0)</f>
        <v>0</v>
      </c>
      <c r="BI147" s="224">
        <f>IF(N147="nulová",J147,0)</f>
        <v>0</v>
      </c>
      <c r="BJ147" s="17" t="s">
        <v>81</v>
      </c>
      <c r="BK147" s="224">
        <f>ROUND(I147*H147,2)</f>
        <v>0</v>
      </c>
      <c r="BL147" s="17" t="s">
        <v>115</v>
      </c>
      <c r="BM147" s="223" t="s">
        <v>419</v>
      </c>
    </row>
    <row r="148" s="2" customFormat="1">
      <c r="A148" s="38"/>
      <c r="B148" s="39"/>
      <c r="C148" s="40"/>
      <c r="D148" s="225" t="s">
        <v>166</v>
      </c>
      <c r="E148" s="40"/>
      <c r="F148" s="226" t="s">
        <v>264</v>
      </c>
      <c r="G148" s="40"/>
      <c r="H148" s="40"/>
      <c r="I148" s="227"/>
      <c r="J148" s="40"/>
      <c r="K148" s="40"/>
      <c r="L148" s="44"/>
      <c r="M148" s="228"/>
      <c r="N148" s="229"/>
      <c r="O148" s="84"/>
      <c r="P148" s="84"/>
      <c r="Q148" s="84"/>
      <c r="R148" s="84"/>
      <c r="S148" s="84"/>
      <c r="T148" s="85"/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T148" s="17" t="s">
        <v>166</v>
      </c>
      <c r="AU148" s="17" t="s">
        <v>83</v>
      </c>
    </row>
    <row r="149" s="2" customFormat="1">
      <c r="A149" s="38"/>
      <c r="B149" s="39"/>
      <c r="C149" s="40"/>
      <c r="D149" s="230" t="s">
        <v>168</v>
      </c>
      <c r="E149" s="40"/>
      <c r="F149" s="231" t="s">
        <v>265</v>
      </c>
      <c r="G149" s="40"/>
      <c r="H149" s="40"/>
      <c r="I149" s="227"/>
      <c r="J149" s="40"/>
      <c r="K149" s="40"/>
      <c r="L149" s="44"/>
      <c r="M149" s="228"/>
      <c r="N149" s="229"/>
      <c r="O149" s="84"/>
      <c r="P149" s="84"/>
      <c r="Q149" s="84"/>
      <c r="R149" s="84"/>
      <c r="S149" s="84"/>
      <c r="T149" s="85"/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T149" s="17" t="s">
        <v>168</v>
      </c>
      <c r="AU149" s="17" t="s">
        <v>83</v>
      </c>
    </row>
    <row r="150" s="13" customFormat="1">
      <c r="A150" s="13"/>
      <c r="B150" s="232"/>
      <c r="C150" s="233"/>
      <c r="D150" s="225" t="s">
        <v>170</v>
      </c>
      <c r="E150" s="234" t="s">
        <v>19</v>
      </c>
      <c r="F150" s="235" t="s">
        <v>420</v>
      </c>
      <c r="G150" s="233"/>
      <c r="H150" s="236">
        <v>10.125</v>
      </c>
      <c r="I150" s="237"/>
      <c r="J150" s="233"/>
      <c r="K150" s="233"/>
      <c r="L150" s="238"/>
      <c r="M150" s="239"/>
      <c r="N150" s="240"/>
      <c r="O150" s="240"/>
      <c r="P150" s="240"/>
      <c r="Q150" s="240"/>
      <c r="R150" s="240"/>
      <c r="S150" s="240"/>
      <c r="T150" s="241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42" t="s">
        <v>170</v>
      </c>
      <c r="AU150" s="242" t="s">
        <v>83</v>
      </c>
      <c r="AV150" s="13" t="s">
        <v>83</v>
      </c>
      <c r="AW150" s="13" t="s">
        <v>34</v>
      </c>
      <c r="AX150" s="13" t="s">
        <v>73</v>
      </c>
      <c r="AY150" s="242" t="s">
        <v>159</v>
      </c>
    </row>
    <row r="151" s="2" customFormat="1" ht="16.5" customHeight="1">
      <c r="A151" s="38"/>
      <c r="B151" s="39"/>
      <c r="C151" s="212" t="s">
        <v>267</v>
      </c>
      <c r="D151" s="212" t="s">
        <v>160</v>
      </c>
      <c r="E151" s="213" t="s">
        <v>268</v>
      </c>
      <c r="F151" s="214" t="s">
        <v>269</v>
      </c>
      <c r="G151" s="215" t="s">
        <v>163</v>
      </c>
      <c r="H151" s="216">
        <v>6.75</v>
      </c>
      <c r="I151" s="217"/>
      <c r="J151" s="218">
        <f>ROUND(I151*H151,2)</f>
        <v>0</v>
      </c>
      <c r="K151" s="214" t="s">
        <v>164</v>
      </c>
      <c r="L151" s="44"/>
      <c r="M151" s="219" t="s">
        <v>19</v>
      </c>
      <c r="N151" s="220" t="s">
        <v>44</v>
      </c>
      <c r="O151" s="84"/>
      <c r="P151" s="221">
        <f>O151*H151</f>
        <v>0</v>
      </c>
      <c r="Q151" s="221">
        <v>0.002944</v>
      </c>
      <c r="R151" s="221">
        <f>Q151*H151</f>
        <v>0.019872000000000001</v>
      </c>
      <c r="S151" s="221">
        <v>0</v>
      </c>
      <c r="T151" s="222">
        <f>S151*H151</f>
        <v>0</v>
      </c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R151" s="223" t="s">
        <v>115</v>
      </c>
      <c r="AT151" s="223" t="s">
        <v>160</v>
      </c>
      <c r="AU151" s="223" t="s">
        <v>83</v>
      </c>
      <c r="AY151" s="17" t="s">
        <v>159</v>
      </c>
      <c r="BE151" s="224">
        <f>IF(N151="základní",J151,0)</f>
        <v>0</v>
      </c>
      <c r="BF151" s="224">
        <f>IF(N151="snížená",J151,0)</f>
        <v>0</v>
      </c>
      <c r="BG151" s="224">
        <f>IF(N151="zákl. přenesená",J151,0)</f>
        <v>0</v>
      </c>
      <c r="BH151" s="224">
        <f>IF(N151="sníž. přenesená",J151,0)</f>
        <v>0</v>
      </c>
      <c r="BI151" s="224">
        <f>IF(N151="nulová",J151,0)</f>
        <v>0</v>
      </c>
      <c r="BJ151" s="17" t="s">
        <v>81</v>
      </c>
      <c r="BK151" s="224">
        <f>ROUND(I151*H151,2)</f>
        <v>0</v>
      </c>
      <c r="BL151" s="17" t="s">
        <v>115</v>
      </c>
      <c r="BM151" s="223" t="s">
        <v>421</v>
      </c>
    </row>
    <row r="152" s="2" customFormat="1">
      <c r="A152" s="38"/>
      <c r="B152" s="39"/>
      <c r="C152" s="40"/>
      <c r="D152" s="225" t="s">
        <v>166</v>
      </c>
      <c r="E152" s="40"/>
      <c r="F152" s="226" t="s">
        <v>271</v>
      </c>
      <c r="G152" s="40"/>
      <c r="H152" s="40"/>
      <c r="I152" s="227"/>
      <c r="J152" s="40"/>
      <c r="K152" s="40"/>
      <c r="L152" s="44"/>
      <c r="M152" s="228"/>
      <c r="N152" s="229"/>
      <c r="O152" s="84"/>
      <c r="P152" s="84"/>
      <c r="Q152" s="84"/>
      <c r="R152" s="84"/>
      <c r="S152" s="84"/>
      <c r="T152" s="85"/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T152" s="17" t="s">
        <v>166</v>
      </c>
      <c r="AU152" s="17" t="s">
        <v>83</v>
      </c>
    </row>
    <row r="153" s="2" customFormat="1">
      <c r="A153" s="38"/>
      <c r="B153" s="39"/>
      <c r="C153" s="40"/>
      <c r="D153" s="230" t="s">
        <v>168</v>
      </c>
      <c r="E153" s="40"/>
      <c r="F153" s="231" t="s">
        <v>272</v>
      </c>
      <c r="G153" s="40"/>
      <c r="H153" s="40"/>
      <c r="I153" s="227"/>
      <c r="J153" s="40"/>
      <c r="K153" s="40"/>
      <c r="L153" s="44"/>
      <c r="M153" s="228"/>
      <c r="N153" s="229"/>
      <c r="O153" s="84"/>
      <c r="P153" s="84"/>
      <c r="Q153" s="84"/>
      <c r="R153" s="84"/>
      <c r="S153" s="84"/>
      <c r="T153" s="85"/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T153" s="17" t="s">
        <v>168</v>
      </c>
      <c r="AU153" s="17" t="s">
        <v>83</v>
      </c>
    </row>
    <row r="154" s="13" customFormat="1">
      <c r="A154" s="13"/>
      <c r="B154" s="232"/>
      <c r="C154" s="233"/>
      <c r="D154" s="225" t="s">
        <v>170</v>
      </c>
      <c r="E154" s="234" t="s">
        <v>19</v>
      </c>
      <c r="F154" s="235" t="s">
        <v>422</v>
      </c>
      <c r="G154" s="233"/>
      <c r="H154" s="236">
        <v>6.75</v>
      </c>
      <c r="I154" s="237"/>
      <c r="J154" s="233"/>
      <c r="K154" s="233"/>
      <c r="L154" s="238"/>
      <c r="M154" s="239"/>
      <c r="N154" s="240"/>
      <c r="O154" s="240"/>
      <c r="P154" s="240"/>
      <c r="Q154" s="240"/>
      <c r="R154" s="240"/>
      <c r="S154" s="240"/>
      <c r="T154" s="241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42" t="s">
        <v>170</v>
      </c>
      <c r="AU154" s="242" t="s">
        <v>83</v>
      </c>
      <c r="AV154" s="13" t="s">
        <v>83</v>
      </c>
      <c r="AW154" s="13" t="s">
        <v>34</v>
      </c>
      <c r="AX154" s="13" t="s">
        <v>73</v>
      </c>
      <c r="AY154" s="242" t="s">
        <v>159</v>
      </c>
    </row>
    <row r="155" s="2" customFormat="1" ht="16.5" customHeight="1">
      <c r="A155" s="38"/>
      <c r="B155" s="39"/>
      <c r="C155" s="212" t="s">
        <v>274</v>
      </c>
      <c r="D155" s="212" t="s">
        <v>160</v>
      </c>
      <c r="E155" s="213" t="s">
        <v>290</v>
      </c>
      <c r="F155" s="214" t="s">
        <v>291</v>
      </c>
      <c r="G155" s="215" t="s">
        <v>163</v>
      </c>
      <c r="H155" s="216">
        <v>6.75</v>
      </c>
      <c r="I155" s="217"/>
      <c r="J155" s="218">
        <f>ROUND(I155*H155,2)</f>
        <v>0</v>
      </c>
      <c r="K155" s="214" t="s">
        <v>164</v>
      </c>
      <c r="L155" s="44"/>
      <c r="M155" s="219" t="s">
        <v>19</v>
      </c>
      <c r="N155" s="220" t="s">
        <v>44</v>
      </c>
      <c r="O155" s="84"/>
      <c r="P155" s="221">
        <f>O155*H155</f>
        <v>0</v>
      </c>
      <c r="Q155" s="221">
        <v>0</v>
      </c>
      <c r="R155" s="221">
        <f>Q155*H155</f>
        <v>0</v>
      </c>
      <c r="S155" s="221">
        <v>0</v>
      </c>
      <c r="T155" s="222">
        <f>S155*H155</f>
        <v>0</v>
      </c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R155" s="223" t="s">
        <v>115</v>
      </c>
      <c r="AT155" s="223" t="s">
        <v>160</v>
      </c>
      <c r="AU155" s="223" t="s">
        <v>83</v>
      </c>
      <c r="AY155" s="17" t="s">
        <v>159</v>
      </c>
      <c r="BE155" s="224">
        <f>IF(N155="základní",J155,0)</f>
        <v>0</v>
      </c>
      <c r="BF155" s="224">
        <f>IF(N155="snížená",J155,0)</f>
        <v>0</v>
      </c>
      <c r="BG155" s="224">
        <f>IF(N155="zákl. přenesená",J155,0)</f>
        <v>0</v>
      </c>
      <c r="BH155" s="224">
        <f>IF(N155="sníž. přenesená",J155,0)</f>
        <v>0</v>
      </c>
      <c r="BI155" s="224">
        <f>IF(N155="nulová",J155,0)</f>
        <v>0</v>
      </c>
      <c r="BJ155" s="17" t="s">
        <v>81</v>
      </c>
      <c r="BK155" s="224">
        <f>ROUND(I155*H155,2)</f>
        <v>0</v>
      </c>
      <c r="BL155" s="17" t="s">
        <v>115</v>
      </c>
      <c r="BM155" s="223" t="s">
        <v>423</v>
      </c>
    </row>
    <row r="156" s="2" customFormat="1">
      <c r="A156" s="38"/>
      <c r="B156" s="39"/>
      <c r="C156" s="40"/>
      <c r="D156" s="225" t="s">
        <v>166</v>
      </c>
      <c r="E156" s="40"/>
      <c r="F156" s="226" t="s">
        <v>293</v>
      </c>
      <c r="G156" s="40"/>
      <c r="H156" s="40"/>
      <c r="I156" s="227"/>
      <c r="J156" s="40"/>
      <c r="K156" s="40"/>
      <c r="L156" s="44"/>
      <c r="M156" s="228"/>
      <c r="N156" s="229"/>
      <c r="O156" s="84"/>
      <c r="P156" s="84"/>
      <c r="Q156" s="84"/>
      <c r="R156" s="84"/>
      <c r="S156" s="84"/>
      <c r="T156" s="85"/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T156" s="17" t="s">
        <v>166</v>
      </c>
      <c r="AU156" s="17" t="s">
        <v>83</v>
      </c>
    </row>
    <row r="157" s="2" customFormat="1">
      <c r="A157" s="38"/>
      <c r="B157" s="39"/>
      <c r="C157" s="40"/>
      <c r="D157" s="230" t="s">
        <v>168</v>
      </c>
      <c r="E157" s="40"/>
      <c r="F157" s="231" t="s">
        <v>294</v>
      </c>
      <c r="G157" s="40"/>
      <c r="H157" s="40"/>
      <c r="I157" s="227"/>
      <c r="J157" s="40"/>
      <c r="K157" s="40"/>
      <c r="L157" s="44"/>
      <c r="M157" s="228"/>
      <c r="N157" s="229"/>
      <c r="O157" s="84"/>
      <c r="P157" s="84"/>
      <c r="Q157" s="84"/>
      <c r="R157" s="84"/>
      <c r="S157" s="84"/>
      <c r="T157" s="85"/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T157" s="17" t="s">
        <v>168</v>
      </c>
      <c r="AU157" s="17" t="s">
        <v>83</v>
      </c>
    </row>
    <row r="158" s="13" customFormat="1">
      <c r="A158" s="13"/>
      <c r="B158" s="232"/>
      <c r="C158" s="233"/>
      <c r="D158" s="225" t="s">
        <v>170</v>
      </c>
      <c r="E158" s="234" t="s">
        <v>19</v>
      </c>
      <c r="F158" s="235" t="s">
        <v>422</v>
      </c>
      <c r="G158" s="233"/>
      <c r="H158" s="236">
        <v>6.75</v>
      </c>
      <c r="I158" s="237"/>
      <c r="J158" s="233"/>
      <c r="K158" s="233"/>
      <c r="L158" s="238"/>
      <c r="M158" s="239"/>
      <c r="N158" s="240"/>
      <c r="O158" s="240"/>
      <c r="P158" s="240"/>
      <c r="Q158" s="240"/>
      <c r="R158" s="240"/>
      <c r="S158" s="240"/>
      <c r="T158" s="241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42" t="s">
        <v>170</v>
      </c>
      <c r="AU158" s="242" t="s">
        <v>83</v>
      </c>
      <c r="AV158" s="13" t="s">
        <v>83</v>
      </c>
      <c r="AW158" s="13" t="s">
        <v>34</v>
      </c>
      <c r="AX158" s="13" t="s">
        <v>73</v>
      </c>
      <c r="AY158" s="242" t="s">
        <v>159</v>
      </c>
    </row>
    <row r="159" s="2" customFormat="1" ht="16.5" customHeight="1">
      <c r="A159" s="38"/>
      <c r="B159" s="39"/>
      <c r="C159" s="212" t="s">
        <v>282</v>
      </c>
      <c r="D159" s="212" t="s">
        <v>160</v>
      </c>
      <c r="E159" s="213" t="s">
        <v>275</v>
      </c>
      <c r="F159" s="214" t="s">
        <v>276</v>
      </c>
      <c r="G159" s="215" t="s">
        <v>242</v>
      </c>
      <c r="H159" s="216">
        <v>0.21099999999999999</v>
      </c>
      <c r="I159" s="217"/>
      <c r="J159" s="218">
        <f>ROUND(I159*H159,2)</f>
        <v>0</v>
      </c>
      <c r="K159" s="214" t="s">
        <v>164</v>
      </c>
      <c r="L159" s="44"/>
      <c r="M159" s="219" t="s">
        <v>19</v>
      </c>
      <c r="N159" s="220" t="s">
        <v>44</v>
      </c>
      <c r="O159" s="84"/>
      <c r="P159" s="221">
        <f>O159*H159</f>
        <v>0</v>
      </c>
      <c r="Q159" s="221">
        <v>1.0606207999999999</v>
      </c>
      <c r="R159" s="221">
        <f>Q159*H159</f>
        <v>0.22379098879999998</v>
      </c>
      <c r="S159" s="221">
        <v>0</v>
      </c>
      <c r="T159" s="222">
        <f>S159*H159</f>
        <v>0</v>
      </c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R159" s="223" t="s">
        <v>115</v>
      </c>
      <c r="AT159" s="223" t="s">
        <v>160</v>
      </c>
      <c r="AU159" s="223" t="s">
        <v>83</v>
      </c>
      <c r="AY159" s="17" t="s">
        <v>159</v>
      </c>
      <c r="BE159" s="224">
        <f>IF(N159="základní",J159,0)</f>
        <v>0</v>
      </c>
      <c r="BF159" s="224">
        <f>IF(N159="snížená",J159,0)</f>
        <v>0</v>
      </c>
      <c r="BG159" s="224">
        <f>IF(N159="zákl. přenesená",J159,0)</f>
        <v>0</v>
      </c>
      <c r="BH159" s="224">
        <f>IF(N159="sníž. přenesená",J159,0)</f>
        <v>0</v>
      </c>
      <c r="BI159" s="224">
        <f>IF(N159="nulová",J159,0)</f>
        <v>0</v>
      </c>
      <c r="BJ159" s="17" t="s">
        <v>81</v>
      </c>
      <c r="BK159" s="224">
        <f>ROUND(I159*H159,2)</f>
        <v>0</v>
      </c>
      <c r="BL159" s="17" t="s">
        <v>115</v>
      </c>
      <c r="BM159" s="223" t="s">
        <v>424</v>
      </c>
    </row>
    <row r="160" s="2" customFormat="1">
      <c r="A160" s="38"/>
      <c r="B160" s="39"/>
      <c r="C160" s="40"/>
      <c r="D160" s="225" t="s">
        <v>166</v>
      </c>
      <c r="E160" s="40"/>
      <c r="F160" s="226" t="s">
        <v>278</v>
      </c>
      <c r="G160" s="40"/>
      <c r="H160" s="40"/>
      <c r="I160" s="227"/>
      <c r="J160" s="40"/>
      <c r="K160" s="40"/>
      <c r="L160" s="44"/>
      <c r="M160" s="228"/>
      <c r="N160" s="229"/>
      <c r="O160" s="84"/>
      <c r="P160" s="84"/>
      <c r="Q160" s="84"/>
      <c r="R160" s="84"/>
      <c r="S160" s="84"/>
      <c r="T160" s="85"/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T160" s="17" t="s">
        <v>166</v>
      </c>
      <c r="AU160" s="17" t="s">
        <v>83</v>
      </c>
    </row>
    <row r="161" s="2" customFormat="1">
      <c r="A161" s="38"/>
      <c r="B161" s="39"/>
      <c r="C161" s="40"/>
      <c r="D161" s="230" t="s">
        <v>168</v>
      </c>
      <c r="E161" s="40"/>
      <c r="F161" s="231" t="s">
        <v>279</v>
      </c>
      <c r="G161" s="40"/>
      <c r="H161" s="40"/>
      <c r="I161" s="227"/>
      <c r="J161" s="40"/>
      <c r="K161" s="40"/>
      <c r="L161" s="44"/>
      <c r="M161" s="228"/>
      <c r="N161" s="229"/>
      <c r="O161" s="84"/>
      <c r="P161" s="84"/>
      <c r="Q161" s="84"/>
      <c r="R161" s="84"/>
      <c r="S161" s="84"/>
      <c r="T161" s="85"/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T161" s="17" t="s">
        <v>168</v>
      </c>
      <c r="AU161" s="17" t="s">
        <v>83</v>
      </c>
    </row>
    <row r="162" s="13" customFormat="1">
      <c r="A162" s="13"/>
      <c r="B162" s="232"/>
      <c r="C162" s="233"/>
      <c r="D162" s="225" t="s">
        <v>170</v>
      </c>
      <c r="E162" s="234" t="s">
        <v>19</v>
      </c>
      <c r="F162" s="235" t="s">
        <v>425</v>
      </c>
      <c r="G162" s="233"/>
      <c r="H162" s="236">
        <v>0.21099999999999999</v>
      </c>
      <c r="I162" s="237"/>
      <c r="J162" s="233"/>
      <c r="K162" s="233"/>
      <c r="L162" s="238"/>
      <c r="M162" s="239"/>
      <c r="N162" s="240"/>
      <c r="O162" s="240"/>
      <c r="P162" s="240"/>
      <c r="Q162" s="240"/>
      <c r="R162" s="240"/>
      <c r="S162" s="240"/>
      <c r="T162" s="241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42" t="s">
        <v>170</v>
      </c>
      <c r="AU162" s="242" t="s">
        <v>83</v>
      </c>
      <c r="AV162" s="13" t="s">
        <v>83</v>
      </c>
      <c r="AW162" s="13" t="s">
        <v>34</v>
      </c>
      <c r="AX162" s="13" t="s">
        <v>73</v>
      </c>
      <c r="AY162" s="242" t="s">
        <v>159</v>
      </c>
    </row>
    <row r="163" s="2" customFormat="1" ht="16.5" customHeight="1">
      <c r="A163" s="38"/>
      <c r="B163" s="39"/>
      <c r="C163" s="212" t="s">
        <v>289</v>
      </c>
      <c r="D163" s="212" t="s">
        <v>160</v>
      </c>
      <c r="E163" s="213" t="s">
        <v>283</v>
      </c>
      <c r="F163" s="214" t="s">
        <v>284</v>
      </c>
      <c r="G163" s="215" t="s">
        <v>242</v>
      </c>
      <c r="H163" s="216">
        <v>0.92200000000000004</v>
      </c>
      <c r="I163" s="217"/>
      <c r="J163" s="218">
        <f>ROUND(I163*H163,2)</f>
        <v>0</v>
      </c>
      <c r="K163" s="214" t="s">
        <v>164</v>
      </c>
      <c r="L163" s="44"/>
      <c r="M163" s="219" t="s">
        <v>19</v>
      </c>
      <c r="N163" s="220" t="s">
        <v>44</v>
      </c>
      <c r="O163" s="84"/>
      <c r="P163" s="221">
        <f>O163*H163</f>
        <v>0</v>
      </c>
      <c r="Q163" s="221">
        <v>1.0627727797</v>
      </c>
      <c r="R163" s="221">
        <f>Q163*H163</f>
        <v>0.9798765028834</v>
      </c>
      <c r="S163" s="221">
        <v>0</v>
      </c>
      <c r="T163" s="222">
        <f>S163*H163</f>
        <v>0</v>
      </c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R163" s="223" t="s">
        <v>115</v>
      </c>
      <c r="AT163" s="223" t="s">
        <v>160</v>
      </c>
      <c r="AU163" s="223" t="s">
        <v>83</v>
      </c>
      <c r="AY163" s="17" t="s">
        <v>159</v>
      </c>
      <c r="BE163" s="224">
        <f>IF(N163="základní",J163,0)</f>
        <v>0</v>
      </c>
      <c r="BF163" s="224">
        <f>IF(N163="snížená",J163,0)</f>
        <v>0</v>
      </c>
      <c r="BG163" s="224">
        <f>IF(N163="zákl. přenesená",J163,0)</f>
        <v>0</v>
      </c>
      <c r="BH163" s="224">
        <f>IF(N163="sníž. přenesená",J163,0)</f>
        <v>0</v>
      </c>
      <c r="BI163" s="224">
        <f>IF(N163="nulová",J163,0)</f>
        <v>0</v>
      </c>
      <c r="BJ163" s="17" t="s">
        <v>81</v>
      </c>
      <c r="BK163" s="224">
        <f>ROUND(I163*H163,2)</f>
        <v>0</v>
      </c>
      <c r="BL163" s="17" t="s">
        <v>115</v>
      </c>
      <c r="BM163" s="223" t="s">
        <v>426</v>
      </c>
    </row>
    <row r="164" s="2" customFormat="1">
      <c r="A164" s="38"/>
      <c r="B164" s="39"/>
      <c r="C164" s="40"/>
      <c r="D164" s="225" t="s">
        <v>166</v>
      </c>
      <c r="E164" s="40"/>
      <c r="F164" s="226" t="s">
        <v>286</v>
      </c>
      <c r="G164" s="40"/>
      <c r="H164" s="40"/>
      <c r="I164" s="227"/>
      <c r="J164" s="40"/>
      <c r="K164" s="40"/>
      <c r="L164" s="44"/>
      <c r="M164" s="228"/>
      <c r="N164" s="229"/>
      <c r="O164" s="84"/>
      <c r="P164" s="84"/>
      <c r="Q164" s="84"/>
      <c r="R164" s="84"/>
      <c r="S164" s="84"/>
      <c r="T164" s="85"/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T164" s="17" t="s">
        <v>166</v>
      </c>
      <c r="AU164" s="17" t="s">
        <v>83</v>
      </c>
    </row>
    <row r="165" s="2" customFormat="1">
      <c r="A165" s="38"/>
      <c r="B165" s="39"/>
      <c r="C165" s="40"/>
      <c r="D165" s="230" t="s">
        <v>168</v>
      </c>
      <c r="E165" s="40"/>
      <c r="F165" s="231" t="s">
        <v>287</v>
      </c>
      <c r="G165" s="40"/>
      <c r="H165" s="40"/>
      <c r="I165" s="227"/>
      <c r="J165" s="40"/>
      <c r="K165" s="40"/>
      <c r="L165" s="44"/>
      <c r="M165" s="228"/>
      <c r="N165" s="229"/>
      <c r="O165" s="84"/>
      <c r="P165" s="84"/>
      <c r="Q165" s="84"/>
      <c r="R165" s="84"/>
      <c r="S165" s="84"/>
      <c r="T165" s="85"/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T165" s="17" t="s">
        <v>168</v>
      </c>
      <c r="AU165" s="17" t="s">
        <v>83</v>
      </c>
    </row>
    <row r="166" s="13" customFormat="1">
      <c r="A166" s="13"/>
      <c r="B166" s="232"/>
      <c r="C166" s="233"/>
      <c r="D166" s="225" t="s">
        <v>170</v>
      </c>
      <c r="E166" s="234" t="s">
        <v>19</v>
      </c>
      <c r="F166" s="235" t="s">
        <v>427</v>
      </c>
      <c r="G166" s="233"/>
      <c r="H166" s="236">
        <v>0.92200000000000004</v>
      </c>
      <c r="I166" s="237"/>
      <c r="J166" s="233"/>
      <c r="K166" s="233"/>
      <c r="L166" s="238"/>
      <c r="M166" s="239"/>
      <c r="N166" s="240"/>
      <c r="O166" s="240"/>
      <c r="P166" s="240"/>
      <c r="Q166" s="240"/>
      <c r="R166" s="240"/>
      <c r="S166" s="240"/>
      <c r="T166" s="241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42" t="s">
        <v>170</v>
      </c>
      <c r="AU166" s="242" t="s">
        <v>83</v>
      </c>
      <c r="AV166" s="13" t="s">
        <v>83</v>
      </c>
      <c r="AW166" s="13" t="s">
        <v>34</v>
      </c>
      <c r="AX166" s="13" t="s">
        <v>73</v>
      </c>
      <c r="AY166" s="242" t="s">
        <v>159</v>
      </c>
    </row>
    <row r="167" s="12" customFormat="1" ht="22.8" customHeight="1">
      <c r="A167" s="12"/>
      <c r="B167" s="196"/>
      <c r="C167" s="197"/>
      <c r="D167" s="198" t="s">
        <v>72</v>
      </c>
      <c r="E167" s="210" t="s">
        <v>346</v>
      </c>
      <c r="F167" s="210" t="s">
        <v>347</v>
      </c>
      <c r="G167" s="197"/>
      <c r="H167" s="197"/>
      <c r="I167" s="200"/>
      <c r="J167" s="211">
        <f>BK167</f>
        <v>0</v>
      </c>
      <c r="K167" s="197"/>
      <c r="L167" s="202"/>
      <c r="M167" s="203"/>
      <c r="N167" s="204"/>
      <c r="O167" s="204"/>
      <c r="P167" s="205">
        <f>SUM(P168:P170)</f>
        <v>0</v>
      </c>
      <c r="Q167" s="204"/>
      <c r="R167" s="205">
        <f>SUM(R168:R170)</f>
        <v>0</v>
      </c>
      <c r="S167" s="204"/>
      <c r="T167" s="206">
        <f>SUM(T168:T170)</f>
        <v>0</v>
      </c>
      <c r="U167" s="12"/>
      <c r="V167" s="12"/>
      <c r="W167" s="12"/>
      <c r="X167" s="12"/>
      <c r="Y167" s="12"/>
      <c r="Z167" s="12"/>
      <c r="AA167" s="12"/>
      <c r="AB167" s="12"/>
      <c r="AC167" s="12"/>
      <c r="AD167" s="12"/>
      <c r="AE167" s="12"/>
      <c r="AR167" s="207" t="s">
        <v>81</v>
      </c>
      <c r="AT167" s="208" t="s">
        <v>72</v>
      </c>
      <c r="AU167" s="208" t="s">
        <v>81</v>
      </c>
      <c r="AY167" s="207" t="s">
        <v>159</v>
      </c>
      <c r="BK167" s="209">
        <f>SUM(BK168:BK170)</f>
        <v>0</v>
      </c>
    </row>
    <row r="168" s="2" customFormat="1" ht="16.5" customHeight="1">
      <c r="A168" s="38"/>
      <c r="B168" s="39"/>
      <c r="C168" s="212" t="s">
        <v>428</v>
      </c>
      <c r="D168" s="212" t="s">
        <v>160</v>
      </c>
      <c r="E168" s="213" t="s">
        <v>429</v>
      </c>
      <c r="F168" s="214" t="s">
        <v>430</v>
      </c>
      <c r="G168" s="215" t="s">
        <v>242</v>
      </c>
      <c r="H168" s="216">
        <v>61.575000000000003</v>
      </c>
      <c r="I168" s="217"/>
      <c r="J168" s="218">
        <f>ROUND(I168*H168,2)</f>
        <v>0</v>
      </c>
      <c r="K168" s="214" t="s">
        <v>164</v>
      </c>
      <c r="L168" s="44"/>
      <c r="M168" s="219" t="s">
        <v>19</v>
      </c>
      <c r="N168" s="220" t="s">
        <v>44</v>
      </c>
      <c r="O168" s="84"/>
      <c r="P168" s="221">
        <f>O168*H168</f>
        <v>0</v>
      </c>
      <c r="Q168" s="221">
        <v>0</v>
      </c>
      <c r="R168" s="221">
        <f>Q168*H168</f>
        <v>0</v>
      </c>
      <c r="S168" s="221">
        <v>0</v>
      </c>
      <c r="T168" s="222">
        <f>S168*H168</f>
        <v>0</v>
      </c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R168" s="223" t="s">
        <v>115</v>
      </c>
      <c r="AT168" s="223" t="s">
        <v>160</v>
      </c>
      <c r="AU168" s="223" t="s">
        <v>83</v>
      </c>
      <c r="AY168" s="17" t="s">
        <v>159</v>
      </c>
      <c r="BE168" s="224">
        <f>IF(N168="základní",J168,0)</f>
        <v>0</v>
      </c>
      <c r="BF168" s="224">
        <f>IF(N168="snížená",J168,0)</f>
        <v>0</v>
      </c>
      <c r="BG168" s="224">
        <f>IF(N168="zákl. přenesená",J168,0)</f>
        <v>0</v>
      </c>
      <c r="BH168" s="224">
        <f>IF(N168="sníž. přenesená",J168,0)</f>
        <v>0</v>
      </c>
      <c r="BI168" s="224">
        <f>IF(N168="nulová",J168,0)</f>
        <v>0</v>
      </c>
      <c r="BJ168" s="17" t="s">
        <v>81</v>
      </c>
      <c r="BK168" s="224">
        <f>ROUND(I168*H168,2)</f>
        <v>0</v>
      </c>
      <c r="BL168" s="17" t="s">
        <v>115</v>
      </c>
      <c r="BM168" s="223" t="s">
        <v>431</v>
      </c>
    </row>
    <row r="169" s="2" customFormat="1">
      <c r="A169" s="38"/>
      <c r="B169" s="39"/>
      <c r="C169" s="40"/>
      <c r="D169" s="225" t="s">
        <v>166</v>
      </c>
      <c r="E169" s="40"/>
      <c r="F169" s="226" t="s">
        <v>432</v>
      </c>
      <c r="G169" s="40"/>
      <c r="H169" s="40"/>
      <c r="I169" s="227"/>
      <c r="J169" s="40"/>
      <c r="K169" s="40"/>
      <c r="L169" s="44"/>
      <c r="M169" s="228"/>
      <c r="N169" s="229"/>
      <c r="O169" s="84"/>
      <c r="P169" s="84"/>
      <c r="Q169" s="84"/>
      <c r="R169" s="84"/>
      <c r="S169" s="84"/>
      <c r="T169" s="85"/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T169" s="17" t="s">
        <v>166</v>
      </c>
      <c r="AU169" s="17" t="s">
        <v>83</v>
      </c>
    </row>
    <row r="170" s="2" customFormat="1">
      <c r="A170" s="38"/>
      <c r="B170" s="39"/>
      <c r="C170" s="40"/>
      <c r="D170" s="230" t="s">
        <v>168</v>
      </c>
      <c r="E170" s="40"/>
      <c r="F170" s="231" t="s">
        <v>433</v>
      </c>
      <c r="G170" s="40"/>
      <c r="H170" s="40"/>
      <c r="I170" s="227"/>
      <c r="J170" s="40"/>
      <c r="K170" s="40"/>
      <c r="L170" s="44"/>
      <c r="M170" s="228"/>
      <c r="N170" s="229"/>
      <c r="O170" s="84"/>
      <c r="P170" s="84"/>
      <c r="Q170" s="84"/>
      <c r="R170" s="84"/>
      <c r="S170" s="84"/>
      <c r="T170" s="85"/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T170" s="17" t="s">
        <v>168</v>
      </c>
      <c r="AU170" s="17" t="s">
        <v>83</v>
      </c>
    </row>
    <row r="171" s="12" customFormat="1" ht="25.92" customHeight="1">
      <c r="A171" s="12"/>
      <c r="B171" s="196"/>
      <c r="C171" s="197"/>
      <c r="D171" s="198" t="s">
        <v>72</v>
      </c>
      <c r="E171" s="199" t="s">
        <v>434</v>
      </c>
      <c r="F171" s="199" t="s">
        <v>435</v>
      </c>
      <c r="G171" s="197"/>
      <c r="H171" s="197"/>
      <c r="I171" s="200"/>
      <c r="J171" s="201">
        <f>BK171</f>
        <v>0</v>
      </c>
      <c r="K171" s="197"/>
      <c r="L171" s="202"/>
      <c r="M171" s="203"/>
      <c r="N171" s="204"/>
      <c r="O171" s="204"/>
      <c r="P171" s="205">
        <v>0</v>
      </c>
      <c r="Q171" s="204"/>
      <c r="R171" s="205">
        <v>0</v>
      </c>
      <c r="S171" s="204"/>
      <c r="T171" s="206">
        <v>0</v>
      </c>
      <c r="U171" s="12"/>
      <c r="V171" s="12"/>
      <c r="W171" s="12"/>
      <c r="X171" s="12"/>
      <c r="Y171" s="12"/>
      <c r="Z171" s="12"/>
      <c r="AA171" s="12"/>
      <c r="AB171" s="12"/>
      <c r="AC171" s="12"/>
      <c r="AD171" s="12"/>
      <c r="AE171" s="12"/>
      <c r="AR171" s="207" t="s">
        <v>112</v>
      </c>
      <c r="AT171" s="208" t="s">
        <v>72</v>
      </c>
      <c r="AU171" s="208" t="s">
        <v>73</v>
      </c>
      <c r="AY171" s="207" t="s">
        <v>159</v>
      </c>
      <c r="BK171" s="209">
        <v>0</v>
      </c>
    </row>
    <row r="172" s="12" customFormat="1" ht="25.92" customHeight="1">
      <c r="A172" s="12"/>
      <c r="B172" s="196"/>
      <c r="C172" s="197"/>
      <c r="D172" s="198" t="s">
        <v>72</v>
      </c>
      <c r="E172" s="199" t="s">
        <v>436</v>
      </c>
      <c r="F172" s="199" t="s">
        <v>437</v>
      </c>
      <c r="G172" s="197"/>
      <c r="H172" s="197"/>
      <c r="I172" s="200"/>
      <c r="J172" s="201">
        <f>BK172</f>
        <v>0</v>
      </c>
      <c r="K172" s="197"/>
      <c r="L172" s="202"/>
      <c r="M172" s="203"/>
      <c r="N172" s="204"/>
      <c r="O172" s="204"/>
      <c r="P172" s="205">
        <f>SUM(P173:P174)</f>
        <v>0</v>
      </c>
      <c r="Q172" s="204"/>
      <c r="R172" s="205">
        <f>SUM(R173:R174)</f>
        <v>0</v>
      </c>
      <c r="S172" s="204"/>
      <c r="T172" s="206">
        <f>SUM(T173:T174)</f>
        <v>0</v>
      </c>
      <c r="U172" s="12"/>
      <c r="V172" s="12"/>
      <c r="W172" s="12"/>
      <c r="X172" s="12"/>
      <c r="Y172" s="12"/>
      <c r="Z172" s="12"/>
      <c r="AA172" s="12"/>
      <c r="AB172" s="12"/>
      <c r="AC172" s="12"/>
      <c r="AD172" s="12"/>
      <c r="AE172" s="12"/>
      <c r="AR172" s="207" t="s">
        <v>115</v>
      </c>
      <c r="AT172" s="208" t="s">
        <v>72</v>
      </c>
      <c r="AU172" s="208" t="s">
        <v>73</v>
      </c>
      <c r="AY172" s="207" t="s">
        <v>159</v>
      </c>
      <c r="BK172" s="209">
        <f>SUM(BK173:BK174)</f>
        <v>0</v>
      </c>
    </row>
    <row r="173" s="2" customFormat="1" ht="16.5" customHeight="1">
      <c r="A173" s="38"/>
      <c r="B173" s="39"/>
      <c r="C173" s="212" t="s">
        <v>323</v>
      </c>
      <c r="D173" s="212" t="s">
        <v>160</v>
      </c>
      <c r="E173" s="213" t="s">
        <v>438</v>
      </c>
      <c r="F173" s="214" t="s">
        <v>439</v>
      </c>
      <c r="G173" s="215" t="s">
        <v>332</v>
      </c>
      <c r="H173" s="216">
        <v>2</v>
      </c>
      <c r="I173" s="217"/>
      <c r="J173" s="218">
        <f>ROUND(I173*H173,2)</f>
        <v>0</v>
      </c>
      <c r="K173" s="214" t="s">
        <v>19</v>
      </c>
      <c r="L173" s="44"/>
      <c r="M173" s="219" t="s">
        <v>19</v>
      </c>
      <c r="N173" s="220" t="s">
        <v>44</v>
      </c>
      <c r="O173" s="84"/>
      <c r="P173" s="221">
        <f>O173*H173</f>
        <v>0</v>
      </c>
      <c r="Q173" s="221">
        <v>0</v>
      </c>
      <c r="R173" s="221">
        <f>Q173*H173</f>
        <v>0</v>
      </c>
      <c r="S173" s="221">
        <v>0</v>
      </c>
      <c r="T173" s="222">
        <f>S173*H173</f>
        <v>0</v>
      </c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R173" s="223" t="s">
        <v>440</v>
      </c>
      <c r="AT173" s="223" t="s">
        <v>160</v>
      </c>
      <c r="AU173" s="223" t="s">
        <v>81</v>
      </c>
      <c r="AY173" s="17" t="s">
        <v>159</v>
      </c>
      <c r="BE173" s="224">
        <f>IF(N173="základní",J173,0)</f>
        <v>0</v>
      </c>
      <c r="BF173" s="224">
        <f>IF(N173="snížená",J173,0)</f>
        <v>0</v>
      </c>
      <c r="BG173" s="224">
        <f>IF(N173="zákl. přenesená",J173,0)</f>
        <v>0</v>
      </c>
      <c r="BH173" s="224">
        <f>IF(N173="sníž. přenesená",J173,0)</f>
        <v>0</v>
      </c>
      <c r="BI173" s="224">
        <f>IF(N173="nulová",J173,0)</f>
        <v>0</v>
      </c>
      <c r="BJ173" s="17" t="s">
        <v>81</v>
      </c>
      <c r="BK173" s="224">
        <f>ROUND(I173*H173,2)</f>
        <v>0</v>
      </c>
      <c r="BL173" s="17" t="s">
        <v>440</v>
      </c>
      <c r="BM173" s="223" t="s">
        <v>441</v>
      </c>
    </row>
    <row r="174" s="2" customFormat="1">
      <c r="A174" s="38"/>
      <c r="B174" s="39"/>
      <c r="C174" s="40"/>
      <c r="D174" s="225" t="s">
        <v>166</v>
      </c>
      <c r="E174" s="40"/>
      <c r="F174" s="226" t="s">
        <v>442</v>
      </c>
      <c r="G174" s="40"/>
      <c r="H174" s="40"/>
      <c r="I174" s="227"/>
      <c r="J174" s="40"/>
      <c r="K174" s="40"/>
      <c r="L174" s="44"/>
      <c r="M174" s="243"/>
      <c r="N174" s="244"/>
      <c r="O174" s="245"/>
      <c r="P174" s="245"/>
      <c r="Q174" s="245"/>
      <c r="R174" s="245"/>
      <c r="S174" s="245"/>
      <c r="T174" s="246"/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T174" s="17" t="s">
        <v>166</v>
      </c>
      <c r="AU174" s="17" t="s">
        <v>81</v>
      </c>
    </row>
    <row r="175" s="2" customFormat="1" ht="6.96" customHeight="1">
      <c r="A175" s="38"/>
      <c r="B175" s="59"/>
      <c r="C175" s="60"/>
      <c r="D175" s="60"/>
      <c r="E175" s="60"/>
      <c r="F175" s="60"/>
      <c r="G175" s="60"/>
      <c r="H175" s="60"/>
      <c r="I175" s="60"/>
      <c r="J175" s="60"/>
      <c r="K175" s="60"/>
      <c r="L175" s="44"/>
      <c r="M175" s="38"/>
      <c r="O175" s="38"/>
      <c r="P175" s="38"/>
      <c r="Q175" s="38"/>
      <c r="R175" s="38"/>
      <c r="S175" s="38"/>
      <c r="T175" s="38"/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</row>
  </sheetData>
  <sheetProtection sheet="1" autoFilter="0" formatColumns="0" formatRows="0" objects="1" scenarios="1" spinCount="100000" saltValue="O0S+ogSWVth4t/oKRQ7mMj6lscv1qvtl6pwCvNNoI6tPeUz/byGaOFFv9k5Eyb70sMP5wdp4g/QSxmtUl0n5MA==" hashValue="ffC2afyTRJR2sW2gHMZQkzB1g2UXRHhwQJHrD2hJShbOEfo1Q6MNG8fFhZfoh2cN3BeEClstOgdSNRMcZ0PJcg==" algorithmName="SHA-512" password="CC35"/>
  <autoFilter ref="C84:K174"/>
  <mergeCells count="9">
    <mergeCell ref="E7:H7"/>
    <mergeCell ref="E9:H9"/>
    <mergeCell ref="E18:H18"/>
    <mergeCell ref="E27:H27"/>
    <mergeCell ref="E48:H48"/>
    <mergeCell ref="E50:H50"/>
    <mergeCell ref="E75:H75"/>
    <mergeCell ref="E77:H77"/>
    <mergeCell ref="L2:V2"/>
  </mergeCells>
  <hyperlinks>
    <hyperlink ref="F90" r:id="rId1" display="https://podminky.urs.cz/item/CS_URS_2024_02/121151103"/>
    <hyperlink ref="F94" r:id="rId2" display="https://podminky.urs.cz/item/CS_URS_2024_02/122251101"/>
    <hyperlink ref="F98" r:id="rId3" display="https://podminky.urs.cz/item/CS_URS_2024_02/122351102"/>
    <hyperlink ref="F102" r:id="rId4" display="https://podminky.urs.cz/item/CS_URS_2024_02/167151102"/>
    <hyperlink ref="F107" r:id="rId5" display="https://podminky.urs.cz/item/CS_URS_2024_02/162451106"/>
    <hyperlink ref="F112" r:id="rId6" display="https://podminky.urs.cz/item/CS_URS_2024_02/171251101"/>
    <hyperlink ref="F116" r:id="rId7" display="https://podminky.urs.cz/item/CS_URS_2024_02/162751117"/>
    <hyperlink ref="F120" r:id="rId8" display="https://podminky.urs.cz/item/CS_URS_2024_02/162751119"/>
    <hyperlink ref="F124" r:id="rId9" display="https://podminky.urs.cz/item/CS_URS_2024_02/162751137"/>
    <hyperlink ref="F128" r:id="rId10" display="https://podminky.urs.cz/item/CS_URS_2024_02/162751139"/>
    <hyperlink ref="F132" r:id="rId11" display="https://podminky.urs.cz/item/CS_URS_2024_02/171251201"/>
    <hyperlink ref="F136" r:id="rId12" display="https://podminky.urs.cz/item/CS_URS_2024_02/171201221"/>
    <hyperlink ref="F141" r:id="rId13" display="https://podminky.urs.cz/item/CS_URS_2024_02/919726123"/>
    <hyperlink ref="F145" r:id="rId14" display="https://podminky.urs.cz/item/CS_URS_2024_02/213311113"/>
    <hyperlink ref="F149" r:id="rId15" display="https://podminky.urs.cz/item/CS_URS_2024_02/273322611"/>
    <hyperlink ref="F153" r:id="rId16" display="https://podminky.urs.cz/item/CS_URS_2024_02/273351121"/>
    <hyperlink ref="F157" r:id="rId17" display="https://podminky.urs.cz/item/CS_URS_2024_02/273351122"/>
    <hyperlink ref="F161" r:id="rId18" display="https://podminky.urs.cz/item/CS_URS_2024_02/273361821"/>
    <hyperlink ref="F165" r:id="rId19" display="https://podminky.urs.cz/item/CS_URS_2024_02/273362021"/>
    <hyperlink ref="F170" r:id="rId20" display="https://podminky.urs.cz/item/CS_URS_2024_02/998253010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2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89</v>
      </c>
    </row>
    <row r="3" s="1" customFormat="1" ht="6.96" customHeight="1">
      <c r="B3" s="138"/>
      <c r="C3" s="139"/>
      <c r="D3" s="139"/>
      <c r="E3" s="139"/>
      <c r="F3" s="139"/>
      <c r="G3" s="139"/>
      <c r="H3" s="139"/>
      <c r="I3" s="139"/>
      <c r="J3" s="139"/>
      <c r="K3" s="139"/>
      <c r="L3" s="20"/>
      <c r="AT3" s="17" t="s">
        <v>83</v>
      </c>
    </row>
    <row r="4" s="1" customFormat="1" ht="24.96" customHeight="1">
      <c r="B4" s="20"/>
      <c r="D4" s="140" t="s">
        <v>128</v>
      </c>
      <c r="L4" s="20"/>
      <c r="M4" s="141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42" t="s">
        <v>16</v>
      </c>
      <c r="L6" s="20"/>
    </row>
    <row r="7" s="1" customFormat="1" ht="16.5" customHeight="1">
      <c r="B7" s="20"/>
      <c r="E7" s="143" t="str">
        <f>'Rekapitulace stavby'!K6</f>
        <v>Sázava - sběrný dvůr</v>
      </c>
      <c r="F7" s="142"/>
      <c r="G7" s="142"/>
      <c r="H7" s="142"/>
      <c r="L7" s="20"/>
    </row>
    <row r="8" s="2" customFormat="1" ht="12" customHeight="1">
      <c r="A8" s="38"/>
      <c r="B8" s="44"/>
      <c r="C8" s="38"/>
      <c r="D8" s="142" t="s">
        <v>129</v>
      </c>
      <c r="E8" s="38"/>
      <c r="F8" s="38"/>
      <c r="G8" s="38"/>
      <c r="H8" s="38"/>
      <c r="I8" s="38"/>
      <c r="J8" s="38"/>
      <c r="K8" s="38"/>
      <c r="L8" s="144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45" t="s">
        <v>443</v>
      </c>
      <c r="F9" s="38"/>
      <c r="G9" s="38"/>
      <c r="H9" s="38"/>
      <c r="I9" s="38"/>
      <c r="J9" s="38"/>
      <c r="K9" s="38"/>
      <c r="L9" s="144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144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42" t="s">
        <v>18</v>
      </c>
      <c r="E11" s="38"/>
      <c r="F11" s="133" t="s">
        <v>19</v>
      </c>
      <c r="G11" s="38"/>
      <c r="H11" s="38"/>
      <c r="I11" s="142" t="s">
        <v>20</v>
      </c>
      <c r="J11" s="133" t="s">
        <v>19</v>
      </c>
      <c r="K11" s="38"/>
      <c r="L11" s="144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42" t="s">
        <v>21</v>
      </c>
      <c r="E12" s="38"/>
      <c r="F12" s="133" t="s">
        <v>33</v>
      </c>
      <c r="G12" s="38"/>
      <c r="H12" s="38"/>
      <c r="I12" s="142" t="s">
        <v>23</v>
      </c>
      <c r="J12" s="146" t="str">
        <f>'Rekapitulace stavby'!AN8</f>
        <v>14. 4. 2021</v>
      </c>
      <c r="K12" s="38"/>
      <c r="L12" s="144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144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42" t="s">
        <v>25</v>
      </c>
      <c r="E14" s="38"/>
      <c r="F14" s="38"/>
      <c r="G14" s="38"/>
      <c r="H14" s="38"/>
      <c r="I14" s="142" t="s">
        <v>26</v>
      </c>
      <c r="J14" s="133" t="str">
        <f>IF('Rekapitulace stavby'!AN10="","",'Rekapitulace stavby'!AN10)</f>
        <v>00236411</v>
      </c>
      <c r="K14" s="38"/>
      <c r="L14" s="144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33" t="str">
        <f>IF('Rekapitulace stavby'!E11="","",'Rekapitulace stavby'!E11)</f>
        <v>město Sázava</v>
      </c>
      <c r="F15" s="38"/>
      <c r="G15" s="38"/>
      <c r="H15" s="38"/>
      <c r="I15" s="142" t="s">
        <v>29</v>
      </c>
      <c r="J15" s="133" t="str">
        <f>IF('Rekapitulace stavby'!AN11="","",'Rekapitulace stavby'!AN11)</f>
        <v/>
      </c>
      <c r="K15" s="38"/>
      <c r="L15" s="144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144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42" t="s">
        <v>30</v>
      </c>
      <c r="E17" s="38"/>
      <c r="F17" s="38"/>
      <c r="G17" s="38"/>
      <c r="H17" s="38"/>
      <c r="I17" s="142" t="s">
        <v>26</v>
      </c>
      <c r="J17" s="33" t="str">
        <f>'Rekapitulace stavby'!AN13</f>
        <v>Vyplň údaj</v>
      </c>
      <c r="K17" s="38"/>
      <c r="L17" s="144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33"/>
      <c r="G18" s="133"/>
      <c r="H18" s="133"/>
      <c r="I18" s="142" t="s">
        <v>29</v>
      </c>
      <c r="J18" s="33" t="str">
        <f>'Rekapitulace stavby'!AN14</f>
        <v>Vyplň údaj</v>
      </c>
      <c r="K18" s="38"/>
      <c r="L18" s="144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144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42" t="s">
        <v>32</v>
      </c>
      <c r="E20" s="38"/>
      <c r="F20" s="38"/>
      <c r="G20" s="38"/>
      <c r="H20" s="38"/>
      <c r="I20" s="142" t="s">
        <v>26</v>
      </c>
      <c r="J20" s="133" t="str">
        <f>IF('Rekapitulace stavby'!AN16="","",'Rekapitulace stavby'!AN16)</f>
        <v/>
      </c>
      <c r="K20" s="38"/>
      <c r="L20" s="144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33" t="str">
        <f>IF('Rekapitulace stavby'!E17="","",'Rekapitulace stavby'!E17)</f>
        <v xml:space="preserve"> </v>
      </c>
      <c r="F21" s="38"/>
      <c r="G21" s="38"/>
      <c r="H21" s="38"/>
      <c r="I21" s="142" t="s">
        <v>29</v>
      </c>
      <c r="J21" s="133" t="str">
        <f>IF('Rekapitulace stavby'!AN17="","",'Rekapitulace stavby'!AN17)</f>
        <v/>
      </c>
      <c r="K21" s="38"/>
      <c r="L21" s="144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144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42" t="s">
        <v>35</v>
      </c>
      <c r="E23" s="38"/>
      <c r="F23" s="38"/>
      <c r="G23" s="38"/>
      <c r="H23" s="38"/>
      <c r="I23" s="142" t="s">
        <v>26</v>
      </c>
      <c r="J23" s="133" t="str">
        <f>IF('Rekapitulace stavby'!AN19="","",'Rekapitulace stavby'!AN19)</f>
        <v/>
      </c>
      <c r="K23" s="38"/>
      <c r="L23" s="144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33" t="str">
        <f>IF('Rekapitulace stavby'!E20="","",'Rekapitulace stavby'!E20)</f>
        <v>Marcel Cikánek</v>
      </c>
      <c r="F24" s="38"/>
      <c r="G24" s="38"/>
      <c r="H24" s="38"/>
      <c r="I24" s="142" t="s">
        <v>29</v>
      </c>
      <c r="J24" s="133" t="str">
        <f>IF('Rekapitulace stavby'!AN20="","",'Rekapitulace stavby'!AN20)</f>
        <v/>
      </c>
      <c r="K24" s="38"/>
      <c r="L24" s="144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144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42" t="s">
        <v>37</v>
      </c>
      <c r="E26" s="38"/>
      <c r="F26" s="38"/>
      <c r="G26" s="38"/>
      <c r="H26" s="38"/>
      <c r="I26" s="38"/>
      <c r="J26" s="38"/>
      <c r="K26" s="38"/>
      <c r="L26" s="144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47"/>
      <c r="B27" s="148"/>
      <c r="C27" s="147"/>
      <c r="D27" s="147"/>
      <c r="E27" s="149" t="s">
        <v>19</v>
      </c>
      <c r="F27" s="149"/>
      <c r="G27" s="149"/>
      <c r="H27" s="149"/>
      <c r="I27" s="147"/>
      <c r="J27" s="147"/>
      <c r="K27" s="147"/>
      <c r="L27" s="150"/>
      <c r="S27" s="147"/>
      <c r="T27" s="147"/>
      <c r="U27" s="147"/>
      <c r="V27" s="147"/>
      <c r="W27" s="147"/>
      <c r="X27" s="147"/>
      <c r="Y27" s="147"/>
      <c r="Z27" s="147"/>
      <c r="AA27" s="147"/>
      <c r="AB27" s="147"/>
      <c r="AC27" s="147"/>
      <c r="AD27" s="147"/>
      <c r="AE27" s="147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144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51"/>
      <c r="E29" s="151"/>
      <c r="F29" s="151"/>
      <c r="G29" s="151"/>
      <c r="H29" s="151"/>
      <c r="I29" s="151"/>
      <c r="J29" s="151"/>
      <c r="K29" s="151"/>
      <c r="L29" s="144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52" t="s">
        <v>39</v>
      </c>
      <c r="E30" s="38"/>
      <c r="F30" s="38"/>
      <c r="G30" s="38"/>
      <c r="H30" s="38"/>
      <c r="I30" s="38"/>
      <c r="J30" s="153">
        <f>ROUND(J86, 2)</f>
        <v>0</v>
      </c>
      <c r="K30" s="38"/>
      <c r="L30" s="144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51"/>
      <c r="E31" s="151"/>
      <c r="F31" s="151"/>
      <c r="G31" s="151"/>
      <c r="H31" s="151"/>
      <c r="I31" s="151"/>
      <c r="J31" s="151"/>
      <c r="K31" s="151"/>
      <c r="L31" s="144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54" t="s">
        <v>41</v>
      </c>
      <c r="G32" s="38"/>
      <c r="H32" s="38"/>
      <c r="I32" s="154" t="s">
        <v>40</v>
      </c>
      <c r="J32" s="154" t="s">
        <v>42</v>
      </c>
      <c r="K32" s="38"/>
      <c r="L32" s="144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55" t="s">
        <v>43</v>
      </c>
      <c r="E33" s="142" t="s">
        <v>44</v>
      </c>
      <c r="F33" s="156">
        <f>ROUND((SUM(BE86:BE253)),  2)</f>
        <v>0</v>
      </c>
      <c r="G33" s="38"/>
      <c r="H33" s="38"/>
      <c r="I33" s="157">
        <v>0.20999999999999999</v>
      </c>
      <c r="J33" s="156">
        <f>ROUND(((SUM(BE86:BE253))*I33),  2)</f>
        <v>0</v>
      </c>
      <c r="K33" s="38"/>
      <c r="L33" s="144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42" t="s">
        <v>45</v>
      </c>
      <c r="F34" s="156">
        <f>ROUND((SUM(BF86:BF253)),  2)</f>
        <v>0</v>
      </c>
      <c r="G34" s="38"/>
      <c r="H34" s="38"/>
      <c r="I34" s="157">
        <v>0.12</v>
      </c>
      <c r="J34" s="156">
        <f>ROUND(((SUM(BF86:BF253))*I34),  2)</f>
        <v>0</v>
      </c>
      <c r="K34" s="38"/>
      <c r="L34" s="144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42" t="s">
        <v>46</v>
      </c>
      <c r="F35" s="156">
        <f>ROUND((SUM(BG86:BG253)),  2)</f>
        <v>0</v>
      </c>
      <c r="G35" s="38"/>
      <c r="H35" s="38"/>
      <c r="I35" s="157">
        <v>0.20999999999999999</v>
      </c>
      <c r="J35" s="156">
        <f>0</f>
        <v>0</v>
      </c>
      <c r="K35" s="38"/>
      <c r="L35" s="144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42" t="s">
        <v>47</v>
      </c>
      <c r="F36" s="156">
        <f>ROUND((SUM(BH86:BH253)),  2)</f>
        <v>0</v>
      </c>
      <c r="G36" s="38"/>
      <c r="H36" s="38"/>
      <c r="I36" s="157">
        <v>0.12</v>
      </c>
      <c r="J36" s="156">
        <f>0</f>
        <v>0</v>
      </c>
      <c r="K36" s="38"/>
      <c r="L36" s="144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42" t="s">
        <v>48</v>
      </c>
      <c r="F37" s="156">
        <f>ROUND((SUM(BI86:BI253)),  2)</f>
        <v>0</v>
      </c>
      <c r="G37" s="38"/>
      <c r="H37" s="38"/>
      <c r="I37" s="157">
        <v>0</v>
      </c>
      <c r="J37" s="156">
        <f>0</f>
        <v>0</v>
      </c>
      <c r="K37" s="38"/>
      <c r="L37" s="144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144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58"/>
      <c r="D39" s="159" t="s">
        <v>49</v>
      </c>
      <c r="E39" s="160"/>
      <c r="F39" s="160"/>
      <c r="G39" s="161" t="s">
        <v>50</v>
      </c>
      <c r="H39" s="162" t="s">
        <v>51</v>
      </c>
      <c r="I39" s="160"/>
      <c r="J39" s="163">
        <f>SUM(J30:J37)</f>
        <v>0</v>
      </c>
      <c r="K39" s="164"/>
      <c r="L39" s="144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165"/>
      <c r="C40" s="166"/>
      <c r="D40" s="166"/>
      <c r="E40" s="166"/>
      <c r="F40" s="166"/>
      <c r="G40" s="166"/>
      <c r="H40" s="166"/>
      <c r="I40" s="166"/>
      <c r="J40" s="166"/>
      <c r="K40" s="166"/>
      <c r="L40" s="144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4" s="2" customFormat="1" ht="6.96" customHeight="1">
      <c r="A44" s="38"/>
      <c r="B44" s="167"/>
      <c r="C44" s="168"/>
      <c r="D44" s="168"/>
      <c r="E44" s="168"/>
      <c r="F44" s="168"/>
      <c r="G44" s="168"/>
      <c r="H44" s="168"/>
      <c r="I44" s="168"/>
      <c r="J44" s="168"/>
      <c r="K44" s="168"/>
      <c r="L44" s="144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</row>
    <row r="45" s="2" customFormat="1" ht="24.96" customHeight="1">
      <c r="A45" s="38"/>
      <c r="B45" s="39"/>
      <c r="C45" s="23" t="s">
        <v>131</v>
      </c>
      <c r="D45" s="40"/>
      <c r="E45" s="40"/>
      <c r="F45" s="40"/>
      <c r="G45" s="40"/>
      <c r="H45" s="40"/>
      <c r="I45" s="40"/>
      <c r="J45" s="40"/>
      <c r="K45" s="40"/>
      <c r="L45" s="144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</row>
    <row r="46" s="2" customFormat="1" ht="6.96" customHeight="1">
      <c r="A46" s="38"/>
      <c r="B46" s="39"/>
      <c r="C46" s="40"/>
      <c r="D46" s="40"/>
      <c r="E46" s="40"/>
      <c r="F46" s="40"/>
      <c r="G46" s="40"/>
      <c r="H46" s="40"/>
      <c r="I46" s="40"/>
      <c r="J46" s="40"/>
      <c r="K46" s="40"/>
      <c r="L46" s="144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</row>
    <row r="47" s="2" customFormat="1" ht="12" customHeight="1">
      <c r="A47" s="38"/>
      <c r="B47" s="39"/>
      <c r="C47" s="32" t="s">
        <v>16</v>
      </c>
      <c r="D47" s="40"/>
      <c r="E47" s="40"/>
      <c r="F47" s="40"/>
      <c r="G47" s="40"/>
      <c r="H47" s="40"/>
      <c r="I47" s="40"/>
      <c r="J47" s="40"/>
      <c r="K47" s="40"/>
      <c r="L47" s="144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</row>
    <row r="48" s="2" customFormat="1" ht="16.5" customHeight="1">
      <c r="A48" s="38"/>
      <c r="B48" s="39"/>
      <c r="C48" s="40"/>
      <c r="D48" s="40"/>
      <c r="E48" s="169" t="str">
        <f>E7</f>
        <v>Sázava - sběrný dvůr</v>
      </c>
      <c r="F48" s="32"/>
      <c r="G48" s="32"/>
      <c r="H48" s="32"/>
      <c r="I48" s="40"/>
      <c r="J48" s="40"/>
      <c r="K48" s="40"/>
      <c r="L48" s="144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</row>
    <row r="49" s="2" customFormat="1" ht="12" customHeight="1">
      <c r="A49" s="38"/>
      <c r="B49" s="39"/>
      <c r="C49" s="32" t="s">
        <v>129</v>
      </c>
      <c r="D49" s="40"/>
      <c r="E49" s="40"/>
      <c r="F49" s="40"/>
      <c r="G49" s="40"/>
      <c r="H49" s="40"/>
      <c r="I49" s="40"/>
      <c r="J49" s="40"/>
      <c r="K49" s="40"/>
      <c r="L49" s="144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</row>
    <row r="50" s="2" customFormat="1" ht="16.5" customHeight="1">
      <c r="A50" s="38"/>
      <c r="B50" s="39"/>
      <c r="C50" s="40"/>
      <c r="D50" s="40"/>
      <c r="E50" s="69" t="str">
        <f>E9</f>
        <v>Etapa 1 - SO 03 - Provozní objekt</v>
      </c>
      <c r="F50" s="40"/>
      <c r="G50" s="40"/>
      <c r="H50" s="40"/>
      <c r="I50" s="40"/>
      <c r="J50" s="40"/>
      <c r="K50" s="40"/>
      <c r="L50" s="144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</row>
    <row r="51" s="2" customFormat="1" ht="6.96" customHeight="1">
      <c r="A51" s="38"/>
      <c r="B51" s="39"/>
      <c r="C51" s="40"/>
      <c r="D51" s="40"/>
      <c r="E51" s="40"/>
      <c r="F51" s="40"/>
      <c r="G51" s="40"/>
      <c r="H51" s="40"/>
      <c r="I51" s="40"/>
      <c r="J51" s="40"/>
      <c r="K51" s="40"/>
      <c r="L51" s="144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</row>
    <row r="52" s="2" customFormat="1" ht="12" customHeight="1">
      <c r="A52" s="38"/>
      <c r="B52" s="39"/>
      <c r="C52" s="32" t="s">
        <v>21</v>
      </c>
      <c r="D52" s="40"/>
      <c r="E52" s="40"/>
      <c r="F52" s="27" t="str">
        <f>F12</f>
        <v xml:space="preserve"> </v>
      </c>
      <c r="G52" s="40"/>
      <c r="H52" s="40"/>
      <c r="I52" s="32" t="s">
        <v>23</v>
      </c>
      <c r="J52" s="72" t="str">
        <f>IF(J12="","",J12)</f>
        <v>14. 4. 2021</v>
      </c>
      <c r="K52" s="40"/>
      <c r="L52" s="144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</row>
    <row r="53" s="2" customFormat="1" ht="6.96" customHeight="1">
      <c r="A53" s="38"/>
      <c r="B53" s="39"/>
      <c r="C53" s="40"/>
      <c r="D53" s="40"/>
      <c r="E53" s="40"/>
      <c r="F53" s="40"/>
      <c r="G53" s="40"/>
      <c r="H53" s="40"/>
      <c r="I53" s="40"/>
      <c r="J53" s="40"/>
      <c r="K53" s="40"/>
      <c r="L53" s="144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</row>
    <row r="54" s="2" customFormat="1" ht="15.15" customHeight="1">
      <c r="A54" s="38"/>
      <c r="B54" s="39"/>
      <c r="C54" s="32" t="s">
        <v>25</v>
      </c>
      <c r="D54" s="40"/>
      <c r="E54" s="40"/>
      <c r="F54" s="27" t="str">
        <f>E15</f>
        <v>město Sázava</v>
      </c>
      <c r="G54" s="40"/>
      <c r="H54" s="40"/>
      <c r="I54" s="32" t="s">
        <v>32</v>
      </c>
      <c r="J54" s="36" t="str">
        <f>E21</f>
        <v xml:space="preserve"> </v>
      </c>
      <c r="K54" s="40"/>
      <c r="L54" s="144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</row>
    <row r="55" s="2" customFormat="1" ht="15.15" customHeight="1">
      <c r="A55" s="38"/>
      <c r="B55" s="39"/>
      <c r="C55" s="32" t="s">
        <v>30</v>
      </c>
      <c r="D55" s="40"/>
      <c r="E55" s="40"/>
      <c r="F55" s="27" t="str">
        <f>IF(E18="","",E18)</f>
        <v>Vyplň údaj</v>
      </c>
      <c r="G55" s="40"/>
      <c r="H55" s="40"/>
      <c r="I55" s="32" t="s">
        <v>35</v>
      </c>
      <c r="J55" s="36" t="str">
        <f>E24</f>
        <v>Marcel Cikánek</v>
      </c>
      <c r="K55" s="40"/>
      <c r="L55" s="144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</row>
    <row r="56" s="2" customFormat="1" ht="10.32" customHeight="1">
      <c r="A56" s="38"/>
      <c r="B56" s="39"/>
      <c r="C56" s="40"/>
      <c r="D56" s="40"/>
      <c r="E56" s="40"/>
      <c r="F56" s="40"/>
      <c r="G56" s="40"/>
      <c r="H56" s="40"/>
      <c r="I56" s="40"/>
      <c r="J56" s="40"/>
      <c r="K56" s="40"/>
      <c r="L56" s="144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</row>
    <row r="57" s="2" customFormat="1" ht="29.28" customHeight="1">
      <c r="A57" s="38"/>
      <c r="B57" s="39"/>
      <c r="C57" s="170" t="s">
        <v>132</v>
      </c>
      <c r="D57" s="171"/>
      <c r="E57" s="171"/>
      <c r="F57" s="171"/>
      <c r="G57" s="171"/>
      <c r="H57" s="171"/>
      <c r="I57" s="171"/>
      <c r="J57" s="172" t="s">
        <v>133</v>
      </c>
      <c r="K57" s="171"/>
      <c r="L57" s="144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</row>
    <row r="58" s="2" customFormat="1" ht="10.32" customHeight="1">
      <c r="A58" s="38"/>
      <c r="B58" s="39"/>
      <c r="C58" s="40"/>
      <c r="D58" s="40"/>
      <c r="E58" s="40"/>
      <c r="F58" s="40"/>
      <c r="G58" s="40"/>
      <c r="H58" s="40"/>
      <c r="I58" s="40"/>
      <c r="J58" s="40"/>
      <c r="K58" s="40"/>
      <c r="L58" s="144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</row>
    <row r="59" s="2" customFormat="1" ht="22.8" customHeight="1">
      <c r="A59" s="38"/>
      <c r="B59" s="39"/>
      <c r="C59" s="173" t="s">
        <v>71</v>
      </c>
      <c r="D59" s="40"/>
      <c r="E59" s="40"/>
      <c r="F59" s="40"/>
      <c r="G59" s="40"/>
      <c r="H59" s="40"/>
      <c r="I59" s="40"/>
      <c r="J59" s="102">
        <f>J86</f>
        <v>0</v>
      </c>
      <c r="K59" s="40"/>
      <c r="L59" s="144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U59" s="17" t="s">
        <v>134</v>
      </c>
    </row>
    <row r="60" s="9" customFormat="1" ht="24.96" customHeight="1">
      <c r="A60" s="9"/>
      <c r="B60" s="174"/>
      <c r="C60" s="175"/>
      <c r="D60" s="176" t="s">
        <v>135</v>
      </c>
      <c r="E60" s="177"/>
      <c r="F60" s="177"/>
      <c r="G60" s="177"/>
      <c r="H60" s="177"/>
      <c r="I60" s="177"/>
      <c r="J60" s="178">
        <f>J87</f>
        <v>0</v>
      </c>
      <c r="K60" s="175"/>
      <c r="L60" s="17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80"/>
      <c r="C61" s="125"/>
      <c r="D61" s="181" t="s">
        <v>136</v>
      </c>
      <c r="E61" s="182"/>
      <c r="F61" s="182"/>
      <c r="G61" s="182"/>
      <c r="H61" s="182"/>
      <c r="I61" s="182"/>
      <c r="J61" s="183">
        <f>J88</f>
        <v>0</v>
      </c>
      <c r="K61" s="125"/>
      <c r="L61" s="184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80"/>
      <c r="C62" s="125"/>
      <c r="D62" s="181" t="s">
        <v>444</v>
      </c>
      <c r="E62" s="182"/>
      <c r="F62" s="182"/>
      <c r="G62" s="182"/>
      <c r="H62" s="182"/>
      <c r="I62" s="182"/>
      <c r="J62" s="183">
        <f>J141</f>
        <v>0</v>
      </c>
      <c r="K62" s="125"/>
      <c r="L62" s="184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80"/>
      <c r="C63" s="125"/>
      <c r="D63" s="181" t="s">
        <v>445</v>
      </c>
      <c r="E63" s="182"/>
      <c r="F63" s="182"/>
      <c r="G63" s="182"/>
      <c r="H63" s="182"/>
      <c r="I63" s="182"/>
      <c r="J63" s="183">
        <f>J150</f>
        <v>0</v>
      </c>
      <c r="K63" s="125"/>
      <c r="L63" s="184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9" customFormat="1" ht="24.96" customHeight="1">
      <c r="A64" s="9"/>
      <c r="B64" s="174"/>
      <c r="C64" s="175"/>
      <c r="D64" s="176" t="s">
        <v>141</v>
      </c>
      <c r="E64" s="177"/>
      <c r="F64" s="177"/>
      <c r="G64" s="177"/>
      <c r="H64" s="177"/>
      <c r="I64" s="177"/>
      <c r="J64" s="178">
        <f>J192</f>
        <v>0</v>
      </c>
      <c r="K64" s="175"/>
      <c r="L64" s="17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10" customFormat="1" ht="19.92" customHeight="1">
      <c r="A65" s="10"/>
      <c r="B65" s="180"/>
      <c r="C65" s="125"/>
      <c r="D65" s="181" t="s">
        <v>446</v>
      </c>
      <c r="E65" s="182"/>
      <c r="F65" s="182"/>
      <c r="G65" s="182"/>
      <c r="H65" s="182"/>
      <c r="I65" s="182"/>
      <c r="J65" s="183">
        <f>J193</f>
        <v>0</v>
      </c>
      <c r="K65" s="125"/>
      <c r="L65" s="184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9" customFormat="1" ht="24.96" customHeight="1">
      <c r="A66" s="9"/>
      <c r="B66" s="174"/>
      <c r="C66" s="175"/>
      <c r="D66" s="176" t="s">
        <v>375</v>
      </c>
      <c r="E66" s="177"/>
      <c r="F66" s="177"/>
      <c r="G66" s="177"/>
      <c r="H66" s="177"/>
      <c r="I66" s="177"/>
      <c r="J66" s="178">
        <f>J239</f>
        <v>0</v>
      </c>
      <c r="K66" s="175"/>
      <c r="L66" s="17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</row>
    <row r="67" s="2" customFormat="1" ht="21.84" customHeight="1">
      <c r="A67" s="38"/>
      <c r="B67" s="39"/>
      <c r="C67" s="40"/>
      <c r="D67" s="40"/>
      <c r="E67" s="40"/>
      <c r="F67" s="40"/>
      <c r="G67" s="40"/>
      <c r="H67" s="40"/>
      <c r="I67" s="40"/>
      <c r="J67" s="40"/>
      <c r="K67" s="40"/>
      <c r="L67" s="144"/>
      <c r="S67" s="38"/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E67" s="38"/>
    </row>
    <row r="68" s="2" customFormat="1" ht="6.96" customHeight="1">
      <c r="A68" s="38"/>
      <c r="B68" s="59"/>
      <c r="C68" s="60"/>
      <c r="D68" s="60"/>
      <c r="E68" s="60"/>
      <c r="F68" s="60"/>
      <c r="G68" s="60"/>
      <c r="H68" s="60"/>
      <c r="I68" s="60"/>
      <c r="J68" s="60"/>
      <c r="K68" s="60"/>
      <c r="L68" s="144"/>
      <c r="S68" s="38"/>
      <c r="T68" s="38"/>
      <c r="U68" s="38"/>
      <c r="V68" s="38"/>
      <c r="W68" s="38"/>
      <c r="X68" s="38"/>
      <c r="Y68" s="38"/>
      <c r="Z68" s="38"/>
      <c r="AA68" s="38"/>
      <c r="AB68" s="38"/>
      <c r="AC68" s="38"/>
      <c r="AD68" s="38"/>
      <c r="AE68" s="38"/>
    </row>
    <row r="72" s="2" customFormat="1" ht="6.96" customHeight="1">
      <c r="A72" s="38"/>
      <c r="B72" s="61"/>
      <c r="C72" s="62"/>
      <c r="D72" s="62"/>
      <c r="E72" s="62"/>
      <c r="F72" s="62"/>
      <c r="G72" s="62"/>
      <c r="H72" s="62"/>
      <c r="I72" s="62"/>
      <c r="J72" s="62"/>
      <c r="K72" s="62"/>
      <c r="L72" s="144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</row>
    <row r="73" s="2" customFormat="1" ht="24.96" customHeight="1">
      <c r="A73" s="38"/>
      <c r="B73" s="39"/>
      <c r="C73" s="23" t="s">
        <v>144</v>
      </c>
      <c r="D73" s="40"/>
      <c r="E73" s="40"/>
      <c r="F73" s="40"/>
      <c r="G73" s="40"/>
      <c r="H73" s="40"/>
      <c r="I73" s="40"/>
      <c r="J73" s="40"/>
      <c r="K73" s="40"/>
      <c r="L73" s="144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</row>
    <row r="74" s="2" customFormat="1" ht="6.96" customHeight="1">
      <c r="A74" s="38"/>
      <c r="B74" s="39"/>
      <c r="C74" s="40"/>
      <c r="D74" s="40"/>
      <c r="E74" s="40"/>
      <c r="F74" s="40"/>
      <c r="G74" s="40"/>
      <c r="H74" s="40"/>
      <c r="I74" s="40"/>
      <c r="J74" s="40"/>
      <c r="K74" s="40"/>
      <c r="L74" s="144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</row>
    <row r="75" s="2" customFormat="1" ht="12" customHeight="1">
      <c r="A75" s="38"/>
      <c r="B75" s="39"/>
      <c r="C75" s="32" t="s">
        <v>16</v>
      </c>
      <c r="D75" s="40"/>
      <c r="E75" s="40"/>
      <c r="F75" s="40"/>
      <c r="G75" s="40"/>
      <c r="H75" s="40"/>
      <c r="I75" s="40"/>
      <c r="J75" s="40"/>
      <c r="K75" s="40"/>
      <c r="L75" s="144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</row>
    <row r="76" s="2" customFormat="1" ht="16.5" customHeight="1">
      <c r="A76" s="38"/>
      <c r="B76" s="39"/>
      <c r="C76" s="40"/>
      <c r="D76" s="40"/>
      <c r="E76" s="169" t="str">
        <f>E7</f>
        <v>Sázava - sběrný dvůr</v>
      </c>
      <c r="F76" s="32"/>
      <c r="G76" s="32"/>
      <c r="H76" s="32"/>
      <c r="I76" s="40"/>
      <c r="J76" s="40"/>
      <c r="K76" s="40"/>
      <c r="L76" s="144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2" customHeight="1">
      <c r="A77" s="38"/>
      <c r="B77" s="39"/>
      <c r="C77" s="32" t="s">
        <v>129</v>
      </c>
      <c r="D77" s="40"/>
      <c r="E77" s="40"/>
      <c r="F77" s="40"/>
      <c r="G77" s="40"/>
      <c r="H77" s="40"/>
      <c r="I77" s="40"/>
      <c r="J77" s="40"/>
      <c r="K77" s="40"/>
      <c r="L77" s="144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78" s="2" customFormat="1" ht="16.5" customHeight="1">
      <c r="A78" s="38"/>
      <c r="B78" s="39"/>
      <c r="C78" s="40"/>
      <c r="D78" s="40"/>
      <c r="E78" s="69" t="str">
        <f>E9</f>
        <v>Etapa 1 - SO 03 - Provozní objekt</v>
      </c>
      <c r="F78" s="40"/>
      <c r="G78" s="40"/>
      <c r="H78" s="40"/>
      <c r="I78" s="40"/>
      <c r="J78" s="40"/>
      <c r="K78" s="40"/>
      <c r="L78" s="144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</row>
    <row r="79" s="2" customFormat="1" ht="6.96" customHeight="1">
      <c r="A79" s="38"/>
      <c r="B79" s="39"/>
      <c r="C79" s="40"/>
      <c r="D79" s="40"/>
      <c r="E79" s="40"/>
      <c r="F79" s="40"/>
      <c r="G79" s="40"/>
      <c r="H79" s="40"/>
      <c r="I79" s="40"/>
      <c r="J79" s="40"/>
      <c r="K79" s="40"/>
      <c r="L79" s="144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</row>
    <row r="80" s="2" customFormat="1" ht="12" customHeight="1">
      <c r="A80" s="38"/>
      <c r="B80" s="39"/>
      <c r="C80" s="32" t="s">
        <v>21</v>
      </c>
      <c r="D80" s="40"/>
      <c r="E80" s="40"/>
      <c r="F80" s="27" t="str">
        <f>F12</f>
        <v xml:space="preserve"> </v>
      </c>
      <c r="G80" s="40"/>
      <c r="H80" s="40"/>
      <c r="I80" s="32" t="s">
        <v>23</v>
      </c>
      <c r="J80" s="72" t="str">
        <f>IF(J12="","",J12)</f>
        <v>14. 4. 2021</v>
      </c>
      <c r="K80" s="40"/>
      <c r="L80" s="144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</row>
    <row r="81" s="2" customFormat="1" ht="6.96" customHeight="1">
      <c r="A81" s="38"/>
      <c r="B81" s="39"/>
      <c r="C81" s="40"/>
      <c r="D81" s="40"/>
      <c r="E81" s="40"/>
      <c r="F81" s="40"/>
      <c r="G81" s="40"/>
      <c r="H81" s="40"/>
      <c r="I81" s="40"/>
      <c r="J81" s="40"/>
      <c r="K81" s="40"/>
      <c r="L81" s="144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15.15" customHeight="1">
      <c r="A82" s="38"/>
      <c r="B82" s="39"/>
      <c r="C82" s="32" t="s">
        <v>25</v>
      </c>
      <c r="D82" s="40"/>
      <c r="E82" s="40"/>
      <c r="F82" s="27" t="str">
        <f>E15</f>
        <v>město Sázava</v>
      </c>
      <c r="G82" s="40"/>
      <c r="H82" s="40"/>
      <c r="I82" s="32" t="s">
        <v>32</v>
      </c>
      <c r="J82" s="36" t="str">
        <f>E21</f>
        <v xml:space="preserve"> </v>
      </c>
      <c r="K82" s="40"/>
      <c r="L82" s="144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15.15" customHeight="1">
      <c r="A83" s="38"/>
      <c r="B83" s="39"/>
      <c r="C83" s="32" t="s">
        <v>30</v>
      </c>
      <c r="D83" s="40"/>
      <c r="E83" s="40"/>
      <c r="F83" s="27" t="str">
        <f>IF(E18="","",E18)</f>
        <v>Vyplň údaj</v>
      </c>
      <c r="G83" s="40"/>
      <c r="H83" s="40"/>
      <c r="I83" s="32" t="s">
        <v>35</v>
      </c>
      <c r="J83" s="36" t="str">
        <f>E24</f>
        <v>Marcel Cikánek</v>
      </c>
      <c r="K83" s="40"/>
      <c r="L83" s="144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0.32" customHeight="1">
      <c r="A84" s="38"/>
      <c r="B84" s="39"/>
      <c r="C84" s="40"/>
      <c r="D84" s="40"/>
      <c r="E84" s="40"/>
      <c r="F84" s="40"/>
      <c r="G84" s="40"/>
      <c r="H84" s="40"/>
      <c r="I84" s="40"/>
      <c r="J84" s="40"/>
      <c r="K84" s="40"/>
      <c r="L84" s="144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11" customFormat="1" ht="29.28" customHeight="1">
      <c r="A85" s="185"/>
      <c r="B85" s="186"/>
      <c r="C85" s="187" t="s">
        <v>145</v>
      </c>
      <c r="D85" s="188" t="s">
        <v>58</v>
      </c>
      <c r="E85" s="188" t="s">
        <v>54</v>
      </c>
      <c r="F85" s="188" t="s">
        <v>55</v>
      </c>
      <c r="G85" s="188" t="s">
        <v>146</v>
      </c>
      <c r="H85" s="188" t="s">
        <v>147</v>
      </c>
      <c r="I85" s="188" t="s">
        <v>148</v>
      </c>
      <c r="J85" s="188" t="s">
        <v>133</v>
      </c>
      <c r="K85" s="189" t="s">
        <v>149</v>
      </c>
      <c r="L85" s="190"/>
      <c r="M85" s="92" t="s">
        <v>19</v>
      </c>
      <c r="N85" s="93" t="s">
        <v>43</v>
      </c>
      <c r="O85" s="93" t="s">
        <v>150</v>
      </c>
      <c r="P85" s="93" t="s">
        <v>151</v>
      </c>
      <c r="Q85" s="93" t="s">
        <v>152</v>
      </c>
      <c r="R85" s="93" t="s">
        <v>153</v>
      </c>
      <c r="S85" s="93" t="s">
        <v>154</v>
      </c>
      <c r="T85" s="94" t="s">
        <v>155</v>
      </c>
      <c r="U85" s="185"/>
      <c r="V85" s="185"/>
      <c r="W85" s="185"/>
      <c r="X85" s="185"/>
      <c r="Y85" s="185"/>
      <c r="Z85" s="185"/>
      <c r="AA85" s="185"/>
      <c r="AB85" s="185"/>
      <c r="AC85" s="185"/>
      <c r="AD85" s="185"/>
      <c r="AE85" s="185"/>
    </row>
    <row r="86" s="2" customFormat="1" ht="22.8" customHeight="1">
      <c r="A86" s="38"/>
      <c r="B86" s="39"/>
      <c r="C86" s="99" t="s">
        <v>156</v>
      </c>
      <c r="D86" s="40"/>
      <c r="E86" s="40"/>
      <c r="F86" s="40"/>
      <c r="G86" s="40"/>
      <c r="H86" s="40"/>
      <c r="I86" s="40"/>
      <c r="J86" s="191">
        <f>BK86</f>
        <v>0</v>
      </c>
      <c r="K86" s="40"/>
      <c r="L86" s="44"/>
      <c r="M86" s="95"/>
      <c r="N86" s="192"/>
      <c r="O86" s="96"/>
      <c r="P86" s="193">
        <f>P87+P192+P239</f>
        <v>0</v>
      </c>
      <c r="Q86" s="96"/>
      <c r="R86" s="193">
        <f>R87+R192+R239</f>
        <v>14.488309006559998</v>
      </c>
      <c r="S86" s="96"/>
      <c r="T86" s="194">
        <f>T87+T192+T239</f>
        <v>0</v>
      </c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T86" s="17" t="s">
        <v>72</v>
      </c>
      <c r="AU86" s="17" t="s">
        <v>134</v>
      </c>
      <c r="BK86" s="195">
        <f>BK87+BK192+BK239</f>
        <v>0</v>
      </c>
    </row>
    <row r="87" s="12" customFormat="1" ht="25.92" customHeight="1">
      <c r="A87" s="12"/>
      <c r="B87" s="196"/>
      <c r="C87" s="197"/>
      <c r="D87" s="198" t="s">
        <v>72</v>
      </c>
      <c r="E87" s="199" t="s">
        <v>157</v>
      </c>
      <c r="F87" s="199" t="s">
        <v>158</v>
      </c>
      <c r="G87" s="197"/>
      <c r="H87" s="197"/>
      <c r="I87" s="200"/>
      <c r="J87" s="201">
        <f>BK87</f>
        <v>0</v>
      </c>
      <c r="K87" s="197"/>
      <c r="L87" s="202"/>
      <c r="M87" s="203"/>
      <c r="N87" s="204"/>
      <c r="O87" s="204"/>
      <c r="P87" s="205">
        <f>P88+P141+P150</f>
        <v>0</v>
      </c>
      <c r="Q87" s="204"/>
      <c r="R87" s="205">
        <f>R88+R141+R150</f>
        <v>14.479463006559998</v>
      </c>
      <c r="S87" s="204"/>
      <c r="T87" s="206">
        <f>T88+T141+T150</f>
        <v>0</v>
      </c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R87" s="207" t="s">
        <v>81</v>
      </c>
      <c r="AT87" s="208" t="s">
        <v>72</v>
      </c>
      <c r="AU87" s="208" t="s">
        <v>73</v>
      </c>
      <c r="AY87" s="207" t="s">
        <v>159</v>
      </c>
      <c r="BK87" s="209">
        <f>BK88+BK141+BK150</f>
        <v>0</v>
      </c>
    </row>
    <row r="88" s="12" customFormat="1" ht="22.8" customHeight="1">
      <c r="A88" s="12"/>
      <c r="B88" s="196"/>
      <c r="C88" s="197"/>
      <c r="D88" s="198" t="s">
        <v>72</v>
      </c>
      <c r="E88" s="210" t="s">
        <v>81</v>
      </c>
      <c r="F88" s="210" t="s">
        <v>119</v>
      </c>
      <c r="G88" s="197"/>
      <c r="H88" s="197"/>
      <c r="I88" s="200"/>
      <c r="J88" s="211">
        <f>BK88</f>
        <v>0</v>
      </c>
      <c r="K88" s="197"/>
      <c r="L88" s="202"/>
      <c r="M88" s="203"/>
      <c r="N88" s="204"/>
      <c r="O88" s="204"/>
      <c r="P88" s="205">
        <f>SUM(P89:P140)</f>
        <v>0</v>
      </c>
      <c r="Q88" s="204"/>
      <c r="R88" s="205">
        <f>SUM(R89:R140)</f>
        <v>2.2944991525599998</v>
      </c>
      <c r="S88" s="204"/>
      <c r="T88" s="206">
        <f>SUM(T89:T140)</f>
        <v>0</v>
      </c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R88" s="207" t="s">
        <v>81</v>
      </c>
      <c r="AT88" s="208" t="s">
        <v>72</v>
      </c>
      <c r="AU88" s="208" t="s">
        <v>81</v>
      </c>
      <c r="AY88" s="207" t="s">
        <v>159</v>
      </c>
      <c r="BK88" s="209">
        <f>SUM(BK89:BK140)</f>
        <v>0</v>
      </c>
    </row>
    <row r="89" s="2" customFormat="1" ht="21.75" customHeight="1">
      <c r="A89" s="38"/>
      <c r="B89" s="39"/>
      <c r="C89" s="212" t="s">
        <v>303</v>
      </c>
      <c r="D89" s="212" t="s">
        <v>160</v>
      </c>
      <c r="E89" s="213" t="s">
        <v>447</v>
      </c>
      <c r="F89" s="214" t="s">
        <v>448</v>
      </c>
      <c r="G89" s="215" t="s">
        <v>174</v>
      </c>
      <c r="H89" s="216">
        <v>22.957999999999998</v>
      </c>
      <c r="I89" s="217"/>
      <c r="J89" s="218">
        <f>ROUND(I89*H89,2)</f>
        <v>0</v>
      </c>
      <c r="K89" s="214" t="s">
        <v>164</v>
      </c>
      <c r="L89" s="44"/>
      <c r="M89" s="219" t="s">
        <v>19</v>
      </c>
      <c r="N89" s="220" t="s">
        <v>44</v>
      </c>
      <c r="O89" s="84"/>
      <c r="P89" s="221">
        <f>O89*H89</f>
        <v>0</v>
      </c>
      <c r="Q89" s="221">
        <v>0</v>
      </c>
      <c r="R89" s="221">
        <f>Q89*H89</f>
        <v>0</v>
      </c>
      <c r="S89" s="221">
        <v>0</v>
      </c>
      <c r="T89" s="222">
        <f>S89*H89</f>
        <v>0</v>
      </c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R89" s="223" t="s">
        <v>115</v>
      </c>
      <c r="AT89" s="223" t="s">
        <v>160</v>
      </c>
      <c r="AU89" s="223" t="s">
        <v>83</v>
      </c>
      <c r="AY89" s="17" t="s">
        <v>159</v>
      </c>
      <c r="BE89" s="224">
        <f>IF(N89="základní",J89,0)</f>
        <v>0</v>
      </c>
      <c r="BF89" s="224">
        <f>IF(N89="snížená",J89,0)</f>
        <v>0</v>
      </c>
      <c r="BG89" s="224">
        <f>IF(N89="zákl. přenesená",J89,0)</f>
        <v>0</v>
      </c>
      <c r="BH89" s="224">
        <f>IF(N89="sníž. přenesená",J89,0)</f>
        <v>0</v>
      </c>
      <c r="BI89" s="224">
        <f>IF(N89="nulová",J89,0)</f>
        <v>0</v>
      </c>
      <c r="BJ89" s="17" t="s">
        <v>81</v>
      </c>
      <c r="BK89" s="224">
        <f>ROUND(I89*H89,2)</f>
        <v>0</v>
      </c>
      <c r="BL89" s="17" t="s">
        <v>115</v>
      </c>
      <c r="BM89" s="223" t="s">
        <v>449</v>
      </c>
    </row>
    <row r="90" s="2" customFormat="1">
      <c r="A90" s="38"/>
      <c r="B90" s="39"/>
      <c r="C90" s="40"/>
      <c r="D90" s="225" t="s">
        <v>166</v>
      </c>
      <c r="E90" s="40"/>
      <c r="F90" s="226" t="s">
        <v>450</v>
      </c>
      <c r="G90" s="40"/>
      <c r="H90" s="40"/>
      <c r="I90" s="227"/>
      <c r="J90" s="40"/>
      <c r="K90" s="40"/>
      <c r="L90" s="44"/>
      <c r="M90" s="228"/>
      <c r="N90" s="229"/>
      <c r="O90" s="84"/>
      <c r="P90" s="84"/>
      <c r="Q90" s="84"/>
      <c r="R90" s="84"/>
      <c r="S90" s="84"/>
      <c r="T90" s="85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T90" s="17" t="s">
        <v>166</v>
      </c>
      <c r="AU90" s="17" t="s">
        <v>83</v>
      </c>
    </row>
    <row r="91" s="2" customFormat="1">
      <c r="A91" s="38"/>
      <c r="B91" s="39"/>
      <c r="C91" s="40"/>
      <c r="D91" s="230" t="s">
        <v>168</v>
      </c>
      <c r="E91" s="40"/>
      <c r="F91" s="231" t="s">
        <v>451</v>
      </c>
      <c r="G91" s="40"/>
      <c r="H91" s="40"/>
      <c r="I91" s="227"/>
      <c r="J91" s="40"/>
      <c r="K91" s="40"/>
      <c r="L91" s="44"/>
      <c r="M91" s="228"/>
      <c r="N91" s="229"/>
      <c r="O91" s="84"/>
      <c r="P91" s="84"/>
      <c r="Q91" s="84"/>
      <c r="R91" s="84"/>
      <c r="S91" s="84"/>
      <c r="T91" s="85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T91" s="17" t="s">
        <v>168</v>
      </c>
      <c r="AU91" s="17" t="s">
        <v>83</v>
      </c>
    </row>
    <row r="92" s="13" customFormat="1">
      <c r="A92" s="13"/>
      <c r="B92" s="232"/>
      <c r="C92" s="233"/>
      <c r="D92" s="225" t="s">
        <v>170</v>
      </c>
      <c r="E92" s="234" t="s">
        <v>19</v>
      </c>
      <c r="F92" s="235" t="s">
        <v>452</v>
      </c>
      <c r="G92" s="233"/>
      <c r="H92" s="236">
        <v>13.583</v>
      </c>
      <c r="I92" s="237"/>
      <c r="J92" s="233"/>
      <c r="K92" s="233"/>
      <c r="L92" s="238"/>
      <c r="M92" s="239"/>
      <c r="N92" s="240"/>
      <c r="O92" s="240"/>
      <c r="P92" s="240"/>
      <c r="Q92" s="240"/>
      <c r="R92" s="240"/>
      <c r="S92" s="240"/>
      <c r="T92" s="241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T92" s="242" t="s">
        <v>170</v>
      </c>
      <c r="AU92" s="242" t="s">
        <v>83</v>
      </c>
      <c r="AV92" s="13" t="s">
        <v>83</v>
      </c>
      <c r="AW92" s="13" t="s">
        <v>34</v>
      </c>
      <c r="AX92" s="13" t="s">
        <v>73</v>
      </c>
      <c r="AY92" s="242" t="s">
        <v>159</v>
      </c>
    </row>
    <row r="93" s="13" customFormat="1">
      <c r="A93" s="13"/>
      <c r="B93" s="232"/>
      <c r="C93" s="233"/>
      <c r="D93" s="225" t="s">
        <v>170</v>
      </c>
      <c r="E93" s="234" t="s">
        <v>19</v>
      </c>
      <c r="F93" s="235" t="s">
        <v>453</v>
      </c>
      <c r="G93" s="233"/>
      <c r="H93" s="236">
        <v>9.375</v>
      </c>
      <c r="I93" s="237"/>
      <c r="J93" s="233"/>
      <c r="K93" s="233"/>
      <c r="L93" s="238"/>
      <c r="M93" s="239"/>
      <c r="N93" s="240"/>
      <c r="O93" s="240"/>
      <c r="P93" s="240"/>
      <c r="Q93" s="240"/>
      <c r="R93" s="240"/>
      <c r="S93" s="240"/>
      <c r="T93" s="241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T93" s="242" t="s">
        <v>170</v>
      </c>
      <c r="AU93" s="242" t="s">
        <v>83</v>
      </c>
      <c r="AV93" s="13" t="s">
        <v>83</v>
      </c>
      <c r="AW93" s="13" t="s">
        <v>34</v>
      </c>
      <c r="AX93" s="13" t="s">
        <v>73</v>
      </c>
      <c r="AY93" s="242" t="s">
        <v>159</v>
      </c>
    </row>
    <row r="94" s="2" customFormat="1" ht="16.5" customHeight="1">
      <c r="A94" s="38"/>
      <c r="B94" s="39"/>
      <c r="C94" s="212" t="s">
        <v>454</v>
      </c>
      <c r="D94" s="212" t="s">
        <v>160</v>
      </c>
      <c r="E94" s="213" t="s">
        <v>455</v>
      </c>
      <c r="F94" s="214" t="s">
        <v>456</v>
      </c>
      <c r="G94" s="215" t="s">
        <v>174</v>
      </c>
      <c r="H94" s="216">
        <v>22.957999999999998</v>
      </c>
      <c r="I94" s="217"/>
      <c r="J94" s="218">
        <f>ROUND(I94*H94,2)</f>
        <v>0</v>
      </c>
      <c r="K94" s="214" t="s">
        <v>164</v>
      </c>
      <c r="L94" s="44"/>
      <c r="M94" s="219" t="s">
        <v>19</v>
      </c>
      <c r="N94" s="220" t="s">
        <v>44</v>
      </c>
      <c r="O94" s="84"/>
      <c r="P94" s="221">
        <f>O94*H94</f>
        <v>0</v>
      </c>
      <c r="Q94" s="221">
        <v>0.00045731999999999999</v>
      </c>
      <c r="R94" s="221">
        <f>Q94*H94</f>
        <v>0.010499152559999999</v>
      </c>
      <c r="S94" s="221">
        <v>0</v>
      </c>
      <c r="T94" s="222">
        <f>S94*H94</f>
        <v>0</v>
      </c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R94" s="223" t="s">
        <v>115</v>
      </c>
      <c r="AT94" s="223" t="s">
        <v>160</v>
      </c>
      <c r="AU94" s="223" t="s">
        <v>83</v>
      </c>
      <c r="AY94" s="17" t="s">
        <v>159</v>
      </c>
      <c r="BE94" s="224">
        <f>IF(N94="základní",J94,0)</f>
        <v>0</v>
      </c>
      <c r="BF94" s="224">
        <f>IF(N94="snížená",J94,0)</f>
        <v>0</v>
      </c>
      <c r="BG94" s="224">
        <f>IF(N94="zákl. přenesená",J94,0)</f>
        <v>0</v>
      </c>
      <c r="BH94" s="224">
        <f>IF(N94="sníž. přenesená",J94,0)</f>
        <v>0</v>
      </c>
      <c r="BI94" s="224">
        <f>IF(N94="nulová",J94,0)</f>
        <v>0</v>
      </c>
      <c r="BJ94" s="17" t="s">
        <v>81</v>
      </c>
      <c r="BK94" s="224">
        <f>ROUND(I94*H94,2)</f>
        <v>0</v>
      </c>
      <c r="BL94" s="17" t="s">
        <v>115</v>
      </c>
      <c r="BM94" s="223" t="s">
        <v>457</v>
      </c>
    </row>
    <row r="95" s="2" customFormat="1">
      <c r="A95" s="38"/>
      <c r="B95" s="39"/>
      <c r="C95" s="40"/>
      <c r="D95" s="225" t="s">
        <v>166</v>
      </c>
      <c r="E95" s="40"/>
      <c r="F95" s="226" t="s">
        <v>458</v>
      </c>
      <c r="G95" s="40"/>
      <c r="H95" s="40"/>
      <c r="I95" s="227"/>
      <c r="J95" s="40"/>
      <c r="K95" s="40"/>
      <c r="L95" s="44"/>
      <c r="M95" s="228"/>
      <c r="N95" s="229"/>
      <c r="O95" s="84"/>
      <c r="P95" s="84"/>
      <c r="Q95" s="84"/>
      <c r="R95" s="84"/>
      <c r="S95" s="84"/>
      <c r="T95" s="85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  <c r="AT95" s="17" t="s">
        <v>166</v>
      </c>
      <c r="AU95" s="17" t="s">
        <v>83</v>
      </c>
    </row>
    <row r="96" s="2" customFormat="1">
      <c r="A96" s="38"/>
      <c r="B96" s="39"/>
      <c r="C96" s="40"/>
      <c r="D96" s="230" t="s">
        <v>168</v>
      </c>
      <c r="E96" s="40"/>
      <c r="F96" s="231" t="s">
        <v>459</v>
      </c>
      <c r="G96" s="40"/>
      <c r="H96" s="40"/>
      <c r="I96" s="227"/>
      <c r="J96" s="40"/>
      <c r="K96" s="40"/>
      <c r="L96" s="44"/>
      <c r="M96" s="228"/>
      <c r="N96" s="229"/>
      <c r="O96" s="84"/>
      <c r="P96" s="84"/>
      <c r="Q96" s="84"/>
      <c r="R96" s="84"/>
      <c r="S96" s="84"/>
      <c r="T96" s="85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T96" s="17" t="s">
        <v>168</v>
      </c>
      <c r="AU96" s="17" t="s">
        <v>83</v>
      </c>
    </row>
    <row r="97" s="13" customFormat="1">
      <c r="A97" s="13"/>
      <c r="B97" s="232"/>
      <c r="C97" s="233"/>
      <c r="D97" s="225" t="s">
        <v>170</v>
      </c>
      <c r="E97" s="234" t="s">
        <v>19</v>
      </c>
      <c r="F97" s="235" t="s">
        <v>460</v>
      </c>
      <c r="G97" s="233"/>
      <c r="H97" s="236">
        <v>13.583</v>
      </c>
      <c r="I97" s="237"/>
      <c r="J97" s="233"/>
      <c r="K97" s="233"/>
      <c r="L97" s="238"/>
      <c r="M97" s="239"/>
      <c r="N97" s="240"/>
      <c r="O97" s="240"/>
      <c r="P97" s="240"/>
      <c r="Q97" s="240"/>
      <c r="R97" s="240"/>
      <c r="S97" s="240"/>
      <c r="T97" s="241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T97" s="242" t="s">
        <v>170</v>
      </c>
      <c r="AU97" s="242" t="s">
        <v>83</v>
      </c>
      <c r="AV97" s="13" t="s">
        <v>83</v>
      </c>
      <c r="AW97" s="13" t="s">
        <v>34</v>
      </c>
      <c r="AX97" s="13" t="s">
        <v>73</v>
      </c>
      <c r="AY97" s="242" t="s">
        <v>159</v>
      </c>
    </row>
    <row r="98" s="13" customFormat="1">
      <c r="A98" s="13"/>
      <c r="B98" s="232"/>
      <c r="C98" s="233"/>
      <c r="D98" s="225" t="s">
        <v>170</v>
      </c>
      <c r="E98" s="234" t="s">
        <v>19</v>
      </c>
      <c r="F98" s="235" t="s">
        <v>461</v>
      </c>
      <c r="G98" s="233"/>
      <c r="H98" s="236">
        <v>9.375</v>
      </c>
      <c r="I98" s="237"/>
      <c r="J98" s="233"/>
      <c r="K98" s="233"/>
      <c r="L98" s="238"/>
      <c r="M98" s="239"/>
      <c r="N98" s="240"/>
      <c r="O98" s="240"/>
      <c r="P98" s="240"/>
      <c r="Q98" s="240"/>
      <c r="R98" s="240"/>
      <c r="S98" s="240"/>
      <c r="T98" s="241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T98" s="242" t="s">
        <v>170</v>
      </c>
      <c r="AU98" s="242" t="s">
        <v>83</v>
      </c>
      <c r="AV98" s="13" t="s">
        <v>83</v>
      </c>
      <c r="AW98" s="13" t="s">
        <v>34</v>
      </c>
      <c r="AX98" s="13" t="s">
        <v>73</v>
      </c>
      <c r="AY98" s="242" t="s">
        <v>159</v>
      </c>
    </row>
    <row r="99" s="2" customFormat="1" ht="16.5" customHeight="1">
      <c r="A99" s="38"/>
      <c r="B99" s="39"/>
      <c r="C99" s="212" t="s">
        <v>462</v>
      </c>
      <c r="D99" s="212" t="s">
        <v>160</v>
      </c>
      <c r="E99" s="213" t="s">
        <v>463</v>
      </c>
      <c r="F99" s="214" t="s">
        <v>464</v>
      </c>
      <c r="G99" s="215" t="s">
        <v>174</v>
      </c>
      <c r="H99" s="216">
        <v>22.957999999999998</v>
      </c>
      <c r="I99" s="217"/>
      <c r="J99" s="218">
        <f>ROUND(I99*H99,2)</f>
        <v>0</v>
      </c>
      <c r="K99" s="214" t="s">
        <v>164</v>
      </c>
      <c r="L99" s="44"/>
      <c r="M99" s="219" t="s">
        <v>19</v>
      </c>
      <c r="N99" s="220" t="s">
        <v>44</v>
      </c>
      <c r="O99" s="84"/>
      <c r="P99" s="221">
        <f>O99*H99</f>
        <v>0</v>
      </c>
      <c r="Q99" s="221">
        <v>0</v>
      </c>
      <c r="R99" s="221">
        <f>Q99*H99</f>
        <v>0</v>
      </c>
      <c r="S99" s="221">
        <v>0</v>
      </c>
      <c r="T99" s="222">
        <f>S99*H99</f>
        <v>0</v>
      </c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R99" s="223" t="s">
        <v>115</v>
      </c>
      <c r="AT99" s="223" t="s">
        <v>160</v>
      </c>
      <c r="AU99" s="223" t="s">
        <v>83</v>
      </c>
      <c r="AY99" s="17" t="s">
        <v>159</v>
      </c>
      <c r="BE99" s="224">
        <f>IF(N99="základní",J99,0)</f>
        <v>0</v>
      </c>
      <c r="BF99" s="224">
        <f>IF(N99="snížená",J99,0)</f>
        <v>0</v>
      </c>
      <c r="BG99" s="224">
        <f>IF(N99="zákl. přenesená",J99,0)</f>
        <v>0</v>
      </c>
      <c r="BH99" s="224">
        <f>IF(N99="sníž. přenesená",J99,0)</f>
        <v>0</v>
      </c>
      <c r="BI99" s="224">
        <f>IF(N99="nulová",J99,0)</f>
        <v>0</v>
      </c>
      <c r="BJ99" s="17" t="s">
        <v>81</v>
      </c>
      <c r="BK99" s="224">
        <f>ROUND(I99*H99,2)</f>
        <v>0</v>
      </c>
      <c r="BL99" s="17" t="s">
        <v>115</v>
      </c>
      <c r="BM99" s="223" t="s">
        <v>465</v>
      </c>
    </row>
    <row r="100" s="2" customFormat="1">
      <c r="A100" s="38"/>
      <c r="B100" s="39"/>
      <c r="C100" s="40"/>
      <c r="D100" s="225" t="s">
        <v>166</v>
      </c>
      <c r="E100" s="40"/>
      <c r="F100" s="226" t="s">
        <v>466</v>
      </c>
      <c r="G100" s="40"/>
      <c r="H100" s="40"/>
      <c r="I100" s="227"/>
      <c r="J100" s="40"/>
      <c r="K100" s="40"/>
      <c r="L100" s="44"/>
      <c r="M100" s="228"/>
      <c r="N100" s="229"/>
      <c r="O100" s="84"/>
      <c r="P100" s="84"/>
      <c r="Q100" s="84"/>
      <c r="R100" s="84"/>
      <c r="S100" s="84"/>
      <c r="T100" s="85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T100" s="17" t="s">
        <v>166</v>
      </c>
      <c r="AU100" s="17" t="s">
        <v>83</v>
      </c>
    </row>
    <row r="101" s="2" customFormat="1">
      <c r="A101" s="38"/>
      <c r="B101" s="39"/>
      <c r="C101" s="40"/>
      <c r="D101" s="230" t="s">
        <v>168</v>
      </c>
      <c r="E101" s="40"/>
      <c r="F101" s="231" t="s">
        <v>467</v>
      </c>
      <c r="G101" s="40"/>
      <c r="H101" s="40"/>
      <c r="I101" s="227"/>
      <c r="J101" s="40"/>
      <c r="K101" s="40"/>
      <c r="L101" s="44"/>
      <c r="M101" s="228"/>
      <c r="N101" s="229"/>
      <c r="O101" s="84"/>
      <c r="P101" s="84"/>
      <c r="Q101" s="84"/>
      <c r="R101" s="84"/>
      <c r="S101" s="84"/>
      <c r="T101" s="85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T101" s="17" t="s">
        <v>168</v>
      </c>
      <c r="AU101" s="17" t="s">
        <v>83</v>
      </c>
    </row>
    <row r="102" s="2" customFormat="1" ht="16.5" customHeight="1">
      <c r="A102" s="38"/>
      <c r="B102" s="39"/>
      <c r="C102" s="212" t="s">
        <v>296</v>
      </c>
      <c r="D102" s="212" t="s">
        <v>160</v>
      </c>
      <c r="E102" s="213" t="s">
        <v>394</v>
      </c>
      <c r="F102" s="214" t="s">
        <v>395</v>
      </c>
      <c r="G102" s="215" t="s">
        <v>174</v>
      </c>
      <c r="H102" s="216">
        <v>22.957999999999998</v>
      </c>
      <c r="I102" s="217"/>
      <c r="J102" s="218">
        <f>ROUND(I102*H102,2)</f>
        <v>0</v>
      </c>
      <c r="K102" s="214" t="s">
        <v>164</v>
      </c>
      <c r="L102" s="44"/>
      <c r="M102" s="219" t="s">
        <v>19</v>
      </c>
      <c r="N102" s="220" t="s">
        <v>44</v>
      </c>
      <c r="O102" s="84"/>
      <c r="P102" s="221">
        <f>O102*H102</f>
        <v>0</v>
      </c>
      <c r="Q102" s="221">
        <v>0</v>
      </c>
      <c r="R102" s="221">
        <f>Q102*H102</f>
        <v>0</v>
      </c>
      <c r="S102" s="221">
        <v>0</v>
      </c>
      <c r="T102" s="222">
        <f>S102*H102</f>
        <v>0</v>
      </c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R102" s="223" t="s">
        <v>115</v>
      </c>
      <c r="AT102" s="223" t="s">
        <v>160</v>
      </c>
      <c r="AU102" s="223" t="s">
        <v>83</v>
      </c>
      <c r="AY102" s="17" t="s">
        <v>159</v>
      </c>
      <c r="BE102" s="224">
        <f>IF(N102="základní",J102,0)</f>
        <v>0</v>
      </c>
      <c r="BF102" s="224">
        <f>IF(N102="snížená",J102,0)</f>
        <v>0</v>
      </c>
      <c r="BG102" s="224">
        <f>IF(N102="zákl. přenesená",J102,0)</f>
        <v>0</v>
      </c>
      <c r="BH102" s="224">
        <f>IF(N102="sníž. přenesená",J102,0)</f>
        <v>0</v>
      </c>
      <c r="BI102" s="224">
        <f>IF(N102="nulová",J102,0)</f>
        <v>0</v>
      </c>
      <c r="BJ102" s="17" t="s">
        <v>81</v>
      </c>
      <c r="BK102" s="224">
        <f>ROUND(I102*H102,2)</f>
        <v>0</v>
      </c>
      <c r="BL102" s="17" t="s">
        <v>115</v>
      </c>
      <c r="BM102" s="223" t="s">
        <v>468</v>
      </c>
    </row>
    <row r="103" s="2" customFormat="1">
      <c r="A103" s="38"/>
      <c r="B103" s="39"/>
      <c r="C103" s="40"/>
      <c r="D103" s="225" t="s">
        <v>166</v>
      </c>
      <c r="E103" s="40"/>
      <c r="F103" s="226" t="s">
        <v>397</v>
      </c>
      <c r="G103" s="40"/>
      <c r="H103" s="40"/>
      <c r="I103" s="227"/>
      <c r="J103" s="40"/>
      <c r="K103" s="40"/>
      <c r="L103" s="44"/>
      <c r="M103" s="228"/>
      <c r="N103" s="229"/>
      <c r="O103" s="84"/>
      <c r="P103" s="84"/>
      <c r="Q103" s="84"/>
      <c r="R103" s="84"/>
      <c r="S103" s="84"/>
      <c r="T103" s="85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  <c r="AT103" s="17" t="s">
        <v>166</v>
      </c>
      <c r="AU103" s="17" t="s">
        <v>83</v>
      </c>
    </row>
    <row r="104" s="2" customFormat="1">
      <c r="A104" s="38"/>
      <c r="B104" s="39"/>
      <c r="C104" s="40"/>
      <c r="D104" s="230" t="s">
        <v>168</v>
      </c>
      <c r="E104" s="40"/>
      <c r="F104" s="231" t="s">
        <v>398</v>
      </c>
      <c r="G104" s="40"/>
      <c r="H104" s="40"/>
      <c r="I104" s="227"/>
      <c r="J104" s="40"/>
      <c r="K104" s="40"/>
      <c r="L104" s="44"/>
      <c r="M104" s="228"/>
      <c r="N104" s="229"/>
      <c r="O104" s="84"/>
      <c r="P104" s="84"/>
      <c r="Q104" s="84"/>
      <c r="R104" s="84"/>
      <c r="S104" s="84"/>
      <c r="T104" s="85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  <c r="AT104" s="17" t="s">
        <v>168</v>
      </c>
      <c r="AU104" s="17" t="s">
        <v>83</v>
      </c>
    </row>
    <row r="105" s="13" customFormat="1">
      <c r="A105" s="13"/>
      <c r="B105" s="232"/>
      <c r="C105" s="233"/>
      <c r="D105" s="225" t="s">
        <v>170</v>
      </c>
      <c r="E105" s="234" t="s">
        <v>19</v>
      </c>
      <c r="F105" s="235" t="s">
        <v>460</v>
      </c>
      <c r="G105" s="233"/>
      <c r="H105" s="236">
        <v>13.583</v>
      </c>
      <c r="I105" s="237"/>
      <c r="J105" s="233"/>
      <c r="K105" s="233"/>
      <c r="L105" s="238"/>
      <c r="M105" s="239"/>
      <c r="N105" s="240"/>
      <c r="O105" s="240"/>
      <c r="P105" s="240"/>
      <c r="Q105" s="240"/>
      <c r="R105" s="240"/>
      <c r="S105" s="240"/>
      <c r="T105" s="241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T105" s="242" t="s">
        <v>170</v>
      </c>
      <c r="AU105" s="242" t="s">
        <v>83</v>
      </c>
      <c r="AV105" s="13" t="s">
        <v>83</v>
      </c>
      <c r="AW105" s="13" t="s">
        <v>34</v>
      </c>
      <c r="AX105" s="13" t="s">
        <v>73</v>
      </c>
      <c r="AY105" s="242" t="s">
        <v>159</v>
      </c>
    </row>
    <row r="106" s="13" customFormat="1">
      <c r="A106" s="13"/>
      <c r="B106" s="232"/>
      <c r="C106" s="233"/>
      <c r="D106" s="225" t="s">
        <v>170</v>
      </c>
      <c r="E106" s="234" t="s">
        <v>19</v>
      </c>
      <c r="F106" s="235" t="s">
        <v>461</v>
      </c>
      <c r="G106" s="233"/>
      <c r="H106" s="236">
        <v>9.375</v>
      </c>
      <c r="I106" s="237"/>
      <c r="J106" s="233"/>
      <c r="K106" s="233"/>
      <c r="L106" s="238"/>
      <c r="M106" s="239"/>
      <c r="N106" s="240"/>
      <c r="O106" s="240"/>
      <c r="P106" s="240"/>
      <c r="Q106" s="240"/>
      <c r="R106" s="240"/>
      <c r="S106" s="240"/>
      <c r="T106" s="241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T106" s="242" t="s">
        <v>170</v>
      </c>
      <c r="AU106" s="242" t="s">
        <v>83</v>
      </c>
      <c r="AV106" s="13" t="s">
        <v>83</v>
      </c>
      <c r="AW106" s="13" t="s">
        <v>34</v>
      </c>
      <c r="AX106" s="13" t="s">
        <v>73</v>
      </c>
      <c r="AY106" s="242" t="s">
        <v>159</v>
      </c>
    </row>
    <row r="107" s="2" customFormat="1" ht="21.75" customHeight="1">
      <c r="A107" s="38"/>
      <c r="B107" s="39"/>
      <c r="C107" s="212" t="s">
        <v>323</v>
      </c>
      <c r="D107" s="212" t="s">
        <v>160</v>
      </c>
      <c r="E107" s="213" t="s">
        <v>220</v>
      </c>
      <c r="F107" s="214" t="s">
        <v>221</v>
      </c>
      <c r="G107" s="215" t="s">
        <v>174</v>
      </c>
      <c r="H107" s="216">
        <v>11.837999999999999</v>
      </c>
      <c r="I107" s="217"/>
      <c r="J107" s="218">
        <f>ROUND(I107*H107,2)</f>
        <v>0</v>
      </c>
      <c r="K107" s="214" t="s">
        <v>164</v>
      </c>
      <c r="L107" s="44"/>
      <c r="M107" s="219" t="s">
        <v>19</v>
      </c>
      <c r="N107" s="220" t="s">
        <v>44</v>
      </c>
      <c r="O107" s="84"/>
      <c r="P107" s="221">
        <f>O107*H107</f>
        <v>0</v>
      </c>
      <c r="Q107" s="221">
        <v>0</v>
      </c>
      <c r="R107" s="221">
        <f>Q107*H107</f>
        <v>0</v>
      </c>
      <c r="S107" s="221">
        <v>0</v>
      </c>
      <c r="T107" s="222">
        <f>S107*H107</f>
        <v>0</v>
      </c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R107" s="223" t="s">
        <v>115</v>
      </c>
      <c r="AT107" s="223" t="s">
        <v>160</v>
      </c>
      <c r="AU107" s="223" t="s">
        <v>83</v>
      </c>
      <c r="AY107" s="17" t="s">
        <v>159</v>
      </c>
      <c r="BE107" s="224">
        <f>IF(N107="základní",J107,0)</f>
        <v>0</v>
      </c>
      <c r="BF107" s="224">
        <f>IF(N107="snížená",J107,0)</f>
        <v>0</v>
      </c>
      <c r="BG107" s="224">
        <f>IF(N107="zákl. přenesená",J107,0)</f>
        <v>0</v>
      </c>
      <c r="BH107" s="224">
        <f>IF(N107="sníž. přenesená",J107,0)</f>
        <v>0</v>
      </c>
      <c r="BI107" s="224">
        <f>IF(N107="nulová",J107,0)</f>
        <v>0</v>
      </c>
      <c r="BJ107" s="17" t="s">
        <v>81</v>
      </c>
      <c r="BK107" s="224">
        <f>ROUND(I107*H107,2)</f>
        <v>0</v>
      </c>
      <c r="BL107" s="17" t="s">
        <v>115</v>
      </c>
      <c r="BM107" s="223" t="s">
        <v>469</v>
      </c>
    </row>
    <row r="108" s="2" customFormat="1">
      <c r="A108" s="38"/>
      <c r="B108" s="39"/>
      <c r="C108" s="40"/>
      <c r="D108" s="225" t="s">
        <v>166</v>
      </c>
      <c r="E108" s="40"/>
      <c r="F108" s="226" t="s">
        <v>223</v>
      </c>
      <c r="G108" s="40"/>
      <c r="H108" s="40"/>
      <c r="I108" s="227"/>
      <c r="J108" s="40"/>
      <c r="K108" s="40"/>
      <c r="L108" s="44"/>
      <c r="M108" s="228"/>
      <c r="N108" s="229"/>
      <c r="O108" s="84"/>
      <c r="P108" s="84"/>
      <c r="Q108" s="84"/>
      <c r="R108" s="84"/>
      <c r="S108" s="84"/>
      <c r="T108" s="85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  <c r="AT108" s="17" t="s">
        <v>166</v>
      </c>
      <c r="AU108" s="17" t="s">
        <v>83</v>
      </c>
    </row>
    <row r="109" s="2" customFormat="1">
      <c r="A109" s="38"/>
      <c r="B109" s="39"/>
      <c r="C109" s="40"/>
      <c r="D109" s="230" t="s">
        <v>168</v>
      </c>
      <c r="E109" s="40"/>
      <c r="F109" s="231" t="s">
        <v>224</v>
      </c>
      <c r="G109" s="40"/>
      <c r="H109" s="40"/>
      <c r="I109" s="227"/>
      <c r="J109" s="40"/>
      <c r="K109" s="40"/>
      <c r="L109" s="44"/>
      <c r="M109" s="228"/>
      <c r="N109" s="229"/>
      <c r="O109" s="84"/>
      <c r="P109" s="84"/>
      <c r="Q109" s="84"/>
      <c r="R109" s="84"/>
      <c r="S109" s="84"/>
      <c r="T109" s="85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  <c r="AT109" s="17" t="s">
        <v>168</v>
      </c>
      <c r="AU109" s="17" t="s">
        <v>83</v>
      </c>
    </row>
    <row r="110" s="13" customFormat="1">
      <c r="A110" s="13"/>
      <c r="B110" s="232"/>
      <c r="C110" s="233"/>
      <c r="D110" s="225" t="s">
        <v>170</v>
      </c>
      <c r="E110" s="234" t="s">
        <v>19</v>
      </c>
      <c r="F110" s="235" t="s">
        <v>470</v>
      </c>
      <c r="G110" s="233"/>
      <c r="H110" s="236">
        <v>4.0330000000000004</v>
      </c>
      <c r="I110" s="237"/>
      <c r="J110" s="233"/>
      <c r="K110" s="233"/>
      <c r="L110" s="238"/>
      <c r="M110" s="239"/>
      <c r="N110" s="240"/>
      <c r="O110" s="240"/>
      <c r="P110" s="240"/>
      <c r="Q110" s="240"/>
      <c r="R110" s="240"/>
      <c r="S110" s="240"/>
      <c r="T110" s="241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T110" s="242" t="s">
        <v>170</v>
      </c>
      <c r="AU110" s="242" t="s">
        <v>83</v>
      </c>
      <c r="AV110" s="13" t="s">
        <v>83</v>
      </c>
      <c r="AW110" s="13" t="s">
        <v>34</v>
      </c>
      <c r="AX110" s="13" t="s">
        <v>73</v>
      </c>
      <c r="AY110" s="242" t="s">
        <v>159</v>
      </c>
    </row>
    <row r="111" s="13" customFormat="1">
      <c r="A111" s="13"/>
      <c r="B111" s="232"/>
      <c r="C111" s="233"/>
      <c r="D111" s="225" t="s">
        <v>170</v>
      </c>
      <c r="E111" s="234" t="s">
        <v>19</v>
      </c>
      <c r="F111" s="235" t="s">
        <v>471</v>
      </c>
      <c r="G111" s="233"/>
      <c r="H111" s="236">
        <v>7.8049999999999997</v>
      </c>
      <c r="I111" s="237"/>
      <c r="J111" s="233"/>
      <c r="K111" s="233"/>
      <c r="L111" s="238"/>
      <c r="M111" s="239"/>
      <c r="N111" s="240"/>
      <c r="O111" s="240"/>
      <c r="P111" s="240"/>
      <c r="Q111" s="240"/>
      <c r="R111" s="240"/>
      <c r="S111" s="240"/>
      <c r="T111" s="241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T111" s="242" t="s">
        <v>170</v>
      </c>
      <c r="AU111" s="242" t="s">
        <v>83</v>
      </c>
      <c r="AV111" s="13" t="s">
        <v>83</v>
      </c>
      <c r="AW111" s="13" t="s">
        <v>34</v>
      </c>
      <c r="AX111" s="13" t="s">
        <v>73</v>
      </c>
      <c r="AY111" s="242" t="s">
        <v>159</v>
      </c>
    </row>
    <row r="112" s="2" customFormat="1" ht="24.15" customHeight="1">
      <c r="A112" s="38"/>
      <c r="B112" s="39"/>
      <c r="C112" s="212" t="s">
        <v>472</v>
      </c>
      <c r="D112" s="212" t="s">
        <v>160</v>
      </c>
      <c r="E112" s="213" t="s">
        <v>226</v>
      </c>
      <c r="F112" s="214" t="s">
        <v>227</v>
      </c>
      <c r="G112" s="215" t="s">
        <v>174</v>
      </c>
      <c r="H112" s="216">
        <v>307.65800000000002</v>
      </c>
      <c r="I112" s="217"/>
      <c r="J112" s="218">
        <f>ROUND(I112*H112,2)</f>
        <v>0</v>
      </c>
      <c r="K112" s="214" t="s">
        <v>164</v>
      </c>
      <c r="L112" s="44"/>
      <c r="M112" s="219" t="s">
        <v>19</v>
      </c>
      <c r="N112" s="220" t="s">
        <v>44</v>
      </c>
      <c r="O112" s="84"/>
      <c r="P112" s="221">
        <f>O112*H112</f>
        <v>0</v>
      </c>
      <c r="Q112" s="221">
        <v>0</v>
      </c>
      <c r="R112" s="221">
        <f>Q112*H112</f>
        <v>0</v>
      </c>
      <c r="S112" s="221">
        <v>0</v>
      </c>
      <c r="T112" s="222">
        <f>S112*H112</f>
        <v>0</v>
      </c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  <c r="AR112" s="223" t="s">
        <v>115</v>
      </c>
      <c r="AT112" s="223" t="s">
        <v>160</v>
      </c>
      <c r="AU112" s="223" t="s">
        <v>83</v>
      </c>
      <c r="AY112" s="17" t="s">
        <v>159</v>
      </c>
      <c r="BE112" s="224">
        <f>IF(N112="základní",J112,0)</f>
        <v>0</v>
      </c>
      <c r="BF112" s="224">
        <f>IF(N112="snížená",J112,0)</f>
        <v>0</v>
      </c>
      <c r="BG112" s="224">
        <f>IF(N112="zákl. přenesená",J112,0)</f>
        <v>0</v>
      </c>
      <c r="BH112" s="224">
        <f>IF(N112="sníž. přenesená",J112,0)</f>
        <v>0</v>
      </c>
      <c r="BI112" s="224">
        <f>IF(N112="nulová",J112,0)</f>
        <v>0</v>
      </c>
      <c r="BJ112" s="17" t="s">
        <v>81</v>
      </c>
      <c r="BK112" s="224">
        <f>ROUND(I112*H112,2)</f>
        <v>0</v>
      </c>
      <c r="BL112" s="17" t="s">
        <v>115</v>
      </c>
      <c r="BM112" s="223" t="s">
        <v>473</v>
      </c>
    </row>
    <row r="113" s="2" customFormat="1">
      <c r="A113" s="38"/>
      <c r="B113" s="39"/>
      <c r="C113" s="40"/>
      <c r="D113" s="225" t="s">
        <v>166</v>
      </c>
      <c r="E113" s="40"/>
      <c r="F113" s="226" t="s">
        <v>229</v>
      </c>
      <c r="G113" s="40"/>
      <c r="H113" s="40"/>
      <c r="I113" s="227"/>
      <c r="J113" s="40"/>
      <c r="K113" s="40"/>
      <c r="L113" s="44"/>
      <c r="M113" s="228"/>
      <c r="N113" s="229"/>
      <c r="O113" s="84"/>
      <c r="P113" s="84"/>
      <c r="Q113" s="84"/>
      <c r="R113" s="84"/>
      <c r="S113" s="84"/>
      <c r="T113" s="85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  <c r="AT113" s="17" t="s">
        <v>166</v>
      </c>
      <c r="AU113" s="17" t="s">
        <v>83</v>
      </c>
    </row>
    <row r="114" s="2" customFormat="1">
      <c r="A114" s="38"/>
      <c r="B114" s="39"/>
      <c r="C114" s="40"/>
      <c r="D114" s="230" t="s">
        <v>168</v>
      </c>
      <c r="E114" s="40"/>
      <c r="F114" s="231" t="s">
        <v>230</v>
      </c>
      <c r="G114" s="40"/>
      <c r="H114" s="40"/>
      <c r="I114" s="227"/>
      <c r="J114" s="40"/>
      <c r="K114" s="40"/>
      <c r="L114" s="44"/>
      <c r="M114" s="228"/>
      <c r="N114" s="229"/>
      <c r="O114" s="84"/>
      <c r="P114" s="84"/>
      <c r="Q114" s="84"/>
      <c r="R114" s="84"/>
      <c r="S114" s="84"/>
      <c r="T114" s="85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  <c r="AT114" s="17" t="s">
        <v>168</v>
      </c>
      <c r="AU114" s="17" t="s">
        <v>83</v>
      </c>
    </row>
    <row r="115" s="13" customFormat="1">
      <c r="A115" s="13"/>
      <c r="B115" s="232"/>
      <c r="C115" s="233"/>
      <c r="D115" s="225" t="s">
        <v>170</v>
      </c>
      <c r="E115" s="234" t="s">
        <v>19</v>
      </c>
      <c r="F115" s="235" t="s">
        <v>474</v>
      </c>
      <c r="G115" s="233"/>
      <c r="H115" s="236">
        <v>104.858</v>
      </c>
      <c r="I115" s="237"/>
      <c r="J115" s="233"/>
      <c r="K115" s="233"/>
      <c r="L115" s="238"/>
      <c r="M115" s="239"/>
      <c r="N115" s="240"/>
      <c r="O115" s="240"/>
      <c r="P115" s="240"/>
      <c r="Q115" s="240"/>
      <c r="R115" s="240"/>
      <c r="S115" s="240"/>
      <c r="T115" s="241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T115" s="242" t="s">
        <v>170</v>
      </c>
      <c r="AU115" s="242" t="s">
        <v>83</v>
      </c>
      <c r="AV115" s="13" t="s">
        <v>83</v>
      </c>
      <c r="AW115" s="13" t="s">
        <v>34</v>
      </c>
      <c r="AX115" s="13" t="s">
        <v>73</v>
      </c>
      <c r="AY115" s="242" t="s">
        <v>159</v>
      </c>
    </row>
    <row r="116" s="13" customFormat="1">
      <c r="A116" s="13"/>
      <c r="B116" s="232"/>
      <c r="C116" s="233"/>
      <c r="D116" s="225" t="s">
        <v>170</v>
      </c>
      <c r="E116" s="234" t="s">
        <v>19</v>
      </c>
      <c r="F116" s="235" t="s">
        <v>475</v>
      </c>
      <c r="G116" s="233"/>
      <c r="H116" s="236">
        <v>202.80000000000001</v>
      </c>
      <c r="I116" s="237"/>
      <c r="J116" s="233"/>
      <c r="K116" s="233"/>
      <c r="L116" s="238"/>
      <c r="M116" s="239"/>
      <c r="N116" s="240"/>
      <c r="O116" s="240"/>
      <c r="P116" s="240"/>
      <c r="Q116" s="240"/>
      <c r="R116" s="240"/>
      <c r="S116" s="240"/>
      <c r="T116" s="241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T116" s="242" t="s">
        <v>170</v>
      </c>
      <c r="AU116" s="242" t="s">
        <v>83</v>
      </c>
      <c r="AV116" s="13" t="s">
        <v>83</v>
      </c>
      <c r="AW116" s="13" t="s">
        <v>34</v>
      </c>
      <c r="AX116" s="13" t="s">
        <v>73</v>
      </c>
      <c r="AY116" s="242" t="s">
        <v>159</v>
      </c>
    </row>
    <row r="117" s="2" customFormat="1" ht="16.5" customHeight="1">
      <c r="A117" s="38"/>
      <c r="B117" s="39"/>
      <c r="C117" s="212" t="s">
        <v>476</v>
      </c>
      <c r="D117" s="212" t="s">
        <v>160</v>
      </c>
      <c r="E117" s="213" t="s">
        <v>233</v>
      </c>
      <c r="F117" s="214" t="s">
        <v>234</v>
      </c>
      <c r="G117" s="215" t="s">
        <v>174</v>
      </c>
      <c r="H117" s="216">
        <v>11.833</v>
      </c>
      <c r="I117" s="217"/>
      <c r="J117" s="218">
        <f>ROUND(I117*H117,2)</f>
        <v>0</v>
      </c>
      <c r="K117" s="214" t="s">
        <v>164</v>
      </c>
      <c r="L117" s="44"/>
      <c r="M117" s="219" t="s">
        <v>19</v>
      </c>
      <c r="N117" s="220" t="s">
        <v>44</v>
      </c>
      <c r="O117" s="84"/>
      <c r="P117" s="221">
        <f>O117*H117</f>
        <v>0</v>
      </c>
      <c r="Q117" s="221">
        <v>0</v>
      </c>
      <c r="R117" s="221">
        <f>Q117*H117</f>
        <v>0</v>
      </c>
      <c r="S117" s="221">
        <v>0</v>
      </c>
      <c r="T117" s="222">
        <f>S117*H117</f>
        <v>0</v>
      </c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  <c r="AR117" s="223" t="s">
        <v>115</v>
      </c>
      <c r="AT117" s="223" t="s">
        <v>160</v>
      </c>
      <c r="AU117" s="223" t="s">
        <v>83</v>
      </c>
      <c r="AY117" s="17" t="s">
        <v>159</v>
      </c>
      <c r="BE117" s="224">
        <f>IF(N117="základní",J117,0)</f>
        <v>0</v>
      </c>
      <c r="BF117" s="224">
        <f>IF(N117="snížená",J117,0)</f>
        <v>0</v>
      </c>
      <c r="BG117" s="224">
        <f>IF(N117="zákl. přenesená",J117,0)</f>
        <v>0</v>
      </c>
      <c r="BH117" s="224">
        <f>IF(N117="sníž. přenesená",J117,0)</f>
        <v>0</v>
      </c>
      <c r="BI117" s="224">
        <f>IF(N117="nulová",J117,0)</f>
        <v>0</v>
      </c>
      <c r="BJ117" s="17" t="s">
        <v>81</v>
      </c>
      <c r="BK117" s="224">
        <f>ROUND(I117*H117,2)</f>
        <v>0</v>
      </c>
      <c r="BL117" s="17" t="s">
        <v>115</v>
      </c>
      <c r="BM117" s="223" t="s">
        <v>477</v>
      </c>
    </row>
    <row r="118" s="2" customFormat="1">
      <c r="A118" s="38"/>
      <c r="B118" s="39"/>
      <c r="C118" s="40"/>
      <c r="D118" s="225" t="s">
        <v>166</v>
      </c>
      <c r="E118" s="40"/>
      <c r="F118" s="226" t="s">
        <v>236</v>
      </c>
      <c r="G118" s="40"/>
      <c r="H118" s="40"/>
      <c r="I118" s="227"/>
      <c r="J118" s="40"/>
      <c r="K118" s="40"/>
      <c r="L118" s="44"/>
      <c r="M118" s="228"/>
      <c r="N118" s="229"/>
      <c r="O118" s="84"/>
      <c r="P118" s="84"/>
      <c r="Q118" s="84"/>
      <c r="R118" s="84"/>
      <c r="S118" s="84"/>
      <c r="T118" s="85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T118" s="17" t="s">
        <v>166</v>
      </c>
      <c r="AU118" s="17" t="s">
        <v>83</v>
      </c>
    </row>
    <row r="119" s="2" customFormat="1">
      <c r="A119" s="38"/>
      <c r="B119" s="39"/>
      <c r="C119" s="40"/>
      <c r="D119" s="230" t="s">
        <v>168</v>
      </c>
      <c r="E119" s="40"/>
      <c r="F119" s="231" t="s">
        <v>237</v>
      </c>
      <c r="G119" s="40"/>
      <c r="H119" s="40"/>
      <c r="I119" s="227"/>
      <c r="J119" s="40"/>
      <c r="K119" s="40"/>
      <c r="L119" s="44"/>
      <c r="M119" s="228"/>
      <c r="N119" s="229"/>
      <c r="O119" s="84"/>
      <c r="P119" s="84"/>
      <c r="Q119" s="84"/>
      <c r="R119" s="84"/>
      <c r="S119" s="84"/>
      <c r="T119" s="85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T119" s="17" t="s">
        <v>168</v>
      </c>
      <c r="AU119" s="17" t="s">
        <v>83</v>
      </c>
    </row>
    <row r="120" s="13" customFormat="1">
      <c r="A120" s="13"/>
      <c r="B120" s="232"/>
      <c r="C120" s="233"/>
      <c r="D120" s="225" t="s">
        <v>170</v>
      </c>
      <c r="E120" s="234" t="s">
        <v>19</v>
      </c>
      <c r="F120" s="235" t="s">
        <v>478</v>
      </c>
      <c r="G120" s="233"/>
      <c r="H120" s="236">
        <v>4.0330000000000004</v>
      </c>
      <c r="I120" s="237"/>
      <c r="J120" s="233"/>
      <c r="K120" s="233"/>
      <c r="L120" s="238"/>
      <c r="M120" s="239"/>
      <c r="N120" s="240"/>
      <c r="O120" s="240"/>
      <c r="P120" s="240"/>
      <c r="Q120" s="240"/>
      <c r="R120" s="240"/>
      <c r="S120" s="240"/>
      <c r="T120" s="241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T120" s="242" t="s">
        <v>170</v>
      </c>
      <c r="AU120" s="242" t="s">
        <v>83</v>
      </c>
      <c r="AV120" s="13" t="s">
        <v>83</v>
      </c>
      <c r="AW120" s="13" t="s">
        <v>34</v>
      </c>
      <c r="AX120" s="13" t="s">
        <v>73</v>
      </c>
      <c r="AY120" s="242" t="s">
        <v>159</v>
      </c>
    </row>
    <row r="121" s="13" customFormat="1">
      <c r="A121" s="13"/>
      <c r="B121" s="232"/>
      <c r="C121" s="233"/>
      <c r="D121" s="225" t="s">
        <v>170</v>
      </c>
      <c r="E121" s="234" t="s">
        <v>19</v>
      </c>
      <c r="F121" s="235" t="s">
        <v>479</v>
      </c>
      <c r="G121" s="233"/>
      <c r="H121" s="236">
        <v>7.7999999999999998</v>
      </c>
      <c r="I121" s="237"/>
      <c r="J121" s="233"/>
      <c r="K121" s="233"/>
      <c r="L121" s="238"/>
      <c r="M121" s="239"/>
      <c r="N121" s="240"/>
      <c r="O121" s="240"/>
      <c r="P121" s="240"/>
      <c r="Q121" s="240"/>
      <c r="R121" s="240"/>
      <c r="S121" s="240"/>
      <c r="T121" s="241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T121" s="242" t="s">
        <v>170</v>
      </c>
      <c r="AU121" s="242" t="s">
        <v>83</v>
      </c>
      <c r="AV121" s="13" t="s">
        <v>83</v>
      </c>
      <c r="AW121" s="13" t="s">
        <v>34</v>
      </c>
      <c r="AX121" s="13" t="s">
        <v>73</v>
      </c>
      <c r="AY121" s="242" t="s">
        <v>159</v>
      </c>
    </row>
    <row r="122" s="2" customFormat="1" ht="16.5" customHeight="1">
      <c r="A122" s="38"/>
      <c r="B122" s="39"/>
      <c r="C122" s="212" t="s">
        <v>480</v>
      </c>
      <c r="D122" s="212" t="s">
        <v>160</v>
      </c>
      <c r="E122" s="213" t="s">
        <v>481</v>
      </c>
      <c r="F122" s="214" t="s">
        <v>482</v>
      </c>
      <c r="G122" s="215" t="s">
        <v>242</v>
      </c>
      <c r="H122" s="216">
        <v>18.933</v>
      </c>
      <c r="I122" s="217"/>
      <c r="J122" s="218">
        <f>ROUND(I122*H122,2)</f>
        <v>0</v>
      </c>
      <c r="K122" s="214" t="s">
        <v>164</v>
      </c>
      <c r="L122" s="44"/>
      <c r="M122" s="219" t="s">
        <v>19</v>
      </c>
      <c r="N122" s="220" t="s">
        <v>44</v>
      </c>
      <c r="O122" s="84"/>
      <c r="P122" s="221">
        <f>O122*H122</f>
        <v>0</v>
      </c>
      <c r="Q122" s="221">
        <v>0</v>
      </c>
      <c r="R122" s="221">
        <f>Q122*H122</f>
        <v>0</v>
      </c>
      <c r="S122" s="221">
        <v>0</v>
      </c>
      <c r="T122" s="222">
        <f>S122*H122</f>
        <v>0</v>
      </c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R122" s="223" t="s">
        <v>115</v>
      </c>
      <c r="AT122" s="223" t="s">
        <v>160</v>
      </c>
      <c r="AU122" s="223" t="s">
        <v>83</v>
      </c>
      <c r="AY122" s="17" t="s">
        <v>159</v>
      </c>
      <c r="BE122" s="224">
        <f>IF(N122="základní",J122,0)</f>
        <v>0</v>
      </c>
      <c r="BF122" s="224">
        <f>IF(N122="snížená",J122,0)</f>
        <v>0</v>
      </c>
      <c r="BG122" s="224">
        <f>IF(N122="zákl. přenesená",J122,0)</f>
        <v>0</v>
      </c>
      <c r="BH122" s="224">
        <f>IF(N122="sníž. přenesená",J122,0)</f>
        <v>0</v>
      </c>
      <c r="BI122" s="224">
        <f>IF(N122="nulová",J122,0)</f>
        <v>0</v>
      </c>
      <c r="BJ122" s="17" t="s">
        <v>81</v>
      </c>
      <c r="BK122" s="224">
        <f>ROUND(I122*H122,2)</f>
        <v>0</v>
      </c>
      <c r="BL122" s="17" t="s">
        <v>115</v>
      </c>
      <c r="BM122" s="223" t="s">
        <v>483</v>
      </c>
    </row>
    <row r="123" s="2" customFormat="1">
      <c r="A123" s="38"/>
      <c r="B123" s="39"/>
      <c r="C123" s="40"/>
      <c r="D123" s="225" t="s">
        <v>166</v>
      </c>
      <c r="E123" s="40"/>
      <c r="F123" s="226" t="s">
        <v>484</v>
      </c>
      <c r="G123" s="40"/>
      <c r="H123" s="40"/>
      <c r="I123" s="227"/>
      <c r="J123" s="40"/>
      <c r="K123" s="40"/>
      <c r="L123" s="44"/>
      <c r="M123" s="228"/>
      <c r="N123" s="229"/>
      <c r="O123" s="84"/>
      <c r="P123" s="84"/>
      <c r="Q123" s="84"/>
      <c r="R123" s="84"/>
      <c r="S123" s="84"/>
      <c r="T123" s="85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T123" s="17" t="s">
        <v>166</v>
      </c>
      <c r="AU123" s="17" t="s">
        <v>83</v>
      </c>
    </row>
    <row r="124" s="2" customFormat="1">
      <c r="A124" s="38"/>
      <c r="B124" s="39"/>
      <c r="C124" s="40"/>
      <c r="D124" s="230" t="s">
        <v>168</v>
      </c>
      <c r="E124" s="40"/>
      <c r="F124" s="231" t="s">
        <v>485</v>
      </c>
      <c r="G124" s="40"/>
      <c r="H124" s="40"/>
      <c r="I124" s="227"/>
      <c r="J124" s="40"/>
      <c r="K124" s="40"/>
      <c r="L124" s="44"/>
      <c r="M124" s="228"/>
      <c r="N124" s="229"/>
      <c r="O124" s="84"/>
      <c r="P124" s="84"/>
      <c r="Q124" s="84"/>
      <c r="R124" s="84"/>
      <c r="S124" s="84"/>
      <c r="T124" s="85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T124" s="17" t="s">
        <v>168</v>
      </c>
      <c r="AU124" s="17" t="s">
        <v>83</v>
      </c>
    </row>
    <row r="125" s="13" customFormat="1">
      <c r="A125" s="13"/>
      <c r="B125" s="232"/>
      <c r="C125" s="233"/>
      <c r="D125" s="225" t="s">
        <v>170</v>
      </c>
      <c r="E125" s="234" t="s">
        <v>19</v>
      </c>
      <c r="F125" s="235" t="s">
        <v>486</v>
      </c>
      <c r="G125" s="233"/>
      <c r="H125" s="236">
        <v>6.4530000000000003</v>
      </c>
      <c r="I125" s="237"/>
      <c r="J125" s="233"/>
      <c r="K125" s="233"/>
      <c r="L125" s="238"/>
      <c r="M125" s="239"/>
      <c r="N125" s="240"/>
      <c r="O125" s="240"/>
      <c r="P125" s="240"/>
      <c r="Q125" s="240"/>
      <c r="R125" s="240"/>
      <c r="S125" s="240"/>
      <c r="T125" s="241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T125" s="242" t="s">
        <v>170</v>
      </c>
      <c r="AU125" s="242" t="s">
        <v>83</v>
      </c>
      <c r="AV125" s="13" t="s">
        <v>83</v>
      </c>
      <c r="AW125" s="13" t="s">
        <v>34</v>
      </c>
      <c r="AX125" s="13" t="s">
        <v>73</v>
      </c>
      <c r="AY125" s="242" t="s">
        <v>159</v>
      </c>
    </row>
    <row r="126" s="13" customFormat="1">
      <c r="A126" s="13"/>
      <c r="B126" s="232"/>
      <c r="C126" s="233"/>
      <c r="D126" s="225" t="s">
        <v>170</v>
      </c>
      <c r="E126" s="234" t="s">
        <v>19</v>
      </c>
      <c r="F126" s="235" t="s">
        <v>487</v>
      </c>
      <c r="G126" s="233"/>
      <c r="H126" s="236">
        <v>12.48</v>
      </c>
      <c r="I126" s="237"/>
      <c r="J126" s="233"/>
      <c r="K126" s="233"/>
      <c r="L126" s="238"/>
      <c r="M126" s="239"/>
      <c r="N126" s="240"/>
      <c r="O126" s="240"/>
      <c r="P126" s="240"/>
      <c r="Q126" s="240"/>
      <c r="R126" s="240"/>
      <c r="S126" s="240"/>
      <c r="T126" s="241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T126" s="242" t="s">
        <v>170</v>
      </c>
      <c r="AU126" s="242" t="s">
        <v>83</v>
      </c>
      <c r="AV126" s="13" t="s">
        <v>83</v>
      </c>
      <c r="AW126" s="13" t="s">
        <v>34</v>
      </c>
      <c r="AX126" s="13" t="s">
        <v>73</v>
      </c>
      <c r="AY126" s="242" t="s">
        <v>159</v>
      </c>
    </row>
    <row r="127" s="2" customFormat="1" ht="16.5" customHeight="1">
      <c r="A127" s="38"/>
      <c r="B127" s="39"/>
      <c r="C127" s="212" t="s">
        <v>367</v>
      </c>
      <c r="D127" s="212" t="s">
        <v>160</v>
      </c>
      <c r="E127" s="213" t="s">
        <v>488</v>
      </c>
      <c r="F127" s="214" t="s">
        <v>489</v>
      </c>
      <c r="G127" s="215" t="s">
        <v>174</v>
      </c>
      <c r="H127" s="216">
        <v>17.350000000000001</v>
      </c>
      <c r="I127" s="217"/>
      <c r="J127" s="218">
        <f>ROUND(I127*H127,2)</f>
        <v>0</v>
      </c>
      <c r="K127" s="214" t="s">
        <v>164</v>
      </c>
      <c r="L127" s="44"/>
      <c r="M127" s="219" t="s">
        <v>19</v>
      </c>
      <c r="N127" s="220" t="s">
        <v>44</v>
      </c>
      <c r="O127" s="84"/>
      <c r="P127" s="221">
        <f>O127*H127</f>
        <v>0</v>
      </c>
      <c r="Q127" s="221">
        <v>0</v>
      </c>
      <c r="R127" s="221">
        <f>Q127*H127</f>
        <v>0</v>
      </c>
      <c r="S127" s="221">
        <v>0</v>
      </c>
      <c r="T127" s="222">
        <f>S127*H127</f>
        <v>0</v>
      </c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R127" s="223" t="s">
        <v>115</v>
      </c>
      <c r="AT127" s="223" t="s">
        <v>160</v>
      </c>
      <c r="AU127" s="223" t="s">
        <v>83</v>
      </c>
      <c r="AY127" s="17" t="s">
        <v>159</v>
      </c>
      <c r="BE127" s="224">
        <f>IF(N127="základní",J127,0)</f>
        <v>0</v>
      </c>
      <c r="BF127" s="224">
        <f>IF(N127="snížená",J127,0)</f>
        <v>0</v>
      </c>
      <c r="BG127" s="224">
        <f>IF(N127="zákl. přenesená",J127,0)</f>
        <v>0</v>
      </c>
      <c r="BH127" s="224">
        <f>IF(N127="sníž. přenesená",J127,0)</f>
        <v>0</v>
      </c>
      <c r="BI127" s="224">
        <f>IF(N127="nulová",J127,0)</f>
        <v>0</v>
      </c>
      <c r="BJ127" s="17" t="s">
        <v>81</v>
      </c>
      <c r="BK127" s="224">
        <f>ROUND(I127*H127,2)</f>
        <v>0</v>
      </c>
      <c r="BL127" s="17" t="s">
        <v>115</v>
      </c>
      <c r="BM127" s="223" t="s">
        <v>490</v>
      </c>
    </row>
    <row r="128" s="2" customFormat="1">
      <c r="A128" s="38"/>
      <c r="B128" s="39"/>
      <c r="C128" s="40"/>
      <c r="D128" s="225" t="s">
        <v>166</v>
      </c>
      <c r="E128" s="40"/>
      <c r="F128" s="226" t="s">
        <v>491</v>
      </c>
      <c r="G128" s="40"/>
      <c r="H128" s="40"/>
      <c r="I128" s="227"/>
      <c r="J128" s="40"/>
      <c r="K128" s="40"/>
      <c r="L128" s="44"/>
      <c r="M128" s="228"/>
      <c r="N128" s="229"/>
      <c r="O128" s="84"/>
      <c r="P128" s="84"/>
      <c r="Q128" s="84"/>
      <c r="R128" s="84"/>
      <c r="S128" s="84"/>
      <c r="T128" s="85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T128" s="17" t="s">
        <v>166</v>
      </c>
      <c r="AU128" s="17" t="s">
        <v>83</v>
      </c>
    </row>
    <row r="129" s="2" customFormat="1">
      <c r="A129" s="38"/>
      <c r="B129" s="39"/>
      <c r="C129" s="40"/>
      <c r="D129" s="230" t="s">
        <v>168</v>
      </c>
      <c r="E129" s="40"/>
      <c r="F129" s="231" t="s">
        <v>492</v>
      </c>
      <c r="G129" s="40"/>
      <c r="H129" s="40"/>
      <c r="I129" s="227"/>
      <c r="J129" s="40"/>
      <c r="K129" s="40"/>
      <c r="L129" s="44"/>
      <c r="M129" s="228"/>
      <c r="N129" s="229"/>
      <c r="O129" s="84"/>
      <c r="P129" s="84"/>
      <c r="Q129" s="84"/>
      <c r="R129" s="84"/>
      <c r="S129" s="84"/>
      <c r="T129" s="85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T129" s="17" t="s">
        <v>168</v>
      </c>
      <c r="AU129" s="17" t="s">
        <v>83</v>
      </c>
    </row>
    <row r="130" s="13" customFormat="1">
      <c r="A130" s="13"/>
      <c r="B130" s="232"/>
      <c r="C130" s="233"/>
      <c r="D130" s="225" t="s">
        <v>170</v>
      </c>
      <c r="E130" s="234" t="s">
        <v>19</v>
      </c>
      <c r="F130" s="235" t="s">
        <v>493</v>
      </c>
      <c r="G130" s="233"/>
      <c r="H130" s="236">
        <v>9.5500000000000007</v>
      </c>
      <c r="I130" s="237"/>
      <c r="J130" s="233"/>
      <c r="K130" s="233"/>
      <c r="L130" s="238"/>
      <c r="M130" s="239"/>
      <c r="N130" s="240"/>
      <c r="O130" s="240"/>
      <c r="P130" s="240"/>
      <c r="Q130" s="240"/>
      <c r="R130" s="240"/>
      <c r="S130" s="240"/>
      <c r="T130" s="241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42" t="s">
        <v>170</v>
      </c>
      <c r="AU130" s="242" t="s">
        <v>83</v>
      </c>
      <c r="AV130" s="13" t="s">
        <v>83</v>
      </c>
      <c r="AW130" s="13" t="s">
        <v>34</v>
      </c>
      <c r="AX130" s="13" t="s">
        <v>73</v>
      </c>
      <c r="AY130" s="242" t="s">
        <v>159</v>
      </c>
    </row>
    <row r="131" s="13" customFormat="1">
      <c r="A131" s="13"/>
      <c r="B131" s="232"/>
      <c r="C131" s="233"/>
      <c r="D131" s="225" t="s">
        <v>170</v>
      </c>
      <c r="E131" s="234" t="s">
        <v>19</v>
      </c>
      <c r="F131" s="235" t="s">
        <v>479</v>
      </c>
      <c r="G131" s="233"/>
      <c r="H131" s="236">
        <v>7.7999999999999998</v>
      </c>
      <c r="I131" s="237"/>
      <c r="J131" s="233"/>
      <c r="K131" s="233"/>
      <c r="L131" s="238"/>
      <c r="M131" s="239"/>
      <c r="N131" s="240"/>
      <c r="O131" s="240"/>
      <c r="P131" s="240"/>
      <c r="Q131" s="240"/>
      <c r="R131" s="240"/>
      <c r="S131" s="240"/>
      <c r="T131" s="241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242" t="s">
        <v>170</v>
      </c>
      <c r="AU131" s="242" t="s">
        <v>83</v>
      </c>
      <c r="AV131" s="13" t="s">
        <v>83</v>
      </c>
      <c r="AW131" s="13" t="s">
        <v>34</v>
      </c>
      <c r="AX131" s="13" t="s">
        <v>73</v>
      </c>
      <c r="AY131" s="242" t="s">
        <v>159</v>
      </c>
    </row>
    <row r="132" s="2" customFormat="1" ht="16.5" customHeight="1">
      <c r="A132" s="38"/>
      <c r="B132" s="39"/>
      <c r="C132" s="212" t="s">
        <v>494</v>
      </c>
      <c r="D132" s="212" t="s">
        <v>160</v>
      </c>
      <c r="E132" s="213" t="s">
        <v>495</v>
      </c>
      <c r="F132" s="214" t="s">
        <v>496</v>
      </c>
      <c r="G132" s="215" t="s">
        <v>174</v>
      </c>
      <c r="H132" s="216">
        <v>0.84599999999999997</v>
      </c>
      <c r="I132" s="217"/>
      <c r="J132" s="218">
        <f>ROUND(I132*H132,2)</f>
        <v>0</v>
      </c>
      <c r="K132" s="214" t="s">
        <v>164</v>
      </c>
      <c r="L132" s="44"/>
      <c r="M132" s="219" t="s">
        <v>19</v>
      </c>
      <c r="N132" s="220" t="s">
        <v>44</v>
      </c>
      <c r="O132" s="84"/>
      <c r="P132" s="221">
        <f>O132*H132</f>
        <v>0</v>
      </c>
      <c r="Q132" s="221">
        <v>0</v>
      </c>
      <c r="R132" s="221">
        <f>Q132*H132</f>
        <v>0</v>
      </c>
      <c r="S132" s="221">
        <v>0</v>
      </c>
      <c r="T132" s="222">
        <f>S132*H132</f>
        <v>0</v>
      </c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R132" s="223" t="s">
        <v>115</v>
      </c>
      <c r="AT132" s="223" t="s">
        <v>160</v>
      </c>
      <c r="AU132" s="223" t="s">
        <v>83</v>
      </c>
      <c r="AY132" s="17" t="s">
        <v>159</v>
      </c>
      <c r="BE132" s="224">
        <f>IF(N132="základní",J132,0)</f>
        <v>0</v>
      </c>
      <c r="BF132" s="224">
        <f>IF(N132="snížená",J132,0)</f>
        <v>0</v>
      </c>
      <c r="BG132" s="224">
        <f>IF(N132="zákl. přenesená",J132,0)</f>
        <v>0</v>
      </c>
      <c r="BH132" s="224">
        <f>IF(N132="sníž. přenesená",J132,0)</f>
        <v>0</v>
      </c>
      <c r="BI132" s="224">
        <f>IF(N132="nulová",J132,0)</f>
        <v>0</v>
      </c>
      <c r="BJ132" s="17" t="s">
        <v>81</v>
      </c>
      <c r="BK132" s="224">
        <f>ROUND(I132*H132,2)</f>
        <v>0</v>
      </c>
      <c r="BL132" s="17" t="s">
        <v>115</v>
      </c>
      <c r="BM132" s="223" t="s">
        <v>497</v>
      </c>
    </row>
    <row r="133" s="2" customFormat="1">
      <c r="A133" s="38"/>
      <c r="B133" s="39"/>
      <c r="C133" s="40"/>
      <c r="D133" s="225" t="s">
        <v>166</v>
      </c>
      <c r="E133" s="40"/>
      <c r="F133" s="226" t="s">
        <v>498</v>
      </c>
      <c r="G133" s="40"/>
      <c r="H133" s="40"/>
      <c r="I133" s="227"/>
      <c r="J133" s="40"/>
      <c r="K133" s="40"/>
      <c r="L133" s="44"/>
      <c r="M133" s="228"/>
      <c r="N133" s="229"/>
      <c r="O133" s="84"/>
      <c r="P133" s="84"/>
      <c r="Q133" s="84"/>
      <c r="R133" s="84"/>
      <c r="S133" s="84"/>
      <c r="T133" s="85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T133" s="17" t="s">
        <v>166</v>
      </c>
      <c r="AU133" s="17" t="s">
        <v>83</v>
      </c>
    </row>
    <row r="134" s="2" customFormat="1">
      <c r="A134" s="38"/>
      <c r="B134" s="39"/>
      <c r="C134" s="40"/>
      <c r="D134" s="230" t="s">
        <v>168</v>
      </c>
      <c r="E134" s="40"/>
      <c r="F134" s="231" t="s">
        <v>499</v>
      </c>
      <c r="G134" s="40"/>
      <c r="H134" s="40"/>
      <c r="I134" s="227"/>
      <c r="J134" s="40"/>
      <c r="K134" s="40"/>
      <c r="L134" s="44"/>
      <c r="M134" s="228"/>
      <c r="N134" s="229"/>
      <c r="O134" s="84"/>
      <c r="P134" s="84"/>
      <c r="Q134" s="84"/>
      <c r="R134" s="84"/>
      <c r="S134" s="84"/>
      <c r="T134" s="85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T134" s="17" t="s">
        <v>168</v>
      </c>
      <c r="AU134" s="17" t="s">
        <v>83</v>
      </c>
    </row>
    <row r="135" s="13" customFormat="1">
      <c r="A135" s="13"/>
      <c r="B135" s="232"/>
      <c r="C135" s="233"/>
      <c r="D135" s="225" t="s">
        <v>170</v>
      </c>
      <c r="E135" s="234" t="s">
        <v>19</v>
      </c>
      <c r="F135" s="235" t="s">
        <v>500</v>
      </c>
      <c r="G135" s="233"/>
      <c r="H135" s="236">
        <v>0.28199999999999997</v>
      </c>
      <c r="I135" s="237"/>
      <c r="J135" s="233"/>
      <c r="K135" s="233"/>
      <c r="L135" s="238"/>
      <c r="M135" s="239"/>
      <c r="N135" s="240"/>
      <c r="O135" s="240"/>
      <c r="P135" s="240"/>
      <c r="Q135" s="240"/>
      <c r="R135" s="240"/>
      <c r="S135" s="240"/>
      <c r="T135" s="241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42" t="s">
        <v>170</v>
      </c>
      <c r="AU135" s="242" t="s">
        <v>83</v>
      </c>
      <c r="AV135" s="13" t="s">
        <v>83</v>
      </c>
      <c r="AW135" s="13" t="s">
        <v>34</v>
      </c>
      <c r="AX135" s="13" t="s">
        <v>73</v>
      </c>
      <c r="AY135" s="242" t="s">
        <v>159</v>
      </c>
    </row>
    <row r="136" s="13" customFormat="1">
      <c r="A136" s="13"/>
      <c r="B136" s="232"/>
      <c r="C136" s="233"/>
      <c r="D136" s="225" t="s">
        <v>170</v>
      </c>
      <c r="E136" s="234" t="s">
        <v>19</v>
      </c>
      <c r="F136" s="235" t="s">
        <v>501</v>
      </c>
      <c r="G136" s="233"/>
      <c r="H136" s="236">
        <v>0.56399999999999995</v>
      </c>
      <c r="I136" s="237"/>
      <c r="J136" s="233"/>
      <c r="K136" s="233"/>
      <c r="L136" s="238"/>
      <c r="M136" s="239"/>
      <c r="N136" s="240"/>
      <c r="O136" s="240"/>
      <c r="P136" s="240"/>
      <c r="Q136" s="240"/>
      <c r="R136" s="240"/>
      <c r="S136" s="240"/>
      <c r="T136" s="241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42" t="s">
        <v>170</v>
      </c>
      <c r="AU136" s="242" t="s">
        <v>83</v>
      </c>
      <c r="AV136" s="13" t="s">
        <v>83</v>
      </c>
      <c r="AW136" s="13" t="s">
        <v>34</v>
      </c>
      <c r="AX136" s="13" t="s">
        <v>73</v>
      </c>
      <c r="AY136" s="242" t="s">
        <v>159</v>
      </c>
    </row>
    <row r="137" s="2" customFormat="1" ht="16.5" customHeight="1">
      <c r="A137" s="38"/>
      <c r="B137" s="39"/>
      <c r="C137" s="247" t="s">
        <v>502</v>
      </c>
      <c r="D137" s="247" t="s">
        <v>434</v>
      </c>
      <c r="E137" s="248" t="s">
        <v>503</v>
      </c>
      <c r="F137" s="249" t="s">
        <v>504</v>
      </c>
      <c r="G137" s="250" t="s">
        <v>242</v>
      </c>
      <c r="H137" s="251">
        <v>2.2839999999999998</v>
      </c>
      <c r="I137" s="252"/>
      <c r="J137" s="253">
        <f>ROUND(I137*H137,2)</f>
        <v>0</v>
      </c>
      <c r="K137" s="249" t="s">
        <v>164</v>
      </c>
      <c r="L137" s="254"/>
      <c r="M137" s="255" t="s">
        <v>19</v>
      </c>
      <c r="N137" s="256" t="s">
        <v>44</v>
      </c>
      <c r="O137" s="84"/>
      <c r="P137" s="221">
        <f>O137*H137</f>
        <v>0</v>
      </c>
      <c r="Q137" s="221">
        <v>1</v>
      </c>
      <c r="R137" s="221">
        <f>Q137*H137</f>
        <v>2.2839999999999998</v>
      </c>
      <c r="S137" s="221">
        <v>0</v>
      </c>
      <c r="T137" s="222">
        <f>S137*H137</f>
        <v>0</v>
      </c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R137" s="223" t="s">
        <v>219</v>
      </c>
      <c r="AT137" s="223" t="s">
        <v>434</v>
      </c>
      <c r="AU137" s="223" t="s">
        <v>83</v>
      </c>
      <c r="AY137" s="17" t="s">
        <v>159</v>
      </c>
      <c r="BE137" s="224">
        <f>IF(N137="základní",J137,0)</f>
        <v>0</v>
      </c>
      <c r="BF137" s="224">
        <f>IF(N137="snížená",J137,0)</f>
        <v>0</v>
      </c>
      <c r="BG137" s="224">
        <f>IF(N137="zákl. přenesená",J137,0)</f>
        <v>0</v>
      </c>
      <c r="BH137" s="224">
        <f>IF(N137="sníž. přenesená",J137,0)</f>
        <v>0</v>
      </c>
      <c r="BI137" s="224">
        <f>IF(N137="nulová",J137,0)</f>
        <v>0</v>
      </c>
      <c r="BJ137" s="17" t="s">
        <v>81</v>
      </c>
      <c r="BK137" s="224">
        <f>ROUND(I137*H137,2)</f>
        <v>0</v>
      </c>
      <c r="BL137" s="17" t="s">
        <v>115</v>
      </c>
      <c r="BM137" s="223" t="s">
        <v>505</v>
      </c>
    </row>
    <row r="138" s="2" customFormat="1">
      <c r="A138" s="38"/>
      <c r="B138" s="39"/>
      <c r="C138" s="40"/>
      <c r="D138" s="225" t="s">
        <v>166</v>
      </c>
      <c r="E138" s="40"/>
      <c r="F138" s="226" t="s">
        <v>504</v>
      </c>
      <c r="G138" s="40"/>
      <c r="H138" s="40"/>
      <c r="I138" s="227"/>
      <c r="J138" s="40"/>
      <c r="K138" s="40"/>
      <c r="L138" s="44"/>
      <c r="M138" s="228"/>
      <c r="N138" s="229"/>
      <c r="O138" s="84"/>
      <c r="P138" s="84"/>
      <c r="Q138" s="84"/>
      <c r="R138" s="84"/>
      <c r="S138" s="84"/>
      <c r="T138" s="85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T138" s="17" t="s">
        <v>166</v>
      </c>
      <c r="AU138" s="17" t="s">
        <v>83</v>
      </c>
    </row>
    <row r="139" s="13" customFormat="1">
      <c r="A139" s="13"/>
      <c r="B139" s="232"/>
      <c r="C139" s="233"/>
      <c r="D139" s="225" t="s">
        <v>170</v>
      </c>
      <c r="E139" s="234" t="s">
        <v>19</v>
      </c>
      <c r="F139" s="235" t="s">
        <v>506</v>
      </c>
      <c r="G139" s="233"/>
      <c r="H139" s="236">
        <v>0.76100000000000001</v>
      </c>
      <c r="I139" s="237"/>
      <c r="J139" s="233"/>
      <c r="K139" s="233"/>
      <c r="L139" s="238"/>
      <c r="M139" s="239"/>
      <c r="N139" s="240"/>
      <c r="O139" s="240"/>
      <c r="P139" s="240"/>
      <c r="Q139" s="240"/>
      <c r="R139" s="240"/>
      <c r="S139" s="240"/>
      <c r="T139" s="241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42" t="s">
        <v>170</v>
      </c>
      <c r="AU139" s="242" t="s">
        <v>83</v>
      </c>
      <c r="AV139" s="13" t="s">
        <v>83</v>
      </c>
      <c r="AW139" s="13" t="s">
        <v>34</v>
      </c>
      <c r="AX139" s="13" t="s">
        <v>73</v>
      </c>
      <c r="AY139" s="242" t="s">
        <v>159</v>
      </c>
    </row>
    <row r="140" s="13" customFormat="1">
      <c r="A140" s="13"/>
      <c r="B140" s="232"/>
      <c r="C140" s="233"/>
      <c r="D140" s="225" t="s">
        <v>170</v>
      </c>
      <c r="E140" s="234" t="s">
        <v>19</v>
      </c>
      <c r="F140" s="235" t="s">
        <v>507</v>
      </c>
      <c r="G140" s="233"/>
      <c r="H140" s="236">
        <v>1.5229999999999999</v>
      </c>
      <c r="I140" s="237"/>
      <c r="J140" s="233"/>
      <c r="K140" s="233"/>
      <c r="L140" s="238"/>
      <c r="M140" s="239"/>
      <c r="N140" s="240"/>
      <c r="O140" s="240"/>
      <c r="P140" s="240"/>
      <c r="Q140" s="240"/>
      <c r="R140" s="240"/>
      <c r="S140" s="240"/>
      <c r="T140" s="241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42" t="s">
        <v>170</v>
      </c>
      <c r="AU140" s="242" t="s">
        <v>83</v>
      </c>
      <c r="AV140" s="13" t="s">
        <v>83</v>
      </c>
      <c r="AW140" s="13" t="s">
        <v>34</v>
      </c>
      <c r="AX140" s="13" t="s">
        <v>73</v>
      </c>
      <c r="AY140" s="242" t="s">
        <v>159</v>
      </c>
    </row>
    <row r="141" s="12" customFormat="1" ht="22.8" customHeight="1">
      <c r="A141" s="12"/>
      <c r="B141" s="196"/>
      <c r="C141" s="197"/>
      <c r="D141" s="198" t="s">
        <v>72</v>
      </c>
      <c r="E141" s="210" t="s">
        <v>115</v>
      </c>
      <c r="F141" s="210" t="s">
        <v>508</v>
      </c>
      <c r="G141" s="197"/>
      <c r="H141" s="197"/>
      <c r="I141" s="200"/>
      <c r="J141" s="211">
        <f>BK141</f>
        <v>0</v>
      </c>
      <c r="K141" s="197"/>
      <c r="L141" s="202"/>
      <c r="M141" s="203"/>
      <c r="N141" s="204"/>
      <c r="O141" s="204"/>
      <c r="P141" s="205">
        <f>SUM(P142:P149)</f>
        <v>0</v>
      </c>
      <c r="Q141" s="204"/>
      <c r="R141" s="205">
        <f>SUM(R142:R149)</f>
        <v>0</v>
      </c>
      <c r="S141" s="204"/>
      <c r="T141" s="206">
        <f>SUM(T142:T149)</f>
        <v>0</v>
      </c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R141" s="207" t="s">
        <v>81</v>
      </c>
      <c r="AT141" s="208" t="s">
        <v>72</v>
      </c>
      <c r="AU141" s="208" t="s">
        <v>81</v>
      </c>
      <c r="AY141" s="207" t="s">
        <v>159</v>
      </c>
      <c r="BK141" s="209">
        <f>SUM(BK142:BK149)</f>
        <v>0</v>
      </c>
    </row>
    <row r="142" s="2" customFormat="1" ht="21.75" customHeight="1">
      <c r="A142" s="38"/>
      <c r="B142" s="39"/>
      <c r="C142" s="212" t="s">
        <v>509</v>
      </c>
      <c r="D142" s="212" t="s">
        <v>160</v>
      </c>
      <c r="E142" s="213" t="s">
        <v>510</v>
      </c>
      <c r="F142" s="214" t="s">
        <v>511</v>
      </c>
      <c r="G142" s="215" t="s">
        <v>174</v>
      </c>
      <c r="H142" s="216">
        <v>0.30399999999999999</v>
      </c>
      <c r="I142" s="217"/>
      <c r="J142" s="218">
        <f>ROUND(I142*H142,2)</f>
        <v>0</v>
      </c>
      <c r="K142" s="214" t="s">
        <v>164</v>
      </c>
      <c r="L142" s="44"/>
      <c r="M142" s="219" t="s">
        <v>19</v>
      </c>
      <c r="N142" s="220" t="s">
        <v>44</v>
      </c>
      <c r="O142" s="84"/>
      <c r="P142" s="221">
        <f>O142*H142</f>
        <v>0</v>
      </c>
      <c r="Q142" s="221">
        <v>0</v>
      </c>
      <c r="R142" s="221">
        <f>Q142*H142</f>
        <v>0</v>
      </c>
      <c r="S142" s="221">
        <v>0</v>
      </c>
      <c r="T142" s="222">
        <f>S142*H142</f>
        <v>0</v>
      </c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R142" s="223" t="s">
        <v>115</v>
      </c>
      <c r="AT142" s="223" t="s">
        <v>160</v>
      </c>
      <c r="AU142" s="223" t="s">
        <v>83</v>
      </c>
      <c r="AY142" s="17" t="s">
        <v>159</v>
      </c>
      <c r="BE142" s="224">
        <f>IF(N142="základní",J142,0)</f>
        <v>0</v>
      </c>
      <c r="BF142" s="224">
        <f>IF(N142="snížená",J142,0)</f>
        <v>0</v>
      </c>
      <c r="BG142" s="224">
        <f>IF(N142="zákl. přenesená",J142,0)</f>
        <v>0</v>
      </c>
      <c r="BH142" s="224">
        <f>IF(N142="sníž. přenesená",J142,0)</f>
        <v>0</v>
      </c>
      <c r="BI142" s="224">
        <f>IF(N142="nulová",J142,0)</f>
        <v>0</v>
      </c>
      <c r="BJ142" s="17" t="s">
        <v>81</v>
      </c>
      <c r="BK142" s="224">
        <f>ROUND(I142*H142,2)</f>
        <v>0</v>
      </c>
      <c r="BL142" s="17" t="s">
        <v>115</v>
      </c>
      <c r="BM142" s="223" t="s">
        <v>512</v>
      </c>
    </row>
    <row r="143" s="2" customFormat="1">
      <c r="A143" s="38"/>
      <c r="B143" s="39"/>
      <c r="C143" s="40"/>
      <c r="D143" s="225" t="s">
        <v>166</v>
      </c>
      <c r="E143" s="40"/>
      <c r="F143" s="226" t="s">
        <v>513</v>
      </c>
      <c r="G143" s="40"/>
      <c r="H143" s="40"/>
      <c r="I143" s="227"/>
      <c r="J143" s="40"/>
      <c r="K143" s="40"/>
      <c r="L143" s="44"/>
      <c r="M143" s="228"/>
      <c r="N143" s="229"/>
      <c r="O143" s="84"/>
      <c r="P143" s="84"/>
      <c r="Q143" s="84"/>
      <c r="R143" s="84"/>
      <c r="S143" s="84"/>
      <c r="T143" s="85"/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T143" s="17" t="s">
        <v>166</v>
      </c>
      <c r="AU143" s="17" t="s">
        <v>83</v>
      </c>
    </row>
    <row r="144" s="2" customFormat="1">
      <c r="A144" s="38"/>
      <c r="B144" s="39"/>
      <c r="C144" s="40"/>
      <c r="D144" s="230" t="s">
        <v>168</v>
      </c>
      <c r="E144" s="40"/>
      <c r="F144" s="231" t="s">
        <v>514</v>
      </c>
      <c r="G144" s="40"/>
      <c r="H144" s="40"/>
      <c r="I144" s="227"/>
      <c r="J144" s="40"/>
      <c r="K144" s="40"/>
      <c r="L144" s="44"/>
      <c r="M144" s="228"/>
      <c r="N144" s="229"/>
      <c r="O144" s="84"/>
      <c r="P144" s="84"/>
      <c r="Q144" s="84"/>
      <c r="R144" s="84"/>
      <c r="S144" s="84"/>
      <c r="T144" s="85"/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T144" s="17" t="s">
        <v>168</v>
      </c>
      <c r="AU144" s="17" t="s">
        <v>83</v>
      </c>
    </row>
    <row r="145" s="13" customFormat="1">
      <c r="A145" s="13"/>
      <c r="B145" s="232"/>
      <c r="C145" s="233"/>
      <c r="D145" s="225" t="s">
        <v>170</v>
      </c>
      <c r="E145" s="234" t="s">
        <v>19</v>
      </c>
      <c r="F145" s="235" t="s">
        <v>515</v>
      </c>
      <c r="G145" s="233"/>
      <c r="H145" s="236">
        <v>0.30399999999999999</v>
      </c>
      <c r="I145" s="237"/>
      <c r="J145" s="233"/>
      <c r="K145" s="233"/>
      <c r="L145" s="238"/>
      <c r="M145" s="239"/>
      <c r="N145" s="240"/>
      <c r="O145" s="240"/>
      <c r="P145" s="240"/>
      <c r="Q145" s="240"/>
      <c r="R145" s="240"/>
      <c r="S145" s="240"/>
      <c r="T145" s="241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42" t="s">
        <v>170</v>
      </c>
      <c r="AU145" s="242" t="s">
        <v>83</v>
      </c>
      <c r="AV145" s="13" t="s">
        <v>83</v>
      </c>
      <c r="AW145" s="13" t="s">
        <v>34</v>
      </c>
      <c r="AX145" s="13" t="s">
        <v>73</v>
      </c>
      <c r="AY145" s="242" t="s">
        <v>159</v>
      </c>
    </row>
    <row r="146" s="2" customFormat="1" ht="16.5" customHeight="1">
      <c r="A146" s="38"/>
      <c r="B146" s="39"/>
      <c r="C146" s="212" t="s">
        <v>348</v>
      </c>
      <c r="D146" s="212" t="s">
        <v>160</v>
      </c>
      <c r="E146" s="213" t="s">
        <v>516</v>
      </c>
      <c r="F146" s="214" t="s">
        <v>517</v>
      </c>
      <c r="G146" s="215" t="s">
        <v>163</v>
      </c>
      <c r="H146" s="216">
        <v>3.04</v>
      </c>
      <c r="I146" s="217"/>
      <c r="J146" s="218">
        <f>ROUND(I146*H146,2)</f>
        <v>0</v>
      </c>
      <c r="K146" s="214" t="s">
        <v>164</v>
      </c>
      <c r="L146" s="44"/>
      <c r="M146" s="219" t="s">
        <v>19</v>
      </c>
      <c r="N146" s="220" t="s">
        <v>44</v>
      </c>
      <c r="O146" s="84"/>
      <c r="P146" s="221">
        <f>O146*H146</f>
        <v>0</v>
      </c>
      <c r="Q146" s="221">
        <v>0</v>
      </c>
      <c r="R146" s="221">
        <f>Q146*H146</f>
        <v>0</v>
      </c>
      <c r="S146" s="221">
        <v>0</v>
      </c>
      <c r="T146" s="222">
        <f>S146*H146</f>
        <v>0</v>
      </c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R146" s="223" t="s">
        <v>115</v>
      </c>
      <c r="AT146" s="223" t="s">
        <v>160</v>
      </c>
      <c r="AU146" s="223" t="s">
        <v>83</v>
      </c>
      <c r="AY146" s="17" t="s">
        <v>159</v>
      </c>
      <c r="BE146" s="224">
        <f>IF(N146="základní",J146,0)</f>
        <v>0</v>
      </c>
      <c r="BF146" s="224">
        <f>IF(N146="snížená",J146,0)</f>
        <v>0</v>
      </c>
      <c r="BG146" s="224">
        <f>IF(N146="zákl. přenesená",J146,0)</f>
        <v>0</v>
      </c>
      <c r="BH146" s="224">
        <f>IF(N146="sníž. přenesená",J146,0)</f>
        <v>0</v>
      </c>
      <c r="BI146" s="224">
        <f>IF(N146="nulová",J146,0)</f>
        <v>0</v>
      </c>
      <c r="BJ146" s="17" t="s">
        <v>81</v>
      </c>
      <c r="BK146" s="224">
        <f>ROUND(I146*H146,2)</f>
        <v>0</v>
      </c>
      <c r="BL146" s="17" t="s">
        <v>115</v>
      </c>
      <c r="BM146" s="223" t="s">
        <v>518</v>
      </c>
    </row>
    <row r="147" s="2" customFormat="1">
      <c r="A147" s="38"/>
      <c r="B147" s="39"/>
      <c r="C147" s="40"/>
      <c r="D147" s="225" t="s">
        <v>166</v>
      </c>
      <c r="E147" s="40"/>
      <c r="F147" s="226" t="s">
        <v>519</v>
      </c>
      <c r="G147" s="40"/>
      <c r="H147" s="40"/>
      <c r="I147" s="227"/>
      <c r="J147" s="40"/>
      <c r="K147" s="40"/>
      <c r="L147" s="44"/>
      <c r="M147" s="228"/>
      <c r="N147" s="229"/>
      <c r="O147" s="84"/>
      <c r="P147" s="84"/>
      <c r="Q147" s="84"/>
      <c r="R147" s="84"/>
      <c r="S147" s="84"/>
      <c r="T147" s="85"/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T147" s="17" t="s">
        <v>166</v>
      </c>
      <c r="AU147" s="17" t="s">
        <v>83</v>
      </c>
    </row>
    <row r="148" s="2" customFormat="1">
      <c r="A148" s="38"/>
      <c r="B148" s="39"/>
      <c r="C148" s="40"/>
      <c r="D148" s="230" t="s">
        <v>168</v>
      </c>
      <c r="E148" s="40"/>
      <c r="F148" s="231" t="s">
        <v>520</v>
      </c>
      <c r="G148" s="40"/>
      <c r="H148" s="40"/>
      <c r="I148" s="227"/>
      <c r="J148" s="40"/>
      <c r="K148" s="40"/>
      <c r="L148" s="44"/>
      <c r="M148" s="228"/>
      <c r="N148" s="229"/>
      <c r="O148" s="84"/>
      <c r="P148" s="84"/>
      <c r="Q148" s="84"/>
      <c r="R148" s="84"/>
      <c r="S148" s="84"/>
      <c r="T148" s="85"/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T148" s="17" t="s">
        <v>168</v>
      </c>
      <c r="AU148" s="17" t="s">
        <v>83</v>
      </c>
    </row>
    <row r="149" s="13" customFormat="1">
      <c r="A149" s="13"/>
      <c r="B149" s="232"/>
      <c r="C149" s="233"/>
      <c r="D149" s="225" t="s">
        <v>170</v>
      </c>
      <c r="E149" s="234" t="s">
        <v>19</v>
      </c>
      <c r="F149" s="235" t="s">
        <v>521</v>
      </c>
      <c r="G149" s="233"/>
      <c r="H149" s="236">
        <v>3.04</v>
      </c>
      <c r="I149" s="237"/>
      <c r="J149" s="233"/>
      <c r="K149" s="233"/>
      <c r="L149" s="238"/>
      <c r="M149" s="239"/>
      <c r="N149" s="240"/>
      <c r="O149" s="240"/>
      <c r="P149" s="240"/>
      <c r="Q149" s="240"/>
      <c r="R149" s="240"/>
      <c r="S149" s="240"/>
      <c r="T149" s="241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42" t="s">
        <v>170</v>
      </c>
      <c r="AU149" s="242" t="s">
        <v>83</v>
      </c>
      <c r="AV149" s="13" t="s">
        <v>83</v>
      </c>
      <c r="AW149" s="13" t="s">
        <v>34</v>
      </c>
      <c r="AX149" s="13" t="s">
        <v>73</v>
      </c>
      <c r="AY149" s="242" t="s">
        <v>159</v>
      </c>
    </row>
    <row r="150" s="12" customFormat="1" ht="22.8" customHeight="1">
      <c r="A150" s="12"/>
      <c r="B150" s="196"/>
      <c r="C150" s="197"/>
      <c r="D150" s="198" t="s">
        <v>72</v>
      </c>
      <c r="E150" s="210" t="s">
        <v>219</v>
      </c>
      <c r="F150" s="210" t="s">
        <v>522</v>
      </c>
      <c r="G150" s="197"/>
      <c r="H150" s="197"/>
      <c r="I150" s="200"/>
      <c r="J150" s="211">
        <f>BK150</f>
        <v>0</v>
      </c>
      <c r="K150" s="197"/>
      <c r="L150" s="202"/>
      <c r="M150" s="203"/>
      <c r="N150" s="204"/>
      <c r="O150" s="204"/>
      <c r="P150" s="205">
        <f>SUM(P151:P191)</f>
        <v>0</v>
      </c>
      <c r="Q150" s="204"/>
      <c r="R150" s="205">
        <f>SUM(R151:R191)</f>
        <v>12.184963853999998</v>
      </c>
      <c r="S150" s="204"/>
      <c r="T150" s="206">
        <f>SUM(T151:T191)</f>
        <v>0</v>
      </c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R150" s="207" t="s">
        <v>81</v>
      </c>
      <c r="AT150" s="208" t="s">
        <v>72</v>
      </c>
      <c r="AU150" s="208" t="s">
        <v>81</v>
      </c>
      <c r="AY150" s="207" t="s">
        <v>159</v>
      </c>
      <c r="BK150" s="209">
        <f>SUM(BK151:BK191)</f>
        <v>0</v>
      </c>
    </row>
    <row r="151" s="2" customFormat="1" ht="16.5" customHeight="1">
      <c r="A151" s="38"/>
      <c r="B151" s="39"/>
      <c r="C151" s="212" t="s">
        <v>523</v>
      </c>
      <c r="D151" s="212" t="s">
        <v>160</v>
      </c>
      <c r="E151" s="213" t="s">
        <v>524</v>
      </c>
      <c r="F151" s="214" t="s">
        <v>525</v>
      </c>
      <c r="G151" s="215" t="s">
        <v>338</v>
      </c>
      <c r="H151" s="216">
        <v>2</v>
      </c>
      <c r="I151" s="217"/>
      <c r="J151" s="218">
        <f>ROUND(I151*H151,2)</f>
        <v>0</v>
      </c>
      <c r="K151" s="214" t="s">
        <v>164</v>
      </c>
      <c r="L151" s="44"/>
      <c r="M151" s="219" t="s">
        <v>19</v>
      </c>
      <c r="N151" s="220" t="s">
        <v>44</v>
      </c>
      <c r="O151" s="84"/>
      <c r="P151" s="221">
        <f>O151*H151</f>
        <v>0</v>
      </c>
      <c r="Q151" s="221">
        <v>0</v>
      </c>
      <c r="R151" s="221">
        <f>Q151*H151</f>
        <v>0</v>
      </c>
      <c r="S151" s="221">
        <v>0</v>
      </c>
      <c r="T151" s="222">
        <f>S151*H151</f>
        <v>0</v>
      </c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R151" s="223" t="s">
        <v>115</v>
      </c>
      <c r="AT151" s="223" t="s">
        <v>160</v>
      </c>
      <c r="AU151" s="223" t="s">
        <v>83</v>
      </c>
      <c r="AY151" s="17" t="s">
        <v>159</v>
      </c>
      <c r="BE151" s="224">
        <f>IF(N151="základní",J151,0)</f>
        <v>0</v>
      </c>
      <c r="BF151" s="224">
        <f>IF(N151="snížená",J151,0)</f>
        <v>0</v>
      </c>
      <c r="BG151" s="224">
        <f>IF(N151="zákl. přenesená",J151,0)</f>
        <v>0</v>
      </c>
      <c r="BH151" s="224">
        <f>IF(N151="sníž. přenesená",J151,0)</f>
        <v>0</v>
      </c>
      <c r="BI151" s="224">
        <f>IF(N151="nulová",J151,0)</f>
        <v>0</v>
      </c>
      <c r="BJ151" s="17" t="s">
        <v>81</v>
      </c>
      <c r="BK151" s="224">
        <f>ROUND(I151*H151,2)</f>
        <v>0</v>
      </c>
      <c r="BL151" s="17" t="s">
        <v>115</v>
      </c>
      <c r="BM151" s="223" t="s">
        <v>526</v>
      </c>
    </row>
    <row r="152" s="2" customFormat="1">
      <c r="A152" s="38"/>
      <c r="B152" s="39"/>
      <c r="C152" s="40"/>
      <c r="D152" s="225" t="s">
        <v>166</v>
      </c>
      <c r="E152" s="40"/>
      <c r="F152" s="226" t="s">
        <v>527</v>
      </c>
      <c r="G152" s="40"/>
      <c r="H152" s="40"/>
      <c r="I152" s="227"/>
      <c r="J152" s="40"/>
      <c r="K152" s="40"/>
      <c r="L152" s="44"/>
      <c r="M152" s="228"/>
      <c r="N152" s="229"/>
      <c r="O152" s="84"/>
      <c r="P152" s="84"/>
      <c r="Q152" s="84"/>
      <c r="R152" s="84"/>
      <c r="S152" s="84"/>
      <c r="T152" s="85"/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T152" s="17" t="s">
        <v>166</v>
      </c>
      <c r="AU152" s="17" t="s">
        <v>83</v>
      </c>
    </row>
    <row r="153" s="2" customFormat="1">
      <c r="A153" s="38"/>
      <c r="B153" s="39"/>
      <c r="C153" s="40"/>
      <c r="D153" s="230" t="s">
        <v>168</v>
      </c>
      <c r="E153" s="40"/>
      <c r="F153" s="231" t="s">
        <v>528</v>
      </c>
      <c r="G153" s="40"/>
      <c r="H153" s="40"/>
      <c r="I153" s="227"/>
      <c r="J153" s="40"/>
      <c r="K153" s="40"/>
      <c r="L153" s="44"/>
      <c r="M153" s="228"/>
      <c r="N153" s="229"/>
      <c r="O153" s="84"/>
      <c r="P153" s="84"/>
      <c r="Q153" s="84"/>
      <c r="R153" s="84"/>
      <c r="S153" s="84"/>
      <c r="T153" s="85"/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T153" s="17" t="s">
        <v>168</v>
      </c>
      <c r="AU153" s="17" t="s">
        <v>83</v>
      </c>
    </row>
    <row r="154" s="2" customFormat="1" ht="16.5" customHeight="1">
      <c r="A154" s="38"/>
      <c r="B154" s="39"/>
      <c r="C154" s="247" t="s">
        <v>529</v>
      </c>
      <c r="D154" s="247" t="s">
        <v>434</v>
      </c>
      <c r="E154" s="248" t="s">
        <v>530</v>
      </c>
      <c r="F154" s="249" t="s">
        <v>531</v>
      </c>
      <c r="G154" s="250" t="s">
        <v>338</v>
      </c>
      <c r="H154" s="251">
        <v>1</v>
      </c>
      <c r="I154" s="252"/>
      <c r="J154" s="253">
        <f>ROUND(I154*H154,2)</f>
        <v>0</v>
      </c>
      <c r="K154" s="249" t="s">
        <v>164</v>
      </c>
      <c r="L154" s="254"/>
      <c r="M154" s="255" t="s">
        <v>19</v>
      </c>
      <c r="N154" s="256" t="s">
        <v>44</v>
      </c>
      <c r="O154" s="84"/>
      <c r="P154" s="221">
        <f>O154*H154</f>
        <v>0</v>
      </c>
      <c r="Q154" s="221">
        <v>6.0000000000000002E-05</v>
      </c>
      <c r="R154" s="221">
        <f>Q154*H154</f>
        <v>6.0000000000000002E-05</v>
      </c>
      <c r="S154" s="221">
        <v>0</v>
      </c>
      <c r="T154" s="222">
        <f>S154*H154</f>
        <v>0</v>
      </c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R154" s="223" t="s">
        <v>219</v>
      </c>
      <c r="AT154" s="223" t="s">
        <v>434</v>
      </c>
      <c r="AU154" s="223" t="s">
        <v>83</v>
      </c>
      <c r="AY154" s="17" t="s">
        <v>159</v>
      </c>
      <c r="BE154" s="224">
        <f>IF(N154="základní",J154,0)</f>
        <v>0</v>
      </c>
      <c r="BF154" s="224">
        <f>IF(N154="snížená",J154,0)</f>
        <v>0</v>
      </c>
      <c r="BG154" s="224">
        <f>IF(N154="zákl. přenesená",J154,0)</f>
        <v>0</v>
      </c>
      <c r="BH154" s="224">
        <f>IF(N154="sníž. přenesená",J154,0)</f>
        <v>0</v>
      </c>
      <c r="BI154" s="224">
        <f>IF(N154="nulová",J154,0)</f>
        <v>0</v>
      </c>
      <c r="BJ154" s="17" t="s">
        <v>81</v>
      </c>
      <c r="BK154" s="224">
        <f>ROUND(I154*H154,2)</f>
        <v>0</v>
      </c>
      <c r="BL154" s="17" t="s">
        <v>115</v>
      </c>
      <c r="BM154" s="223" t="s">
        <v>532</v>
      </c>
    </row>
    <row r="155" s="2" customFormat="1">
      <c r="A155" s="38"/>
      <c r="B155" s="39"/>
      <c r="C155" s="40"/>
      <c r="D155" s="225" t="s">
        <v>166</v>
      </c>
      <c r="E155" s="40"/>
      <c r="F155" s="226" t="s">
        <v>531</v>
      </c>
      <c r="G155" s="40"/>
      <c r="H155" s="40"/>
      <c r="I155" s="227"/>
      <c r="J155" s="40"/>
      <c r="K155" s="40"/>
      <c r="L155" s="44"/>
      <c r="M155" s="228"/>
      <c r="N155" s="229"/>
      <c r="O155" s="84"/>
      <c r="P155" s="84"/>
      <c r="Q155" s="84"/>
      <c r="R155" s="84"/>
      <c r="S155" s="84"/>
      <c r="T155" s="85"/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T155" s="17" t="s">
        <v>166</v>
      </c>
      <c r="AU155" s="17" t="s">
        <v>83</v>
      </c>
    </row>
    <row r="156" s="2" customFormat="1" ht="16.5" customHeight="1">
      <c r="A156" s="38"/>
      <c r="B156" s="39"/>
      <c r="C156" s="247" t="s">
        <v>533</v>
      </c>
      <c r="D156" s="247" t="s">
        <v>434</v>
      </c>
      <c r="E156" s="248" t="s">
        <v>534</v>
      </c>
      <c r="F156" s="249" t="s">
        <v>535</v>
      </c>
      <c r="G156" s="250" t="s">
        <v>338</v>
      </c>
      <c r="H156" s="251">
        <v>1</v>
      </c>
      <c r="I156" s="252"/>
      <c r="J156" s="253">
        <f>ROUND(I156*H156,2)</f>
        <v>0</v>
      </c>
      <c r="K156" s="249" t="s">
        <v>164</v>
      </c>
      <c r="L156" s="254"/>
      <c r="M156" s="255" t="s">
        <v>19</v>
      </c>
      <c r="N156" s="256" t="s">
        <v>44</v>
      </c>
      <c r="O156" s="84"/>
      <c r="P156" s="221">
        <f>O156*H156</f>
        <v>0</v>
      </c>
      <c r="Q156" s="221">
        <v>8.0000000000000007E-05</v>
      </c>
      <c r="R156" s="221">
        <f>Q156*H156</f>
        <v>8.0000000000000007E-05</v>
      </c>
      <c r="S156" s="221">
        <v>0</v>
      </c>
      <c r="T156" s="222">
        <f>S156*H156</f>
        <v>0</v>
      </c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R156" s="223" t="s">
        <v>219</v>
      </c>
      <c r="AT156" s="223" t="s">
        <v>434</v>
      </c>
      <c r="AU156" s="223" t="s">
        <v>83</v>
      </c>
      <c r="AY156" s="17" t="s">
        <v>159</v>
      </c>
      <c r="BE156" s="224">
        <f>IF(N156="základní",J156,0)</f>
        <v>0</v>
      </c>
      <c r="BF156" s="224">
        <f>IF(N156="snížená",J156,0)</f>
        <v>0</v>
      </c>
      <c r="BG156" s="224">
        <f>IF(N156="zákl. přenesená",J156,0)</f>
        <v>0</v>
      </c>
      <c r="BH156" s="224">
        <f>IF(N156="sníž. přenesená",J156,0)</f>
        <v>0</v>
      </c>
      <c r="BI156" s="224">
        <f>IF(N156="nulová",J156,0)</f>
        <v>0</v>
      </c>
      <c r="BJ156" s="17" t="s">
        <v>81</v>
      </c>
      <c r="BK156" s="224">
        <f>ROUND(I156*H156,2)</f>
        <v>0</v>
      </c>
      <c r="BL156" s="17" t="s">
        <v>115</v>
      </c>
      <c r="BM156" s="223" t="s">
        <v>536</v>
      </c>
    </row>
    <row r="157" s="2" customFormat="1">
      <c r="A157" s="38"/>
      <c r="B157" s="39"/>
      <c r="C157" s="40"/>
      <c r="D157" s="225" t="s">
        <v>166</v>
      </c>
      <c r="E157" s="40"/>
      <c r="F157" s="226" t="s">
        <v>535</v>
      </c>
      <c r="G157" s="40"/>
      <c r="H157" s="40"/>
      <c r="I157" s="227"/>
      <c r="J157" s="40"/>
      <c r="K157" s="40"/>
      <c r="L157" s="44"/>
      <c r="M157" s="228"/>
      <c r="N157" s="229"/>
      <c r="O157" s="84"/>
      <c r="P157" s="84"/>
      <c r="Q157" s="84"/>
      <c r="R157" s="84"/>
      <c r="S157" s="84"/>
      <c r="T157" s="85"/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T157" s="17" t="s">
        <v>166</v>
      </c>
      <c r="AU157" s="17" t="s">
        <v>83</v>
      </c>
    </row>
    <row r="158" s="2" customFormat="1" ht="21.75" customHeight="1">
      <c r="A158" s="38"/>
      <c r="B158" s="39"/>
      <c r="C158" s="212" t="s">
        <v>537</v>
      </c>
      <c r="D158" s="212" t="s">
        <v>160</v>
      </c>
      <c r="E158" s="213" t="s">
        <v>538</v>
      </c>
      <c r="F158" s="214" t="s">
        <v>539</v>
      </c>
      <c r="G158" s="215" t="s">
        <v>338</v>
      </c>
      <c r="H158" s="216">
        <v>1</v>
      </c>
      <c r="I158" s="217"/>
      <c r="J158" s="218">
        <f>ROUND(I158*H158,2)</f>
        <v>0</v>
      </c>
      <c r="K158" s="214" t="s">
        <v>164</v>
      </c>
      <c r="L158" s="44"/>
      <c r="M158" s="219" t="s">
        <v>19</v>
      </c>
      <c r="N158" s="220" t="s">
        <v>44</v>
      </c>
      <c r="O158" s="84"/>
      <c r="P158" s="221">
        <f>O158*H158</f>
        <v>0</v>
      </c>
      <c r="Q158" s="221">
        <v>0.089999999999999997</v>
      </c>
      <c r="R158" s="221">
        <f>Q158*H158</f>
        <v>0.089999999999999997</v>
      </c>
      <c r="S158" s="221">
        <v>0</v>
      </c>
      <c r="T158" s="222">
        <f>S158*H158</f>
        <v>0</v>
      </c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R158" s="223" t="s">
        <v>115</v>
      </c>
      <c r="AT158" s="223" t="s">
        <v>160</v>
      </c>
      <c r="AU158" s="223" t="s">
        <v>83</v>
      </c>
      <c r="AY158" s="17" t="s">
        <v>159</v>
      </c>
      <c r="BE158" s="224">
        <f>IF(N158="základní",J158,0)</f>
        <v>0</v>
      </c>
      <c r="BF158" s="224">
        <f>IF(N158="snížená",J158,0)</f>
        <v>0</v>
      </c>
      <c r="BG158" s="224">
        <f>IF(N158="zákl. přenesená",J158,0)</f>
        <v>0</v>
      </c>
      <c r="BH158" s="224">
        <f>IF(N158="sníž. přenesená",J158,0)</f>
        <v>0</v>
      </c>
      <c r="BI158" s="224">
        <f>IF(N158="nulová",J158,0)</f>
        <v>0</v>
      </c>
      <c r="BJ158" s="17" t="s">
        <v>81</v>
      </c>
      <c r="BK158" s="224">
        <f>ROUND(I158*H158,2)</f>
        <v>0</v>
      </c>
      <c r="BL158" s="17" t="s">
        <v>115</v>
      </c>
      <c r="BM158" s="223" t="s">
        <v>540</v>
      </c>
    </row>
    <row r="159" s="2" customFormat="1">
      <c r="A159" s="38"/>
      <c r="B159" s="39"/>
      <c r="C159" s="40"/>
      <c r="D159" s="225" t="s">
        <v>166</v>
      </c>
      <c r="E159" s="40"/>
      <c r="F159" s="226" t="s">
        <v>541</v>
      </c>
      <c r="G159" s="40"/>
      <c r="H159" s="40"/>
      <c r="I159" s="227"/>
      <c r="J159" s="40"/>
      <c r="K159" s="40"/>
      <c r="L159" s="44"/>
      <c r="M159" s="228"/>
      <c r="N159" s="229"/>
      <c r="O159" s="84"/>
      <c r="P159" s="84"/>
      <c r="Q159" s="84"/>
      <c r="R159" s="84"/>
      <c r="S159" s="84"/>
      <c r="T159" s="85"/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T159" s="17" t="s">
        <v>166</v>
      </c>
      <c r="AU159" s="17" t="s">
        <v>83</v>
      </c>
    </row>
    <row r="160" s="2" customFormat="1">
      <c r="A160" s="38"/>
      <c r="B160" s="39"/>
      <c r="C160" s="40"/>
      <c r="D160" s="230" t="s">
        <v>168</v>
      </c>
      <c r="E160" s="40"/>
      <c r="F160" s="231" t="s">
        <v>542</v>
      </c>
      <c r="G160" s="40"/>
      <c r="H160" s="40"/>
      <c r="I160" s="227"/>
      <c r="J160" s="40"/>
      <c r="K160" s="40"/>
      <c r="L160" s="44"/>
      <c r="M160" s="228"/>
      <c r="N160" s="229"/>
      <c r="O160" s="84"/>
      <c r="P160" s="84"/>
      <c r="Q160" s="84"/>
      <c r="R160" s="84"/>
      <c r="S160" s="84"/>
      <c r="T160" s="85"/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T160" s="17" t="s">
        <v>168</v>
      </c>
      <c r="AU160" s="17" t="s">
        <v>83</v>
      </c>
    </row>
    <row r="161" s="2" customFormat="1" ht="16.5" customHeight="1">
      <c r="A161" s="38"/>
      <c r="B161" s="39"/>
      <c r="C161" s="247" t="s">
        <v>543</v>
      </c>
      <c r="D161" s="247" t="s">
        <v>434</v>
      </c>
      <c r="E161" s="248" t="s">
        <v>544</v>
      </c>
      <c r="F161" s="249" t="s">
        <v>545</v>
      </c>
      <c r="G161" s="250" t="s">
        <v>338</v>
      </c>
      <c r="H161" s="251">
        <v>1</v>
      </c>
      <c r="I161" s="252"/>
      <c r="J161" s="253">
        <f>ROUND(I161*H161,2)</f>
        <v>0</v>
      </c>
      <c r="K161" s="249" t="s">
        <v>164</v>
      </c>
      <c r="L161" s="254"/>
      <c r="M161" s="255" t="s">
        <v>19</v>
      </c>
      <c r="N161" s="256" t="s">
        <v>44</v>
      </c>
      <c r="O161" s="84"/>
      <c r="P161" s="221">
        <f>O161*H161</f>
        <v>0</v>
      </c>
      <c r="Q161" s="221">
        <v>0.031</v>
      </c>
      <c r="R161" s="221">
        <f>Q161*H161</f>
        <v>0.031</v>
      </c>
      <c r="S161" s="221">
        <v>0</v>
      </c>
      <c r="T161" s="222">
        <f>S161*H161</f>
        <v>0</v>
      </c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R161" s="223" t="s">
        <v>219</v>
      </c>
      <c r="AT161" s="223" t="s">
        <v>434</v>
      </c>
      <c r="AU161" s="223" t="s">
        <v>83</v>
      </c>
      <c r="AY161" s="17" t="s">
        <v>159</v>
      </c>
      <c r="BE161" s="224">
        <f>IF(N161="základní",J161,0)</f>
        <v>0</v>
      </c>
      <c r="BF161" s="224">
        <f>IF(N161="snížená",J161,0)</f>
        <v>0</v>
      </c>
      <c r="BG161" s="224">
        <f>IF(N161="zákl. přenesená",J161,0)</f>
        <v>0</v>
      </c>
      <c r="BH161" s="224">
        <f>IF(N161="sníž. přenesená",J161,0)</f>
        <v>0</v>
      </c>
      <c r="BI161" s="224">
        <f>IF(N161="nulová",J161,0)</f>
        <v>0</v>
      </c>
      <c r="BJ161" s="17" t="s">
        <v>81</v>
      </c>
      <c r="BK161" s="224">
        <f>ROUND(I161*H161,2)</f>
        <v>0</v>
      </c>
      <c r="BL161" s="17" t="s">
        <v>115</v>
      </c>
      <c r="BM161" s="223" t="s">
        <v>546</v>
      </c>
    </row>
    <row r="162" s="2" customFormat="1">
      <c r="A162" s="38"/>
      <c r="B162" s="39"/>
      <c r="C162" s="40"/>
      <c r="D162" s="225" t="s">
        <v>166</v>
      </c>
      <c r="E162" s="40"/>
      <c r="F162" s="226" t="s">
        <v>545</v>
      </c>
      <c r="G162" s="40"/>
      <c r="H162" s="40"/>
      <c r="I162" s="227"/>
      <c r="J162" s="40"/>
      <c r="K162" s="40"/>
      <c r="L162" s="44"/>
      <c r="M162" s="228"/>
      <c r="N162" s="229"/>
      <c r="O162" s="84"/>
      <c r="P162" s="84"/>
      <c r="Q162" s="84"/>
      <c r="R162" s="84"/>
      <c r="S162" s="84"/>
      <c r="T162" s="85"/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T162" s="17" t="s">
        <v>166</v>
      </c>
      <c r="AU162" s="17" t="s">
        <v>83</v>
      </c>
    </row>
    <row r="163" s="2" customFormat="1" ht="16.5" customHeight="1">
      <c r="A163" s="38"/>
      <c r="B163" s="39"/>
      <c r="C163" s="212" t="s">
        <v>547</v>
      </c>
      <c r="D163" s="212" t="s">
        <v>160</v>
      </c>
      <c r="E163" s="213" t="s">
        <v>548</v>
      </c>
      <c r="F163" s="214" t="s">
        <v>549</v>
      </c>
      <c r="G163" s="215" t="s">
        <v>338</v>
      </c>
      <c r="H163" s="216">
        <v>1</v>
      </c>
      <c r="I163" s="217"/>
      <c r="J163" s="218">
        <f>ROUND(I163*H163,2)</f>
        <v>0</v>
      </c>
      <c r="K163" s="214" t="s">
        <v>164</v>
      </c>
      <c r="L163" s="44"/>
      <c r="M163" s="219" t="s">
        <v>19</v>
      </c>
      <c r="N163" s="220" t="s">
        <v>44</v>
      </c>
      <c r="O163" s="84"/>
      <c r="P163" s="221">
        <f>O163*H163</f>
        <v>0</v>
      </c>
      <c r="Q163" s="221">
        <v>0.088321944999999999</v>
      </c>
      <c r="R163" s="221">
        <f>Q163*H163</f>
        <v>0.088321944999999999</v>
      </c>
      <c r="S163" s="221">
        <v>0</v>
      </c>
      <c r="T163" s="222">
        <f>S163*H163</f>
        <v>0</v>
      </c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R163" s="223" t="s">
        <v>115</v>
      </c>
      <c r="AT163" s="223" t="s">
        <v>160</v>
      </c>
      <c r="AU163" s="223" t="s">
        <v>83</v>
      </c>
      <c r="AY163" s="17" t="s">
        <v>159</v>
      </c>
      <c r="BE163" s="224">
        <f>IF(N163="základní",J163,0)</f>
        <v>0</v>
      </c>
      <c r="BF163" s="224">
        <f>IF(N163="snížená",J163,0)</f>
        <v>0</v>
      </c>
      <c r="BG163" s="224">
        <f>IF(N163="zákl. přenesená",J163,0)</f>
        <v>0</v>
      </c>
      <c r="BH163" s="224">
        <f>IF(N163="sníž. přenesená",J163,0)</f>
        <v>0</v>
      </c>
      <c r="BI163" s="224">
        <f>IF(N163="nulová",J163,0)</f>
        <v>0</v>
      </c>
      <c r="BJ163" s="17" t="s">
        <v>81</v>
      </c>
      <c r="BK163" s="224">
        <f>ROUND(I163*H163,2)</f>
        <v>0</v>
      </c>
      <c r="BL163" s="17" t="s">
        <v>115</v>
      </c>
      <c r="BM163" s="223" t="s">
        <v>550</v>
      </c>
    </row>
    <row r="164" s="2" customFormat="1">
      <c r="A164" s="38"/>
      <c r="B164" s="39"/>
      <c r="C164" s="40"/>
      <c r="D164" s="225" t="s">
        <v>166</v>
      </c>
      <c r="E164" s="40"/>
      <c r="F164" s="226" t="s">
        <v>551</v>
      </c>
      <c r="G164" s="40"/>
      <c r="H164" s="40"/>
      <c r="I164" s="227"/>
      <c r="J164" s="40"/>
      <c r="K164" s="40"/>
      <c r="L164" s="44"/>
      <c r="M164" s="228"/>
      <c r="N164" s="229"/>
      <c r="O164" s="84"/>
      <c r="P164" s="84"/>
      <c r="Q164" s="84"/>
      <c r="R164" s="84"/>
      <c r="S164" s="84"/>
      <c r="T164" s="85"/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T164" s="17" t="s">
        <v>166</v>
      </c>
      <c r="AU164" s="17" t="s">
        <v>83</v>
      </c>
    </row>
    <row r="165" s="2" customFormat="1">
      <c r="A165" s="38"/>
      <c r="B165" s="39"/>
      <c r="C165" s="40"/>
      <c r="D165" s="230" t="s">
        <v>168</v>
      </c>
      <c r="E165" s="40"/>
      <c r="F165" s="231" t="s">
        <v>552</v>
      </c>
      <c r="G165" s="40"/>
      <c r="H165" s="40"/>
      <c r="I165" s="227"/>
      <c r="J165" s="40"/>
      <c r="K165" s="40"/>
      <c r="L165" s="44"/>
      <c r="M165" s="228"/>
      <c r="N165" s="229"/>
      <c r="O165" s="84"/>
      <c r="P165" s="84"/>
      <c r="Q165" s="84"/>
      <c r="R165" s="84"/>
      <c r="S165" s="84"/>
      <c r="T165" s="85"/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T165" s="17" t="s">
        <v>168</v>
      </c>
      <c r="AU165" s="17" t="s">
        <v>83</v>
      </c>
    </row>
    <row r="166" s="2" customFormat="1" ht="16.5" customHeight="1">
      <c r="A166" s="38"/>
      <c r="B166" s="39"/>
      <c r="C166" s="212" t="s">
        <v>316</v>
      </c>
      <c r="D166" s="212" t="s">
        <v>160</v>
      </c>
      <c r="E166" s="213" t="s">
        <v>553</v>
      </c>
      <c r="F166" s="214" t="s">
        <v>554</v>
      </c>
      <c r="G166" s="215" t="s">
        <v>338</v>
      </c>
      <c r="H166" s="216">
        <v>1</v>
      </c>
      <c r="I166" s="217"/>
      <c r="J166" s="218">
        <f>ROUND(I166*H166,2)</f>
        <v>0</v>
      </c>
      <c r="K166" s="214" t="s">
        <v>164</v>
      </c>
      <c r="L166" s="44"/>
      <c r="M166" s="219" t="s">
        <v>19</v>
      </c>
      <c r="N166" s="220" t="s">
        <v>44</v>
      </c>
      <c r="O166" s="84"/>
      <c r="P166" s="221">
        <f>O166*H166</f>
        <v>0</v>
      </c>
      <c r="Q166" s="221">
        <v>11.970076262999999</v>
      </c>
      <c r="R166" s="221">
        <f>Q166*H166</f>
        <v>11.970076262999999</v>
      </c>
      <c r="S166" s="221">
        <v>0</v>
      </c>
      <c r="T166" s="222">
        <f>S166*H166</f>
        <v>0</v>
      </c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R166" s="223" t="s">
        <v>115</v>
      </c>
      <c r="AT166" s="223" t="s">
        <v>160</v>
      </c>
      <c r="AU166" s="223" t="s">
        <v>83</v>
      </c>
      <c r="AY166" s="17" t="s">
        <v>159</v>
      </c>
      <c r="BE166" s="224">
        <f>IF(N166="základní",J166,0)</f>
        <v>0</v>
      </c>
      <c r="BF166" s="224">
        <f>IF(N166="snížená",J166,0)</f>
        <v>0</v>
      </c>
      <c r="BG166" s="224">
        <f>IF(N166="zákl. přenesená",J166,0)</f>
        <v>0</v>
      </c>
      <c r="BH166" s="224">
        <f>IF(N166="sníž. přenesená",J166,0)</f>
        <v>0</v>
      </c>
      <c r="BI166" s="224">
        <f>IF(N166="nulová",J166,0)</f>
        <v>0</v>
      </c>
      <c r="BJ166" s="17" t="s">
        <v>81</v>
      </c>
      <c r="BK166" s="224">
        <f>ROUND(I166*H166,2)</f>
        <v>0</v>
      </c>
      <c r="BL166" s="17" t="s">
        <v>115</v>
      </c>
      <c r="BM166" s="223" t="s">
        <v>555</v>
      </c>
    </row>
    <row r="167" s="2" customFormat="1">
      <c r="A167" s="38"/>
      <c r="B167" s="39"/>
      <c r="C167" s="40"/>
      <c r="D167" s="225" t="s">
        <v>166</v>
      </c>
      <c r="E167" s="40"/>
      <c r="F167" s="226" t="s">
        <v>556</v>
      </c>
      <c r="G167" s="40"/>
      <c r="H167" s="40"/>
      <c r="I167" s="227"/>
      <c r="J167" s="40"/>
      <c r="K167" s="40"/>
      <c r="L167" s="44"/>
      <c r="M167" s="228"/>
      <c r="N167" s="229"/>
      <c r="O167" s="84"/>
      <c r="P167" s="84"/>
      <c r="Q167" s="84"/>
      <c r="R167" s="84"/>
      <c r="S167" s="84"/>
      <c r="T167" s="85"/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T167" s="17" t="s">
        <v>166</v>
      </c>
      <c r="AU167" s="17" t="s">
        <v>83</v>
      </c>
    </row>
    <row r="168" s="2" customFormat="1">
      <c r="A168" s="38"/>
      <c r="B168" s="39"/>
      <c r="C168" s="40"/>
      <c r="D168" s="230" t="s">
        <v>168</v>
      </c>
      <c r="E168" s="40"/>
      <c r="F168" s="231" t="s">
        <v>557</v>
      </c>
      <c r="G168" s="40"/>
      <c r="H168" s="40"/>
      <c r="I168" s="227"/>
      <c r="J168" s="40"/>
      <c r="K168" s="40"/>
      <c r="L168" s="44"/>
      <c r="M168" s="228"/>
      <c r="N168" s="229"/>
      <c r="O168" s="84"/>
      <c r="P168" s="84"/>
      <c r="Q168" s="84"/>
      <c r="R168" s="84"/>
      <c r="S168" s="84"/>
      <c r="T168" s="85"/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T168" s="17" t="s">
        <v>168</v>
      </c>
      <c r="AU168" s="17" t="s">
        <v>83</v>
      </c>
    </row>
    <row r="169" s="2" customFormat="1" ht="16.5" customHeight="1">
      <c r="A169" s="38"/>
      <c r="B169" s="39"/>
      <c r="C169" s="247" t="s">
        <v>7</v>
      </c>
      <c r="D169" s="247" t="s">
        <v>434</v>
      </c>
      <c r="E169" s="248" t="s">
        <v>558</v>
      </c>
      <c r="F169" s="249" t="s">
        <v>559</v>
      </c>
      <c r="G169" s="250" t="s">
        <v>338</v>
      </c>
      <c r="H169" s="251">
        <v>1</v>
      </c>
      <c r="I169" s="252"/>
      <c r="J169" s="253">
        <f>ROUND(I169*H169,2)</f>
        <v>0</v>
      </c>
      <c r="K169" s="249" t="s">
        <v>19</v>
      </c>
      <c r="L169" s="254"/>
      <c r="M169" s="255" t="s">
        <v>19</v>
      </c>
      <c r="N169" s="256" t="s">
        <v>44</v>
      </c>
      <c r="O169" s="84"/>
      <c r="P169" s="221">
        <f>O169*H169</f>
        <v>0</v>
      </c>
      <c r="Q169" s="221">
        <v>0</v>
      </c>
      <c r="R169" s="221">
        <f>Q169*H169</f>
        <v>0</v>
      </c>
      <c r="S169" s="221">
        <v>0</v>
      </c>
      <c r="T169" s="222">
        <f>S169*H169</f>
        <v>0</v>
      </c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R169" s="223" t="s">
        <v>219</v>
      </c>
      <c r="AT169" s="223" t="s">
        <v>434</v>
      </c>
      <c r="AU169" s="223" t="s">
        <v>83</v>
      </c>
      <c r="AY169" s="17" t="s">
        <v>159</v>
      </c>
      <c r="BE169" s="224">
        <f>IF(N169="základní",J169,0)</f>
        <v>0</v>
      </c>
      <c r="BF169" s="224">
        <f>IF(N169="snížená",J169,0)</f>
        <v>0</v>
      </c>
      <c r="BG169" s="224">
        <f>IF(N169="zákl. přenesená",J169,0)</f>
        <v>0</v>
      </c>
      <c r="BH169" s="224">
        <f>IF(N169="sníž. přenesená",J169,0)</f>
        <v>0</v>
      </c>
      <c r="BI169" s="224">
        <f>IF(N169="nulová",J169,0)</f>
        <v>0</v>
      </c>
      <c r="BJ169" s="17" t="s">
        <v>81</v>
      </c>
      <c r="BK169" s="224">
        <f>ROUND(I169*H169,2)</f>
        <v>0</v>
      </c>
      <c r="BL169" s="17" t="s">
        <v>115</v>
      </c>
      <c r="BM169" s="223" t="s">
        <v>560</v>
      </c>
    </row>
    <row r="170" s="2" customFormat="1">
      <c r="A170" s="38"/>
      <c r="B170" s="39"/>
      <c r="C170" s="40"/>
      <c r="D170" s="225" t="s">
        <v>166</v>
      </c>
      <c r="E170" s="40"/>
      <c r="F170" s="226" t="s">
        <v>561</v>
      </c>
      <c r="G170" s="40"/>
      <c r="H170" s="40"/>
      <c r="I170" s="227"/>
      <c r="J170" s="40"/>
      <c r="K170" s="40"/>
      <c r="L170" s="44"/>
      <c r="M170" s="228"/>
      <c r="N170" s="229"/>
      <c r="O170" s="84"/>
      <c r="P170" s="84"/>
      <c r="Q170" s="84"/>
      <c r="R170" s="84"/>
      <c r="S170" s="84"/>
      <c r="T170" s="85"/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T170" s="17" t="s">
        <v>166</v>
      </c>
      <c r="AU170" s="17" t="s">
        <v>83</v>
      </c>
    </row>
    <row r="171" s="2" customFormat="1" ht="16.5" customHeight="1">
      <c r="A171" s="38"/>
      <c r="B171" s="39"/>
      <c r="C171" s="212" t="s">
        <v>562</v>
      </c>
      <c r="D171" s="212" t="s">
        <v>160</v>
      </c>
      <c r="E171" s="213" t="s">
        <v>563</v>
      </c>
      <c r="F171" s="214" t="s">
        <v>564</v>
      </c>
      <c r="G171" s="215" t="s">
        <v>338</v>
      </c>
      <c r="H171" s="216">
        <v>1</v>
      </c>
      <c r="I171" s="217"/>
      <c r="J171" s="218">
        <f>ROUND(I171*H171,2)</f>
        <v>0</v>
      </c>
      <c r="K171" s="214" t="s">
        <v>164</v>
      </c>
      <c r="L171" s="44"/>
      <c r="M171" s="219" t="s">
        <v>19</v>
      </c>
      <c r="N171" s="220" t="s">
        <v>44</v>
      </c>
      <c r="O171" s="84"/>
      <c r="P171" s="221">
        <f>O171*H171</f>
        <v>0</v>
      </c>
      <c r="Q171" s="221">
        <v>0.00069749999999999999</v>
      </c>
      <c r="R171" s="221">
        <f>Q171*H171</f>
        <v>0.00069749999999999999</v>
      </c>
      <c r="S171" s="221">
        <v>0</v>
      </c>
      <c r="T171" s="222">
        <f>S171*H171</f>
        <v>0</v>
      </c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R171" s="223" t="s">
        <v>115</v>
      </c>
      <c r="AT171" s="223" t="s">
        <v>160</v>
      </c>
      <c r="AU171" s="223" t="s">
        <v>83</v>
      </c>
      <c r="AY171" s="17" t="s">
        <v>159</v>
      </c>
      <c r="BE171" s="224">
        <f>IF(N171="základní",J171,0)</f>
        <v>0</v>
      </c>
      <c r="BF171" s="224">
        <f>IF(N171="snížená",J171,0)</f>
        <v>0</v>
      </c>
      <c r="BG171" s="224">
        <f>IF(N171="zákl. přenesená",J171,0)</f>
        <v>0</v>
      </c>
      <c r="BH171" s="224">
        <f>IF(N171="sníž. přenesená",J171,0)</f>
        <v>0</v>
      </c>
      <c r="BI171" s="224">
        <f>IF(N171="nulová",J171,0)</f>
        <v>0</v>
      </c>
      <c r="BJ171" s="17" t="s">
        <v>81</v>
      </c>
      <c r="BK171" s="224">
        <f>ROUND(I171*H171,2)</f>
        <v>0</v>
      </c>
      <c r="BL171" s="17" t="s">
        <v>115</v>
      </c>
      <c r="BM171" s="223" t="s">
        <v>565</v>
      </c>
    </row>
    <row r="172" s="2" customFormat="1">
      <c r="A172" s="38"/>
      <c r="B172" s="39"/>
      <c r="C172" s="40"/>
      <c r="D172" s="225" t="s">
        <v>166</v>
      </c>
      <c r="E172" s="40"/>
      <c r="F172" s="226" t="s">
        <v>566</v>
      </c>
      <c r="G172" s="40"/>
      <c r="H172" s="40"/>
      <c r="I172" s="227"/>
      <c r="J172" s="40"/>
      <c r="K172" s="40"/>
      <c r="L172" s="44"/>
      <c r="M172" s="228"/>
      <c r="N172" s="229"/>
      <c r="O172" s="84"/>
      <c r="P172" s="84"/>
      <c r="Q172" s="84"/>
      <c r="R172" s="84"/>
      <c r="S172" s="84"/>
      <c r="T172" s="85"/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T172" s="17" t="s">
        <v>166</v>
      </c>
      <c r="AU172" s="17" t="s">
        <v>83</v>
      </c>
    </row>
    <row r="173" s="2" customFormat="1">
      <c r="A173" s="38"/>
      <c r="B173" s="39"/>
      <c r="C173" s="40"/>
      <c r="D173" s="230" t="s">
        <v>168</v>
      </c>
      <c r="E173" s="40"/>
      <c r="F173" s="231" t="s">
        <v>567</v>
      </c>
      <c r="G173" s="40"/>
      <c r="H173" s="40"/>
      <c r="I173" s="227"/>
      <c r="J173" s="40"/>
      <c r="K173" s="40"/>
      <c r="L173" s="44"/>
      <c r="M173" s="228"/>
      <c r="N173" s="229"/>
      <c r="O173" s="84"/>
      <c r="P173" s="84"/>
      <c r="Q173" s="84"/>
      <c r="R173" s="84"/>
      <c r="S173" s="84"/>
      <c r="T173" s="85"/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T173" s="17" t="s">
        <v>168</v>
      </c>
      <c r="AU173" s="17" t="s">
        <v>83</v>
      </c>
    </row>
    <row r="174" s="2" customFormat="1" ht="16.5" customHeight="1">
      <c r="A174" s="38"/>
      <c r="B174" s="39"/>
      <c r="C174" s="247" t="s">
        <v>568</v>
      </c>
      <c r="D174" s="247" t="s">
        <v>434</v>
      </c>
      <c r="E174" s="248" t="s">
        <v>569</v>
      </c>
      <c r="F174" s="249" t="s">
        <v>570</v>
      </c>
      <c r="G174" s="250" t="s">
        <v>338</v>
      </c>
      <c r="H174" s="251">
        <v>1</v>
      </c>
      <c r="I174" s="252"/>
      <c r="J174" s="253">
        <f>ROUND(I174*H174,2)</f>
        <v>0</v>
      </c>
      <c r="K174" s="249" t="s">
        <v>164</v>
      </c>
      <c r="L174" s="254"/>
      <c r="M174" s="255" t="s">
        <v>19</v>
      </c>
      <c r="N174" s="256" t="s">
        <v>44</v>
      </c>
      <c r="O174" s="84"/>
      <c r="P174" s="221">
        <f>O174*H174</f>
        <v>0</v>
      </c>
      <c r="Q174" s="221">
        <v>0.0018</v>
      </c>
      <c r="R174" s="221">
        <f>Q174*H174</f>
        <v>0.0018</v>
      </c>
      <c r="S174" s="221">
        <v>0</v>
      </c>
      <c r="T174" s="222">
        <f>S174*H174</f>
        <v>0</v>
      </c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R174" s="223" t="s">
        <v>219</v>
      </c>
      <c r="AT174" s="223" t="s">
        <v>434</v>
      </c>
      <c r="AU174" s="223" t="s">
        <v>83</v>
      </c>
      <c r="AY174" s="17" t="s">
        <v>159</v>
      </c>
      <c r="BE174" s="224">
        <f>IF(N174="základní",J174,0)</f>
        <v>0</v>
      </c>
      <c r="BF174" s="224">
        <f>IF(N174="snížená",J174,0)</f>
        <v>0</v>
      </c>
      <c r="BG174" s="224">
        <f>IF(N174="zákl. přenesená",J174,0)</f>
        <v>0</v>
      </c>
      <c r="BH174" s="224">
        <f>IF(N174="sníž. přenesená",J174,0)</f>
        <v>0</v>
      </c>
      <c r="BI174" s="224">
        <f>IF(N174="nulová",J174,0)</f>
        <v>0</v>
      </c>
      <c r="BJ174" s="17" t="s">
        <v>81</v>
      </c>
      <c r="BK174" s="224">
        <f>ROUND(I174*H174,2)</f>
        <v>0</v>
      </c>
      <c r="BL174" s="17" t="s">
        <v>115</v>
      </c>
      <c r="BM174" s="223" t="s">
        <v>571</v>
      </c>
    </row>
    <row r="175" s="2" customFormat="1">
      <c r="A175" s="38"/>
      <c r="B175" s="39"/>
      <c r="C175" s="40"/>
      <c r="D175" s="225" t="s">
        <v>166</v>
      </c>
      <c r="E175" s="40"/>
      <c r="F175" s="226" t="s">
        <v>570</v>
      </c>
      <c r="G175" s="40"/>
      <c r="H175" s="40"/>
      <c r="I175" s="227"/>
      <c r="J175" s="40"/>
      <c r="K175" s="40"/>
      <c r="L175" s="44"/>
      <c r="M175" s="228"/>
      <c r="N175" s="229"/>
      <c r="O175" s="84"/>
      <c r="P175" s="84"/>
      <c r="Q175" s="84"/>
      <c r="R175" s="84"/>
      <c r="S175" s="84"/>
      <c r="T175" s="85"/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T175" s="17" t="s">
        <v>166</v>
      </c>
      <c r="AU175" s="17" t="s">
        <v>83</v>
      </c>
    </row>
    <row r="176" s="2" customFormat="1" ht="16.5" customHeight="1">
      <c r="A176" s="38"/>
      <c r="B176" s="39"/>
      <c r="C176" s="247" t="s">
        <v>572</v>
      </c>
      <c r="D176" s="247" t="s">
        <v>434</v>
      </c>
      <c r="E176" s="248" t="s">
        <v>573</v>
      </c>
      <c r="F176" s="249" t="s">
        <v>574</v>
      </c>
      <c r="G176" s="250" t="s">
        <v>338</v>
      </c>
      <c r="H176" s="251">
        <v>1</v>
      </c>
      <c r="I176" s="252"/>
      <c r="J176" s="253">
        <f>ROUND(I176*H176,2)</f>
        <v>0</v>
      </c>
      <c r="K176" s="249" t="s">
        <v>164</v>
      </c>
      <c r="L176" s="254"/>
      <c r="M176" s="255" t="s">
        <v>19</v>
      </c>
      <c r="N176" s="256" t="s">
        <v>44</v>
      </c>
      <c r="O176" s="84"/>
      <c r="P176" s="221">
        <f>O176*H176</f>
        <v>0</v>
      </c>
      <c r="Q176" s="221">
        <v>0.002</v>
      </c>
      <c r="R176" s="221">
        <f>Q176*H176</f>
        <v>0.002</v>
      </c>
      <c r="S176" s="221">
        <v>0</v>
      </c>
      <c r="T176" s="222">
        <f>S176*H176</f>
        <v>0</v>
      </c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R176" s="223" t="s">
        <v>219</v>
      </c>
      <c r="AT176" s="223" t="s">
        <v>434</v>
      </c>
      <c r="AU176" s="223" t="s">
        <v>83</v>
      </c>
      <c r="AY176" s="17" t="s">
        <v>159</v>
      </c>
      <c r="BE176" s="224">
        <f>IF(N176="základní",J176,0)</f>
        <v>0</v>
      </c>
      <c r="BF176" s="224">
        <f>IF(N176="snížená",J176,0)</f>
        <v>0</v>
      </c>
      <c r="BG176" s="224">
        <f>IF(N176="zákl. přenesená",J176,0)</f>
        <v>0</v>
      </c>
      <c r="BH176" s="224">
        <f>IF(N176="sníž. přenesená",J176,0)</f>
        <v>0</v>
      </c>
      <c r="BI176" s="224">
        <f>IF(N176="nulová",J176,0)</f>
        <v>0</v>
      </c>
      <c r="BJ176" s="17" t="s">
        <v>81</v>
      </c>
      <c r="BK176" s="224">
        <f>ROUND(I176*H176,2)</f>
        <v>0</v>
      </c>
      <c r="BL176" s="17" t="s">
        <v>115</v>
      </c>
      <c r="BM176" s="223" t="s">
        <v>575</v>
      </c>
    </row>
    <row r="177" s="2" customFormat="1">
      <c r="A177" s="38"/>
      <c r="B177" s="39"/>
      <c r="C177" s="40"/>
      <c r="D177" s="225" t="s">
        <v>166</v>
      </c>
      <c r="E177" s="40"/>
      <c r="F177" s="226" t="s">
        <v>574</v>
      </c>
      <c r="G177" s="40"/>
      <c r="H177" s="40"/>
      <c r="I177" s="227"/>
      <c r="J177" s="40"/>
      <c r="K177" s="40"/>
      <c r="L177" s="44"/>
      <c r="M177" s="228"/>
      <c r="N177" s="229"/>
      <c r="O177" s="84"/>
      <c r="P177" s="84"/>
      <c r="Q177" s="84"/>
      <c r="R177" s="84"/>
      <c r="S177" s="84"/>
      <c r="T177" s="85"/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T177" s="17" t="s">
        <v>166</v>
      </c>
      <c r="AU177" s="17" t="s">
        <v>83</v>
      </c>
    </row>
    <row r="178" s="2" customFormat="1" ht="16.5" customHeight="1">
      <c r="A178" s="38"/>
      <c r="B178" s="39"/>
      <c r="C178" s="212" t="s">
        <v>576</v>
      </c>
      <c r="D178" s="212" t="s">
        <v>160</v>
      </c>
      <c r="E178" s="213" t="s">
        <v>577</v>
      </c>
      <c r="F178" s="214" t="s">
        <v>578</v>
      </c>
      <c r="G178" s="215" t="s">
        <v>299</v>
      </c>
      <c r="H178" s="216">
        <v>1.8</v>
      </c>
      <c r="I178" s="217"/>
      <c r="J178" s="218">
        <f>ROUND(I178*H178,2)</f>
        <v>0</v>
      </c>
      <c r="K178" s="214" t="s">
        <v>164</v>
      </c>
      <c r="L178" s="44"/>
      <c r="M178" s="219" t="s">
        <v>19</v>
      </c>
      <c r="N178" s="220" t="s">
        <v>44</v>
      </c>
      <c r="O178" s="84"/>
      <c r="P178" s="221">
        <f>O178*H178</f>
        <v>0</v>
      </c>
      <c r="Q178" s="221">
        <v>0</v>
      </c>
      <c r="R178" s="221">
        <f>Q178*H178</f>
        <v>0</v>
      </c>
      <c r="S178" s="221">
        <v>0</v>
      </c>
      <c r="T178" s="222">
        <f>S178*H178</f>
        <v>0</v>
      </c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R178" s="223" t="s">
        <v>115</v>
      </c>
      <c r="AT178" s="223" t="s">
        <v>160</v>
      </c>
      <c r="AU178" s="223" t="s">
        <v>83</v>
      </c>
      <c r="AY178" s="17" t="s">
        <v>159</v>
      </c>
      <c r="BE178" s="224">
        <f>IF(N178="základní",J178,0)</f>
        <v>0</v>
      </c>
      <c r="BF178" s="224">
        <f>IF(N178="snížená",J178,0)</f>
        <v>0</v>
      </c>
      <c r="BG178" s="224">
        <f>IF(N178="zákl. přenesená",J178,0)</f>
        <v>0</v>
      </c>
      <c r="BH178" s="224">
        <f>IF(N178="sníž. přenesená",J178,0)</f>
        <v>0</v>
      </c>
      <c r="BI178" s="224">
        <f>IF(N178="nulová",J178,0)</f>
        <v>0</v>
      </c>
      <c r="BJ178" s="17" t="s">
        <v>81</v>
      </c>
      <c r="BK178" s="224">
        <f>ROUND(I178*H178,2)</f>
        <v>0</v>
      </c>
      <c r="BL178" s="17" t="s">
        <v>115</v>
      </c>
      <c r="BM178" s="223" t="s">
        <v>579</v>
      </c>
    </row>
    <row r="179" s="2" customFormat="1">
      <c r="A179" s="38"/>
      <c r="B179" s="39"/>
      <c r="C179" s="40"/>
      <c r="D179" s="225" t="s">
        <v>166</v>
      </c>
      <c r="E179" s="40"/>
      <c r="F179" s="226" t="s">
        <v>580</v>
      </c>
      <c r="G179" s="40"/>
      <c r="H179" s="40"/>
      <c r="I179" s="227"/>
      <c r="J179" s="40"/>
      <c r="K179" s="40"/>
      <c r="L179" s="44"/>
      <c r="M179" s="228"/>
      <c r="N179" s="229"/>
      <c r="O179" s="84"/>
      <c r="P179" s="84"/>
      <c r="Q179" s="84"/>
      <c r="R179" s="84"/>
      <c r="S179" s="84"/>
      <c r="T179" s="85"/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T179" s="17" t="s">
        <v>166</v>
      </c>
      <c r="AU179" s="17" t="s">
        <v>83</v>
      </c>
    </row>
    <row r="180" s="2" customFormat="1">
      <c r="A180" s="38"/>
      <c r="B180" s="39"/>
      <c r="C180" s="40"/>
      <c r="D180" s="230" t="s">
        <v>168</v>
      </c>
      <c r="E180" s="40"/>
      <c r="F180" s="231" t="s">
        <v>581</v>
      </c>
      <c r="G180" s="40"/>
      <c r="H180" s="40"/>
      <c r="I180" s="227"/>
      <c r="J180" s="40"/>
      <c r="K180" s="40"/>
      <c r="L180" s="44"/>
      <c r="M180" s="228"/>
      <c r="N180" s="229"/>
      <c r="O180" s="84"/>
      <c r="P180" s="84"/>
      <c r="Q180" s="84"/>
      <c r="R180" s="84"/>
      <c r="S180" s="84"/>
      <c r="T180" s="85"/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T180" s="17" t="s">
        <v>168</v>
      </c>
      <c r="AU180" s="17" t="s">
        <v>83</v>
      </c>
    </row>
    <row r="181" s="2" customFormat="1" ht="16.5" customHeight="1">
      <c r="A181" s="38"/>
      <c r="B181" s="39"/>
      <c r="C181" s="247" t="s">
        <v>582</v>
      </c>
      <c r="D181" s="247" t="s">
        <v>434</v>
      </c>
      <c r="E181" s="248" t="s">
        <v>583</v>
      </c>
      <c r="F181" s="249" t="s">
        <v>584</v>
      </c>
      <c r="G181" s="250" t="s">
        <v>299</v>
      </c>
      <c r="H181" s="251">
        <v>0.60899999999999999</v>
      </c>
      <c r="I181" s="252"/>
      <c r="J181" s="253">
        <f>ROUND(I181*H181,2)</f>
        <v>0</v>
      </c>
      <c r="K181" s="249" t="s">
        <v>164</v>
      </c>
      <c r="L181" s="254"/>
      <c r="M181" s="255" t="s">
        <v>19</v>
      </c>
      <c r="N181" s="256" t="s">
        <v>44</v>
      </c>
      <c r="O181" s="84"/>
      <c r="P181" s="221">
        <f>O181*H181</f>
        <v>0</v>
      </c>
      <c r="Q181" s="221">
        <v>0.00027</v>
      </c>
      <c r="R181" s="221">
        <f>Q181*H181</f>
        <v>0.00016443</v>
      </c>
      <c r="S181" s="221">
        <v>0</v>
      </c>
      <c r="T181" s="222">
        <f>S181*H181</f>
        <v>0</v>
      </c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R181" s="223" t="s">
        <v>219</v>
      </c>
      <c r="AT181" s="223" t="s">
        <v>434</v>
      </c>
      <c r="AU181" s="223" t="s">
        <v>83</v>
      </c>
      <c r="AY181" s="17" t="s">
        <v>159</v>
      </c>
      <c r="BE181" s="224">
        <f>IF(N181="základní",J181,0)</f>
        <v>0</v>
      </c>
      <c r="BF181" s="224">
        <f>IF(N181="snížená",J181,0)</f>
        <v>0</v>
      </c>
      <c r="BG181" s="224">
        <f>IF(N181="zákl. přenesená",J181,0)</f>
        <v>0</v>
      </c>
      <c r="BH181" s="224">
        <f>IF(N181="sníž. přenesená",J181,0)</f>
        <v>0</v>
      </c>
      <c r="BI181" s="224">
        <f>IF(N181="nulová",J181,0)</f>
        <v>0</v>
      </c>
      <c r="BJ181" s="17" t="s">
        <v>81</v>
      </c>
      <c r="BK181" s="224">
        <f>ROUND(I181*H181,2)</f>
        <v>0</v>
      </c>
      <c r="BL181" s="17" t="s">
        <v>115</v>
      </c>
      <c r="BM181" s="223" t="s">
        <v>585</v>
      </c>
    </row>
    <row r="182" s="2" customFormat="1">
      <c r="A182" s="38"/>
      <c r="B182" s="39"/>
      <c r="C182" s="40"/>
      <c r="D182" s="225" t="s">
        <v>166</v>
      </c>
      <c r="E182" s="40"/>
      <c r="F182" s="226" t="s">
        <v>584</v>
      </c>
      <c r="G182" s="40"/>
      <c r="H182" s="40"/>
      <c r="I182" s="227"/>
      <c r="J182" s="40"/>
      <c r="K182" s="40"/>
      <c r="L182" s="44"/>
      <c r="M182" s="228"/>
      <c r="N182" s="229"/>
      <c r="O182" s="84"/>
      <c r="P182" s="84"/>
      <c r="Q182" s="84"/>
      <c r="R182" s="84"/>
      <c r="S182" s="84"/>
      <c r="T182" s="85"/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T182" s="17" t="s">
        <v>166</v>
      </c>
      <c r="AU182" s="17" t="s">
        <v>83</v>
      </c>
    </row>
    <row r="183" s="13" customFormat="1">
      <c r="A183" s="13"/>
      <c r="B183" s="232"/>
      <c r="C183" s="233"/>
      <c r="D183" s="225" t="s">
        <v>170</v>
      </c>
      <c r="E183" s="233"/>
      <c r="F183" s="235" t="s">
        <v>586</v>
      </c>
      <c r="G183" s="233"/>
      <c r="H183" s="236">
        <v>0.60899999999999999</v>
      </c>
      <c r="I183" s="237"/>
      <c r="J183" s="233"/>
      <c r="K183" s="233"/>
      <c r="L183" s="238"/>
      <c r="M183" s="239"/>
      <c r="N183" s="240"/>
      <c r="O183" s="240"/>
      <c r="P183" s="240"/>
      <c r="Q183" s="240"/>
      <c r="R183" s="240"/>
      <c r="S183" s="240"/>
      <c r="T183" s="241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42" t="s">
        <v>170</v>
      </c>
      <c r="AU183" s="242" t="s">
        <v>83</v>
      </c>
      <c r="AV183" s="13" t="s">
        <v>83</v>
      </c>
      <c r="AW183" s="13" t="s">
        <v>4</v>
      </c>
      <c r="AX183" s="13" t="s">
        <v>81</v>
      </c>
      <c r="AY183" s="242" t="s">
        <v>159</v>
      </c>
    </row>
    <row r="184" s="2" customFormat="1" ht="16.5" customHeight="1">
      <c r="A184" s="38"/>
      <c r="B184" s="39"/>
      <c r="C184" s="247" t="s">
        <v>587</v>
      </c>
      <c r="D184" s="247" t="s">
        <v>434</v>
      </c>
      <c r="E184" s="248" t="s">
        <v>588</v>
      </c>
      <c r="F184" s="249" t="s">
        <v>589</v>
      </c>
      <c r="G184" s="250" t="s">
        <v>299</v>
      </c>
      <c r="H184" s="251">
        <v>1.2</v>
      </c>
      <c r="I184" s="252"/>
      <c r="J184" s="253">
        <f>ROUND(I184*H184,2)</f>
        <v>0</v>
      </c>
      <c r="K184" s="249" t="s">
        <v>164</v>
      </c>
      <c r="L184" s="254"/>
      <c r="M184" s="255" t="s">
        <v>19</v>
      </c>
      <c r="N184" s="256" t="s">
        <v>44</v>
      </c>
      <c r="O184" s="84"/>
      <c r="P184" s="221">
        <f>O184*H184</f>
        <v>0</v>
      </c>
      <c r="Q184" s="221">
        <v>0.00042999999999999999</v>
      </c>
      <c r="R184" s="221">
        <f>Q184*H184</f>
        <v>0.00051599999999999997</v>
      </c>
      <c r="S184" s="221">
        <v>0</v>
      </c>
      <c r="T184" s="222">
        <f>S184*H184</f>
        <v>0</v>
      </c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R184" s="223" t="s">
        <v>219</v>
      </c>
      <c r="AT184" s="223" t="s">
        <v>434</v>
      </c>
      <c r="AU184" s="223" t="s">
        <v>83</v>
      </c>
      <c r="AY184" s="17" t="s">
        <v>159</v>
      </c>
      <c r="BE184" s="224">
        <f>IF(N184="základní",J184,0)</f>
        <v>0</v>
      </c>
      <c r="BF184" s="224">
        <f>IF(N184="snížená",J184,0)</f>
        <v>0</v>
      </c>
      <c r="BG184" s="224">
        <f>IF(N184="zákl. přenesená",J184,0)</f>
        <v>0</v>
      </c>
      <c r="BH184" s="224">
        <f>IF(N184="sníž. přenesená",J184,0)</f>
        <v>0</v>
      </c>
      <c r="BI184" s="224">
        <f>IF(N184="nulová",J184,0)</f>
        <v>0</v>
      </c>
      <c r="BJ184" s="17" t="s">
        <v>81</v>
      </c>
      <c r="BK184" s="224">
        <f>ROUND(I184*H184,2)</f>
        <v>0</v>
      </c>
      <c r="BL184" s="17" t="s">
        <v>115</v>
      </c>
      <c r="BM184" s="223" t="s">
        <v>590</v>
      </c>
    </row>
    <row r="185" s="2" customFormat="1">
      <c r="A185" s="38"/>
      <c r="B185" s="39"/>
      <c r="C185" s="40"/>
      <c r="D185" s="225" t="s">
        <v>166</v>
      </c>
      <c r="E185" s="40"/>
      <c r="F185" s="226" t="s">
        <v>589</v>
      </c>
      <c r="G185" s="40"/>
      <c r="H185" s="40"/>
      <c r="I185" s="227"/>
      <c r="J185" s="40"/>
      <c r="K185" s="40"/>
      <c r="L185" s="44"/>
      <c r="M185" s="228"/>
      <c r="N185" s="229"/>
      <c r="O185" s="84"/>
      <c r="P185" s="84"/>
      <c r="Q185" s="84"/>
      <c r="R185" s="84"/>
      <c r="S185" s="84"/>
      <c r="T185" s="85"/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T185" s="17" t="s">
        <v>166</v>
      </c>
      <c r="AU185" s="17" t="s">
        <v>83</v>
      </c>
    </row>
    <row r="186" s="2" customFormat="1" ht="16.5" customHeight="1">
      <c r="A186" s="38"/>
      <c r="B186" s="39"/>
      <c r="C186" s="212" t="s">
        <v>591</v>
      </c>
      <c r="D186" s="212" t="s">
        <v>160</v>
      </c>
      <c r="E186" s="213" t="s">
        <v>592</v>
      </c>
      <c r="F186" s="214" t="s">
        <v>593</v>
      </c>
      <c r="G186" s="215" t="s">
        <v>299</v>
      </c>
      <c r="H186" s="216">
        <v>0.59999999999999998</v>
      </c>
      <c r="I186" s="217"/>
      <c r="J186" s="218">
        <f>ROUND(I186*H186,2)</f>
        <v>0</v>
      </c>
      <c r="K186" s="214" t="s">
        <v>164</v>
      </c>
      <c r="L186" s="44"/>
      <c r="M186" s="219" t="s">
        <v>19</v>
      </c>
      <c r="N186" s="220" t="s">
        <v>44</v>
      </c>
      <c r="O186" s="84"/>
      <c r="P186" s="221">
        <f>O186*H186</f>
        <v>0</v>
      </c>
      <c r="Q186" s="221">
        <v>0.00019236000000000001</v>
      </c>
      <c r="R186" s="221">
        <f>Q186*H186</f>
        <v>0.00011541599999999999</v>
      </c>
      <c r="S186" s="221">
        <v>0</v>
      </c>
      <c r="T186" s="222">
        <f>S186*H186</f>
        <v>0</v>
      </c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R186" s="223" t="s">
        <v>115</v>
      </c>
      <c r="AT186" s="223" t="s">
        <v>160</v>
      </c>
      <c r="AU186" s="223" t="s">
        <v>83</v>
      </c>
      <c r="AY186" s="17" t="s">
        <v>159</v>
      </c>
      <c r="BE186" s="224">
        <f>IF(N186="základní",J186,0)</f>
        <v>0</v>
      </c>
      <c r="BF186" s="224">
        <f>IF(N186="snížená",J186,0)</f>
        <v>0</v>
      </c>
      <c r="BG186" s="224">
        <f>IF(N186="zákl. přenesená",J186,0)</f>
        <v>0</v>
      </c>
      <c r="BH186" s="224">
        <f>IF(N186="sníž. přenesená",J186,0)</f>
        <v>0</v>
      </c>
      <c r="BI186" s="224">
        <f>IF(N186="nulová",J186,0)</f>
        <v>0</v>
      </c>
      <c r="BJ186" s="17" t="s">
        <v>81</v>
      </c>
      <c r="BK186" s="224">
        <f>ROUND(I186*H186,2)</f>
        <v>0</v>
      </c>
      <c r="BL186" s="17" t="s">
        <v>115</v>
      </c>
      <c r="BM186" s="223" t="s">
        <v>594</v>
      </c>
    </row>
    <row r="187" s="2" customFormat="1">
      <c r="A187" s="38"/>
      <c r="B187" s="39"/>
      <c r="C187" s="40"/>
      <c r="D187" s="225" t="s">
        <v>166</v>
      </c>
      <c r="E187" s="40"/>
      <c r="F187" s="226" t="s">
        <v>595</v>
      </c>
      <c r="G187" s="40"/>
      <c r="H187" s="40"/>
      <c r="I187" s="227"/>
      <c r="J187" s="40"/>
      <c r="K187" s="40"/>
      <c r="L187" s="44"/>
      <c r="M187" s="228"/>
      <c r="N187" s="229"/>
      <c r="O187" s="84"/>
      <c r="P187" s="84"/>
      <c r="Q187" s="84"/>
      <c r="R187" s="84"/>
      <c r="S187" s="84"/>
      <c r="T187" s="85"/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T187" s="17" t="s">
        <v>166</v>
      </c>
      <c r="AU187" s="17" t="s">
        <v>83</v>
      </c>
    </row>
    <row r="188" s="2" customFormat="1">
      <c r="A188" s="38"/>
      <c r="B188" s="39"/>
      <c r="C188" s="40"/>
      <c r="D188" s="230" t="s">
        <v>168</v>
      </c>
      <c r="E188" s="40"/>
      <c r="F188" s="231" t="s">
        <v>596</v>
      </c>
      <c r="G188" s="40"/>
      <c r="H188" s="40"/>
      <c r="I188" s="227"/>
      <c r="J188" s="40"/>
      <c r="K188" s="40"/>
      <c r="L188" s="44"/>
      <c r="M188" s="228"/>
      <c r="N188" s="229"/>
      <c r="O188" s="84"/>
      <c r="P188" s="84"/>
      <c r="Q188" s="84"/>
      <c r="R188" s="84"/>
      <c r="S188" s="84"/>
      <c r="T188" s="85"/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T188" s="17" t="s">
        <v>168</v>
      </c>
      <c r="AU188" s="17" t="s">
        <v>83</v>
      </c>
    </row>
    <row r="189" s="2" customFormat="1" ht="16.5" customHeight="1">
      <c r="A189" s="38"/>
      <c r="B189" s="39"/>
      <c r="C189" s="212" t="s">
        <v>597</v>
      </c>
      <c r="D189" s="212" t="s">
        <v>160</v>
      </c>
      <c r="E189" s="213" t="s">
        <v>598</v>
      </c>
      <c r="F189" s="214" t="s">
        <v>599</v>
      </c>
      <c r="G189" s="215" t="s">
        <v>299</v>
      </c>
      <c r="H189" s="216">
        <v>1.8</v>
      </c>
      <c r="I189" s="217"/>
      <c r="J189" s="218">
        <f>ROUND(I189*H189,2)</f>
        <v>0</v>
      </c>
      <c r="K189" s="214" t="s">
        <v>164</v>
      </c>
      <c r="L189" s="44"/>
      <c r="M189" s="219" t="s">
        <v>19</v>
      </c>
      <c r="N189" s="220" t="s">
        <v>44</v>
      </c>
      <c r="O189" s="84"/>
      <c r="P189" s="221">
        <f>O189*H189</f>
        <v>0</v>
      </c>
      <c r="Q189" s="221">
        <v>7.3499999999999998E-05</v>
      </c>
      <c r="R189" s="221">
        <f>Q189*H189</f>
        <v>0.00013229999999999999</v>
      </c>
      <c r="S189" s="221">
        <v>0</v>
      </c>
      <c r="T189" s="222">
        <f>S189*H189</f>
        <v>0</v>
      </c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R189" s="223" t="s">
        <v>115</v>
      </c>
      <c r="AT189" s="223" t="s">
        <v>160</v>
      </c>
      <c r="AU189" s="223" t="s">
        <v>83</v>
      </c>
      <c r="AY189" s="17" t="s">
        <v>159</v>
      </c>
      <c r="BE189" s="224">
        <f>IF(N189="základní",J189,0)</f>
        <v>0</v>
      </c>
      <c r="BF189" s="224">
        <f>IF(N189="snížená",J189,0)</f>
        <v>0</v>
      </c>
      <c r="BG189" s="224">
        <f>IF(N189="zákl. přenesená",J189,0)</f>
        <v>0</v>
      </c>
      <c r="BH189" s="224">
        <f>IF(N189="sníž. přenesená",J189,0)</f>
        <v>0</v>
      </c>
      <c r="BI189" s="224">
        <f>IF(N189="nulová",J189,0)</f>
        <v>0</v>
      </c>
      <c r="BJ189" s="17" t="s">
        <v>81</v>
      </c>
      <c r="BK189" s="224">
        <f>ROUND(I189*H189,2)</f>
        <v>0</v>
      </c>
      <c r="BL189" s="17" t="s">
        <v>115</v>
      </c>
      <c r="BM189" s="223" t="s">
        <v>600</v>
      </c>
    </row>
    <row r="190" s="2" customFormat="1">
      <c r="A190" s="38"/>
      <c r="B190" s="39"/>
      <c r="C190" s="40"/>
      <c r="D190" s="225" t="s">
        <v>166</v>
      </c>
      <c r="E190" s="40"/>
      <c r="F190" s="226" t="s">
        <v>601</v>
      </c>
      <c r="G190" s="40"/>
      <c r="H190" s="40"/>
      <c r="I190" s="227"/>
      <c r="J190" s="40"/>
      <c r="K190" s="40"/>
      <c r="L190" s="44"/>
      <c r="M190" s="228"/>
      <c r="N190" s="229"/>
      <c r="O190" s="84"/>
      <c r="P190" s="84"/>
      <c r="Q190" s="84"/>
      <c r="R190" s="84"/>
      <c r="S190" s="84"/>
      <c r="T190" s="85"/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T190" s="17" t="s">
        <v>166</v>
      </c>
      <c r="AU190" s="17" t="s">
        <v>83</v>
      </c>
    </row>
    <row r="191" s="2" customFormat="1">
      <c r="A191" s="38"/>
      <c r="B191" s="39"/>
      <c r="C191" s="40"/>
      <c r="D191" s="230" t="s">
        <v>168</v>
      </c>
      <c r="E191" s="40"/>
      <c r="F191" s="231" t="s">
        <v>602</v>
      </c>
      <c r="G191" s="40"/>
      <c r="H191" s="40"/>
      <c r="I191" s="227"/>
      <c r="J191" s="40"/>
      <c r="K191" s="40"/>
      <c r="L191" s="44"/>
      <c r="M191" s="228"/>
      <c r="N191" s="229"/>
      <c r="O191" s="84"/>
      <c r="P191" s="84"/>
      <c r="Q191" s="84"/>
      <c r="R191" s="84"/>
      <c r="S191" s="84"/>
      <c r="T191" s="85"/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T191" s="17" t="s">
        <v>168</v>
      </c>
      <c r="AU191" s="17" t="s">
        <v>83</v>
      </c>
    </row>
    <row r="192" s="12" customFormat="1" ht="25.92" customHeight="1">
      <c r="A192" s="12"/>
      <c r="B192" s="196"/>
      <c r="C192" s="197"/>
      <c r="D192" s="198" t="s">
        <v>72</v>
      </c>
      <c r="E192" s="199" t="s">
        <v>354</v>
      </c>
      <c r="F192" s="199" t="s">
        <v>355</v>
      </c>
      <c r="G192" s="197"/>
      <c r="H192" s="197"/>
      <c r="I192" s="200"/>
      <c r="J192" s="201">
        <f>BK192</f>
        <v>0</v>
      </c>
      <c r="K192" s="197"/>
      <c r="L192" s="202"/>
      <c r="M192" s="203"/>
      <c r="N192" s="204"/>
      <c r="O192" s="204"/>
      <c r="P192" s="205">
        <f>P193</f>
        <v>0</v>
      </c>
      <c r="Q192" s="204"/>
      <c r="R192" s="205">
        <f>R193</f>
        <v>0.0088459999999999997</v>
      </c>
      <c r="S192" s="204"/>
      <c r="T192" s="206">
        <f>T193</f>
        <v>0</v>
      </c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R192" s="207" t="s">
        <v>83</v>
      </c>
      <c r="AT192" s="208" t="s">
        <v>72</v>
      </c>
      <c r="AU192" s="208" t="s">
        <v>73</v>
      </c>
      <c r="AY192" s="207" t="s">
        <v>159</v>
      </c>
      <c r="BK192" s="209">
        <f>BK193</f>
        <v>0</v>
      </c>
    </row>
    <row r="193" s="12" customFormat="1" ht="22.8" customHeight="1">
      <c r="A193" s="12"/>
      <c r="B193" s="196"/>
      <c r="C193" s="197"/>
      <c r="D193" s="198" t="s">
        <v>72</v>
      </c>
      <c r="E193" s="210" t="s">
        <v>603</v>
      </c>
      <c r="F193" s="210" t="s">
        <v>604</v>
      </c>
      <c r="G193" s="197"/>
      <c r="H193" s="197"/>
      <c r="I193" s="200"/>
      <c r="J193" s="211">
        <f>BK193</f>
        <v>0</v>
      </c>
      <c r="K193" s="197"/>
      <c r="L193" s="202"/>
      <c r="M193" s="203"/>
      <c r="N193" s="204"/>
      <c r="O193" s="204"/>
      <c r="P193" s="205">
        <f>SUM(P194:P238)</f>
        <v>0</v>
      </c>
      <c r="Q193" s="204"/>
      <c r="R193" s="205">
        <f>SUM(R194:R238)</f>
        <v>0.0088459999999999997</v>
      </c>
      <c r="S193" s="204"/>
      <c r="T193" s="206">
        <f>SUM(T194:T238)</f>
        <v>0</v>
      </c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R193" s="207" t="s">
        <v>83</v>
      </c>
      <c r="AT193" s="208" t="s">
        <v>72</v>
      </c>
      <c r="AU193" s="208" t="s">
        <v>81</v>
      </c>
      <c r="AY193" s="207" t="s">
        <v>159</v>
      </c>
      <c r="BK193" s="209">
        <f>SUM(BK194:BK238)</f>
        <v>0</v>
      </c>
    </row>
    <row r="194" s="2" customFormat="1" ht="16.5" customHeight="1">
      <c r="A194" s="38"/>
      <c r="B194" s="39"/>
      <c r="C194" s="212" t="s">
        <v>81</v>
      </c>
      <c r="D194" s="212" t="s">
        <v>160</v>
      </c>
      <c r="E194" s="213" t="s">
        <v>605</v>
      </c>
      <c r="F194" s="214" t="s">
        <v>606</v>
      </c>
      <c r="G194" s="215" t="s">
        <v>299</v>
      </c>
      <c r="H194" s="216">
        <v>26.600000000000001</v>
      </c>
      <c r="I194" s="217"/>
      <c r="J194" s="218">
        <f>ROUND(I194*H194,2)</f>
        <v>0</v>
      </c>
      <c r="K194" s="214" t="s">
        <v>164</v>
      </c>
      <c r="L194" s="44"/>
      <c r="M194" s="219" t="s">
        <v>19</v>
      </c>
      <c r="N194" s="220" t="s">
        <v>44</v>
      </c>
      <c r="O194" s="84"/>
      <c r="P194" s="221">
        <f>O194*H194</f>
        <v>0</v>
      </c>
      <c r="Q194" s="221">
        <v>0</v>
      </c>
      <c r="R194" s="221">
        <f>Q194*H194</f>
        <v>0</v>
      </c>
      <c r="S194" s="221">
        <v>0</v>
      </c>
      <c r="T194" s="222">
        <f>S194*H194</f>
        <v>0</v>
      </c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R194" s="223" t="s">
        <v>274</v>
      </c>
      <c r="AT194" s="223" t="s">
        <v>160</v>
      </c>
      <c r="AU194" s="223" t="s">
        <v>83</v>
      </c>
      <c r="AY194" s="17" t="s">
        <v>159</v>
      </c>
      <c r="BE194" s="224">
        <f>IF(N194="základní",J194,0)</f>
        <v>0</v>
      </c>
      <c r="BF194" s="224">
        <f>IF(N194="snížená",J194,0)</f>
        <v>0</v>
      </c>
      <c r="BG194" s="224">
        <f>IF(N194="zákl. přenesená",J194,0)</f>
        <v>0</v>
      </c>
      <c r="BH194" s="224">
        <f>IF(N194="sníž. přenesená",J194,0)</f>
        <v>0</v>
      </c>
      <c r="BI194" s="224">
        <f>IF(N194="nulová",J194,0)</f>
        <v>0</v>
      </c>
      <c r="BJ194" s="17" t="s">
        <v>81</v>
      </c>
      <c r="BK194" s="224">
        <f>ROUND(I194*H194,2)</f>
        <v>0</v>
      </c>
      <c r="BL194" s="17" t="s">
        <v>274</v>
      </c>
      <c r="BM194" s="223" t="s">
        <v>607</v>
      </c>
    </row>
    <row r="195" s="2" customFormat="1">
      <c r="A195" s="38"/>
      <c r="B195" s="39"/>
      <c r="C195" s="40"/>
      <c r="D195" s="225" t="s">
        <v>166</v>
      </c>
      <c r="E195" s="40"/>
      <c r="F195" s="226" t="s">
        <v>608</v>
      </c>
      <c r="G195" s="40"/>
      <c r="H195" s="40"/>
      <c r="I195" s="227"/>
      <c r="J195" s="40"/>
      <c r="K195" s="40"/>
      <c r="L195" s="44"/>
      <c r="M195" s="228"/>
      <c r="N195" s="229"/>
      <c r="O195" s="84"/>
      <c r="P195" s="84"/>
      <c r="Q195" s="84"/>
      <c r="R195" s="84"/>
      <c r="S195" s="84"/>
      <c r="T195" s="85"/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T195" s="17" t="s">
        <v>166</v>
      </c>
      <c r="AU195" s="17" t="s">
        <v>83</v>
      </c>
    </row>
    <row r="196" s="2" customFormat="1">
      <c r="A196" s="38"/>
      <c r="B196" s="39"/>
      <c r="C196" s="40"/>
      <c r="D196" s="230" t="s">
        <v>168</v>
      </c>
      <c r="E196" s="40"/>
      <c r="F196" s="231" t="s">
        <v>609</v>
      </c>
      <c r="G196" s="40"/>
      <c r="H196" s="40"/>
      <c r="I196" s="227"/>
      <c r="J196" s="40"/>
      <c r="K196" s="40"/>
      <c r="L196" s="44"/>
      <c r="M196" s="228"/>
      <c r="N196" s="229"/>
      <c r="O196" s="84"/>
      <c r="P196" s="84"/>
      <c r="Q196" s="84"/>
      <c r="R196" s="84"/>
      <c r="S196" s="84"/>
      <c r="T196" s="85"/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T196" s="17" t="s">
        <v>168</v>
      </c>
      <c r="AU196" s="17" t="s">
        <v>83</v>
      </c>
    </row>
    <row r="197" s="13" customFormat="1">
      <c r="A197" s="13"/>
      <c r="B197" s="232"/>
      <c r="C197" s="233"/>
      <c r="D197" s="225" t="s">
        <v>170</v>
      </c>
      <c r="E197" s="234" t="s">
        <v>19</v>
      </c>
      <c r="F197" s="235" t="s">
        <v>610</v>
      </c>
      <c r="G197" s="233"/>
      <c r="H197" s="236">
        <v>4</v>
      </c>
      <c r="I197" s="237"/>
      <c r="J197" s="233"/>
      <c r="K197" s="233"/>
      <c r="L197" s="238"/>
      <c r="M197" s="239"/>
      <c r="N197" s="240"/>
      <c r="O197" s="240"/>
      <c r="P197" s="240"/>
      <c r="Q197" s="240"/>
      <c r="R197" s="240"/>
      <c r="S197" s="240"/>
      <c r="T197" s="241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242" t="s">
        <v>170</v>
      </c>
      <c r="AU197" s="242" t="s">
        <v>83</v>
      </c>
      <c r="AV197" s="13" t="s">
        <v>83</v>
      </c>
      <c r="AW197" s="13" t="s">
        <v>34</v>
      </c>
      <c r="AX197" s="13" t="s">
        <v>73</v>
      </c>
      <c r="AY197" s="242" t="s">
        <v>159</v>
      </c>
    </row>
    <row r="198" s="13" customFormat="1">
      <c r="A198" s="13"/>
      <c r="B198" s="232"/>
      <c r="C198" s="233"/>
      <c r="D198" s="225" t="s">
        <v>170</v>
      </c>
      <c r="E198" s="234" t="s">
        <v>19</v>
      </c>
      <c r="F198" s="235" t="s">
        <v>611</v>
      </c>
      <c r="G198" s="233"/>
      <c r="H198" s="236">
        <v>6</v>
      </c>
      <c r="I198" s="237"/>
      <c r="J198" s="233"/>
      <c r="K198" s="233"/>
      <c r="L198" s="238"/>
      <c r="M198" s="239"/>
      <c r="N198" s="240"/>
      <c r="O198" s="240"/>
      <c r="P198" s="240"/>
      <c r="Q198" s="240"/>
      <c r="R198" s="240"/>
      <c r="S198" s="240"/>
      <c r="T198" s="241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T198" s="242" t="s">
        <v>170</v>
      </c>
      <c r="AU198" s="242" t="s">
        <v>83</v>
      </c>
      <c r="AV198" s="13" t="s">
        <v>83</v>
      </c>
      <c r="AW198" s="13" t="s">
        <v>34</v>
      </c>
      <c r="AX198" s="13" t="s">
        <v>73</v>
      </c>
      <c r="AY198" s="242" t="s">
        <v>159</v>
      </c>
    </row>
    <row r="199" s="13" customFormat="1">
      <c r="A199" s="13"/>
      <c r="B199" s="232"/>
      <c r="C199" s="233"/>
      <c r="D199" s="225" t="s">
        <v>170</v>
      </c>
      <c r="E199" s="234" t="s">
        <v>19</v>
      </c>
      <c r="F199" s="235" t="s">
        <v>612</v>
      </c>
      <c r="G199" s="233"/>
      <c r="H199" s="236">
        <v>8</v>
      </c>
      <c r="I199" s="237"/>
      <c r="J199" s="233"/>
      <c r="K199" s="233"/>
      <c r="L199" s="238"/>
      <c r="M199" s="239"/>
      <c r="N199" s="240"/>
      <c r="O199" s="240"/>
      <c r="P199" s="240"/>
      <c r="Q199" s="240"/>
      <c r="R199" s="240"/>
      <c r="S199" s="240"/>
      <c r="T199" s="241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T199" s="242" t="s">
        <v>170</v>
      </c>
      <c r="AU199" s="242" t="s">
        <v>83</v>
      </c>
      <c r="AV199" s="13" t="s">
        <v>83</v>
      </c>
      <c r="AW199" s="13" t="s">
        <v>34</v>
      </c>
      <c r="AX199" s="13" t="s">
        <v>73</v>
      </c>
      <c r="AY199" s="242" t="s">
        <v>159</v>
      </c>
    </row>
    <row r="200" s="13" customFormat="1">
      <c r="A200" s="13"/>
      <c r="B200" s="232"/>
      <c r="C200" s="233"/>
      <c r="D200" s="225" t="s">
        <v>170</v>
      </c>
      <c r="E200" s="234" t="s">
        <v>19</v>
      </c>
      <c r="F200" s="235" t="s">
        <v>613</v>
      </c>
      <c r="G200" s="233"/>
      <c r="H200" s="236">
        <v>4</v>
      </c>
      <c r="I200" s="237"/>
      <c r="J200" s="233"/>
      <c r="K200" s="233"/>
      <c r="L200" s="238"/>
      <c r="M200" s="239"/>
      <c r="N200" s="240"/>
      <c r="O200" s="240"/>
      <c r="P200" s="240"/>
      <c r="Q200" s="240"/>
      <c r="R200" s="240"/>
      <c r="S200" s="240"/>
      <c r="T200" s="241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T200" s="242" t="s">
        <v>170</v>
      </c>
      <c r="AU200" s="242" t="s">
        <v>83</v>
      </c>
      <c r="AV200" s="13" t="s">
        <v>83</v>
      </c>
      <c r="AW200" s="13" t="s">
        <v>34</v>
      </c>
      <c r="AX200" s="13" t="s">
        <v>73</v>
      </c>
      <c r="AY200" s="242" t="s">
        <v>159</v>
      </c>
    </row>
    <row r="201" s="13" customFormat="1">
      <c r="A201" s="13"/>
      <c r="B201" s="232"/>
      <c r="C201" s="233"/>
      <c r="D201" s="225" t="s">
        <v>170</v>
      </c>
      <c r="E201" s="234" t="s">
        <v>19</v>
      </c>
      <c r="F201" s="235" t="s">
        <v>614</v>
      </c>
      <c r="G201" s="233"/>
      <c r="H201" s="236">
        <v>3.6000000000000001</v>
      </c>
      <c r="I201" s="237"/>
      <c r="J201" s="233"/>
      <c r="K201" s="233"/>
      <c r="L201" s="238"/>
      <c r="M201" s="239"/>
      <c r="N201" s="240"/>
      <c r="O201" s="240"/>
      <c r="P201" s="240"/>
      <c r="Q201" s="240"/>
      <c r="R201" s="240"/>
      <c r="S201" s="240"/>
      <c r="T201" s="241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T201" s="242" t="s">
        <v>170</v>
      </c>
      <c r="AU201" s="242" t="s">
        <v>83</v>
      </c>
      <c r="AV201" s="13" t="s">
        <v>83</v>
      </c>
      <c r="AW201" s="13" t="s">
        <v>34</v>
      </c>
      <c r="AX201" s="13" t="s">
        <v>73</v>
      </c>
      <c r="AY201" s="242" t="s">
        <v>159</v>
      </c>
    </row>
    <row r="202" s="13" customFormat="1">
      <c r="A202" s="13"/>
      <c r="B202" s="232"/>
      <c r="C202" s="233"/>
      <c r="D202" s="225" t="s">
        <v>170</v>
      </c>
      <c r="E202" s="234" t="s">
        <v>19</v>
      </c>
      <c r="F202" s="235" t="s">
        <v>615</v>
      </c>
      <c r="G202" s="233"/>
      <c r="H202" s="236">
        <v>1</v>
      </c>
      <c r="I202" s="237"/>
      <c r="J202" s="233"/>
      <c r="K202" s="233"/>
      <c r="L202" s="238"/>
      <c r="M202" s="239"/>
      <c r="N202" s="240"/>
      <c r="O202" s="240"/>
      <c r="P202" s="240"/>
      <c r="Q202" s="240"/>
      <c r="R202" s="240"/>
      <c r="S202" s="240"/>
      <c r="T202" s="241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242" t="s">
        <v>170</v>
      </c>
      <c r="AU202" s="242" t="s">
        <v>83</v>
      </c>
      <c r="AV202" s="13" t="s">
        <v>83</v>
      </c>
      <c r="AW202" s="13" t="s">
        <v>34</v>
      </c>
      <c r="AX202" s="13" t="s">
        <v>73</v>
      </c>
      <c r="AY202" s="242" t="s">
        <v>159</v>
      </c>
    </row>
    <row r="203" s="2" customFormat="1" ht="16.5" customHeight="1">
      <c r="A203" s="38"/>
      <c r="B203" s="39"/>
      <c r="C203" s="247" t="s">
        <v>83</v>
      </c>
      <c r="D203" s="247" t="s">
        <v>434</v>
      </c>
      <c r="E203" s="248" t="s">
        <v>330</v>
      </c>
      <c r="F203" s="249" t="s">
        <v>616</v>
      </c>
      <c r="G203" s="250" t="s">
        <v>299</v>
      </c>
      <c r="H203" s="251">
        <v>26.600000000000001</v>
      </c>
      <c r="I203" s="252"/>
      <c r="J203" s="253">
        <f>ROUND(I203*H203,2)</f>
        <v>0</v>
      </c>
      <c r="K203" s="249" t="s">
        <v>19</v>
      </c>
      <c r="L203" s="254"/>
      <c r="M203" s="255" t="s">
        <v>19</v>
      </c>
      <c r="N203" s="256" t="s">
        <v>44</v>
      </c>
      <c r="O203" s="84"/>
      <c r="P203" s="221">
        <f>O203*H203</f>
        <v>0</v>
      </c>
      <c r="Q203" s="221">
        <v>0</v>
      </c>
      <c r="R203" s="221">
        <f>Q203*H203</f>
        <v>0</v>
      </c>
      <c r="S203" s="221">
        <v>0</v>
      </c>
      <c r="T203" s="222">
        <f>S203*H203</f>
        <v>0</v>
      </c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R203" s="223" t="s">
        <v>296</v>
      </c>
      <c r="AT203" s="223" t="s">
        <v>434</v>
      </c>
      <c r="AU203" s="223" t="s">
        <v>83</v>
      </c>
      <c r="AY203" s="17" t="s">
        <v>159</v>
      </c>
      <c r="BE203" s="224">
        <f>IF(N203="základní",J203,0)</f>
        <v>0</v>
      </c>
      <c r="BF203" s="224">
        <f>IF(N203="snížená",J203,0)</f>
        <v>0</v>
      </c>
      <c r="BG203" s="224">
        <f>IF(N203="zákl. přenesená",J203,0)</f>
        <v>0</v>
      </c>
      <c r="BH203" s="224">
        <f>IF(N203="sníž. přenesená",J203,0)</f>
        <v>0</v>
      </c>
      <c r="BI203" s="224">
        <f>IF(N203="nulová",J203,0)</f>
        <v>0</v>
      </c>
      <c r="BJ203" s="17" t="s">
        <v>81</v>
      </c>
      <c r="BK203" s="224">
        <f>ROUND(I203*H203,2)</f>
        <v>0</v>
      </c>
      <c r="BL203" s="17" t="s">
        <v>274</v>
      </c>
      <c r="BM203" s="223" t="s">
        <v>617</v>
      </c>
    </row>
    <row r="204" s="2" customFormat="1">
      <c r="A204" s="38"/>
      <c r="B204" s="39"/>
      <c r="C204" s="40"/>
      <c r="D204" s="225" t="s">
        <v>166</v>
      </c>
      <c r="E204" s="40"/>
      <c r="F204" s="226" t="s">
        <v>616</v>
      </c>
      <c r="G204" s="40"/>
      <c r="H204" s="40"/>
      <c r="I204" s="227"/>
      <c r="J204" s="40"/>
      <c r="K204" s="40"/>
      <c r="L204" s="44"/>
      <c r="M204" s="228"/>
      <c r="N204" s="229"/>
      <c r="O204" s="84"/>
      <c r="P204" s="84"/>
      <c r="Q204" s="84"/>
      <c r="R204" s="84"/>
      <c r="S204" s="84"/>
      <c r="T204" s="85"/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T204" s="17" t="s">
        <v>166</v>
      </c>
      <c r="AU204" s="17" t="s">
        <v>83</v>
      </c>
    </row>
    <row r="205" s="13" customFormat="1">
      <c r="A205" s="13"/>
      <c r="B205" s="232"/>
      <c r="C205" s="233"/>
      <c r="D205" s="225" t="s">
        <v>170</v>
      </c>
      <c r="E205" s="234" t="s">
        <v>19</v>
      </c>
      <c r="F205" s="235" t="s">
        <v>618</v>
      </c>
      <c r="G205" s="233"/>
      <c r="H205" s="236">
        <v>4</v>
      </c>
      <c r="I205" s="237"/>
      <c r="J205" s="233"/>
      <c r="K205" s="233"/>
      <c r="L205" s="238"/>
      <c r="M205" s="239"/>
      <c r="N205" s="240"/>
      <c r="O205" s="240"/>
      <c r="P205" s="240"/>
      <c r="Q205" s="240"/>
      <c r="R205" s="240"/>
      <c r="S205" s="240"/>
      <c r="T205" s="241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T205" s="242" t="s">
        <v>170</v>
      </c>
      <c r="AU205" s="242" t="s">
        <v>83</v>
      </c>
      <c r="AV205" s="13" t="s">
        <v>83</v>
      </c>
      <c r="AW205" s="13" t="s">
        <v>34</v>
      </c>
      <c r="AX205" s="13" t="s">
        <v>73</v>
      </c>
      <c r="AY205" s="242" t="s">
        <v>159</v>
      </c>
    </row>
    <row r="206" s="13" customFormat="1">
      <c r="A206" s="13"/>
      <c r="B206" s="232"/>
      <c r="C206" s="233"/>
      <c r="D206" s="225" t="s">
        <v>170</v>
      </c>
      <c r="E206" s="234" t="s">
        <v>19</v>
      </c>
      <c r="F206" s="235" t="s">
        <v>619</v>
      </c>
      <c r="G206" s="233"/>
      <c r="H206" s="236">
        <v>6</v>
      </c>
      <c r="I206" s="237"/>
      <c r="J206" s="233"/>
      <c r="K206" s="233"/>
      <c r="L206" s="238"/>
      <c r="M206" s="239"/>
      <c r="N206" s="240"/>
      <c r="O206" s="240"/>
      <c r="P206" s="240"/>
      <c r="Q206" s="240"/>
      <c r="R206" s="240"/>
      <c r="S206" s="240"/>
      <c r="T206" s="241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T206" s="242" t="s">
        <v>170</v>
      </c>
      <c r="AU206" s="242" t="s">
        <v>83</v>
      </c>
      <c r="AV206" s="13" t="s">
        <v>83</v>
      </c>
      <c r="AW206" s="13" t="s">
        <v>34</v>
      </c>
      <c r="AX206" s="13" t="s">
        <v>73</v>
      </c>
      <c r="AY206" s="242" t="s">
        <v>159</v>
      </c>
    </row>
    <row r="207" s="13" customFormat="1">
      <c r="A207" s="13"/>
      <c r="B207" s="232"/>
      <c r="C207" s="233"/>
      <c r="D207" s="225" t="s">
        <v>170</v>
      </c>
      <c r="E207" s="234" t="s">
        <v>19</v>
      </c>
      <c r="F207" s="235" t="s">
        <v>620</v>
      </c>
      <c r="G207" s="233"/>
      <c r="H207" s="236">
        <v>8</v>
      </c>
      <c r="I207" s="237"/>
      <c r="J207" s="233"/>
      <c r="K207" s="233"/>
      <c r="L207" s="238"/>
      <c r="M207" s="239"/>
      <c r="N207" s="240"/>
      <c r="O207" s="240"/>
      <c r="P207" s="240"/>
      <c r="Q207" s="240"/>
      <c r="R207" s="240"/>
      <c r="S207" s="240"/>
      <c r="T207" s="241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T207" s="242" t="s">
        <v>170</v>
      </c>
      <c r="AU207" s="242" t="s">
        <v>83</v>
      </c>
      <c r="AV207" s="13" t="s">
        <v>83</v>
      </c>
      <c r="AW207" s="13" t="s">
        <v>34</v>
      </c>
      <c r="AX207" s="13" t="s">
        <v>73</v>
      </c>
      <c r="AY207" s="242" t="s">
        <v>159</v>
      </c>
    </row>
    <row r="208" s="13" customFormat="1">
      <c r="A208" s="13"/>
      <c r="B208" s="232"/>
      <c r="C208" s="233"/>
      <c r="D208" s="225" t="s">
        <v>170</v>
      </c>
      <c r="E208" s="234" t="s">
        <v>19</v>
      </c>
      <c r="F208" s="235" t="s">
        <v>613</v>
      </c>
      <c r="G208" s="233"/>
      <c r="H208" s="236">
        <v>4</v>
      </c>
      <c r="I208" s="237"/>
      <c r="J208" s="233"/>
      <c r="K208" s="233"/>
      <c r="L208" s="238"/>
      <c r="M208" s="239"/>
      <c r="N208" s="240"/>
      <c r="O208" s="240"/>
      <c r="P208" s="240"/>
      <c r="Q208" s="240"/>
      <c r="R208" s="240"/>
      <c r="S208" s="240"/>
      <c r="T208" s="241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T208" s="242" t="s">
        <v>170</v>
      </c>
      <c r="AU208" s="242" t="s">
        <v>83</v>
      </c>
      <c r="AV208" s="13" t="s">
        <v>83</v>
      </c>
      <c r="AW208" s="13" t="s">
        <v>34</v>
      </c>
      <c r="AX208" s="13" t="s">
        <v>73</v>
      </c>
      <c r="AY208" s="242" t="s">
        <v>159</v>
      </c>
    </row>
    <row r="209" s="13" customFormat="1">
      <c r="A209" s="13"/>
      <c r="B209" s="232"/>
      <c r="C209" s="233"/>
      <c r="D209" s="225" t="s">
        <v>170</v>
      </c>
      <c r="E209" s="234" t="s">
        <v>19</v>
      </c>
      <c r="F209" s="235" t="s">
        <v>614</v>
      </c>
      <c r="G209" s="233"/>
      <c r="H209" s="236">
        <v>3.6000000000000001</v>
      </c>
      <c r="I209" s="237"/>
      <c r="J209" s="233"/>
      <c r="K209" s="233"/>
      <c r="L209" s="238"/>
      <c r="M209" s="239"/>
      <c r="N209" s="240"/>
      <c r="O209" s="240"/>
      <c r="P209" s="240"/>
      <c r="Q209" s="240"/>
      <c r="R209" s="240"/>
      <c r="S209" s="240"/>
      <c r="T209" s="241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T209" s="242" t="s">
        <v>170</v>
      </c>
      <c r="AU209" s="242" t="s">
        <v>83</v>
      </c>
      <c r="AV209" s="13" t="s">
        <v>83</v>
      </c>
      <c r="AW209" s="13" t="s">
        <v>34</v>
      </c>
      <c r="AX209" s="13" t="s">
        <v>73</v>
      </c>
      <c r="AY209" s="242" t="s">
        <v>159</v>
      </c>
    </row>
    <row r="210" s="13" customFormat="1">
      <c r="A210" s="13"/>
      <c r="B210" s="232"/>
      <c r="C210" s="233"/>
      <c r="D210" s="225" t="s">
        <v>170</v>
      </c>
      <c r="E210" s="234" t="s">
        <v>19</v>
      </c>
      <c r="F210" s="235" t="s">
        <v>615</v>
      </c>
      <c r="G210" s="233"/>
      <c r="H210" s="236">
        <v>1</v>
      </c>
      <c r="I210" s="237"/>
      <c r="J210" s="233"/>
      <c r="K210" s="233"/>
      <c r="L210" s="238"/>
      <c r="M210" s="239"/>
      <c r="N210" s="240"/>
      <c r="O210" s="240"/>
      <c r="P210" s="240"/>
      <c r="Q210" s="240"/>
      <c r="R210" s="240"/>
      <c r="S210" s="240"/>
      <c r="T210" s="241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T210" s="242" t="s">
        <v>170</v>
      </c>
      <c r="AU210" s="242" t="s">
        <v>83</v>
      </c>
      <c r="AV210" s="13" t="s">
        <v>83</v>
      </c>
      <c r="AW210" s="13" t="s">
        <v>34</v>
      </c>
      <c r="AX210" s="13" t="s">
        <v>73</v>
      </c>
      <c r="AY210" s="242" t="s">
        <v>159</v>
      </c>
    </row>
    <row r="211" s="2" customFormat="1" ht="21.75" customHeight="1">
      <c r="A211" s="38"/>
      <c r="B211" s="39"/>
      <c r="C211" s="212" t="s">
        <v>112</v>
      </c>
      <c r="D211" s="212" t="s">
        <v>160</v>
      </c>
      <c r="E211" s="213" t="s">
        <v>621</v>
      </c>
      <c r="F211" s="214" t="s">
        <v>622</v>
      </c>
      <c r="G211" s="215" t="s">
        <v>163</v>
      </c>
      <c r="H211" s="216">
        <v>7.2000000000000002</v>
      </c>
      <c r="I211" s="217"/>
      <c r="J211" s="218">
        <f>ROUND(I211*H211,2)</f>
        <v>0</v>
      </c>
      <c r="K211" s="214" t="s">
        <v>164</v>
      </c>
      <c r="L211" s="44"/>
      <c r="M211" s="219" t="s">
        <v>19</v>
      </c>
      <c r="N211" s="220" t="s">
        <v>44</v>
      </c>
      <c r="O211" s="84"/>
      <c r="P211" s="221">
        <f>O211*H211</f>
        <v>0</v>
      </c>
      <c r="Q211" s="221">
        <v>0.00067400000000000001</v>
      </c>
      <c r="R211" s="221">
        <f>Q211*H211</f>
        <v>0.0048528</v>
      </c>
      <c r="S211" s="221">
        <v>0</v>
      </c>
      <c r="T211" s="222">
        <f>S211*H211</f>
        <v>0</v>
      </c>
      <c r="U211" s="38"/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R211" s="223" t="s">
        <v>274</v>
      </c>
      <c r="AT211" s="223" t="s">
        <v>160</v>
      </c>
      <c r="AU211" s="223" t="s">
        <v>83</v>
      </c>
      <c r="AY211" s="17" t="s">
        <v>159</v>
      </c>
      <c r="BE211" s="224">
        <f>IF(N211="základní",J211,0)</f>
        <v>0</v>
      </c>
      <c r="BF211" s="224">
        <f>IF(N211="snížená",J211,0)</f>
        <v>0</v>
      </c>
      <c r="BG211" s="224">
        <f>IF(N211="zákl. přenesená",J211,0)</f>
        <v>0</v>
      </c>
      <c r="BH211" s="224">
        <f>IF(N211="sníž. přenesená",J211,0)</f>
        <v>0</v>
      </c>
      <c r="BI211" s="224">
        <f>IF(N211="nulová",J211,0)</f>
        <v>0</v>
      </c>
      <c r="BJ211" s="17" t="s">
        <v>81</v>
      </c>
      <c r="BK211" s="224">
        <f>ROUND(I211*H211,2)</f>
        <v>0</v>
      </c>
      <c r="BL211" s="17" t="s">
        <v>274</v>
      </c>
      <c r="BM211" s="223" t="s">
        <v>623</v>
      </c>
    </row>
    <row r="212" s="2" customFormat="1">
      <c r="A212" s="38"/>
      <c r="B212" s="39"/>
      <c r="C212" s="40"/>
      <c r="D212" s="225" t="s">
        <v>166</v>
      </c>
      <c r="E212" s="40"/>
      <c r="F212" s="226" t="s">
        <v>624</v>
      </c>
      <c r="G212" s="40"/>
      <c r="H212" s="40"/>
      <c r="I212" s="227"/>
      <c r="J212" s="40"/>
      <c r="K212" s="40"/>
      <c r="L212" s="44"/>
      <c r="M212" s="228"/>
      <c r="N212" s="229"/>
      <c r="O212" s="84"/>
      <c r="P212" s="84"/>
      <c r="Q212" s="84"/>
      <c r="R212" s="84"/>
      <c r="S212" s="84"/>
      <c r="T212" s="85"/>
      <c r="U212" s="38"/>
      <c r="V212" s="38"/>
      <c r="W212" s="38"/>
      <c r="X212" s="38"/>
      <c r="Y212" s="38"/>
      <c r="Z212" s="38"/>
      <c r="AA212" s="38"/>
      <c r="AB212" s="38"/>
      <c r="AC212" s="38"/>
      <c r="AD212" s="38"/>
      <c r="AE212" s="38"/>
      <c r="AT212" s="17" t="s">
        <v>166</v>
      </c>
      <c r="AU212" s="17" t="s">
        <v>83</v>
      </c>
    </row>
    <row r="213" s="2" customFormat="1">
      <c r="A213" s="38"/>
      <c r="B213" s="39"/>
      <c r="C213" s="40"/>
      <c r="D213" s="230" t="s">
        <v>168</v>
      </c>
      <c r="E213" s="40"/>
      <c r="F213" s="231" t="s">
        <v>625</v>
      </c>
      <c r="G213" s="40"/>
      <c r="H213" s="40"/>
      <c r="I213" s="227"/>
      <c r="J213" s="40"/>
      <c r="K213" s="40"/>
      <c r="L213" s="44"/>
      <c r="M213" s="228"/>
      <c r="N213" s="229"/>
      <c r="O213" s="84"/>
      <c r="P213" s="84"/>
      <c r="Q213" s="84"/>
      <c r="R213" s="84"/>
      <c r="S213" s="84"/>
      <c r="T213" s="85"/>
      <c r="U213" s="38"/>
      <c r="V213" s="38"/>
      <c r="W213" s="38"/>
      <c r="X213" s="38"/>
      <c r="Y213" s="38"/>
      <c r="Z213" s="38"/>
      <c r="AA213" s="38"/>
      <c r="AB213" s="38"/>
      <c r="AC213" s="38"/>
      <c r="AD213" s="38"/>
      <c r="AE213" s="38"/>
      <c r="AT213" s="17" t="s">
        <v>168</v>
      </c>
      <c r="AU213" s="17" t="s">
        <v>83</v>
      </c>
    </row>
    <row r="214" s="13" customFormat="1">
      <c r="A214" s="13"/>
      <c r="B214" s="232"/>
      <c r="C214" s="233"/>
      <c r="D214" s="225" t="s">
        <v>170</v>
      </c>
      <c r="E214" s="234" t="s">
        <v>19</v>
      </c>
      <c r="F214" s="235" t="s">
        <v>626</v>
      </c>
      <c r="G214" s="233"/>
      <c r="H214" s="236">
        <v>4.7999999999999998</v>
      </c>
      <c r="I214" s="237"/>
      <c r="J214" s="233"/>
      <c r="K214" s="233"/>
      <c r="L214" s="238"/>
      <c r="M214" s="239"/>
      <c r="N214" s="240"/>
      <c r="O214" s="240"/>
      <c r="P214" s="240"/>
      <c r="Q214" s="240"/>
      <c r="R214" s="240"/>
      <c r="S214" s="240"/>
      <c r="T214" s="241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T214" s="242" t="s">
        <v>170</v>
      </c>
      <c r="AU214" s="242" t="s">
        <v>83</v>
      </c>
      <c r="AV214" s="13" t="s">
        <v>83</v>
      </c>
      <c r="AW214" s="13" t="s">
        <v>34</v>
      </c>
      <c r="AX214" s="13" t="s">
        <v>73</v>
      </c>
      <c r="AY214" s="242" t="s">
        <v>159</v>
      </c>
    </row>
    <row r="215" s="13" customFormat="1">
      <c r="A215" s="13"/>
      <c r="B215" s="232"/>
      <c r="C215" s="233"/>
      <c r="D215" s="225" t="s">
        <v>170</v>
      </c>
      <c r="E215" s="234" t="s">
        <v>19</v>
      </c>
      <c r="F215" s="235" t="s">
        <v>627</v>
      </c>
      <c r="G215" s="233"/>
      <c r="H215" s="236">
        <v>2.3999999999999999</v>
      </c>
      <c r="I215" s="237"/>
      <c r="J215" s="233"/>
      <c r="K215" s="233"/>
      <c r="L215" s="238"/>
      <c r="M215" s="239"/>
      <c r="N215" s="240"/>
      <c r="O215" s="240"/>
      <c r="P215" s="240"/>
      <c r="Q215" s="240"/>
      <c r="R215" s="240"/>
      <c r="S215" s="240"/>
      <c r="T215" s="241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T215" s="242" t="s">
        <v>170</v>
      </c>
      <c r="AU215" s="242" t="s">
        <v>83</v>
      </c>
      <c r="AV215" s="13" t="s">
        <v>83</v>
      </c>
      <c r="AW215" s="13" t="s">
        <v>34</v>
      </c>
      <c r="AX215" s="13" t="s">
        <v>73</v>
      </c>
      <c r="AY215" s="242" t="s">
        <v>159</v>
      </c>
    </row>
    <row r="216" s="2" customFormat="1" ht="16.5" customHeight="1">
      <c r="A216" s="38"/>
      <c r="B216" s="39"/>
      <c r="C216" s="247" t="s">
        <v>115</v>
      </c>
      <c r="D216" s="247" t="s">
        <v>434</v>
      </c>
      <c r="E216" s="248" t="s">
        <v>336</v>
      </c>
      <c r="F216" s="249" t="s">
        <v>628</v>
      </c>
      <c r="G216" s="250" t="s">
        <v>338</v>
      </c>
      <c r="H216" s="251">
        <v>6</v>
      </c>
      <c r="I216" s="252"/>
      <c r="J216" s="253">
        <f>ROUND(I216*H216,2)</f>
        <v>0</v>
      </c>
      <c r="K216" s="249" t="s">
        <v>19</v>
      </c>
      <c r="L216" s="254"/>
      <c r="M216" s="255" t="s">
        <v>19</v>
      </c>
      <c r="N216" s="256" t="s">
        <v>44</v>
      </c>
      <c r="O216" s="84"/>
      <c r="P216" s="221">
        <f>O216*H216</f>
        <v>0</v>
      </c>
      <c r="Q216" s="221">
        <v>0</v>
      </c>
      <c r="R216" s="221">
        <f>Q216*H216</f>
        <v>0</v>
      </c>
      <c r="S216" s="221">
        <v>0</v>
      </c>
      <c r="T216" s="222">
        <f>S216*H216</f>
        <v>0</v>
      </c>
      <c r="U216" s="38"/>
      <c r="V216" s="38"/>
      <c r="W216" s="38"/>
      <c r="X216" s="38"/>
      <c r="Y216" s="38"/>
      <c r="Z216" s="38"/>
      <c r="AA216" s="38"/>
      <c r="AB216" s="38"/>
      <c r="AC216" s="38"/>
      <c r="AD216" s="38"/>
      <c r="AE216" s="38"/>
      <c r="AR216" s="223" t="s">
        <v>296</v>
      </c>
      <c r="AT216" s="223" t="s">
        <v>434</v>
      </c>
      <c r="AU216" s="223" t="s">
        <v>83</v>
      </c>
      <c r="AY216" s="17" t="s">
        <v>159</v>
      </c>
      <c r="BE216" s="224">
        <f>IF(N216="základní",J216,0)</f>
        <v>0</v>
      </c>
      <c r="BF216" s="224">
        <f>IF(N216="snížená",J216,0)</f>
        <v>0</v>
      </c>
      <c r="BG216" s="224">
        <f>IF(N216="zákl. přenesená",J216,0)</f>
        <v>0</v>
      </c>
      <c r="BH216" s="224">
        <f>IF(N216="sníž. přenesená",J216,0)</f>
        <v>0</v>
      </c>
      <c r="BI216" s="224">
        <f>IF(N216="nulová",J216,0)</f>
        <v>0</v>
      </c>
      <c r="BJ216" s="17" t="s">
        <v>81</v>
      </c>
      <c r="BK216" s="224">
        <f>ROUND(I216*H216,2)</f>
        <v>0</v>
      </c>
      <c r="BL216" s="17" t="s">
        <v>274</v>
      </c>
      <c r="BM216" s="223" t="s">
        <v>629</v>
      </c>
    </row>
    <row r="217" s="2" customFormat="1">
      <c r="A217" s="38"/>
      <c r="B217" s="39"/>
      <c r="C217" s="40"/>
      <c r="D217" s="225" t="s">
        <v>166</v>
      </c>
      <c r="E217" s="40"/>
      <c r="F217" s="226" t="s">
        <v>628</v>
      </c>
      <c r="G217" s="40"/>
      <c r="H217" s="40"/>
      <c r="I217" s="227"/>
      <c r="J217" s="40"/>
      <c r="K217" s="40"/>
      <c r="L217" s="44"/>
      <c r="M217" s="228"/>
      <c r="N217" s="229"/>
      <c r="O217" s="84"/>
      <c r="P217" s="84"/>
      <c r="Q217" s="84"/>
      <c r="R217" s="84"/>
      <c r="S217" s="84"/>
      <c r="T217" s="85"/>
      <c r="U217" s="38"/>
      <c r="V217" s="38"/>
      <c r="W217" s="38"/>
      <c r="X217" s="38"/>
      <c r="Y217" s="38"/>
      <c r="Z217" s="38"/>
      <c r="AA217" s="38"/>
      <c r="AB217" s="38"/>
      <c r="AC217" s="38"/>
      <c r="AD217" s="38"/>
      <c r="AE217" s="38"/>
      <c r="AT217" s="17" t="s">
        <v>166</v>
      </c>
      <c r="AU217" s="17" t="s">
        <v>83</v>
      </c>
    </row>
    <row r="218" s="13" customFormat="1">
      <c r="A218" s="13"/>
      <c r="B218" s="232"/>
      <c r="C218" s="233"/>
      <c r="D218" s="225" t="s">
        <v>170</v>
      </c>
      <c r="E218" s="234" t="s">
        <v>19</v>
      </c>
      <c r="F218" s="235" t="s">
        <v>630</v>
      </c>
      <c r="G218" s="233"/>
      <c r="H218" s="236">
        <v>6</v>
      </c>
      <c r="I218" s="237"/>
      <c r="J218" s="233"/>
      <c r="K218" s="233"/>
      <c r="L218" s="238"/>
      <c r="M218" s="239"/>
      <c r="N218" s="240"/>
      <c r="O218" s="240"/>
      <c r="P218" s="240"/>
      <c r="Q218" s="240"/>
      <c r="R218" s="240"/>
      <c r="S218" s="240"/>
      <c r="T218" s="241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T218" s="242" t="s">
        <v>170</v>
      </c>
      <c r="AU218" s="242" t="s">
        <v>83</v>
      </c>
      <c r="AV218" s="13" t="s">
        <v>83</v>
      </c>
      <c r="AW218" s="13" t="s">
        <v>34</v>
      </c>
      <c r="AX218" s="13" t="s">
        <v>73</v>
      </c>
      <c r="AY218" s="242" t="s">
        <v>159</v>
      </c>
    </row>
    <row r="219" s="2" customFormat="1" ht="16.5" customHeight="1">
      <c r="A219" s="38"/>
      <c r="B219" s="39"/>
      <c r="C219" s="212" t="s">
        <v>118</v>
      </c>
      <c r="D219" s="212" t="s">
        <v>160</v>
      </c>
      <c r="E219" s="213" t="s">
        <v>631</v>
      </c>
      <c r="F219" s="214" t="s">
        <v>632</v>
      </c>
      <c r="G219" s="215" t="s">
        <v>299</v>
      </c>
      <c r="H219" s="216">
        <v>4</v>
      </c>
      <c r="I219" s="217"/>
      <c r="J219" s="218">
        <f>ROUND(I219*H219,2)</f>
        <v>0</v>
      </c>
      <c r="K219" s="214" t="s">
        <v>164</v>
      </c>
      <c r="L219" s="44"/>
      <c r="M219" s="219" t="s">
        <v>19</v>
      </c>
      <c r="N219" s="220" t="s">
        <v>44</v>
      </c>
      <c r="O219" s="84"/>
      <c r="P219" s="221">
        <f>O219*H219</f>
        <v>0</v>
      </c>
      <c r="Q219" s="221">
        <v>8.4599999999999996E-05</v>
      </c>
      <c r="R219" s="221">
        <f>Q219*H219</f>
        <v>0.00033839999999999999</v>
      </c>
      <c r="S219" s="221">
        <v>0</v>
      </c>
      <c r="T219" s="222">
        <f>S219*H219</f>
        <v>0</v>
      </c>
      <c r="U219" s="38"/>
      <c r="V219" s="38"/>
      <c r="W219" s="38"/>
      <c r="X219" s="38"/>
      <c r="Y219" s="38"/>
      <c r="Z219" s="38"/>
      <c r="AA219" s="38"/>
      <c r="AB219" s="38"/>
      <c r="AC219" s="38"/>
      <c r="AD219" s="38"/>
      <c r="AE219" s="38"/>
      <c r="AR219" s="223" t="s">
        <v>274</v>
      </c>
      <c r="AT219" s="223" t="s">
        <v>160</v>
      </c>
      <c r="AU219" s="223" t="s">
        <v>83</v>
      </c>
      <c r="AY219" s="17" t="s">
        <v>159</v>
      </c>
      <c r="BE219" s="224">
        <f>IF(N219="základní",J219,0)</f>
        <v>0</v>
      </c>
      <c r="BF219" s="224">
        <f>IF(N219="snížená",J219,0)</f>
        <v>0</v>
      </c>
      <c r="BG219" s="224">
        <f>IF(N219="zákl. přenesená",J219,0)</f>
        <v>0</v>
      </c>
      <c r="BH219" s="224">
        <f>IF(N219="sníž. přenesená",J219,0)</f>
        <v>0</v>
      </c>
      <c r="BI219" s="224">
        <f>IF(N219="nulová",J219,0)</f>
        <v>0</v>
      </c>
      <c r="BJ219" s="17" t="s">
        <v>81</v>
      </c>
      <c r="BK219" s="224">
        <f>ROUND(I219*H219,2)</f>
        <v>0</v>
      </c>
      <c r="BL219" s="17" t="s">
        <v>274</v>
      </c>
      <c r="BM219" s="223" t="s">
        <v>633</v>
      </c>
    </row>
    <row r="220" s="2" customFormat="1">
      <c r="A220" s="38"/>
      <c r="B220" s="39"/>
      <c r="C220" s="40"/>
      <c r="D220" s="225" t="s">
        <v>166</v>
      </c>
      <c r="E220" s="40"/>
      <c r="F220" s="226" t="s">
        <v>632</v>
      </c>
      <c r="G220" s="40"/>
      <c r="H220" s="40"/>
      <c r="I220" s="227"/>
      <c r="J220" s="40"/>
      <c r="K220" s="40"/>
      <c r="L220" s="44"/>
      <c r="M220" s="228"/>
      <c r="N220" s="229"/>
      <c r="O220" s="84"/>
      <c r="P220" s="84"/>
      <c r="Q220" s="84"/>
      <c r="R220" s="84"/>
      <c r="S220" s="84"/>
      <c r="T220" s="85"/>
      <c r="U220" s="38"/>
      <c r="V220" s="38"/>
      <c r="W220" s="38"/>
      <c r="X220" s="38"/>
      <c r="Y220" s="38"/>
      <c r="Z220" s="38"/>
      <c r="AA220" s="38"/>
      <c r="AB220" s="38"/>
      <c r="AC220" s="38"/>
      <c r="AD220" s="38"/>
      <c r="AE220" s="38"/>
      <c r="AT220" s="17" t="s">
        <v>166</v>
      </c>
      <c r="AU220" s="17" t="s">
        <v>83</v>
      </c>
    </row>
    <row r="221" s="2" customFormat="1">
      <c r="A221" s="38"/>
      <c r="B221" s="39"/>
      <c r="C221" s="40"/>
      <c r="D221" s="230" t="s">
        <v>168</v>
      </c>
      <c r="E221" s="40"/>
      <c r="F221" s="231" t="s">
        <v>634</v>
      </c>
      <c r="G221" s="40"/>
      <c r="H221" s="40"/>
      <c r="I221" s="227"/>
      <c r="J221" s="40"/>
      <c r="K221" s="40"/>
      <c r="L221" s="44"/>
      <c r="M221" s="228"/>
      <c r="N221" s="229"/>
      <c r="O221" s="84"/>
      <c r="P221" s="84"/>
      <c r="Q221" s="84"/>
      <c r="R221" s="84"/>
      <c r="S221" s="84"/>
      <c r="T221" s="85"/>
      <c r="U221" s="38"/>
      <c r="V221" s="38"/>
      <c r="W221" s="38"/>
      <c r="X221" s="38"/>
      <c r="Y221" s="38"/>
      <c r="Z221" s="38"/>
      <c r="AA221" s="38"/>
      <c r="AB221" s="38"/>
      <c r="AC221" s="38"/>
      <c r="AD221" s="38"/>
      <c r="AE221" s="38"/>
      <c r="AT221" s="17" t="s">
        <v>168</v>
      </c>
      <c r="AU221" s="17" t="s">
        <v>83</v>
      </c>
    </row>
    <row r="222" s="2" customFormat="1" ht="16.5" customHeight="1">
      <c r="A222" s="38"/>
      <c r="B222" s="39"/>
      <c r="C222" s="247" t="s">
        <v>206</v>
      </c>
      <c r="D222" s="247" t="s">
        <v>434</v>
      </c>
      <c r="E222" s="248" t="s">
        <v>635</v>
      </c>
      <c r="F222" s="249" t="s">
        <v>636</v>
      </c>
      <c r="G222" s="250" t="s">
        <v>299</v>
      </c>
      <c r="H222" s="251">
        <v>4</v>
      </c>
      <c r="I222" s="252"/>
      <c r="J222" s="253">
        <f>ROUND(I222*H222,2)</f>
        <v>0</v>
      </c>
      <c r="K222" s="249" t="s">
        <v>19</v>
      </c>
      <c r="L222" s="254"/>
      <c r="M222" s="255" t="s">
        <v>19</v>
      </c>
      <c r="N222" s="256" t="s">
        <v>44</v>
      </c>
      <c r="O222" s="84"/>
      <c r="P222" s="221">
        <f>O222*H222</f>
        <v>0</v>
      </c>
      <c r="Q222" s="221">
        <v>0</v>
      </c>
      <c r="R222" s="221">
        <f>Q222*H222</f>
        <v>0</v>
      </c>
      <c r="S222" s="221">
        <v>0</v>
      </c>
      <c r="T222" s="222">
        <f>S222*H222</f>
        <v>0</v>
      </c>
      <c r="U222" s="38"/>
      <c r="V222" s="38"/>
      <c r="W222" s="38"/>
      <c r="X222" s="38"/>
      <c r="Y222" s="38"/>
      <c r="Z222" s="38"/>
      <c r="AA222" s="38"/>
      <c r="AB222" s="38"/>
      <c r="AC222" s="38"/>
      <c r="AD222" s="38"/>
      <c r="AE222" s="38"/>
      <c r="AR222" s="223" t="s">
        <v>296</v>
      </c>
      <c r="AT222" s="223" t="s">
        <v>434</v>
      </c>
      <c r="AU222" s="223" t="s">
        <v>83</v>
      </c>
      <c r="AY222" s="17" t="s">
        <v>159</v>
      </c>
      <c r="BE222" s="224">
        <f>IF(N222="základní",J222,0)</f>
        <v>0</v>
      </c>
      <c r="BF222" s="224">
        <f>IF(N222="snížená",J222,0)</f>
        <v>0</v>
      </c>
      <c r="BG222" s="224">
        <f>IF(N222="zákl. přenesená",J222,0)</f>
        <v>0</v>
      </c>
      <c r="BH222" s="224">
        <f>IF(N222="sníž. přenesená",J222,0)</f>
        <v>0</v>
      </c>
      <c r="BI222" s="224">
        <f>IF(N222="nulová",J222,0)</f>
        <v>0</v>
      </c>
      <c r="BJ222" s="17" t="s">
        <v>81</v>
      </c>
      <c r="BK222" s="224">
        <f>ROUND(I222*H222,2)</f>
        <v>0</v>
      </c>
      <c r="BL222" s="17" t="s">
        <v>274</v>
      </c>
      <c r="BM222" s="223" t="s">
        <v>637</v>
      </c>
    </row>
    <row r="223" s="2" customFormat="1">
      <c r="A223" s="38"/>
      <c r="B223" s="39"/>
      <c r="C223" s="40"/>
      <c r="D223" s="225" t="s">
        <v>166</v>
      </c>
      <c r="E223" s="40"/>
      <c r="F223" s="226" t="s">
        <v>636</v>
      </c>
      <c r="G223" s="40"/>
      <c r="H223" s="40"/>
      <c r="I223" s="227"/>
      <c r="J223" s="40"/>
      <c r="K223" s="40"/>
      <c r="L223" s="44"/>
      <c r="M223" s="228"/>
      <c r="N223" s="229"/>
      <c r="O223" s="84"/>
      <c r="P223" s="84"/>
      <c r="Q223" s="84"/>
      <c r="R223" s="84"/>
      <c r="S223" s="84"/>
      <c r="T223" s="85"/>
      <c r="U223" s="38"/>
      <c r="V223" s="38"/>
      <c r="W223" s="38"/>
      <c r="X223" s="38"/>
      <c r="Y223" s="38"/>
      <c r="Z223" s="38"/>
      <c r="AA223" s="38"/>
      <c r="AB223" s="38"/>
      <c r="AC223" s="38"/>
      <c r="AD223" s="38"/>
      <c r="AE223" s="38"/>
      <c r="AT223" s="17" t="s">
        <v>166</v>
      </c>
      <c r="AU223" s="17" t="s">
        <v>83</v>
      </c>
    </row>
    <row r="224" s="2" customFormat="1" ht="16.5" customHeight="1">
      <c r="A224" s="38"/>
      <c r="B224" s="39"/>
      <c r="C224" s="212" t="s">
        <v>212</v>
      </c>
      <c r="D224" s="212" t="s">
        <v>160</v>
      </c>
      <c r="E224" s="213" t="s">
        <v>638</v>
      </c>
      <c r="F224" s="214" t="s">
        <v>639</v>
      </c>
      <c r="G224" s="215" t="s">
        <v>338</v>
      </c>
      <c r="H224" s="216">
        <v>4</v>
      </c>
      <c r="I224" s="217"/>
      <c r="J224" s="218">
        <f>ROUND(I224*H224,2)</f>
        <v>0</v>
      </c>
      <c r="K224" s="214" t="s">
        <v>164</v>
      </c>
      <c r="L224" s="44"/>
      <c r="M224" s="219" t="s">
        <v>19</v>
      </c>
      <c r="N224" s="220" t="s">
        <v>44</v>
      </c>
      <c r="O224" s="84"/>
      <c r="P224" s="221">
        <f>O224*H224</f>
        <v>0</v>
      </c>
      <c r="Q224" s="221">
        <v>0.00067400000000000001</v>
      </c>
      <c r="R224" s="221">
        <f>Q224*H224</f>
        <v>0.002696</v>
      </c>
      <c r="S224" s="221">
        <v>0</v>
      </c>
      <c r="T224" s="222">
        <f>S224*H224</f>
        <v>0</v>
      </c>
      <c r="U224" s="38"/>
      <c r="V224" s="38"/>
      <c r="W224" s="38"/>
      <c r="X224" s="38"/>
      <c r="Y224" s="38"/>
      <c r="Z224" s="38"/>
      <c r="AA224" s="38"/>
      <c r="AB224" s="38"/>
      <c r="AC224" s="38"/>
      <c r="AD224" s="38"/>
      <c r="AE224" s="38"/>
      <c r="AR224" s="223" t="s">
        <v>274</v>
      </c>
      <c r="AT224" s="223" t="s">
        <v>160</v>
      </c>
      <c r="AU224" s="223" t="s">
        <v>83</v>
      </c>
      <c r="AY224" s="17" t="s">
        <v>159</v>
      </c>
      <c r="BE224" s="224">
        <f>IF(N224="základní",J224,0)</f>
        <v>0</v>
      </c>
      <c r="BF224" s="224">
        <f>IF(N224="snížená",J224,0)</f>
        <v>0</v>
      </c>
      <c r="BG224" s="224">
        <f>IF(N224="zákl. přenesená",J224,0)</f>
        <v>0</v>
      </c>
      <c r="BH224" s="224">
        <f>IF(N224="sníž. přenesená",J224,0)</f>
        <v>0</v>
      </c>
      <c r="BI224" s="224">
        <f>IF(N224="nulová",J224,0)</f>
        <v>0</v>
      </c>
      <c r="BJ224" s="17" t="s">
        <v>81</v>
      </c>
      <c r="BK224" s="224">
        <f>ROUND(I224*H224,2)</f>
        <v>0</v>
      </c>
      <c r="BL224" s="17" t="s">
        <v>274</v>
      </c>
      <c r="BM224" s="223" t="s">
        <v>640</v>
      </c>
    </row>
    <row r="225" s="2" customFormat="1">
      <c r="A225" s="38"/>
      <c r="B225" s="39"/>
      <c r="C225" s="40"/>
      <c r="D225" s="225" t="s">
        <v>166</v>
      </c>
      <c r="E225" s="40"/>
      <c r="F225" s="226" t="s">
        <v>641</v>
      </c>
      <c r="G225" s="40"/>
      <c r="H225" s="40"/>
      <c r="I225" s="227"/>
      <c r="J225" s="40"/>
      <c r="K225" s="40"/>
      <c r="L225" s="44"/>
      <c r="M225" s="228"/>
      <c r="N225" s="229"/>
      <c r="O225" s="84"/>
      <c r="P225" s="84"/>
      <c r="Q225" s="84"/>
      <c r="R225" s="84"/>
      <c r="S225" s="84"/>
      <c r="T225" s="85"/>
      <c r="U225" s="38"/>
      <c r="V225" s="38"/>
      <c r="W225" s="38"/>
      <c r="X225" s="38"/>
      <c r="Y225" s="38"/>
      <c r="Z225" s="38"/>
      <c r="AA225" s="38"/>
      <c r="AB225" s="38"/>
      <c r="AC225" s="38"/>
      <c r="AD225" s="38"/>
      <c r="AE225" s="38"/>
      <c r="AT225" s="17" t="s">
        <v>166</v>
      </c>
      <c r="AU225" s="17" t="s">
        <v>83</v>
      </c>
    </row>
    <row r="226" s="2" customFormat="1">
      <c r="A226" s="38"/>
      <c r="B226" s="39"/>
      <c r="C226" s="40"/>
      <c r="D226" s="230" t="s">
        <v>168</v>
      </c>
      <c r="E226" s="40"/>
      <c r="F226" s="231" t="s">
        <v>642</v>
      </c>
      <c r="G226" s="40"/>
      <c r="H226" s="40"/>
      <c r="I226" s="227"/>
      <c r="J226" s="40"/>
      <c r="K226" s="40"/>
      <c r="L226" s="44"/>
      <c r="M226" s="228"/>
      <c r="N226" s="229"/>
      <c r="O226" s="84"/>
      <c r="P226" s="84"/>
      <c r="Q226" s="84"/>
      <c r="R226" s="84"/>
      <c r="S226" s="84"/>
      <c r="T226" s="85"/>
      <c r="U226" s="38"/>
      <c r="V226" s="38"/>
      <c r="W226" s="38"/>
      <c r="X226" s="38"/>
      <c r="Y226" s="38"/>
      <c r="Z226" s="38"/>
      <c r="AA226" s="38"/>
      <c r="AB226" s="38"/>
      <c r="AC226" s="38"/>
      <c r="AD226" s="38"/>
      <c r="AE226" s="38"/>
      <c r="AT226" s="17" t="s">
        <v>168</v>
      </c>
      <c r="AU226" s="17" t="s">
        <v>83</v>
      </c>
    </row>
    <row r="227" s="2" customFormat="1" ht="16.5" customHeight="1">
      <c r="A227" s="38"/>
      <c r="B227" s="39"/>
      <c r="C227" s="247" t="s">
        <v>219</v>
      </c>
      <c r="D227" s="247" t="s">
        <v>434</v>
      </c>
      <c r="E227" s="248" t="s">
        <v>643</v>
      </c>
      <c r="F227" s="249" t="s">
        <v>644</v>
      </c>
      <c r="G227" s="250" t="s">
        <v>338</v>
      </c>
      <c r="H227" s="251">
        <v>4</v>
      </c>
      <c r="I227" s="252"/>
      <c r="J227" s="253">
        <f>ROUND(I227*H227,2)</f>
        <v>0</v>
      </c>
      <c r="K227" s="249" t="s">
        <v>19</v>
      </c>
      <c r="L227" s="254"/>
      <c r="M227" s="255" t="s">
        <v>19</v>
      </c>
      <c r="N227" s="256" t="s">
        <v>44</v>
      </c>
      <c r="O227" s="84"/>
      <c r="P227" s="221">
        <f>O227*H227</f>
        <v>0</v>
      </c>
      <c r="Q227" s="221">
        <v>0</v>
      </c>
      <c r="R227" s="221">
        <f>Q227*H227</f>
        <v>0</v>
      </c>
      <c r="S227" s="221">
        <v>0</v>
      </c>
      <c r="T227" s="222">
        <f>S227*H227</f>
        <v>0</v>
      </c>
      <c r="U227" s="38"/>
      <c r="V227" s="38"/>
      <c r="W227" s="38"/>
      <c r="X227" s="38"/>
      <c r="Y227" s="38"/>
      <c r="Z227" s="38"/>
      <c r="AA227" s="38"/>
      <c r="AB227" s="38"/>
      <c r="AC227" s="38"/>
      <c r="AD227" s="38"/>
      <c r="AE227" s="38"/>
      <c r="AR227" s="223" t="s">
        <v>296</v>
      </c>
      <c r="AT227" s="223" t="s">
        <v>434</v>
      </c>
      <c r="AU227" s="223" t="s">
        <v>83</v>
      </c>
      <c r="AY227" s="17" t="s">
        <v>159</v>
      </c>
      <c r="BE227" s="224">
        <f>IF(N227="základní",J227,0)</f>
        <v>0</v>
      </c>
      <c r="BF227" s="224">
        <f>IF(N227="snížená",J227,0)</f>
        <v>0</v>
      </c>
      <c r="BG227" s="224">
        <f>IF(N227="zákl. přenesená",J227,0)</f>
        <v>0</v>
      </c>
      <c r="BH227" s="224">
        <f>IF(N227="sníž. přenesená",J227,0)</f>
        <v>0</v>
      </c>
      <c r="BI227" s="224">
        <f>IF(N227="nulová",J227,0)</f>
        <v>0</v>
      </c>
      <c r="BJ227" s="17" t="s">
        <v>81</v>
      </c>
      <c r="BK227" s="224">
        <f>ROUND(I227*H227,2)</f>
        <v>0</v>
      </c>
      <c r="BL227" s="17" t="s">
        <v>274</v>
      </c>
      <c r="BM227" s="223" t="s">
        <v>645</v>
      </c>
    </row>
    <row r="228" s="2" customFormat="1">
      <c r="A228" s="38"/>
      <c r="B228" s="39"/>
      <c r="C228" s="40"/>
      <c r="D228" s="225" t="s">
        <v>166</v>
      </c>
      <c r="E228" s="40"/>
      <c r="F228" s="226" t="s">
        <v>644</v>
      </c>
      <c r="G228" s="40"/>
      <c r="H228" s="40"/>
      <c r="I228" s="227"/>
      <c r="J228" s="40"/>
      <c r="K228" s="40"/>
      <c r="L228" s="44"/>
      <c r="M228" s="228"/>
      <c r="N228" s="229"/>
      <c r="O228" s="84"/>
      <c r="P228" s="84"/>
      <c r="Q228" s="84"/>
      <c r="R228" s="84"/>
      <c r="S228" s="84"/>
      <c r="T228" s="85"/>
      <c r="U228" s="38"/>
      <c r="V228" s="38"/>
      <c r="W228" s="38"/>
      <c r="X228" s="38"/>
      <c r="Y228" s="38"/>
      <c r="Z228" s="38"/>
      <c r="AA228" s="38"/>
      <c r="AB228" s="38"/>
      <c r="AC228" s="38"/>
      <c r="AD228" s="38"/>
      <c r="AE228" s="38"/>
      <c r="AT228" s="17" t="s">
        <v>166</v>
      </c>
      <c r="AU228" s="17" t="s">
        <v>83</v>
      </c>
    </row>
    <row r="229" s="2" customFormat="1" ht="16.5" customHeight="1">
      <c r="A229" s="38"/>
      <c r="B229" s="39"/>
      <c r="C229" s="212" t="s">
        <v>225</v>
      </c>
      <c r="D229" s="212" t="s">
        <v>160</v>
      </c>
      <c r="E229" s="213" t="s">
        <v>646</v>
      </c>
      <c r="F229" s="214" t="s">
        <v>647</v>
      </c>
      <c r="G229" s="215" t="s">
        <v>299</v>
      </c>
      <c r="H229" s="216">
        <v>17</v>
      </c>
      <c r="I229" s="217"/>
      <c r="J229" s="218">
        <f>ROUND(I229*H229,2)</f>
        <v>0</v>
      </c>
      <c r="K229" s="214" t="s">
        <v>648</v>
      </c>
      <c r="L229" s="44"/>
      <c r="M229" s="219" t="s">
        <v>19</v>
      </c>
      <c r="N229" s="220" t="s">
        <v>44</v>
      </c>
      <c r="O229" s="84"/>
      <c r="P229" s="221">
        <f>O229*H229</f>
        <v>0</v>
      </c>
      <c r="Q229" s="221">
        <v>5.6400000000000002E-05</v>
      </c>
      <c r="R229" s="221">
        <f>Q229*H229</f>
        <v>0.0009588</v>
      </c>
      <c r="S229" s="221">
        <v>0</v>
      </c>
      <c r="T229" s="222">
        <f>S229*H229</f>
        <v>0</v>
      </c>
      <c r="U229" s="38"/>
      <c r="V229" s="38"/>
      <c r="W229" s="38"/>
      <c r="X229" s="38"/>
      <c r="Y229" s="38"/>
      <c r="Z229" s="38"/>
      <c r="AA229" s="38"/>
      <c r="AB229" s="38"/>
      <c r="AC229" s="38"/>
      <c r="AD229" s="38"/>
      <c r="AE229" s="38"/>
      <c r="AR229" s="223" t="s">
        <v>440</v>
      </c>
      <c r="AT229" s="223" t="s">
        <v>160</v>
      </c>
      <c r="AU229" s="223" t="s">
        <v>83</v>
      </c>
      <c r="AY229" s="17" t="s">
        <v>159</v>
      </c>
      <c r="BE229" s="224">
        <f>IF(N229="základní",J229,0)</f>
        <v>0</v>
      </c>
      <c r="BF229" s="224">
        <f>IF(N229="snížená",J229,0)</f>
        <v>0</v>
      </c>
      <c r="BG229" s="224">
        <f>IF(N229="zákl. přenesená",J229,0)</f>
        <v>0</v>
      </c>
      <c r="BH229" s="224">
        <f>IF(N229="sníž. přenesená",J229,0)</f>
        <v>0</v>
      </c>
      <c r="BI229" s="224">
        <f>IF(N229="nulová",J229,0)</f>
        <v>0</v>
      </c>
      <c r="BJ229" s="17" t="s">
        <v>81</v>
      </c>
      <c r="BK229" s="224">
        <f>ROUND(I229*H229,2)</f>
        <v>0</v>
      </c>
      <c r="BL229" s="17" t="s">
        <v>440</v>
      </c>
      <c r="BM229" s="223" t="s">
        <v>649</v>
      </c>
    </row>
    <row r="230" s="2" customFormat="1">
      <c r="A230" s="38"/>
      <c r="B230" s="39"/>
      <c r="C230" s="40"/>
      <c r="D230" s="225" t="s">
        <v>166</v>
      </c>
      <c r="E230" s="40"/>
      <c r="F230" s="226" t="s">
        <v>650</v>
      </c>
      <c r="G230" s="40"/>
      <c r="H230" s="40"/>
      <c r="I230" s="227"/>
      <c r="J230" s="40"/>
      <c r="K230" s="40"/>
      <c r="L230" s="44"/>
      <c r="M230" s="228"/>
      <c r="N230" s="229"/>
      <c r="O230" s="84"/>
      <c r="P230" s="84"/>
      <c r="Q230" s="84"/>
      <c r="R230" s="84"/>
      <c r="S230" s="84"/>
      <c r="T230" s="85"/>
      <c r="U230" s="38"/>
      <c r="V230" s="38"/>
      <c r="W230" s="38"/>
      <c r="X230" s="38"/>
      <c r="Y230" s="38"/>
      <c r="Z230" s="38"/>
      <c r="AA230" s="38"/>
      <c r="AB230" s="38"/>
      <c r="AC230" s="38"/>
      <c r="AD230" s="38"/>
      <c r="AE230" s="38"/>
      <c r="AT230" s="17" t="s">
        <v>166</v>
      </c>
      <c r="AU230" s="17" t="s">
        <v>83</v>
      </c>
    </row>
    <row r="231" s="2" customFormat="1">
      <c r="A231" s="38"/>
      <c r="B231" s="39"/>
      <c r="C231" s="40"/>
      <c r="D231" s="230" t="s">
        <v>168</v>
      </c>
      <c r="E231" s="40"/>
      <c r="F231" s="231" t="s">
        <v>651</v>
      </c>
      <c r="G231" s="40"/>
      <c r="H231" s="40"/>
      <c r="I231" s="227"/>
      <c r="J231" s="40"/>
      <c r="K231" s="40"/>
      <c r="L231" s="44"/>
      <c r="M231" s="228"/>
      <c r="N231" s="229"/>
      <c r="O231" s="84"/>
      <c r="P231" s="84"/>
      <c r="Q231" s="84"/>
      <c r="R231" s="84"/>
      <c r="S231" s="84"/>
      <c r="T231" s="85"/>
      <c r="U231" s="38"/>
      <c r="V231" s="38"/>
      <c r="W231" s="38"/>
      <c r="X231" s="38"/>
      <c r="Y231" s="38"/>
      <c r="Z231" s="38"/>
      <c r="AA231" s="38"/>
      <c r="AB231" s="38"/>
      <c r="AC231" s="38"/>
      <c r="AD231" s="38"/>
      <c r="AE231" s="38"/>
      <c r="AT231" s="17" t="s">
        <v>168</v>
      </c>
      <c r="AU231" s="17" t="s">
        <v>83</v>
      </c>
    </row>
    <row r="232" s="13" customFormat="1">
      <c r="A232" s="13"/>
      <c r="B232" s="232"/>
      <c r="C232" s="233"/>
      <c r="D232" s="225" t="s">
        <v>170</v>
      </c>
      <c r="E232" s="234" t="s">
        <v>19</v>
      </c>
      <c r="F232" s="235" t="s">
        <v>652</v>
      </c>
      <c r="G232" s="233"/>
      <c r="H232" s="236">
        <v>9.9000000000000004</v>
      </c>
      <c r="I232" s="237"/>
      <c r="J232" s="233"/>
      <c r="K232" s="233"/>
      <c r="L232" s="238"/>
      <c r="M232" s="239"/>
      <c r="N232" s="240"/>
      <c r="O232" s="240"/>
      <c r="P232" s="240"/>
      <c r="Q232" s="240"/>
      <c r="R232" s="240"/>
      <c r="S232" s="240"/>
      <c r="T232" s="241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T232" s="242" t="s">
        <v>170</v>
      </c>
      <c r="AU232" s="242" t="s">
        <v>83</v>
      </c>
      <c r="AV232" s="13" t="s">
        <v>83</v>
      </c>
      <c r="AW232" s="13" t="s">
        <v>34</v>
      </c>
      <c r="AX232" s="13" t="s">
        <v>73</v>
      </c>
      <c r="AY232" s="242" t="s">
        <v>159</v>
      </c>
    </row>
    <row r="233" s="13" customFormat="1">
      <c r="A233" s="13"/>
      <c r="B233" s="232"/>
      <c r="C233" s="233"/>
      <c r="D233" s="225" t="s">
        <v>170</v>
      </c>
      <c r="E233" s="234" t="s">
        <v>19</v>
      </c>
      <c r="F233" s="235" t="s">
        <v>653</v>
      </c>
      <c r="G233" s="233"/>
      <c r="H233" s="236">
        <v>7.0999999999999996</v>
      </c>
      <c r="I233" s="237"/>
      <c r="J233" s="233"/>
      <c r="K233" s="233"/>
      <c r="L233" s="238"/>
      <c r="M233" s="239"/>
      <c r="N233" s="240"/>
      <c r="O233" s="240"/>
      <c r="P233" s="240"/>
      <c r="Q233" s="240"/>
      <c r="R233" s="240"/>
      <c r="S233" s="240"/>
      <c r="T233" s="241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T233" s="242" t="s">
        <v>170</v>
      </c>
      <c r="AU233" s="242" t="s">
        <v>83</v>
      </c>
      <c r="AV233" s="13" t="s">
        <v>83</v>
      </c>
      <c r="AW233" s="13" t="s">
        <v>34</v>
      </c>
      <c r="AX233" s="13" t="s">
        <v>73</v>
      </c>
      <c r="AY233" s="242" t="s">
        <v>159</v>
      </c>
    </row>
    <row r="234" s="2" customFormat="1" ht="16.5" customHeight="1">
      <c r="A234" s="38"/>
      <c r="B234" s="39"/>
      <c r="C234" s="247" t="s">
        <v>232</v>
      </c>
      <c r="D234" s="247" t="s">
        <v>434</v>
      </c>
      <c r="E234" s="248" t="s">
        <v>654</v>
      </c>
      <c r="F234" s="249" t="s">
        <v>655</v>
      </c>
      <c r="G234" s="250" t="s">
        <v>299</v>
      </c>
      <c r="H234" s="251">
        <v>17</v>
      </c>
      <c r="I234" s="252"/>
      <c r="J234" s="253">
        <f>ROUND(I234*H234,2)</f>
        <v>0</v>
      </c>
      <c r="K234" s="249" t="s">
        <v>19</v>
      </c>
      <c r="L234" s="254"/>
      <c r="M234" s="255" t="s">
        <v>19</v>
      </c>
      <c r="N234" s="256" t="s">
        <v>44</v>
      </c>
      <c r="O234" s="84"/>
      <c r="P234" s="221">
        <f>O234*H234</f>
        <v>0</v>
      </c>
      <c r="Q234" s="221">
        <v>0</v>
      </c>
      <c r="R234" s="221">
        <f>Q234*H234</f>
        <v>0</v>
      </c>
      <c r="S234" s="221">
        <v>0</v>
      </c>
      <c r="T234" s="222">
        <f>S234*H234</f>
        <v>0</v>
      </c>
      <c r="U234" s="38"/>
      <c r="V234" s="38"/>
      <c r="W234" s="38"/>
      <c r="X234" s="38"/>
      <c r="Y234" s="38"/>
      <c r="Z234" s="38"/>
      <c r="AA234" s="38"/>
      <c r="AB234" s="38"/>
      <c r="AC234" s="38"/>
      <c r="AD234" s="38"/>
      <c r="AE234" s="38"/>
      <c r="AR234" s="223" t="s">
        <v>440</v>
      </c>
      <c r="AT234" s="223" t="s">
        <v>434</v>
      </c>
      <c r="AU234" s="223" t="s">
        <v>83</v>
      </c>
      <c r="AY234" s="17" t="s">
        <v>159</v>
      </c>
      <c r="BE234" s="224">
        <f>IF(N234="základní",J234,0)</f>
        <v>0</v>
      </c>
      <c r="BF234" s="224">
        <f>IF(N234="snížená",J234,0)</f>
        <v>0</v>
      </c>
      <c r="BG234" s="224">
        <f>IF(N234="zákl. přenesená",J234,0)</f>
        <v>0</v>
      </c>
      <c r="BH234" s="224">
        <f>IF(N234="sníž. přenesená",J234,0)</f>
        <v>0</v>
      </c>
      <c r="BI234" s="224">
        <f>IF(N234="nulová",J234,0)</f>
        <v>0</v>
      </c>
      <c r="BJ234" s="17" t="s">
        <v>81</v>
      </c>
      <c r="BK234" s="224">
        <f>ROUND(I234*H234,2)</f>
        <v>0</v>
      </c>
      <c r="BL234" s="17" t="s">
        <v>440</v>
      </c>
      <c r="BM234" s="223" t="s">
        <v>656</v>
      </c>
    </row>
    <row r="235" s="2" customFormat="1">
      <c r="A235" s="38"/>
      <c r="B235" s="39"/>
      <c r="C235" s="40"/>
      <c r="D235" s="225" t="s">
        <v>166</v>
      </c>
      <c r="E235" s="40"/>
      <c r="F235" s="226" t="s">
        <v>655</v>
      </c>
      <c r="G235" s="40"/>
      <c r="H235" s="40"/>
      <c r="I235" s="227"/>
      <c r="J235" s="40"/>
      <c r="K235" s="40"/>
      <c r="L235" s="44"/>
      <c r="M235" s="228"/>
      <c r="N235" s="229"/>
      <c r="O235" s="84"/>
      <c r="P235" s="84"/>
      <c r="Q235" s="84"/>
      <c r="R235" s="84"/>
      <c r="S235" s="84"/>
      <c r="T235" s="85"/>
      <c r="U235" s="38"/>
      <c r="V235" s="38"/>
      <c r="W235" s="38"/>
      <c r="X235" s="38"/>
      <c r="Y235" s="38"/>
      <c r="Z235" s="38"/>
      <c r="AA235" s="38"/>
      <c r="AB235" s="38"/>
      <c r="AC235" s="38"/>
      <c r="AD235" s="38"/>
      <c r="AE235" s="38"/>
      <c r="AT235" s="17" t="s">
        <v>166</v>
      </c>
      <c r="AU235" s="17" t="s">
        <v>83</v>
      </c>
    </row>
    <row r="236" s="2" customFormat="1" ht="16.5" customHeight="1">
      <c r="A236" s="38"/>
      <c r="B236" s="39"/>
      <c r="C236" s="212" t="s">
        <v>239</v>
      </c>
      <c r="D236" s="212" t="s">
        <v>160</v>
      </c>
      <c r="E236" s="213" t="s">
        <v>657</v>
      </c>
      <c r="F236" s="214" t="s">
        <v>658</v>
      </c>
      <c r="G236" s="215" t="s">
        <v>242</v>
      </c>
      <c r="H236" s="216">
        <v>0.0080000000000000002</v>
      </c>
      <c r="I236" s="217"/>
      <c r="J236" s="218">
        <f>ROUND(I236*H236,2)</f>
        <v>0</v>
      </c>
      <c r="K236" s="214" t="s">
        <v>164</v>
      </c>
      <c r="L236" s="44"/>
      <c r="M236" s="219" t="s">
        <v>19</v>
      </c>
      <c r="N236" s="220" t="s">
        <v>44</v>
      </c>
      <c r="O236" s="84"/>
      <c r="P236" s="221">
        <f>O236*H236</f>
        <v>0</v>
      </c>
      <c r="Q236" s="221">
        <v>0</v>
      </c>
      <c r="R236" s="221">
        <f>Q236*H236</f>
        <v>0</v>
      </c>
      <c r="S236" s="221">
        <v>0</v>
      </c>
      <c r="T236" s="222">
        <f>S236*H236</f>
        <v>0</v>
      </c>
      <c r="U236" s="38"/>
      <c r="V236" s="38"/>
      <c r="W236" s="38"/>
      <c r="X236" s="38"/>
      <c r="Y236" s="38"/>
      <c r="Z236" s="38"/>
      <c r="AA236" s="38"/>
      <c r="AB236" s="38"/>
      <c r="AC236" s="38"/>
      <c r="AD236" s="38"/>
      <c r="AE236" s="38"/>
      <c r="AR236" s="223" t="s">
        <v>274</v>
      </c>
      <c r="AT236" s="223" t="s">
        <v>160</v>
      </c>
      <c r="AU236" s="223" t="s">
        <v>83</v>
      </c>
      <c r="AY236" s="17" t="s">
        <v>159</v>
      </c>
      <c r="BE236" s="224">
        <f>IF(N236="základní",J236,0)</f>
        <v>0</v>
      </c>
      <c r="BF236" s="224">
        <f>IF(N236="snížená",J236,0)</f>
        <v>0</v>
      </c>
      <c r="BG236" s="224">
        <f>IF(N236="zákl. přenesená",J236,0)</f>
        <v>0</v>
      </c>
      <c r="BH236" s="224">
        <f>IF(N236="sníž. přenesená",J236,0)</f>
        <v>0</v>
      </c>
      <c r="BI236" s="224">
        <f>IF(N236="nulová",J236,0)</f>
        <v>0</v>
      </c>
      <c r="BJ236" s="17" t="s">
        <v>81</v>
      </c>
      <c r="BK236" s="224">
        <f>ROUND(I236*H236,2)</f>
        <v>0</v>
      </c>
      <c r="BL236" s="17" t="s">
        <v>274</v>
      </c>
      <c r="BM236" s="223" t="s">
        <v>659</v>
      </c>
    </row>
    <row r="237" s="2" customFormat="1">
      <c r="A237" s="38"/>
      <c r="B237" s="39"/>
      <c r="C237" s="40"/>
      <c r="D237" s="225" t="s">
        <v>166</v>
      </c>
      <c r="E237" s="40"/>
      <c r="F237" s="226" t="s">
        <v>660</v>
      </c>
      <c r="G237" s="40"/>
      <c r="H237" s="40"/>
      <c r="I237" s="227"/>
      <c r="J237" s="40"/>
      <c r="K237" s="40"/>
      <c r="L237" s="44"/>
      <c r="M237" s="228"/>
      <c r="N237" s="229"/>
      <c r="O237" s="84"/>
      <c r="P237" s="84"/>
      <c r="Q237" s="84"/>
      <c r="R237" s="84"/>
      <c r="S237" s="84"/>
      <c r="T237" s="85"/>
      <c r="U237" s="38"/>
      <c r="V237" s="38"/>
      <c r="W237" s="38"/>
      <c r="X237" s="38"/>
      <c r="Y237" s="38"/>
      <c r="Z237" s="38"/>
      <c r="AA237" s="38"/>
      <c r="AB237" s="38"/>
      <c r="AC237" s="38"/>
      <c r="AD237" s="38"/>
      <c r="AE237" s="38"/>
      <c r="AT237" s="17" t="s">
        <v>166</v>
      </c>
      <c r="AU237" s="17" t="s">
        <v>83</v>
      </c>
    </row>
    <row r="238" s="2" customFormat="1">
      <c r="A238" s="38"/>
      <c r="B238" s="39"/>
      <c r="C238" s="40"/>
      <c r="D238" s="230" t="s">
        <v>168</v>
      </c>
      <c r="E238" s="40"/>
      <c r="F238" s="231" t="s">
        <v>661</v>
      </c>
      <c r="G238" s="40"/>
      <c r="H238" s="40"/>
      <c r="I238" s="227"/>
      <c r="J238" s="40"/>
      <c r="K238" s="40"/>
      <c r="L238" s="44"/>
      <c r="M238" s="228"/>
      <c r="N238" s="229"/>
      <c r="O238" s="84"/>
      <c r="P238" s="84"/>
      <c r="Q238" s="84"/>
      <c r="R238" s="84"/>
      <c r="S238" s="84"/>
      <c r="T238" s="85"/>
      <c r="U238" s="38"/>
      <c r="V238" s="38"/>
      <c r="W238" s="38"/>
      <c r="X238" s="38"/>
      <c r="Y238" s="38"/>
      <c r="Z238" s="38"/>
      <c r="AA238" s="38"/>
      <c r="AB238" s="38"/>
      <c r="AC238" s="38"/>
      <c r="AD238" s="38"/>
      <c r="AE238" s="38"/>
      <c r="AT238" s="17" t="s">
        <v>168</v>
      </c>
      <c r="AU238" s="17" t="s">
        <v>83</v>
      </c>
    </row>
    <row r="239" s="12" customFormat="1" ht="25.92" customHeight="1">
      <c r="A239" s="12"/>
      <c r="B239" s="196"/>
      <c r="C239" s="197"/>
      <c r="D239" s="198" t="s">
        <v>72</v>
      </c>
      <c r="E239" s="199" t="s">
        <v>436</v>
      </c>
      <c r="F239" s="199" t="s">
        <v>437</v>
      </c>
      <c r="G239" s="197"/>
      <c r="H239" s="197"/>
      <c r="I239" s="200"/>
      <c r="J239" s="201">
        <f>BK239</f>
        <v>0</v>
      </c>
      <c r="K239" s="197"/>
      <c r="L239" s="202"/>
      <c r="M239" s="203"/>
      <c r="N239" s="204"/>
      <c r="O239" s="204"/>
      <c r="P239" s="205">
        <f>SUM(P240:P253)</f>
        <v>0</v>
      </c>
      <c r="Q239" s="204"/>
      <c r="R239" s="205">
        <f>SUM(R240:R253)</f>
        <v>0</v>
      </c>
      <c r="S239" s="204"/>
      <c r="T239" s="206">
        <f>SUM(T240:T253)</f>
        <v>0</v>
      </c>
      <c r="U239" s="12"/>
      <c r="V239" s="12"/>
      <c r="W239" s="12"/>
      <c r="X239" s="12"/>
      <c r="Y239" s="12"/>
      <c r="Z239" s="12"/>
      <c r="AA239" s="12"/>
      <c r="AB239" s="12"/>
      <c r="AC239" s="12"/>
      <c r="AD239" s="12"/>
      <c r="AE239" s="12"/>
      <c r="AR239" s="207" t="s">
        <v>115</v>
      </c>
      <c r="AT239" s="208" t="s">
        <v>72</v>
      </c>
      <c r="AU239" s="208" t="s">
        <v>73</v>
      </c>
      <c r="AY239" s="207" t="s">
        <v>159</v>
      </c>
      <c r="BK239" s="209">
        <f>SUM(BK240:BK253)</f>
        <v>0</v>
      </c>
    </row>
    <row r="240" s="2" customFormat="1" ht="24.15" customHeight="1">
      <c r="A240" s="38"/>
      <c r="B240" s="39"/>
      <c r="C240" s="212" t="s">
        <v>8</v>
      </c>
      <c r="D240" s="212" t="s">
        <v>160</v>
      </c>
      <c r="E240" s="213" t="s">
        <v>662</v>
      </c>
      <c r="F240" s="214" t="s">
        <v>663</v>
      </c>
      <c r="G240" s="215" t="s">
        <v>338</v>
      </c>
      <c r="H240" s="216">
        <v>1</v>
      </c>
      <c r="I240" s="217"/>
      <c r="J240" s="218">
        <f>ROUND(I240*H240,2)</f>
        <v>0</v>
      </c>
      <c r="K240" s="214" t="s">
        <v>19</v>
      </c>
      <c r="L240" s="44"/>
      <c r="M240" s="219" t="s">
        <v>19</v>
      </c>
      <c r="N240" s="220" t="s">
        <v>44</v>
      </c>
      <c r="O240" s="84"/>
      <c r="P240" s="221">
        <f>O240*H240</f>
        <v>0</v>
      </c>
      <c r="Q240" s="221">
        <v>0</v>
      </c>
      <c r="R240" s="221">
        <f>Q240*H240</f>
        <v>0</v>
      </c>
      <c r="S240" s="221">
        <v>0</v>
      </c>
      <c r="T240" s="222">
        <f>S240*H240</f>
        <v>0</v>
      </c>
      <c r="U240" s="38"/>
      <c r="V240" s="38"/>
      <c r="W240" s="38"/>
      <c r="X240" s="38"/>
      <c r="Y240" s="38"/>
      <c r="Z240" s="38"/>
      <c r="AA240" s="38"/>
      <c r="AB240" s="38"/>
      <c r="AC240" s="38"/>
      <c r="AD240" s="38"/>
      <c r="AE240" s="38"/>
      <c r="AR240" s="223" t="s">
        <v>440</v>
      </c>
      <c r="AT240" s="223" t="s">
        <v>160</v>
      </c>
      <c r="AU240" s="223" t="s">
        <v>81</v>
      </c>
      <c r="AY240" s="17" t="s">
        <v>159</v>
      </c>
      <c r="BE240" s="224">
        <f>IF(N240="základní",J240,0)</f>
        <v>0</v>
      </c>
      <c r="BF240" s="224">
        <f>IF(N240="snížená",J240,0)</f>
        <v>0</v>
      </c>
      <c r="BG240" s="224">
        <f>IF(N240="zákl. přenesená",J240,0)</f>
        <v>0</v>
      </c>
      <c r="BH240" s="224">
        <f>IF(N240="sníž. přenesená",J240,0)</f>
        <v>0</v>
      </c>
      <c r="BI240" s="224">
        <f>IF(N240="nulová",J240,0)</f>
        <v>0</v>
      </c>
      <c r="BJ240" s="17" t="s">
        <v>81</v>
      </c>
      <c r="BK240" s="224">
        <f>ROUND(I240*H240,2)</f>
        <v>0</v>
      </c>
      <c r="BL240" s="17" t="s">
        <v>440</v>
      </c>
      <c r="BM240" s="223" t="s">
        <v>664</v>
      </c>
    </row>
    <row r="241" s="2" customFormat="1">
      <c r="A241" s="38"/>
      <c r="B241" s="39"/>
      <c r="C241" s="40"/>
      <c r="D241" s="225" t="s">
        <v>166</v>
      </c>
      <c r="E241" s="40"/>
      <c r="F241" s="226" t="s">
        <v>665</v>
      </c>
      <c r="G241" s="40"/>
      <c r="H241" s="40"/>
      <c r="I241" s="227"/>
      <c r="J241" s="40"/>
      <c r="K241" s="40"/>
      <c r="L241" s="44"/>
      <c r="M241" s="228"/>
      <c r="N241" s="229"/>
      <c r="O241" s="84"/>
      <c r="P241" s="84"/>
      <c r="Q241" s="84"/>
      <c r="R241" s="84"/>
      <c r="S241" s="84"/>
      <c r="T241" s="85"/>
      <c r="U241" s="38"/>
      <c r="V241" s="38"/>
      <c r="W241" s="38"/>
      <c r="X241" s="38"/>
      <c r="Y241" s="38"/>
      <c r="Z241" s="38"/>
      <c r="AA241" s="38"/>
      <c r="AB241" s="38"/>
      <c r="AC241" s="38"/>
      <c r="AD241" s="38"/>
      <c r="AE241" s="38"/>
      <c r="AT241" s="17" t="s">
        <v>166</v>
      </c>
      <c r="AU241" s="17" t="s">
        <v>81</v>
      </c>
    </row>
    <row r="242" s="2" customFormat="1" ht="24.15" customHeight="1">
      <c r="A242" s="38"/>
      <c r="B242" s="39"/>
      <c r="C242" s="212" t="s">
        <v>253</v>
      </c>
      <c r="D242" s="212" t="s">
        <v>160</v>
      </c>
      <c r="E242" s="213" t="s">
        <v>666</v>
      </c>
      <c r="F242" s="214" t="s">
        <v>667</v>
      </c>
      <c r="G242" s="215" t="s">
        <v>338</v>
      </c>
      <c r="H242" s="216">
        <v>1</v>
      </c>
      <c r="I242" s="217"/>
      <c r="J242" s="218">
        <f>ROUND(I242*H242,2)</f>
        <v>0</v>
      </c>
      <c r="K242" s="214" t="s">
        <v>19</v>
      </c>
      <c r="L242" s="44"/>
      <c r="M242" s="219" t="s">
        <v>19</v>
      </c>
      <c r="N242" s="220" t="s">
        <v>44</v>
      </c>
      <c r="O242" s="84"/>
      <c r="P242" s="221">
        <f>O242*H242</f>
        <v>0</v>
      </c>
      <c r="Q242" s="221">
        <v>0</v>
      </c>
      <c r="R242" s="221">
        <f>Q242*H242</f>
        <v>0</v>
      </c>
      <c r="S242" s="221">
        <v>0</v>
      </c>
      <c r="T242" s="222">
        <f>S242*H242</f>
        <v>0</v>
      </c>
      <c r="U242" s="38"/>
      <c r="V242" s="38"/>
      <c r="W242" s="38"/>
      <c r="X242" s="38"/>
      <c r="Y242" s="38"/>
      <c r="Z242" s="38"/>
      <c r="AA242" s="38"/>
      <c r="AB242" s="38"/>
      <c r="AC242" s="38"/>
      <c r="AD242" s="38"/>
      <c r="AE242" s="38"/>
      <c r="AR242" s="223" t="s">
        <v>440</v>
      </c>
      <c r="AT242" s="223" t="s">
        <v>160</v>
      </c>
      <c r="AU242" s="223" t="s">
        <v>81</v>
      </c>
      <c r="AY242" s="17" t="s">
        <v>159</v>
      </c>
      <c r="BE242" s="224">
        <f>IF(N242="základní",J242,0)</f>
        <v>0</v>
      </c>
      <c r="BF242" s="224">
        <f>IF(N242="snížená",J242,0)</f>
        <v>0</v>
      </c>
      <c r="BG242" s="224">
        <f>IF(N242="zákl. přenesená",J242,0)</f>
        <v>0</v>
      </c>
      <c r="BH242" s="224">
        <f>IF(N242="sníž. přenesená",J242,0)</f>
        <v>0</v>
      </c>
      <c r="BI242" s="224">
        <f>IF(N242="nulová",J242,0)</f>
        <v>0</v>
      </c>
      <c r="BJ242" s="17" t="s">
        <v>81</v>
      </c>
      <c r="BK242" s="224">
        <f>ROUND(I242*H242,2)</f>
        <v>0</v>
      </c>
      <c r="BL242" s="17" t="s">
        <v>440</v>
      </c>
      <c r="BM242" s="223" t="s">
        <v>668</v>
      </c>
    </row>
    <row r="243" s="2" customFormat="1">
      <c r="A243" s="38"/>
      <c r="B243" s="39"/>
      <c r="C243" s="40"/>
      <c r="D243" s="225" t="s">
        <v>166</v>
      </c>
      <c r="E243" s="40"/>
      <c r="F243" s="226" t="s">
        <v>669</v>
      </c>
      <c r="G243" s="40"/>
      <c r="H243" s="40"/>
      <c r="I243" s="227"/>
      <c r="J243" s="40"/>
      <c r="K243" s="40"/>
      <c r="L243" s="44"/>
      <c r="M243" s="228"/>
      <c r="N243" s="229"/>
      <c r="O243" s="84"/>
      <c r="P243" s="84"/>
      <c r="Q243" s="84"/>
      <c r="R243" s="84"/>
      <c r="S243" s="84"/>
      <c r="T243" s="85"/>
      <c r="U243" s="38"/>
      <c r="V243" s="38"/>
      <c r="W243" s="38"/>
      <c r="X243" s="38"/>
      <c r="Y243" s="38"/>
      <c r="Z243" s="38"/>
      <c r="AA243" s="38"/>
      <c r="AB243" s="38"/>
      <c r="AC243" s="38"/>
      <c r="AD243" s="38"/>
      <c r="AE243" s="38"/>
      <c r="AT243" s="17" t="s">
        <v>166</v>
      </c>
      <c r="AU243" s="17" t="s">
        <v>81</v>
      </c>
    </row>
    <row r="244" s="2" customFormat="1" ht="16.5" customHeight="1">
      <c r="A244" s="38"/>
      <c r="B244" s="39"/>
      <c r="C244" s="212" t="s">
        <v>260</v>
      </c>
      <c r="D244" s="212" t="s">
        <v>160</v>
      </c>
      <c r="E244" s="213" t="s">
        <v>670</v>
      </c>
      <c r="F244" s="214" t="s">
        <v>671</v>
      </c>
      <c r="G244" s="215" t="s">
        <v>332</v>
      </c>
      <c r="H244" s="216">
        <v>1</v>
      </c>
      <c r="I244" s="217"/>
      <c r="J244" s="218">
        <f>ROUND(I244*H244,2)</f>
        <v>0</v>
      </c>
      <c r="K244" s="214" t="s">
        <v>19</v>
      </c>
      <c r="L244" s="44"/>
      <c r="M244" s="219" t="s">
        <v>19</v>
      </c>
      <c r="N244" s="220" t="s">
        <v>44</v>
      </c>
      <c r="O244" s="84"/>
      <c r="P244" s="221">
        <f>O244*H244</f>
        <v>0</v>
      </c>
      <c r="Q244" s="221">
        <v>0</v>
      </c>
      <c r="R244" s="221">
        <f>Q244*H244</f>
        <v>0</v>
      </c>
      <c r="S244" s="221">
        <v>0</v>
      </c>
      <c r="T244" s="222">
        <f>S244*H244</f>
        <v>0</v>
      </c>
      <c r="U244" s="38"/>
      <c r="V244" s="38"/>
      <c r="W244" s="38"/>
      <c r="X244" s="38"/>
      <c r="Y244" s="38"/>
      <c r="Z244" s="38"/>
      <c r="AA244" s="38"/>
      <c r="AB244" s="38"/>
      <c r="AC244" s="38"/>
      <c r="AD244" s="38"/>
      <c r="AE244" s="38"/>
      <c r="AR244" s="223" t="s">
        <v>440</v>
      </c>
      <c r="AT244" s="223" t="s">
        <v>160</v>
      </c>
      <c r="AU244" s="223" t="s">
        <v>81</v>
      </c>
      <c r="AY244" s="17" t="s">
        <v>159</v>
      </c>
      <c r="BE244" s="224">
        <f>IF(N244="základní",J244,0)</f>
        <v>0</v>
      </c>
      <c r="BF244" s="224">
        <f>IF(N244="snížená",J244,0)</f>
        <v>0</v>
      </c>
      <c r="BG244" s="224">
        <f>IF(N244="zákl. přenesená",J244,0)</f>
        <v>0</v>
      </c>
      <c r="BH244" s="224">
        <f>IF(N244="sníž. přenesená",J244,0)</f>
        <v>0</v>
      </c>
      <c r="BI244" s="224">
        <f>IF(N244="nulová",J244,0)</f>
        <v>0</v>
      </c>
      <c r="BJ244" s="17" t="s">
        <v>81</v>
      </c>
      <c r="BK244" s="224">
        <f>ROUND(I244*H244,2)</f>
        <v>0</v>
      </c>
      <c r="BL244" s="17" t="s">
        <v>440</v>
      </c>
      <c r="BM244" s="223" t="s">
        <v>672</v>
      </c>
    </row>
    <row r="245" s="2" customFormat="1">
      <c r="A245" s="38"/>
      <c r="B245" s="39"/>
      <c r="C245" s="40"/>
      <c r="D245" s="225" t="s">
        <v>166</v>
      </c>
      <c r="E245" s="40"/>
      <c r="F245" s="226" t="s">
        <v>673</v>
      </c>
      <c r="G245" s="40"/>
      <c r="H245" s="40"/>
      <c r="I245" s="227"/>
      <c r="J245" s="40"/>
      <c r="K245" s="40"/>
      <c r="L245" s="44"/>
      <c r="M245" s="228"/>
      <c r="N245" s="229"/>
      <c r="O245" s="84"/>
      <c r="P245" s="84"/>
      <c r="Q245" s="84"/>
      <c r="R245" s="84"/>
      <c r="S245" s="84"/>
      <c r="T245" s="85"/>
      <c r="U245" s="38"/>
      <c r="V245" s="38"/>
      <c r="W245" s="38"/>
      <c r="X245" s="38"/>
      <c r="Y245" s="38"/>
      <c r="Z245" s="38"/>
      <c r="AA245" s="38"/>
      <c r="AB245" s="38"/>
      <c r="AC245" s="38"/>
      <c r="AD245" s="38"/>
      <c r="AE245" s="38"/>
      <c r="AT245" s="17" t="s">
        <v>166</v>
      </c>
      <c r="AU245" s="17" t="s">
        <v>81</v>
      </c>
    </row>
    <row r="246" s="2" customFormat="1" ht="16.5" customHeight="1">
      <c r="A246" s="38"/>
      <c r="B246" s="39"/>
      <c r="C246" s="212" t="s">
        <v>267</v>
      </c>
      <c r="D246" s="212" t="s">
        <v>160</v>
      </c>
      <c r="E246" s="213" t="s">
        <v>674</v>
      </c>
      <c r="F246" s="214" t="s">
        <v>675</v>
      </c>
      <c r="G246" s="215" t="s">
        <v>332</v>
      </c>
      <c r="H246" s="216">
        <v>1</v>
      </c>
      <c r="I246" s="217"/>
      <c r="J246" s="218">
        <f>ROUND(I246*H246,2)</f>
        <v>0</v>
      </c>
      <c r="K246" s="214" t="s">
        <v>19</v>
      </c>
      <c r="L246" s="44"/>
      <c r="M246" s="219" t="s">
        <v>19</v>
      </c>
      <c r="N246" s="220" t="s">
        <v>44</v>
      </c>
      <c r="O246" s="84"/>
      <c r="P246" s="221">
        <f>O246*H246</f>
        <v>0</v>
      </c>
      <c r="Q246" s="221">
        <v>0</v>
      </c>
      <c r="R246" s="221">
        <f>Q246*H246</f>
        <v>0</v>
      </c>
      <c r="S246" s="221">
        <v>0</v>
      </c>
      <c r="T246" s="222">
        <f>S246*H246</f>
        <v>0</v>
      </c>
      <c r="U246" s="38"/>
      <c r="V246" s="38"/>
      <c r="W246" s="38"/>
      <c r="X246" s="38"/>
      <c r="Y246" s="38"/>
      <c r="Z246" s="38"/>
      <c r="AA246" s="38"/>
      <c r="AB246" s="38"/>
      <c r="AC246" s="38"/>
      <c r="AD246" s="38"/>
      <c r="AE246" s="38"/>
      <c r="AR246" s="223" t="s">
        <v>440</v>
      </c>
      <c r="AT246" s="223" t="s">
        <v>160</v>
      </c>
      <c r="AU246" s="223" t="s">
        <v>81</v>
      </c>
      <c r="AY246" s="17" t="s">
        <v>159</v>
      </c>
      <c r="BE246" s="224">
        <f>IF(N246="základní",J246,0)</f>
        <v>0</v>
      </c>
      <c r="BF246" s="224">
        <f>IF(N246="snížená",J246,0)</f>
        <v>0</v>
      </c>
      <c r="BG246" s="224">
        <f>IF(N246="zákl. přenesená",J246,0)</f>
        <v>0</v>
      </c>
      <c r="BH246" s="224">
        <f>IF(N246="sníž. přenesená",J246,0)</f>
        <v>0</v>
      </c>
      <c r="BI246" s="224">
        <f>IF(N246="nulová",J246,0)</f>
        <v>0</v>
      </c>
      <c r="BJ246" s="17" t="s">
        <v>81</v>
      </c>
      <c r="BK246" s="224">
        <f>ROUND(I246*H246,2)</f>
        <v>0</v>
      </c>
      <c r="BL246" s="17" t="s">
        <v>440</v>
      </c>
      <c r="BM246" s="223" t="s">
        <v>676</v>
      </c>
    </row>
    <row r="247" s="2" customFormat="1">
      <c r="A247" s="38"/>
      <c r="B247" s="39"/>
      <c r="C247" s="40"/>
      <c r="D247" s="225" t="s">
        <v>166</v>
      </c>
      <c r="E247" s="40"/>
      <c r="F247" s="226" t="s">
        <v>677</v>
      </c>
      <c r="G247" s="40"/>
      <c r="H247" s="40"/>
      <c r="I247" s="227"/>
      <c r="J247" s="40"/>
      <c r="K247" s="40"/>
      <c r="L247" s="44"/>
      <c r="M247" s="228"/>
      <c r="N247" s="229"/>
      <c r="O247" s="84"/>
      <c r="P247" s="84"/>
      <c r="Q247" s="84"/>
      <c r="R247" s="84"/>
      <c r="S247" s="84"/>
      <c r="T247" s="85"/>
      <c r="U247" s="38"/>
      <c r="V247" s="38"/>
      <c r="W247" s="38"/>
      <c r="X247" s="38"/>
      <c r="Y247" s="38"/>
      <c r="Z247" s="38"/>
      <c r="AA247" s="38"/>
      <c r="AB247" s="38"/>
      <c r="AC247" s="38"/>
      <c r="AD247" s="38"/>
      <c r="AE247" s="38"/>
      <c r="AT247" s="17" t="s">
        <v>166</v>
      </c>
      <c r="AU247" s="17" t="s">
        <v>81</v>
      </c>
    </row>
    <row r="248" s="2" customFormat="1" ht="16.5" customHeight="1">
      <c r="A248" s="38"/>
      <c r="B248" s="39"/>
      <c r="C248" s="212" t="s">
        <v>274</v>
      </c>
      <c r="D248" s="212" t="s">
        <v>160</v>
      </c>
      <c r="E248" s="213" t="s">
        <v>678</v>
      </c>
      <c r="F248" s="214" t="s">
        <v>679</v>
      </c>
      <c r="G248" s="215" t="s">
        <v>332</v>
      </c>
      <c r="H248" s="216">
        <v>1</v>
      </c>
      <c r="I248" s="217"/>
      <c r="J248" s="218">
        <f>ROUND(I248*H248,2)</f>
        <v>0</v>
      </c>
      <c r="K248" s="214" t="s">
        <v>19</v>
      </c>
      <c r="L248" s="44"/>
      <c r="M248" s="219" t="s">
        <v>19</v>
      </c>
      <c r="N248" s="220" t="s">
        <v>44</v>
      </c>
      <c r="O248" s="84"/>
      <c r="P248" s="221">
        <f>O248*H248</f>
        <v>0</v>
      </c>
      <c r="Q248" s="221">
        <v>0</v>
      </c>
      <c r="R248" s="221">
        <f>Q248*H248</f>
        <v>0</v>
      </c>
      <c r="S248" s="221">
        <v>0</v>
      </c>
      <c r="T248" s="222">
        <f>S248*H248</f>
        <v>0</v>
      </c>
      <c r="U248" s="38"/>
      <c r="V248" s="38"/>
      <c r="W248" s="38"/>
      <c r="X248" s="38"/>
      <c r="Y248" s="38"/>
      <c r="Z248" s="38"/>
      <c r="AA248" s="38"/>
      <c r="AB248" s="38"/>
      <c r="AC248" s="38"/>
      <c r="AD248" s="38"/>
      <c r="AE248" s="38"/>
      <c r="AR248" s="223" t="s">
        <v>440</v>
      </c>
      <c r="AT248" s="223" t="s">
        <v>160</v>
      </c>
      <c r="AU248" s="223" t="s">
        <v>81</v>
      </c>
      <c r="AY248" s="17" t="s">
        <v>159</v>
      </c>
      <c r="BE248" s="224">
        <f>IF(N248="základní",J248,0)</f>
        <v>0</v>
      </c>
      <c r="BF248" s="224">
        <f>IF(N248="snížená",J248,0)</f>
        <v>0</v>
      </c>
      <c r="BG248" s="224">
        <f>IF(N248="zákl. přenesená",J248,0)</f>
        <v>0</v>
      </c>
      <c r="BH248" s="224">
        <f>IF(N248="sníž. přenesená",J248,0)</f>
        <v>0</v>
      </c>
      <c r="BI248" s="224">
        <f>IF(N248="nulová",J248,0)</f>
        <v>0</v>
      </c>
      <c r="BJ248" s="17" t="s">
        <v>81</v>
      </c>
      <c r="BK248" s="224">
        <f>ROUND(I248*H248,2)</f>
        <v>0</v>
      </c>
      <c r="BL248" s="17" t="s">
        <v>440</v>
      </c>
      <c r="BM248" s="223" t="s">
        <v>680</v>
      </c>
    </row>
    <row r="249" s="2" customFormat="1">
      <c r="A249" s="38"/>
      <c r="B249" s="39"/>
      <c r="C249" s="40"/>
      <c r="D249" s="225" t="s">
        <v>166</v>
      </c>
      <c r="E249" s="40"/>
      <c r="F249" s="226" t="s">
        <v>679</v>
      </c>
      <c r="G249" s="40"/>
      <c r="H249" s="40"/>
      <c r="I249" s="227"/>
      <c r="J249" s="40"/>
      <c r="K249" s="40"/>
      <c r="L249" s="44"/>
      <c r="M249" s="228"/>
      <c r="N249" s="229"/>
      <c r="O249" s="84"/>
      <c r="P249" s="84"/>
      <c r="Q249" s="84"/>
      <c r="R249" s="84"/>
      <c r="S249" s="84"/>
      <c r="T249" s="85"/>
      <c r="U249" s="38"/>
      <c r="V249" s="38"/>
      <c r="W249" s="38"/>
      <c r="X249" s="38"/>
      <c r="Y249" s="38"/>
      <c r="Z249" s="38"/>
      <c r="AA249" s="38"/>
      <c r="AB249" s="38"/>
      <c r="AC249" s="38"/>
      <c r="AD249" s="38"/>
      <c r="AE249" s="38"/>
      <c r="AT249" s="17" t="s">
        <v>166</v>
      </c>
      <c r="AU249" s="17" t="s">
        <v>81</v>
      </c>
    </row>
    <row r="250" s="2" customFormat="1" ht="16.5" customHeight="1">
      <c r="A250" s="38"/>
      <c r="B250" s="39"/>
      <c r="C250" s="212" t="s">
        <v>681</v>
      </c>
      <c r="D250" s="212" t="s">
        <v>160</v>
      </c>
      <c r="E250" s="213" t="s">
        <v>682</v>
      </c>
      <c r="F250" s="214" t="s">
        <v>683</v>
      </c>
      <c r="G250" s="215" t="s">
        <v>332</v>
      </c>
      <c r="H250" s="216">
        <v>1</v>
      </c>
      <c r="I250" s="217"/>
      <c r="J250" s="218">
        <f>ROUND(I250*H250,2)</f>
        <v>0</v>
      </c>
      <c r="K250" s="214" t="s">
        <v>19</v>
      </c>
      <c r="L250" s="44"/>
      <c r="M250" s="219" t="s">
        <v>19</v>
      </c>
      <c r="N250" s="220" t="s">
        <v>44</v>
      </c>
      <c r="O250" s="84"/>
      <c r="P250" s="221">
        <f>O250*H250</f>
        <v>0</v>
      </c>
      <c r="Q250" s="221">
        <v>0</v>
      </c>
      <c r="R250" s="221">
        <f>Q250*H250</f>
        <v>0</v>
      </c>
      <c r="S250" s="221">
        <v>0</v>
      </c>
      <c r="T250" s="222">
        <f>S250*H250</f>
        <v>0</v>
      </c>
      <c r="U250" s="38"/>
      <c r="V250" s="38"/>
      <c r="W250" s="38"/>
      <c r="X250" s="38"/>
      <c r="Y250" s="38"/>
      <c r="Z250" s="38"/>
      <c r="AA250" s="38"/>
      <c r="AB250" s="38"/>
      <c r="AC250" s="38"/>
      <c r="AD250" s="38"/>
      <c r="AE250" s="38"/>
      <c r="AR250" s="223" t="s">
        <v>440</v>
      </c>
      <c r="AT250" s="223" t="s">
        <v>160</v>
      </c>
      <c r="AU250" s="223" t="s">
        <v>81</v>
      </c>
      <c r="AY250" s="17" t="s">
        <v>159</v>
      </c>
      <c r="BE250" s="224">
        <f>IF(N250="základní",J250,0)</f>
        <v>0</v>
      </c>
      <c r="BF250" s="224">
        <f>IF(N250="snížená",J250,0)</f>
        <v>0</v>
      </c>
      <c r="BG250" s="224">
        <f>IF(N250="zákl. přenesená",J250,0)</f>
        <v>0</v>
      </c>
      <c r="BH250" s="224">
        <f>IF(N250="sníž. přenesená",J250,0)</f>
        <v>0</v>
      </c>
      <c r="BI250" s="224">
        <f>IF(N250="nulová",J250,0)</f>
        <v>0</v>
      </c>
      <c r="BJ250" s="17" t="s">
        <v>81</v>
      </c>
      <c r="BK250" s="224">
        <f>ROUND(I250*H250,2)</f>
        <v>0</v>
      </c>
      <c r="BL250" s="17" t="s">
        <v>440</v>
      </c>
      <c r="BM250" s="223" t="s">
        <v>684</v>
      </c>
    </row>
    <row r="251" s="2" customFormat="1">
      <c r="A251" s="38"/>
      <c r="B251" s="39"/>
      <c r="C251" s="40"/>
      <c r="D251" s="225" t="s">
        <v>166</v>
      </c>
      <c r="E251" s="40"/>
      <c r="F251" s="226" t="s">
        <v>685</v>
      </c>
      <c r="G251" s="40"/>
      <c r="H251" s="40"/>
      <c r="I251" s="227"/>
      <c r="J251" s="40"/>
      <c r="K251" s="40"/>
      <c r="L251" s="44"/>
      <c r="M251" s="228"/>
      <c r="N251" s="229"/>
      <c r="O251" s="84"/>
      <c r="P251" s="84"/>
      <c r="Q251" s="84"/>
      <c r="R251" s="84"/>
      <c r="S251" s="84"/>
      <c r="T251" s="85"/>
      <c r="U251" s="38"/>
      <c r="V251" s="38"/>
      <c r="W251" s="38"/>
      <c r="X251" s="38"/>
      <c r="Y251" s="38"/>
      <c r="Z251" s="38"/>
      <c r="AA251" s="38"/>
      <c r="AB251" s="38"/>
      <c r="AC251" s="38"/>
      <c r="AD251" s="38"/>
      <c r="AE251" s="38"/>
      <c r="AT251" s="17" t="s">
        <v>166</v>
      </c>
      <c r="AU251" s="17" t="s">
        <v>81</v>
      </c>
    </row>
    <row r="252" s="2" customFormat="1" ht="16.5" customHeight="1">
      <c r="A252" s="38"/>
      <c r="B252" s="39"/>
      <c r="C252" s="212" t="s">
        <v>686</v>
      </c>
      <c r="D252" s="212" t="s">
        <v>160</v>
      </c>
      <c r="E252" s="213" t="s">
        <v>687</v>
      </c>
      <c r="F252" s="214" t="s">
        <v>688</v>
      </c>
      <c r="G252" s="215" t="s">
        <v>338</v>
      </c>
      <c r="H252" s="216">
        <v>2</v>
      </c>
      <c r="I252" s="217"/>
      <c r="J252" s="218">
        <f>ROUND(I252*H252,2)</f>
        <v>0</v>
      </c>
      <c r="K252" s="214" t="s">
        <v>19</v>
      </c>
      <c r="L252" s="44"/>
      <c r="M252" s="219" t="s">
        <v>19</v>
      </c>
      <c r="N252" s="220" t="s">
        <v>44</v>
      </c>
      <c r="O252" s="84"/>
      <c r="P252" s="221">
        <f>O252*H252</f>
        <v>0</v>
      </c>
      <c r="Q252" s="221">
        <v>0</v>
      </c>
      <c r="R252" s="221">
        <f>Q252*H252</f>
        <v>0</v>
      </c>
      <c r="S252" s="221">
        <v>0</v>
      </c>
      <c r="T252" s="222">
        <f>S252*H252</f>
        <v>0</v>
      </c>
      <c r="U252" s="38"/>
      <c r="V252" s="38"/>
      <c r="W252" s="38"/>
      <c r="X252" s="38"/>
      <c r="Y252" s="38"/>
      <c r="Z252" s="38"/>
      <c r="AA252" s="38"/>
      <c r="AB252" s="38"/>
      <c r="AC252" s="38"/>
      <c r="AD252" s="38"/>
      <c r="AE252" s="38"/>
      <c r="AR252" s="223" t="s">
        <v>440</v>
      </c>
      <c r="AT252" s="223" t="s">
        <v>160</v>
      </c>
      <c r="AU252" s="223" t="s">
        <v>81</v>
      </c>
      <c r="AY252" s="17" t="s">
        <v>159</v>
      </c>
      <c r="BE252" s="224">
        <f>IF(N252="základní",J252,0)</f>
        <v>0</v>
      </c>
      <c r="BF252" s="224">
        <f>IF(N252="snížená",J252,0)</f>
        <v>0</v>
      </c>
      <c r="BG252" s="224">
        <f>IF(N252="zákl. přenesená",J252,0)</f>
        <v>0</v>
      </c>
      <c r="BH252" s="224">
        <f>IF(N252="sníž. přenesená",J252,0)</f>
        <v>0</v>
      </c>
      <c r="BI252" s="224">
        <f>IF(N252="nulová",J252,0)</f>
        <v>0</v>
      </c>
      <c r="BJ252" s="17" t="s">
        <v>81</v>
      </c>
      <c r="BK252" s="224">
        <f>ROUND(I252*H252,2)</f>
        <v>0</v>
      </c>
      <c r="BL252" s="17" t="s">
        <v>440</v>
      </c>
      <c r="BM252" s="223" t="s">
        <v>689</v>
      </c>
    </row>
    <row r="253" s="2" customFormat="1">
      <c r="A253" s="38"/>
      <c r="B253" s="39"/>
      <c r="C253" s="40"/>
      <c r="D253" s="225" t="s">
        <v>166</v>
      </c>
      <c r="E253" s="40"/>
      <c r="F253" s="226" t="s">
        <v>690</v>
      </c>
      <c r="G253" s="40"/>
      <c r="H253" s="40"/>
      <c r="I253" s="227"/>
      <c r="J253" s="40"/>
      <c r="K253" s="40"/>
      <c r="L253" s="44"/>
      <c r="M253" s="243"/>
      <c r="N253" s="244"/>
      <c r="O253" s="245"/>
      <c r="P253" s="245"/>
      <c r="Q253" s="245"/>
      <c r="R253" s="245"/>
      <c r="S253" s="245"/>
      <c r="T253" s="246"/>
      <c r="U253" s="38"/>
      <c r="V253" s="38"/>
      <c r="W253" s="38"/>
      <c r="X253" s="38"/>
      <c r="Y253" s="38"/>
      <c r="Z253" s="38"/>
      <c r="AA253" s="38"/>
      <c r="AB253" s="38"/>
      <c r="AC253" s="38"/>
      <c r="AD253" s="38"/>
      <c r="AE253" s="38"/>
      <c r="AT253" s="17" t="s">
        <v>166</v>
      </c>
      <c r="AU253" s="17" t="s">
        <v>81</v>
      </c>
    </row>
    <row r="254" s="2" customFormat="1" ht="6.96" customHeight="1">
      <c r="A254" s="38"/>
      <c r="B254" s="59"/>
      <c r="C254" s="60"/>
      <c r="D254" s="60"/>
      <c r="E254" s="60"/>
      <c r="F254" s="60"/>
      <c r="G254" s="60"/>
      <c r="H254" s="60"/>
      <c r="I254" s="60"/>
      <c r="J254" s="60"/>
      <c r="K254" s="60"/>
      <c r="L254" s="44"/>
      <c r="M254" s="38"/>
      <c r="O254" s="38"/>
      <c r="P254" s="38"/>
      <c r="Q254" s="38"/>
      <c r="R254" s="38"/>
      <c r="S254" s="38"/>
      <c r="T254" s="38"/>
      <c r="U254" s="38"/>
      <c r="V254" s="38"/>
      <c r="W254" s="38"/>
      <c r="X254" s="38"/>
      <c r="Y254" s="38"/>
      <c r="Z254" s="38"/>
      <c r="AA254" s="38"/>
      <c r="AB254" s="38"/>
      <c r="AC254" s="38"/>
      <c r="AD254" s="38"/>
      <c r="AE254" s="38"/>
    </row>
  </sheetData>
  <sheetProtection sheet="1" autoFilter="0" formatColumns="0" formatRows="0" objects="1" scenarios="1" spinCount="100000" saltValue="R+orviDeA87oZQHggDzleQrE7Cb/oNOwHwNi87w+ScvONyMdSRMW9ZZM9Czhi9NXfQnmKQszwiMC0+4xRvfI3Q==" hashValue="MqLojDLCBntIfdaQL/Mte+BXTZeO0FpR3AM016MR3V8o4eBKBKnw/1IWkzFmoTquik07Gyyhz86Swmlcd9nv8A==" algorithmName="SHA-512" password="CC35"/>
  <autoFilter ref="C85:K253"/>
  <mergeCells count="9">
    <mergeCell ref="E7:H7"/>
    <mergeCell ref="E9:H9"/>
    <mergeCell ref="E18:H18"/>
    <mergeCell ref="E27:H27"/>
    <mergeCell ref="E48:H48"/>
    <mergeCell ref="E50:H50"/>
    <mergeCell ref="E76:H76"/>
    <mergeCell ref="E78:H78"/>
    <mergeCell ref="L2:V2"/>
  </mergeCells>
  <hyperlinks>
    <hyperlink ref="F91" r:id="rId1" display="https://podminky.urs.cz/item/CS_URS_2024_02/122351501"/>
    <hyperlink ref="F96" r:id="rId2" display="https://podminky.urs.cz/item/CS_URS_2024_02/151101301"/>
    <hyperlink ref="F101" r:id="rId3" display="https://podminky.urs.cz/item/CS_URS_2024_02/151101311"/>
    <hyperlink ref="F104" r:id="rId4" display="https://podminky.urs.cz/item/CS_URS_2024_02/167151102"/>
    <hyperlink ref="F109" r:id="rId5" display="https://podminky.urs.cz/item/CS_URS_2024_02/162751137"/>
    <hyperlink ref="F114" r:id="rId6" display="https://podminky.urs.cz/item/CS_URS_2024_02/162751139"/>
    <hyperlink ref="F119" r:id="rId7" display="https://podminky.urs.cz/item/CS_URS_2024_02/171251201"/>
    <hyperlink ref="F124" r:id="rId8" display="https://podminky.urs.cz/item/CS_URS_2024_02/171201231"/>
    <hyperlink ref="F129" r:id="rId9" display="https://podminky.urs.cz/item/CS_URS_2024_02/174151101"/>
    <hyperlink ref="F134" r:id="rId10" display="https://podminky.urs.cz/item/CS_URS_2024_02/175151101"/>
    <hyperlink ref="F144" r:id="rId11" display="https://podminky.urs.cz/item/CS_URS_2024_02/452311141"/>
    <hyperlink ref="F148" r:id="rId12" display="https://podminky.urs.cz/item/CS_URS_2024_02/564231011"/>
    <hyperlink ref="F153" r:id="rId13" display="https://podminky.urs.cz/item/CS_URS_2024_02/877161118"/>
    <hyperlink ref="F160" r:id="rId14" display="https://podminky.urs.cz/item/CS_URS_2024_02/899104112"/>
    <hyperlink ref="F165" r:id="rId15" display="https://podminky.urs.cz/item/CS_URS_2024_02/452386111"/>
    <hyperlink ref="F168" r:id="rId16" display="https://podminky.urs.cz/item/CS_URS_2024_02/893212111"/>
    <hyperlink ref="F173" r:id="rId17" display="https://podminky.urs.cz/item/CS_URS_2024_02/891152211"/>
    <hyperlink ref="F180" r:id="rId18" display="https://podminky.urs.cz/item/CS_URS_2024_02/871161141"/>
    <hyperlink ref="F188" r:id="rId19" display="https://podminky.urs.cz/item/CS_URS_2024_02/899721111"/>
    <hyperlink ref="F191" r:id="rId20" display="https://podminky.urs.cz/item/CS_URS_2024_02/899722112"/>
    <hyperlink ref="F196" r:id="rId21" display="https://podminky.urs.cz/item/CS_URS_2024_02/767991003"/>
    <hyperlink ref="F213" r:id="rId22" display="https://podminky.urs.cz/item/CS_URS_2024_02/767591012"/>
    <hyperlink ref="F221" r:id="rId23" display="https://podminky.urs.cz/item/CS_URS_2024_02/767210114"/>
    <hyperlink ref="F226" r:id="rId24" display="https://podminky.urs.cz/item/CS_URS_2024_02/767211001"/>
    <hyperlink ref="F231" r:id="rId25" display="https://podminky.urs.cz/item/CS_URS_2023_01/767161123"/>
    <hyperlink ref="F238" r:id="rId26" display="https://podminky.urs.cz/item/CS_URS_2024_02/998767101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27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95</v>
      </c>
    </row>
    <row r="3" s="1" customFormat="1" ht="6.96" customHeight="1">
      <c r="B3" s="138"/>
      <c r="C3" s="139"/>
      <c r="D3" s="139"/>
      <c r="E3" s="139"/>
      <c r="F3" s="139"/>
      <c r="G3" s="139"/>
      <c r="H3" s="139"/>
      <c r="I3" s="139"/>
      <c r="J3" s="139"/>
      <c r="K3" s="139"/>
      <c r="L3" s="20"/>
      <c r="AT3" s="17" t="s">
        <v>83</v>
      </c>
    </row>
    <row r="4" s="1" customFormat="1" ht="24.96" customHeight="1">
      <c r="B4" s="20"/>
      <c r="D4" s="140" t="s">
        <v>128</v>
      </c>
      <c r="L4" s="20"/>
      <c r="M4" s="141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42" t="s">
        <v>16</v>
      </c>
      <c r="L6" s="20"/>
    </row>
    <row r="7" s="1" customFormat="1" ht="16.5" customHeight="1">
      <c r="B7" s="20"/>
      <c r="E7" s="143" t="str">
        <f>'Rekapitulace stavby'!K6</f>
        <v>Sázava - sběrný dvůr</v>
      </c>
      <c r="F7" s="142"/>
      <c r="G7" s="142"/>
      <c r="H7" s="142"/>
      <c r="L7" s="20"/>
    </row>
    <row r="8" s="1" customFormat="1" ht="12" customHeight="1">
      <c r="B8" s="20"/>
      <c r="D8" s="142" t="s">
        <v>129</v>
      </c>
      <c r="L8" s="20"/>
    </row>
    <row r="9" s="2" customFormat="1" ht="16.5" customHeight="1">
      <c r="A9" s="38"/>
      <c r="B9" s="44"/>
      <c r="C9" s="38"/>
      <c r="D9" s="38"/>
      <c r="E9" s="143" t="s">
        <v>691</v>
      </c>
      <c r="F9" s="38"/>
      <c r="G9" s="38"/>
      <c r="H9" s="38"/>
      <c r="I9" s="38"/>
      <c r="J9" s="38"/>
      <c r="K9" s="38"/>
      <c r="L9" s="144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 ht="12" customHeight="1">
      <c r="A10" s="38"/>
      <c r="B10" s="44"/>
      <c r="C10" s="38"/>
      <c r="D10" s="142" t="s">
        <v>692</v>
      </c>
      <c r="E10" s="38"/>
      <c r="F10" s="38"/>
      <c r="G10" s="38"/>
      <c r="H10" s="38"/>
      <c r="I10" s="38"/>
      <c r="J10" s="38"/>
      <c r="K10" s="38"/>
      <c r="L10" s="144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6.5" customHeight="1">
      <c r="A11" s="38"/>
      <c r="B11" s="44"/>
      <c r="C11" s="38"/>
      <c r="D11" s="38"/>
      <c r="E11" s="145" t="s">
        <v>693</v>
      </c>
      <c r="F11" s="38"/>
      <c r="G11" s="38"/>
      <c r="H11" s="38"/>
      <c r="I11" s="38"/>
      <c r="J11" s="38"/>
      <c r="K11" s="38"/>
      <c r="L11" s="144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>
      <c r="A12" s="38"/>
      <c r="B12" s="44"/>
      <c r="C12" s="38"/>
      <c r="D12" s="38"/>
      <c r="E12" s="38"/>
      <c r="F12" s="38"/>
      <c r="G12" s="38"/>
      <c r="H12" s="38"/>
      <c r="I12" s="38"/>
      <c r="J12" s="38"/>
      <c r="K12" s="38"/>
      <c r="L12" s="144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2" customHeight="1">
      <c r="A13" s="38"/>
      <c r="B13" s="44"/>
      <c r="C13" s="38"/>
      <c r="D13" s="142" t="s">
        <v>18</v>
      </c>
      <c r="E13" s="38"/>
      <c r="F13" s="133" t="s">
        <v>19</v>
      </c>
      <c r="G13" s="38"/>
      <c r="H13" s="38"/>
      <c r="I13" s="142" t="s">
        <v>20</v>
      </c>
      <c r="J13" s="133" t="s">
        <v>19</v>
      </c>
      <c r="K13" s="38"/>
      <c r="L13" s="144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42" t="s">
        <v>21</v>
      </c>
      <c r="E14" s="38"/>
      <c r="F14" s="133" t="s">
        <v>33</v>
      </c>
      <c r="G14" s="38"/>
      <c r="H14" s="38"/>
      <c r="I14" s="142" t="s">
        <v>23</v>
      </c>
      <c r="J14" s="146" t="str">
        <f>'Rekapitulace stavby'!AN8</f>
        <v>14. 4. 2021</v>
      </c>
      <c r="K14" s="38"/>
      <c r="L14" s="144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0.8" customHeight="1">
      <c r="A15" s="38"/>
      <c r="B15" s="44"/>
      <c r="C15" s="38"/>
      <c r="D15" s="38"/>
      <c r="E15" s="38"/>
      <c r="F15" s="38"/>
      <c r="G15" s="38"/>
      <c r="H15" s="38"/>
      <c r="I15" s="38"/>
      <c r="J15" s="38"/>
      <c r="K15" s="38"/>
      <c r="L15" s="144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12" customHeight="1">
      <c r="A16" s="38"/>
      <c r="B16" s="44"/>
      <c r="C16" s="38"/>
      <c r="D16" s="142" t="s">
        <v>25</v>
      </c>
      <c r="E16" s="38"/>
      <c r="F16" s="38"/>
      <c r="G16" s="38"/>
      <c r="H16" s="38"/>
      <c r="I16" s="142" t="s">
        <v>26</v>
      </c>
      <c r="J16" s="133" t="str">
        <f>IF('Rekapitulace stavby'!AN10="","",'Rekapitulace stavby'!AN10)</f>
        <v>00236411</v>
      </c>
      <c r="K16" s="38"/>
      <c r="L16" s="144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8" customHeight="1">
      <c r="A17" s="38"/>
      <c r="B17" s="44"/>
      <c r="C17" s="38"/>
      <c r="D17" s="38"/>
      <c r="E17" s="133" t="str">
        <f>IF('Rekapitulace stavby'!E11="","",'Rekapitulace stavby'!E11)</f>
        <v>město Sázava</v>
      </c>
      <c r="F17" s="38"/>
      <c r="G17" s="38"/>
      <c r="H17" s="38"/>
      <c r="I17" s="142" t="s">
        <v>29</v>
      </c>
      <c r="J17" s="133" t="str">
        <f>IF('Rekapitulace stavby'!AN11="","",'Rekapitulace stavby'!AN11)</f>
        <v/>
      </c>
      <c r="K17" s="38"/>
      <c r="L17" s="144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6.96" customHeight="1">
      <c r="A18" s="38"/>
      <c r="B18" s="44"/>
      <c r="C18" s="38"/>
      <c r="D18" s="38"/>
      <c r="E18" s="38"/>
      <c r="F18" s="38"/>
      <c r="G18" s="38"/>
      <c r="H18" s="38"/>
      <c r="I18" s="38"/>
      <c r="J18" s="38"/>
      <c r="K18" s="38"/>
      <c r="L18" s="144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12" customHeight="1">
      <c r="A19" s="38"/>
      <c r="B19" s="44"/>
      <c r="C19" s="38"/>
      <c r="D19" s="142" t="s">
        <v>30</v>
      </c>
      <c r="E19" s="38"/>
      <c r="F19" s="38"/>
      <c r="G19" s="38"/>
      <c r="H19" s="38"/>
      <c r="I19" s="142" t="s">
        <v>26</v>
      </c>
      <c r="J19" s="33" t="str">
        <f>'Rekapitulace stavby'!AN13</f>
        <v>Vyplň údaj</v>
      </c>
      <c r="K19" s="38"/>
      <c r="L19" s="144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8" customHeight="1">
      <c r="A20" s="38"/>
      <c r="B20" s="44"/>
      <c r="C20" s="38"/>
      <c r="D20" s="38"/>
      <c r="E20" s="33" t="str">
        <f>'Rekapitulace stavby'!E14</f>
        <v>Vyplň údaj</v>
      </c>
      <c r="F20" s="133"/>
      <c r="G20" s="133"/>
      <c r="H20" s="133"/>
      <c r="I20" s="142" t="s">
        <v>29</v>
      </c>
      <c r="J20" s="33" t="str">
        <f>'Rekapitulace stavby'!AN14</f>
        <v>Vyplň údaj</v>
      </c>
      <c r="K20" s="38"/>
      <c r="L20" s="144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6.96" customHeight="1">
      <c r="A21" s="38"/>
      <c r="B21" s="44"/>
      <c r="C21" s="38"/>
      <c r="D21" s="38"/>
      <c r="E21" s="38"/>
      <c r="F21" s="38"/>
      <c r="G21" s="38"/>
      <c r="H21" s="38"/>
      <c r="I21" s="38"/>
      <c r="J21" s="38"/>
      <c r="K21" s="38"/>
      <c r="L21" s="144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12" customHeight="1">
      <c r="A22" s="38"/>
      <c r="B22" s="44"/>
      <c r="C22" s="38"/>
      <c r="D22" s="142" t="s">
        <v>32</v>
      </c>
      <c r="E22" s="38"/>
      <c r="F22" s="38"/>
      <c r="G22" s="38"/>
      <c r="H22" s="38"/>
      <c r="I22" s="142" t="s">
        <v>26</v>
      </c>
      <c r="J22" s="133" t="str">
        <f>IF('Rekapitulace stavby'!AN16="","",'Rekapitulace stavby'!AN16)</f>
        <v/>
      </c>
      <c r="K22" s="38"/>
      <c r="L22" s="144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8" customHeight="1">
      <c r="A23" s="38"/>
      <c r="B23" s="44"/>
      <c r="C23" s="38"/>
      <c r="D23" s="38"/>
      <c r="E23" s="133" t="str">
        <f>IF('Rekapitulace stavby'!E17="","",'Rekapitulace stavby'!E17)</f>
        <v xml:space="preserve"> </v>
      </c>
      <c r="F23" s="38"/>
      <c r="G23" s="38"/>
      <c r="H23" s="38"/>
      <c r="I23" s="142" t="s">
        <v>29</v>
      </c>
      <c r="J23" s="133" t="str">
        <f>IF('Rekapitulace stavby'!AN17="","",'Rekapitulace stavby'!AN17)</f>
        <v/>
      </c>
      <c r="K23" s="38"/>
      <c r="L23" s="144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6.96" customHeight="1">
      <c r="A24" s="38"/>
      <c r="B24" s="44"/>
      <c r="C24" s="38"/>
      <c r="D24" s="38"/>
      <c r="E24" s="38"/>
      <c r="F24" s="38"/>
      <c r="G24" s="38"/>
      <c r="H24" s="38"/>
      <c r="I24" s="38"/>
      <c r="J24" s="38"/>
      <c r="K24" s="38"/>
      <c r="L24" s="144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12" customHeight="1">
      <c r="A25" s="38"/>
      <c r="B25" s="44"/>
      <c r="C25" s="38"/>
      <c r="D25" s="142" t="s">
        <v>35</v>
      </c>
      <c r="E25" s="38"/>
      <c r="F25" s="38"/>
      <c r="G25" s="38"/>
      <c r="H25" s="38"/>
      <c r="I25" s="142" t="s">
        <v>26</v>
      </c>
      <c r="J25" s="133" t="str">
        <f>IF('Rekapitulace stavby'!AN19="","",'Rekapitulace stavby'!AN19)</f>
        <v/>
      </c>
      <c r="K25" s="38"/>
      <c r="L25" s="144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8" customHeight="1">
      <c r="A26" s="38"/>
      <c r="B26" s="44"/>
      <c r="C26" s="38"/>
      <c r="D26" s="38"/>
      <c r="E26" s="133" t="str">
        <f>IF('Rekapitulace stavby'!E20="","",'Rekapitulace stavby'!E20)</f>
        <v>Marcel Cikánek</v>
      </c>
      <c r="F26" s="38"/>
      <c r="G26" s="38"/>
      <c r="H26" s="38"/>
      <c r="I26" s="142" t="s">
        <v>29</v>
      </c>
      <c r="J26" s="133" t="str">
        <f>IF('Rekapitulace stavby'!AN20="","",'Rekapitulace stavby'!AN20)</f>
        <v/>
      </c>
      <c r="K26" s="38"/>
      <c r="L26" s="144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2" customFormat="1" ht="6.96" customHeight="1">
      <c r="A27" s="38"/>
      <c r="B27" s="44"/>
      <c r="C27" s="38"/>
      <c r="D27" s="38"/>
      <c r="E27" s="38"/>
      <c r="F27" s="38"/>
      <c r="G27" s="38"/>
      <c r="H27" s="38"/>
      <c r="I27" s="38"/>
      <c r="J27" s="38"/>
      <c r="K27" s="38"/>
      <c r="L27" s="144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</row>
    <row r="28" s="2" customFormat="1" ht="12" customHeight="1">
      <c r="A28" s="38"/>
      <c r="B28" s="44"/>
      <c r="C28" s="38"/>
      <c r="D28" s="142" t="s">
        <v>37</v>
      </c>
      <c r="E28" s="38"/>
      <c r="F28" s="38"/>
      <c r="G28" s="38"/>
      <c r="H28" s="38"/>
      <c r="I28" s="38"/>
      <c r="J28" s="38"/>
      <c r="K28" s="38"/>
      <c r="L28" s="144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8" customFormat="1" ht="16.5" customHeight="1">
      <c r="A29" s="147"/>
      <c r="B29" s="148"/>
      <c r="C29" s="147"/>
      <c r="D29" s="147"/>
      <c r="E29" s="149" t="s">
        <v>19</v>
      </c>
      <c r="F29" s="149"/>
      <c r="G29" s="149"/>
      <c r="H29" s="149"/>
      <c r="I29" s="147"/>
      <c r="J29" s="147"/>
      <c r="K29" s="147"/>
      <c r="L29" s="150"/>
      <c r="S29" s="147"/>
      <c r="T29" s="147"/>
      <c r="U29" s="147"/>
      <c r="V29" s="147"/>
      <c r="W29" s="147"/>
      <c r="X29" s="147"/>
      <c r="Y29" s="147"/>
      <c r="Z29" s="147"/>
      <c r="AA29" s="147"/>
      <c r="AB29" s="147"/>
      <c r="AC29" s="147"/>
      <c r="AD29" s="147"/>
      <c r="AE29" s="147"/>
    </row>
    <row r="30" s="2" customFormat="1" ht="6.96" customHeight="1">
      <c r="A30" s="38"/>
      <c r="B30" s="44"/>
      <c r="C30" s="38"/>
      <c r="D30" s="38"/>
      <c r="E30" s="38"/>
      <c r="F30" s="38"/>
      <c r="G30" s="38"/>
      <c r="H30" s="38"/>
      <c r="I30" s="38"/>
      <c r="J30" s="38"/>
      <c r="K30" s="38"/>
      <c r="L30" s="144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51"/>
      <c r="E31" s="151"/>
      <c r="F31" s="151"/>
      <c r="G31" s="151"/>
      <c r="H31" s="151"/>
      <c r="I31" s="151"/>
      <c r="J31" s="151"/>
      <c r="K31" s="151"/>
      <c r="L31" s="144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25.44" customHeight="1">
      <c r="A32" s="38"/>
      <c r="B32" s="44"/>
      <c r="C32" s="38"/>
      <c r="D32" s="152" t="s">
        <v>39</v>
      </c>
      <c r="E32" s="38"/>
      <c r="F32" s="38"/>
      <c r="G32" s="38"/>
      <c r="H32" s="38"/>
      <c r="I32" s="38"/>
      <c r="J32" s="153">
        <f>ROUND(J86, 2)</f>
        <v>0</v>
      </c>
      <c r="K32" s="38"/>
      <c r="L32" s="144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6.96" customHeight="1">
      <c r="A33" s="38"/>
      <c r="B33" s="44"/>
      <c r="C33" s="38"/>
      <c r="D33" s="151"/>
      <c r="E33" s="151"/>
      <c r="F33" s="151"/>
      <c r="G33" s="151"/>
      <c r="H33" s="151"/>
      <c r="I33" s="151"/>
      <c r="J33" s="151"/>
      <c r="K33" s="151"/>
      <c r="L33" s="144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38"/>
      <c r="F34" s="154" t="s">
        <v>41</v>
      </c>
      <c r="G34" s="38"/>
      <c r="H34" s="38"/>
      <c r="I34" s="154" t="s">
        <v>40</v>
      </c>
      <c r="J34" s="154" t="s">
        <v>42</v>
      </c>
      <c r="K34" s="38"/>
      <c r="L34" s="144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s="2" customFormat="1" ht="14.4" customHeight="1">
      <c r="A35" s="38"/>
      <c r="B35" s="44"/>
      <c r="C35" s="38"/>
      <c r="D35" s="155" t="s">
        <v>43</v>
      </c>
      <c r="E35" s="142" t="s">
        <v>44</v>
      </c>
      <c r="F35" s="156">
        <f>ROUND((SUM(BE86:BE91)),  2)</f>
        <v>0</v>
      </c>
      <c r="G35" s="38"/>
      <c r="H35" s="38"/>
      <c r="I35" s="157">
        <v>0.20999999999999999</v>
      </c>
      <c r="J35" s="156">
        <f>ROUND(((SUM(BE86:BE91))*I35),  2)</f>
        <v>0</v>
      </c>
      <c r="K35" s="38"/>
      <c r="L35" s="144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s="2" customFormat="1" ht="14.4" customHeight="1">
      <c r="A36" s="38"/>
      <c r="B36" s="44"/>
      <c r="C36" s="38"/>
      <c r="D36" s="38"/>
      <c r="E36" s="142" t="s">
        <v>45</v>
      </c>
      <c r="F36" s="156">
        <f>ROUND((SUM(BF86:BF91)),  2)</f>
        <v>0</v>
      </c>
      <c r="G36" s="38"/>
      <c r="H36" s="38"/>
      <c r="I36" s="157">
        <v>0.12</v>
      </c>
      <c r="J36" s="156">
        <f>ROUND(((SUM(BF86:BF91))*I36),  2)</f>
        <v>0</v>
      </c>
      <c r="K36" s="38"/>
      <c r="L36" s="144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42" t="s">
        <v>46</v>
      </c>
      <c r="F37" s="156">
        <f>ROUND((SUM(BG86:BG91)),  2)</f>
        <v>0</v>
      </c>
      <c r="G37" s="38"/>
      <c r="H37" s="38"/>
      <c r="I37" s="157">
        <v>0.20999999999999999</v>
      </c>
      <c r="J37" s="156">
        <f>0</f>
        <v>0</v>
      </c>
      <c r="K37" s="38"/>
      <c r="L37" s="144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hidden="1" s="2" customFormat="1" ht="14.4" customHeight="1">
      <c r="A38" s="38"/>
      <c r="B38" s="44"/>
      <c r="C38" s="38"/>
      <c r="D38" s="38"/>
      <c r="E38" s="142" t="s">
        <v>47</v>
      </c>
      <c r="F38" s="156">
        <f>ROUND((SUM(BH86:BH91)),  2)</f>
        <v>0</v>
      </c>
      <c r="G38" s="38"/>
      <c r="H38" s="38"/>
      <c r="I38" s="157">
        <v>0.12</v>
      </c>
      <c r="J38" s="156">
        <f>0</f>
        <v>0</v>
      </c>
      <c r="K38" s="38"/>
      <c r="L38" s="144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hidden="1" s="2" customFormat="1" ht="14.4" customHeight="1">
      <c r="A39" s="38"/>
      <c r="B39" s="44"/>
      <c r="C39" s="38"/>
      <c r="D39" s="38"/>
      <c r="E39" s="142" t="s">
        <v>48</v>
      </c>
      <c r="F39" s="156">
        <f>ROUND((SUM(BI86:BI91)),  2)</f>
        <v>0</v>
      </c>
      <c r="G39" s="38"/>
      <c r="H39" s="38"/>
      <c r="I39" s="157">
        <v>0</v>
      </c>
      <c r="J39" s="156">
        <f>0</f>
        <v>0</v>
      </c>
      <c r="K39" s="38"/>
      <c r="L39" s="144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6.96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144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2" customFormat="1" ht="25.44" customHeight="1">
      <c r="A41" s="38"/>
      <c r="B41" s="44"/>
      <c r="C41" s="158"/>
      <c r="D41" s="159" t="s">
        <v>49</v>
      </c>
      <c r="E41" s="160"/>
      <c r="F41" s="160"/>
      <c r="G41" s="161" t="s">
        <v>50</v>
      </c>
      <c r="H41" s="162" t="s">
        <v>51</v>
      </c>
      <c r="I41" s="160"/>
      <c r="J41" s="163">
        <f>SUM(J32:J39)</f>
        <v>0</v>
      </c>
      <c r="K41" s="164"/>
      <c r="L41" s="144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</row>
    <row r="42" s="2" customFormat="1" ht="14.4" customHeight="1">
      <c r="A42" s="38"/>
      <c r="B42" s="165"/>
      <c r="C42" s="166"/>
      <c r="D42" s="166"/>
      <c r="E42" s="166"/>
      <c r="F42" s="166"/>
      <c r="G42" s="166"/>
      <c r="H42" s="166"/>
      <c r="I42" s="166"/>
      <c r="J42" s="166"/>
      <c r="K42" s="166"/>
      <c r="L42" s="144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</row>
    <row r="46" s="2" customFormat="1" ht="6.96" customHeight="1">
      <c r="A46" s="38"/>
      <c r="B46" s="167"/>
      <c r="C46" s="168"/>
      <c r="D46" s="168"/>
      <c r="E46" s="168"/>
      <c r="F46" s="168"/>
      <c r="G46" s="168"/>
      <c r="H46" s="168"/>
      <c r="I46" s="168"/>
      <c r="J46" s="168"/>
      <c r="K46" s="168"/>
      <c r="L46" s="144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</row>
    <row r="47" s="2" customFormat="1" ht="24.96" customHeight="1">
      <c r="A47" s="38"/>
      <c r="B47" s="39"/>
      <c r="C47" s="23" t="s">
        <v>131</v>
      </c>
      <c r="D47" s="40"/>
      <c r="E47" s="40"/>
      <c r="F47" s="40"/>
      <c r="G47" s="40"/>
      <c r="H47" s="40"/>
      <c r="I47" s="40"/>
      <c r="J47" s="40"/>
      <c r="K47" s="40"/>
      <c r="L47" s="144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</row>
    <row r="48" s="2" customFormat="1" ht="6.96" customHeight="1">
      <c r="A48" s="38"/>
      <c r="B48" s="39"/>
      <c r="C48" s="40"/>
      <c r="D48" s="40"/>
      <c r="E48" s="40"/>
      <c r="F48" s="40"/>
      <c r="G48" s="40"/>
      <c r="H48" s="40"/>
      <c r="I48" s="40"/>
      <c r="J48" s="40"/>
      <c r="K48" s="40"/>
      <c r="L48" s="144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</row>
    <row r="49" s="2" customFormat="1" ht="12" customHeight="1">
      <c r="A49" s="38"/>
      <c r="B49" s="39"/>
      <c r="C49" s="32" t="s">
        <v>16</v>
      </c>
      <c r="D49" s="40"/>
      <c r="E49" s="40"/>
      <c r="F49" s="40"/>
      <c r="G49" s="40"/>
      <c r="H49" s="40"/>
      <c r="I49" s="40"/>
      <c r="J49" s="40"/>
      <c r="K49" s="40"/>
      <c r="L49" s="144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</row>
    <row r="50" s="2" customFormat="1" ht="16.5" customHeight="1">
      <c r="A50" s="38"/>
      <c r="B50" s="39"/>
      <c r="C50" s="40"/>
      <c r="D50" s="40"/>
      <c r="E50" s="169" t="str">
        <f>E7</f>
        <v>Sázava - sběrný dvůr</v>
      </c>
      <c r="F50" s="32"/>
      <c r="G50" s="32"/>
      <c r="H50" s="32"/>
      <c r="I50" s="40"/>
      <c r="J50" s="40"/>
      <c r="K50" s="40"/>
      <c r="L50" s="144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</row>
    <row r="51" s="1" customFormat="1" ht="12" customHeight="1">
      <c r="B51" s="21"/>
      <c r="C51" s="32" t="s">
        <v>129</v>
      </c>
      <c r="D51" s="22"/>
      <c r="E51" s="22"/>
      <c r="F51" s="22"/>
      <c r="G51" s="22"/>
      <c r="H51" s="22"/>
      <c r="I51" s="22"/>
      <c r="J51" s="22"/>
      <c r="K51" s="22"/>
      <c r="L51" s="20"/>
    </row>
    <row r="52" s="2" customFormat="1" ht="16.5" customHeight="1">
      <c r="A52" s="38"/>
      <c r="B52" s="39"/>
      <c r="C52" s="40"/>
      <c r="D52" s="40"/>
      <c r="E52" s="169" t="s">
        <v>691</v>
      </c>
      <c r="F52" s="40"/>
      <c r="G52" s="40"/>
      <c r="H52" s="40"/>
      <c r="I52" s="40"/>
      <c r="J52" s="40"/>
      <c r="K52" s="40"/>
      <c r="L52" s="144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</row>
    <row r="53" s="2" customFormat="1" ht="12" customHeight="1">
      <c r="A53" s="38"/>
      <c r="B53" s="39"/>
      <c r="C53" s="32" t="s">
        <v>692</v>
      </c>
      <c r="D53" s="40"/>
      <c r="E53" s="40"/>
      <c r="F53" s="40"/>
      <c r="G53" s="40"/>
      <c r="H53" s="40"/>
      <c r="I53" s="40"/>
      <c r="J53" s="40"/>
      <c r="K53" s="40"/>
      <c r="L53" s="144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</row>
    <row r="54" s="2" customFormat="1" ht="16.5" customHeight="1">
      <c r="A54" s="38"/>
      <c r="B54" s="39"/>
      <c r="C54" s="40"/>
      <c r="D54" s="40"/>
      <c r="E54" s="69" t="str">
        <f>E11</f>
        <v>1 - Stavební práce</v>
      </c>
      <c r="F54" s="40"/>
      <c r="G54" s="40"/>
      <c r="H54" s="40"/>
      <c r="I54" s="40"/>
      <c r="J54" s="40"/>
      <c r="K54" s="40"/>
      <c r="L54" s="144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</row>
    <row r="55" s="2" customFormat="1" ht="6.96" customHeight="1">
      <c r="A55" s="38"/>
      <c r="B55" s="39"/>
      <c r="C55" s="40"/>
      <c r="D55" s="40"/>
      <c r="E55" s="40"/>
      <c r="F55" s="40"/>
      <c r="G55" s="40"/>
      <c r="H55" s="40"/>
      <c r="I55" s="40"/>
      <c r="J55" s="40"/>
      <c r="K55" s="40"/>
      <c r="L55" s="144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</row>
    <row r="56" s="2" customFormat="1" ht="12" customHeight="1">
      <c r="A56" s="38"/>
      <c r="B56" s="39"/>
      <c r="C56" s="32" t="s">
        <v>21</v>
      </c>
      <c r="D56" s="40"/>
      <c r="E56" s="40"/>
      <c r="F56" s="27" t="str">
        <f>F14</f>
        <v xml:space="preserve"> </v>
      </c>
      <c r="G56" s="40"/>
      <c r="H56" s="40"/>
      <c r="I56" s="32" t="s">
        <v>23</v>
      </c>
      <c r="J56" s="72" t="str">
        <f>IF(J14="","",J14)</f>
        <v>14. 4. 2021</v>
      </c>
      <c r="K56" s="40"/>
      <c r="L56" s="144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</row>
    <row r="57" s="2" customFormat="1" ht="6.96" customHeight="1">
      <c r="A57" s="38"/>
      <c r="B57" s="39"/>
      <c r="C57" s="40"/>
      <c r="D57" s="40"/>
      <c r="E57" s="40"/>
      <c r="F57" s="40"/>
      <c r="G57" s="40"/>
      <c r="H57" s="40"/>
      <c r="I57" s="40"/>
      <c r="J57" s="40"/>
      <c r="K57" s="40"/>
      <c r="L57" s="144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</row>
    <row r="58" s="2" customFormat="1" ht="15.15" customHeight="1">
      <c r="A58" s="38"/>
      <c r="B58" s="39"/>
      <c r="C58" s="32" t="s">
        <v>25</v>
      </c>
      <c r="D58" s="40"/>
      <c r="E58" s="40"/>
      <c r="F58" s="27" t="str">
        <f>E17</f>
        <v>město Sázava</v>
      </c>
      <c r="G58" s="40"/>
      <c r="H58" s="40"/>
      <c r="I58" s="32" t="s">
        <v>32</v>
      </c>
      <c r="J58" s="36" t="str">
        <f>E23</f>
        <v xml:space="preserve"> </v>
      </c>
      <c r="K58" s="40"/>
      <c r="L58" s="144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</row>
    <row r="59" s="2" customFormat="1" ht="15.15" customHeight="1">
      <c r="A59" s="38"/>
      <c r="B59" s="39"/>
      <c r="C59" s="32" t="s">
        <v>30</v>
      </c>
      <c r="D59" s="40"/>
      <c r="E59" s="40"/>
      <c r="F59" s="27" t="str">
        <f>IF(E20="","",E20)</f>
        <v>Vyplň údaj</v>
      </c>
      <c r="G59" s="40"/>
      <c r="H59" s="40"/>
      <c r="I59" s="32" t="s">
        <v>35</v>
      </c>
      <c r="J59" s="36" t="str">
        <f>E26</f>
        <v>Marcel Cikánek</v>
      </c>
      <c r="K59" s="40"/>
      <c r="L59" s="144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</row>
    <row r="60" s="2" customFormat="1" ht="10.32" customHeight="1">
      <c r="A60" s="38"/>
      <c r="B60" s="39"/>
      <c r="C60" s="40"/>
      <c r="D60" s="40"/>
      <c r="E60" s="40"/>
      <c r="F60" s="40"/>
      <c r="G60" s="40"/>
      <c r="H60" s="40"/>
      <c r="I60" s="40"/>
      <c r="J60" s="40"/>
      <c r="K60" s="40"/>
      <c r="L60" s="144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</row>
    <row r="61" s="2" customFormat="1" ht="29.28" customHeight="1">
      <c r="A61" s="38"/>
      <c r="B61" s="39"/>
      <c r="C61" s="170" t="s">
        <v>132</v>
      </c>
      <c r="D61" s="171"/>
      <c r="E61" s="171"/>
      <c r="F61" s="171"/>
      <c r="G61" s="171"/>
      <c r="H61" s="171"/>
      <c r="I61" s="171"/>
      <c r="J61" s="172" t="s">
        <v>133</v>
      </c>
      <c r="K61" s="171"/>
      <c r="L61" s="144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 s="2" customFormat="1" ht="10.32" customHeight="1">
      <c r="A62" s="38"/>
      <c r="B62" s="39"/>
      <c r="C62" s="40"/>
      <c r="D62" s="40"/>
      <c r="E62" s="40"/>
      <c r="F62" s="40"/>
      <c r="G62" s="40"/>
      <c r="H62" s="40"/>
      <c r="I62" s="40"/>
      <c r="J62" s="40"/>
      <c r="K62" s="40"/>
      <c r="L62" s="144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</row>
    <row r="63" s="2" customFormat="1" ht="22.8" customHeight="1">
      <c r="A63" s="38"/>
      <c r="B63" s="39"/>
      <c r="C63" s="173" t="s">
        <v>71</v>
      </c>
      <c r="D63" s="40"/>
      <c r="E63" s="40"/>
      <c r="F63" s="40"/>
      <c r="G63" s="40"/>
      <c r="H63" s="40"/>
      <c r="I63" s="40"/>
      <c r="J63" s="102">
        <f>J86</f>
        <v>0</v>
      </c>
      <c r="K63" s="40"/>
      <c r="L63" s="144"/>
      <c r="S63" s="38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  <c r="AU63" s="17" t="s">
        <v>134</v>
      </c>
    </row>
    <row r="64" s="9" customFormat="1" ht="24.96" customHeight="1">
      <c r="A64" s="9"/>
      <c r="B64" s="174"/>
      <c r="C64" s="175"/>
      <c r="D64" s="176" t="s">
        <v>694</v>
      </c>
      <c r="E64" s="177"/>
      <c r="F64" s="177"/>
      <c r="G64" s="177"/>
      <c r="H64" s="177"/>
      <c r="I64" s="177"/>
      <c r="J64" s="178">
        <f>J87</f>
        <v>0</v>
      </c>
      <c r="K64" s="175"/>
      <c r="L64" s="17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2" customFormat="1" ht="21.84" customHeight="1">
      <c r="A65" s="38"/>
      <c r="B65" s="39"/>
      <c r="C65" s="40"/>
      <c r="D65" s="40"/>
      <c r="E65" s="40"/>
      <c r="F65" s="40"/>
      <c r="G65" s="40"/>
      <c r="H65" s="40"/>
      <c r="I65" s="40"/>
      <c r="J65" s="40"/>
      <c r="K65" s="40"/>
      <c r="L65" s="144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 s="2" customFormat="1" ht="6.96" customHeight="1">
      <c r="A66" s="38"/>
      <c r="B66" s="59"/>
      <c r="C66" s="60"/>
      <c r="D66" s="60"/>
      <c r="E66" s="60"/>
      <c r="F66" s="60"/>
      <c r="G66" s="60"/>
      <c r="H66" s="60"/>
      <c r="I66" s="60"/>
      <c r="J66" s="60"/>
      <c r="K66" s="60"/>
      <c r="L66" s="144"/>
      <c r="S66" s="38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8"/>
    </row>
    <row r="70" s="2" customFormat="1" ht="6.96" customHeight="1">
      <c r="A70" s="38"/>
      <c r="B70" s="61"/>
      <c r="C70" s="62"/>
      <c r="D70" s="62"/>
      <c r="E70" s="62"/>
      <c r="F70" s="62"/>
      <c r="G70" s="62"/>
      <c r="H70" s="62"/>
      <c r="I70" s="62"/>
      <c r="J70" s="62"/>
      <c r="K70" s="62"/>
      <c r="L70" s="144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</row>
    <row r="71" s="2" customFormat="1" ht="24.96" customHeight="1">
      <c r="A71" s="38"/>
      <c r="B71" s="39"/>
      <c r="C71" s="23" t="s">
        <v>144</v>
      </c>
      <c r="D71" s="40"/>
      <c r="E71" s="40"/>
      <c r="F71" s="40"/>
      <c r="G71" s="40"/>
      <c r="H71" s="40"/>
      <c r="I71" s="40"/>
      <c r="J71" s="40"/>
      <c r="K71" s="40"/>
      <c r="L71" s="144"/>
      <c r="S71" s="38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8"/>
    </row>
    <row r="72" s="2" customFormat="1" ht="6.96" customHeight="1">
      <c r="A72" s="38"/>
      <c r="B72" s="39"/>
      <c r="C72" s="40"/>
      <c r="D72" s="40"/>
      <c r="E72" s="40"/>
      <c r="F72" s="40"/>
      <c r="G72" s="40"/>
      <c r="H72" s="40"/>
      <c r="I72" s="40"/>
      <c r="J72" s="40"/>
      <c r="K72" s="40"/>
      <c r="L72" s="144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</row>
    <row r="73" s="2" customFormat="1" ht="12" customHeight="1">
      <c r="A73" s="38"/>
      <c r="B73" s="39"/>
      <c r="C73" s="32" t="s">
        <v>16</v>
      </c>
      <c r="D73" s="40"/>
      <c r="E73" s="40"/>
      <c r="F73" s="40"/>
      <c r="G73" s="40"/>
      <c r="H73" s="40"/>
      <c r="I73" s="40"/>
      <c r="J73" s="40"/>
      <c r="K73" s="40"/>
      <c r="L73" s="144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</row>
    <row r="74" s="2" customFormat="1" ht="16.5" customHeight="1">
      <c r="A74" s="38"/>
      <c r="B74" s="39"/>
      <c r="C74" s="40"/>
      <c r="D74" s="40"/>
      <c r="E74" s="169" t="str">
        <f>E7</f>
        <v>Sázava - sběrný dvůr</v>
      </c>
      <c r="F74" s="32"/>
      <c r="G74" s="32"/>
      <c r="H74" s="32"/>
      <c r="I74" s="40"/>
      <c r="J74" s="40"/>
      <c r="K74" s="40"/>
      <c r="L74" s="144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</row>
    <row r="75" s="1" customFormat="1" ht="12" customHeight="1">
      <c r="B75" s="21"/>
      <c r="C75" s="32" t="s">
        <v>129</v>
      </c>
      <c r="D75" s="22"/>
      <c r="E75" s="22"/>
      <c r="F75" s="22"/>
      <c r="G75" s="22"/>
      <c r="H75" s="22"/>
      <c r="I75" s="22"/>
      <c r="J75" s="22"/>
      <c r="K75" s="22"/>
      <c r="L75" s="20"/>
    </row>
    <row r="76" s="2" customFormat="1" ht="16.5" customHeight="1">
      <c r="A76" s="38"/>
      <c r="B76" s="39"/>
      <c r="C76" s="40"/>
      <c r="D76" s="40"/>
      <c r="E76" s="169" t="s">
        <v>691</v>
      </c>
      <c r="F76" s="40"/>
      <c r="G76" s="40"/>
      <c r="H76" s="40"/>
      <c r="I76" s="40"/>
      <c r="J76" s="40"/>
      <c r="K76" s="40"/>
      <c r="L76" s="144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2" customHeight="1">
      <c r="A77" s="38"/>
      <c r="B77" s="39"/>
      <c r="C77" s="32" t="s">
        <v>692</v>
      </c>
      <c r="D77" s="40"/>
      <c r="E77" s="40"/>
      <c r="F77" s="40"/>
      <c r="G77" s="40"/>
      <c r="H77" s="40"/>
      <c r="I77" s="40"/>
      <c r="J77" s="40"/>
      <c r="K77" s="40"/>
      <c r="L77" s="144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78" s="2" customFormat="1" ht="16.5" customHeight="1">
      <c r="A78" s="38"/>
      <c r="B78" s="39"/>
      <c r="C78" s="40"/>
      <c r="D78" s="40"/>
      <c r="E78" s="69" t="str">
        <f>E11</f>
        <v>1 - Stavební práce</v>
      </c>
      <c r="F78" s="40"/>
      <c r="G78" s="40"/>
      <c r="H78" s="40"/>
      <c r="I78" s="40"/>
      <c r="J78" s="40"/>
      <c r="K78" s="40"/>
      <c r="L78" s="144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</row>
    <row r="79" s="2" customFormat="1" ht="6.96" customHeight="1">
      <c r="A79" s="38"/>
      <c r="B79" s="39"/>
      <c r="C79" s="40"/>
      <c r="D79" s="40"/>
      <c r="E79" s="40"/>
      <c r="F79" s="40"/>
      <c r="G79" s="40"/>
      <c r="H79" s="40"/>
      <c r="I79" s="40"/>
      <c r="J79" s="40"/>
      <c r="K79" s="40"/>
      <c r="L79" s="144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</row>
    <row r="80" s="2" customFormat="1" ht="12" customHeight="1">
      <c r="A80" s="38"/>
      <c r="B80" s="39"/>
      <c r="C80" s="32" t="s">
        <v>21</v>
      </c>
      <c r="D80" s="40"/>
      <c r="E80" s="40"/>
      <c r="F80" s="27" t="str">
        <f>F14</f>
        <v xml:space="preserve"> </v>
      </c>
      <c r="G80" s="40"/>
      <c r="H80" s="40"/>
      <c r="I80" s="32" t="s">
        <v>23</v>
      </c>
      <c r="J80" s="72" t="str">
        <f>IF(J14="","",J14)</f>
        <v>14. 4. 2021</v>
      </c>
      <c r="K80" s="40"/>
      <c r="L80" s="144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</row>
    <row r="81" s="2" customFormat="1" ht="6.96" customHeight="1">
      <c r="A81" s="38"/>
      <c r="B81" s="39"/>
      <c r="C81" s="40"/>
      <c r="D81" s="40"/>
      <c r="E81" s="40"/>
      <c r="F81" s="40"/>
      <c r="G81" s="40"/>
      <c r="H81" s="40"/>
      <c r="I81" s="40"/>
      <c r="J81" s="40"/>
      <c r="K81" s="40"/>
      <c r="L81" s="144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15.15" customHeight="1">
      <c r="A82" s="38"/>
      <c r="B82" s="39"/>
      <c r="C82" s="32" t="s">
        <v>25</v>
      </c>
      <c r="D82" s="40"/>
      <c r="E82" s="40"/>
      <c r="F82" s="27" t="str">
        <f>E17</f>
        <v>město Sázava</v>
      </c>
      <c r="G82" s="40"/>
      <c r="H82" s="40"/>
      <c r="I82" s="32" t="s">
        <v>32</v>
      </c>
      <c r="J82" s="36" t="str">
        <f>E23</f>
        <v xml:space="preserve"> </v>
      </c>
      <c r="K82" s="40"/>
      <c r="L82" s="144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15.15" customHeight="1">
      <c r="A83" s="38"/>
      <c r="B83" s="39"/>
      <c r="C83" s="32" t="s">
        <v>30</v>
      </c>
      <c r="D83" s="40"/>
      <c r="E83" s="40"/>
      <c r="F83" s="27" t="str">
        <f>IF(E20="","",E20)</f>
        <v>Vyplň údaj</v>
      </c>
      <c r="G83" s="40"/>
      <c r="H83" s="40"/>
      <c r="I83" s="32" t="s">
        <v>35</v>
      </c>
      <c r="J83" s="36" t="str">
        <f>E26</f>
        <v>Marcel Cikánek</v>
      </c>
      <c r="K83" s="40"/>
      <c r="L83" s="144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0.32" customHeight="1">
      <c r="A84" s="38"/>
      <c r="B84" s="39"/>
      <c r="C84" s="40"/>
      <c r="D84" s="40"/>
      <c r="E84" s="40"/>
      <c r="F84" s="40"/>
      <c r="G84" s="40"/>
      <c r="H84" s="40"/>
      <c r="I84" s="40"/>
      <c r="J84" s="40"/>
      <c r="K84" s="40"/>
      <c r="L84" s="144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11" customFormat="1" ht="29.28" customHeight="1">
      <c r="A85" s="185"/>
      <c r="B85" s="186"/>
      <c r="C85" s="187" t="s">
        <v>145</v>
      </c>
      <c r="D85" s="188" t="s">
        <v>58</v>
      </c>
      <c r="E85" s="188" t="s">
        <v>54</v>
      </c>
      <c r="F85" s="188" t="s">
        <v>55</v>
      </c>
      <c r="G85" s="188" t="s">
        <v>146</v>
      </c>
      <c r="H85" s="188" t="s">
        <v>147</v>
      </c>
      <c r="I85" s="188" t="s">
        <v>148</v>
      </c>
      <c r="J85" s="188" t="s">
        <v>133</v>
      </c>
      <c r="K85" s="189" t="s">
        <v>149</v>
      </c>
      <c r="L85" s="190"/>
      <c r="M85" s="92" t="s">
        <v>19</v>
      </c>
      <c r="N85" s="93" t="s">
        <v>43</v>
      </c>
      <c r="O85" s="93" t="s">
        <v>150</v>
      </c>
      <c r="P85" s="93" t="s">
        <v>151</v>
      </c>
      <c r="Q85" s="93" t="s">
        <v>152</v>
      </c>
      <c r="R85" s="93" t="s">
        <v>153</v>
      </c>
      <c r="S85" s="93" t="s">
        <v>154</v>
      </c>
      <c r="T85" s="94" t="s">
        <v>155</v>
      </c>
      <c r="U85" s="185"/>
      <c r="V85" s="185"/>
      <c r="W85" s="185"/>
      <c r="X85" s="185"/>
      <c r="Y85" s="185"/>
      <c r="Z85" s="185"/>
      <c r="AA85" s="185"/>
      <c r="AB85" s="185"/>
      <c r="AC85" s="185"/>
      <c r="AD85" s="185"/>
      <c r="AE85" s="185"/>
    </row>
    <row r="86" s="2" customFormat="1" ht="22.8" customHeight="1">
      <c r="A86" s="38"/>
      <c r="B86" s="39"/>
      <c r="C86" s="99" t="s">
        <v>156</v>
      </c>
      <c r="D86" s="40"/>
      <c r="E86" s="40"/>
      <c r="F86" s="40"/>
      <c r="G86" s="40"/>
      <c r="H86" s="40"/>
      <c r="I86" s="40"/>
      <c r="J86" s="191">
        <f>BK86</f>
        <v>0</v>
      </c>
      <c r="K86" s="40"/>
      <c r="L86" s="44"/>
      <c r="M86" s="95"/>
      <c r="N86" s="192"/>
      <c r="O86" s="96"/>
      <c r="P86" s="193">
        <f>P87</f>
        <v>0</v>
      </c>
      <c r="Q86" s="96"/>
      <c r="R86" s="193">
        <f>R87</f>
        <v>0</v>
      </c>
      <c r="S86" s="96"/>
      <c r="T86" s="194">
        <f>T87</f>
        <v>0</v>
      </c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T86" s="17" t="s">
        <v>72</v>
      </c>
      <c r="AU86" s="17" t="s">
        <v>134</v>
      </c>
      <c r="BK86" s="195">
        <f>BK87</f>
        <v>0</v>
      </c>
    </row>
    <row r="87" s="12" customFormat="1" ht="25.92" customHeight="1">
      <c r="A87" s="12"/>
      <c r="B87" s="196"/>
      <c r="C87" s="197"/>
      <c r="D87" s="198" t="s">
        <v>72</v>
      </c>
      <c r="E87" s="199" t="s">
        <v>695</v>
      </c>
      <c r="F87" s="199" t="s">
        <v>696</v>
      </c>
      <c r="G87" s="197"/>
      <c r="H87" s="197"/>
      <c r="I87" s="200"/>
      <c r="J87" s="201">
        <f>BK87</f>
        <v>0</v>
      </c>
      <c r="K87" s="197"/>
      <c r="L87" s="202"/>
      <c r="M87" s="203"/>
      <c r="N87" s="204"/>
      <c r="O87" s="204"/>
      <c r="P87" s="205">
        <f>SUM(P88:P91)</f>
        <v>0</v>
      </c>
      <c r="Q87" s="204"/>
      <c r="R87" s="205">
        <f>SUM(R88:R91)</f>
        <v>0</v>
      </c>
      <c r="S87" s="204"/>
      <c r="T87" s="206">
        <f>SUM(T88:T91)</f>
        <v>0</v>
      </c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R87" s="207" t="s">
        <v>115</v>
      </c>
      <c r="AT87" s="208" t="s">
        <v>72</v>
      </c>
      <c r="AU87" s="208" t="s">
        <v>73</v>
      </c>
      <c r="AY87" s="207" t="s">
        <v>159</v>
      </c>
      <c r="BK87" s="209">
        <f>SUM(BK88:BK91)</f>
        <v>0</v>
      </c>
    </row>
    <row r="88" s="2" customFormat="1" ht="16.5" customHeight="1">
      <c r="A88" s="38"/>
      <c r="B88" s="39"/>
      <c r="C88" s="212" t="s">
        <v>81</v>
      </c>
      <c r="D88" s="212" t="s">
        <v>160</v>
      </c>
      <c r="E88" s="213" t="s">
        <v>330</v>
      </c>
      <c r="F88" s="214" t="s">
        <v>697</v>
      </c>
      <c r="G88" s="215" t="s">
        <v>338</v>
      </c>
      <c r="H88" s="216">
        <v>1</v>
      </c>
      <c r="I88" s="217"/>
      <c r="J88" s="218">
        <f>ROUND(I88*H88,2)</f>
        <v>0</v>
      </c>
      <c r="K88" s="214" t="s">
        <v>19</v>
      </c>
      <c r="L88" s="44"/>
      <c r="M88" s="219" t="s">
        <v>19</v>
      </c>
      <c r="N88" s="220" t="s">
        <v>44</v>
      </c>
      <c r="O88" s="84"/>
      <c r="P88" s="221">
        <f>O88*H88</f>
        <v>0</v>
      </c>
      <c r="Q88" s="221">
        <v>0</v>
      </c>
      <c r="R88" s="221">
        <f>Q88*H88</f>
        <v>0</v>
      </c>
      <c r="S88" s="221">
        <v>0</v>
      </c>
      <c r="T88" s="222">
        <f>S88*H88</f>
        <v>0</v>
      </c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R88" s="223" t="s">
        <v>440</v>
      </c>
      <c r="AT88" s="223" t="s">
        <v>160</v>
      </c>
      <c r="AU88" s="223" t="s">
        <v>81</v>
      </c>
      <c r="AY88" s="17" t="s">
        <v>159</v>
      </c>
      <c r="BE88" s="224">
        <f>IF(N88="základní",J88,0)</f>
        <v>0</v>
      </c>
      <c r="BF88" s="224">
        <f>IF(N88="snížená",J88,0)</f>
        <v>0</v>
      </c>
      <c r="BG88" s="224">
        <f>IF(N88="zákl. přenesená",J88,0)</f>
        <v>0</v>
      </c>
      <c r="BH88" s="224">
        <f>IF(N88="sníž. přenesená",J88,0)</f>
        <v>0</v>
      </c>
      <c r="BI88" s="224">
        <f>IF(N88="nulová",J88,0)</f>
        <v>0</v>
      </c>
      <c r="BJ88" s="17" t="s">
        <v>81</v>
      </c>
      <c r="BK88" s="224">
        <f>ROUND(I88*H88,2)</f>
        <v>0</v>
      </c>
      <c r="BL88" s="17" t="s">
        <v>440</v>
      </c>
      <c r="BM88" s="223" t="s">
        <v>698</v>
      </c>
    </row>
    <row r="89" s="2" customFormat="1">
      <c r="A89" s="38"/>
      <c r="B89" s="39"/>
      <c r="C89" s="40"/>
      <c r="D89" s="225" t="s">
        <v>166</v>
      </c>
      <c r="E89" s="40"/>
      <c r="F89" s="226" t="s">
        <v>697</v>
      </c>
      <c r="G89" s="40"/>
      <c r="H89" s="40"/>
      <c r="I89" s="227"/>
      <c r="J89" s="40"/>
      <c r="K89" s="40"/>
      <c r="L89" s="44"/>
      <c r="M89" s="228"/>
      <c r="N89" s="229"/>
      <c r="O89" s="84"/>
      <c r="P89" s="84"/>
      <c r="Q89" s="84"/>
      <c r="R89" s="84"/>
      <c r="S89" s="84"/>
      <c r="T89" s="85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T89" s="17" t="s">
        <v>166</v>
      </c>
      <c r="AU89" s="17" t="s">
        <v>81</v>
      </c>
    </row>
    <row r="90" s="2" customFormat="1" ht="16.5" customHeight="1">
      <c r="A90" s="38"/>
      <c r="B90" s="39"/>
      <c r="C90" s="212" t="s">
        <v>83</v>
      </c>
      <c r="D90" s="212" t="s">
        <v>160</v>
      </c>
      <c r="E90" s="213" t="s">
        <v>336</v>
      </c>
      <c r="F90" s="214" t="s">
        <v>699</v>
      </c>
      <c r="G90" s="215" t="s">
        <v>338</v>
      </c>
      <c r="H90" s="216">
        <v>1</v>
      </c>
      <c r="I90" s="217"/>
      <c r="J90" s="218">
        <f>ROUND(I90*H90,2)</f>
        <v>0</v>
      </c>
      <c r="K90" s="214" t="s">
        <v>19</v>
      </c>
      <c r="L90" s="44"/>
      <c r="M90" s="219" t="s">
        <v>19</v>
      </c>
      <c r="N90" s="220" t="s">
        <v>44</v>
      </c>
      <c r="O90" s="84"/>
      <c r="P90" s="221">
        <f>O90*H90</f>
        <v>0</v>
      </c>
      <c r="Q90" s="221">
        <v>0</v>
      </c>
      <c r="R90" s="221">
        <f>Q90*H90</f>
        <v>0</v>
      </c>
      <c r="S90" s="221">
        <v>0</v>
      </c>
      <c r="T90" s="222">
        <f>S90*H90</f>
        <v>0</v>
      </c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R90" s="223" t="s">
        <v>440</v>
      </c>
      <c r="AT90" s="223" t="s">
        <v>160</v>
      </c>
      <c r="AU90" s="223" t="s">
        <v>81</v>
      </c>
      <c r="AY90" s="17" t="s">
        <v>159</v>
      </c>
      <c r="BE90" s="224">
        <f>IF(N90="základní",J90,0)</f>
        <v>0</v>
      </c>
      <c r="BF90" s="224">
        <f>IF(N90="snížená",J90,0)</f>
        <v>0</v>
      </c>
      <c r="BG90" s="224">
        <f>IF(N90="zákl. přenesená",J90,0)</f>
        <v>0</v>
      </c>
      <c r="BH90" s="224">
        <f>IF(N90="sníž. přenesená",J90,0)</f>
        <v>0</v>
      </c>
      <c r="BI90" s="224">
        <f>IF(N90="nulová",J90,0)</f>
        <v>0</v>
      </c>
      <c r="BJ90" s="17" t="s">
        <v>81</v>
      </c>
      <c r="BK90" s="224">
        <f>ROUND(I90*H90,2)</f>
        <v>0</v>
      </c>
      <c r="BL90" s="17" t="s">
        <v>440</v>
      </c>
      <c r="BM90" s="223" t="s">
        <v>700</v>
      </c>
    </row>
    <row r="91" s="2" customFormat="1">
      <c r="A91" s="38"/>
      <c r="B91" s="39"/>
      <c r="C91" s="40"/>
      <c r="D91" s="225" t="s">
        <v>166</v>
      </c>
      <c r="E91" s="40"/>
      <c r="F91" s="226" t="s">
        <v>701</v>
      </c>
      <c r="G91" s="40"/>
      <c r="H91" s="40"/>
      <c r="I91" s="227"/>
      <c r="J91" s="40"/>
      <c r="K91" s="40"/>
      <c r="L91" s="44"/>
      <c r="M91" s="243"/>
      <c r="N91" s="244"/>
      <c r="O91" s="245"/>
      <c r="P91" s="245"/>
      <c r="Q91" s="245"/>
      <c r="R91" s="245"/>
      <c r="S91" s="245"/>
      <c r="T91" s="246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T91" s="17" t="s">
        <v>166</v>
      </c>
      <c r="AU91" s="17" t="s">
        <v>81</v>
      </c>
    </row>
    <row r="92" s="2" customFormat="1" ht="6.96" customHeight="1">
      <c r="A92" s="38"/>
      <c r="B92" s="59"/>
      <c r="C92" s="60"/>
      <c r="D92" s="60"/>
      <c r="E92" s="60"/>
      <c r="F92" s="60"/>
      <c r="G92" s="60"/>
      <c r="H92" s="60"/>
      <c r="I92" s="60"/>
      <c r="J92" s="60"/>
      <c r="K92" s="60"/>
      <c r="L92" s="44"/>
      <c r="M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</sheetData>
  <sheetProtection sheet="1" autoFilter="0" formatColumns="0" formatRows="0" objects="1" scenarios="1" spinCount="100000" saltValue="ndLmdYHQ+Ln9v3ybI154HsGmV7YFdHf2WD60NGIyExwo+fBmjJdd4e6yTYK0rDynC8YoNTpTu8o3rcJv4uU2GA==" hashValue="YzPTHjXB9CxcDHDd20xTEv6Zyc45WjpCvdKzkNsLq4n41N6QKK2xkWt72E2j8N2qUSBCOfLb8mP+UmRCzzixbA==" algorithmName="SHA-512" password="CC35"/>
  <autoFilter ref="C85:K91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74:H74"/>
    <mergeCell ref="E76:H76"/>
    <mergeCell ref="E78:H78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98</v>
      </c>
    </row>
    <row r="3" s="1" customFormat="1" ht="6.96" customHeight="1">
      <c r="B3" s="138"/>
      <c r="C3" s="139"/>
      <c r="D3" s="139"/>
      <c r="E3" s="139"/>
      <c r="F3" s="139"/>
      <c r="G3" s="139"/>
      <c r="H3" s="139"/>
      <c r="I3" s="139"/>
      <c r="J3" s="139"/>
      <c r="K3" s="139"/>
      <c r="L3" s="20"/>
      <c r="AT3" s="17" t="s">
        <v>83</v>
      </c>
    </row>
    <row r="4" s="1" customFormat="1" ht="24.96" customHeight="1">
      <c r="B4" s="20"/>
      <c r="D4" s="140" t="s">
        <v>128</v>
      </c>
      <c r="L4" s="20"/>
      <c r="M4" s="141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42" t="s">
        <v>16</v>
      </c>
      <c r="L6" s="20"/>
    </row>
    <row r="7" s="1" customFormat="1" ht="16.5" customHeight="1">
      <c r="B7" s="20"/>
      <c r="E7" s="143" t="str">
        <f>'Rekapitulace stavby'!K6</f>
        <v>Sázava - sběrný dvůr</v>
      </c>
      <c r="F7" s="142"/>
      <c r="G7" s="142"/>
      <c r="H7" s="142"/>
      <c r="L7" s="20"/>
    </row>
    <row r="8" s="2" customFormat="1" ht="12" customHeight="1">
      <c r="A8" s="38"/>
      <c r="B8" s="44"/>
      <c r="C8" s="38"/>
      <c r="D8" s="142" t="s">
        <v>129</v>
      </c>
      <c r="E8" s="38"/>
      <c r="F8" s="38"/>
      <c r="G8" s="38"/>
      <c r="H8" s="38"/>
      <c r="I8" s="38"/>
      <c r="J8" s="38"/>
      <c r="K8" s="38"/>
      <c r="L8" s="144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45" t="s">
        <v>702</v>
      </c>
      <c r="F9" s="38"/>
      <c r="G9" s="38"/>
      <c r="H9" s="38"/>
      <c r="I9" s="38"/>
      <c r="J9" s="38"/>
      <c r="K9" s="38"/>
      <c r="L9" s="144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144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42" t="s">
        <v>18</v>
      </c>
      <c r="E11" s="38"/>
      <c r="F11" s="133" t="s">
        <v>19</v>
      </c>
      <c r="G11" s="38"/>
      <c r="H11" s="38"/>
      <c r="I11" s="142" t="s">
        <v>20</v>
      </c>
      <c r="J11" s="133" t="s">
        <v>19</v>
      </c>
      <c r="K11" s="38"/>
      <c r="L11" s="144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42" t="s">
        <v>21</v>
      </c>
      <c r="E12" s="38"/>
      <c r="F12" s="133" t="s">
        <v>33</v>
      </c>
      <c r="G12" s="38"/>
      <c r="H12" s="38"/>
      <c r="I12" s="142" t="s">
        <v>23</v>
      </c>
      <c r="J12" s="146" t="str">
        <f>'Rekapitulace stavby'!AN8</f>
        <v>14. 4. 2021</v>
      </c>
      <c r="K12" s="38"/>
      <c r="L12" s="144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144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42" t="s">
        <v>25</v>
      </c>
      <c r="E14" s="38"/>
      <c r="F14" s="38"/>
      <c r="G14" s="38"/>
      <c r="H14" s="38"/>
      <c r="I14" s="142" t="s">
        <v>26</v>
      </c>
      <c r="J14" s="133" t="str">
        <f>IF('Rekapitulace stavby'!AN10="","",'Rekapitulace stavby'!AN10)</f>
        <v>00236411</v>
      </c>
      <c r="K14" s="38"/>
      <c r="L14" s="144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33" t="str">
        <f>IF('Rekapitulace stavby'!E11="","",'Rekapitulace stavby'!E11)</f>
        <v>město Sázava</v>
      </c>
      <c r="F15" s="38"/>
      <c r="G15" s="38"/>
      <c r="H15" s="38"/>
      <c r="I15" s="142" t="s">
        <v>29</v>
      </c>
      <c r="J15" s="133" t="str">
        <f>IF('Rekapitulace stavby'!AN11="","",'Rekapitulace stavby'!AN11)</f>
        <v/>
      </c>
      <c r="K15" s="38"/>
      <c r="L15" s="144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144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42" t="s">
        <v>30</v>
      </c>
      <c r="E17" s="38"/>
      <c r="F17" s="38"/>
      <c r="G17" s="38"/>
      <c r="H17" s="38"/>
      <c r="I17" s="142" t="s">
        <v>26</v>
      </c>
      <c r="J17" s="33" t="str">
        <f>'Rekapitulace stavby'!AN13</f>
        <v>Vyplň údaj</v>
      </c>
      <c r="K17" s="38"/>
      <c r="L17" s="144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33"/>
      <c r="G18" s="133"/>
      <c r="H18" s="133"/>
      <c r="I18" s="142" t="s">
        <v>29</v>
      </c>
      <c r="J18" s="33" t="str">
        <f>'Rekapitulace stavby'!AN14</f>
        <v>Vyplň údaj</v>
      </c>
      <c r="K18" s="38"/>
      <c r="L18" s="144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144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42" t="s">
        <v>32</v>
      </c>
      <c r="E20" s="38"/>
      <c r="F20" s="38"/>
      <c r="G20" s="38"/>
      <c r="H20" s="38"/>
      <c r="I20" s="142" t="s">
        <v>26</v>
      </c>
      <c r="J20" s="133" t="str">
        <f>IF('Rekapitulace stavby'!AN16="","",'Rekapitulace stavby'!AN16)</f>
        <v/>
      </c>
      <c r="K20" s="38"/>
      <c r="L20" s="144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33" t="str">
        <f>IF('Rekapitulace stavby'!E17="","",'Rekapitulace stavby'!E17)</f>
        <v xml:space="preserve"> </v>
      </c>
      <c r="F21" s="38"/>
      <c r="G21" s="38"/>
      <c r="H21" s="38"/>
      <c r="I21" s="142" t="s">
        <v>29</v>
      </c>
      <c r="J21" s="133" t="str">
        <f>IF('Rekapitulace stavby'!AN17="","",'Rekapitulace stavby'!AN17)</f>
        <v/>
      </c>
      <c r="K21" s="38"/>
      <c r="L21" s="144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144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42" t="s">
        <v>35</v>
      </c>
      <c r="E23" s="38"/>
      <c r="F23" s="38"/>
      <c r="G23" s="38"/>
      <c r="H23" s="38"/>
      <c r="I23" s="142" t="s">
        <v>26</v>
      </c>
      <c r="J23" s="133" t="str">
        <f>IF('Rekapitulace stavby'!AN19="","",'Rekapitulace stavby'!AN19)</f>
        <v/>
      </c>
      <c r="K23" s="38"/>
      <c r="L23" s="144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33" t="str">
        <f>IF('Rekapitulace stavby'!E20="","",'Rekapitulace stavby'!E20)</f>
        <v>Marcel Cikánek</v>
      </c>
      <c r="F24" s="38"/>
      <c r="G24" s="38"/>
      <c r="H24" s="38"/>
      <c r="I24" s="142" t="s">
        <v>29</v>
      </c>
      <c r="J24" s="133" t="str">
        <f>IF('Rekapitulace stavby'!AN20="","",'Rekapitulace stavby'!AN20)</f>
        <v/>
      </c>
      <c r="K24" s="38"/>
      <c r="L24" s="144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144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42" t="s">
        <v>37</v>
      </c>
      <c r="E26" s="38"/>
      <c r="F26" s="38"/>
      <c r="G26" s="38"/>
      <c r="H26" s="38"/>
      <c r="I26" s="38"/>
      <c r="J26" s="38"/>
      <c r="K26" s="38"/>
      <c r="L26" s="144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47"/>
      <c r="B27" s="148"/>
      <c r="C27" s="147"/>
      <c r="D27" s="147"/>
      <c r="E27" s="149" t="s">
        <v>19</v>
      </c>
      <c r="F27" s="149"/>
      <c r="G27" s="149"/>
      <c r="H27" s="149"/>
      <c r="I27" s="147"/>
      <c r="J27" s="147"/>
      <c r="K27" s="147"/>
      <c r="L27" s="150"/>
      <c r="S27" s="147"/>
      <c r="T27" s="147"/>
      <c r="U27" s="147"/>
      <c r="V27" s="147"/>
      <c r="W27" s="147"/>
      <c r="X27" s="147"/>
      <c r="Y27" s="147"/>
      <c r="Z27" s="147"/>
      <c r="AA27" s="147"/>
      <c r="AB27" s="147"/>
      <c r="AC27" s="147"/>
      <c r="AD27" s="147"/>
      <c r="AE27" s="147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144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51"/>
      <c r="E29" s="151"/>
      <c r="F29" s="151"/>
      <c r="G29" s="151"/>
      <c r="H29" s="151"/>
      <c r="I29" s="151"/>
      <c r="J29" s="151"/>
      <c r="K29" s="151"/>
      <c r="L29" s="144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52" t="s">
        <v>39</v>
      </c>
      <c r="E30" s="38"/>
      <c r="F30" s="38"/>
      <c r="G30" s="38"/>
      <c r="H30" s="38"/>
      <c r="I30" s="38"/>
      <c r="J30" s="153">
        <f>ROUND(J85, 2)</f>
        <v>0</v>
      </c>
      <c r="K30" s="38"/>
      <c r="L30" s="144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51"/>
      <c r="E31" s="151"/>
      <c r="F31" s="151"/>
      <c r="G31" s="151"/>
      <c r="H31" s="151"/>
      <c r="I31" s="151"/>
      <c r="J31" s="151"/>
      <c r="K31" s="151"/>
      <c r="L31" s="144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54" t="s">
        <v>41</v>
      </c>
      <c r="G32" s="38"/>
      <c r="H32" s="38"/>
      <c r="I32" s="154" t="s">
        <v>40</v>
      </c>
      <c r="J32" s="154" t="s">
        <v>42</v>
      </c>
      <c r="K32" s="38"/>
      <c r="L32" s="144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55" t="s">
        <v>43</v>
      </c>
      <c r="E33" s="142" t="s">
        <v>44</v>
      </c>
      <c r="F33" s="156">
        <f>ROUND((SUM(BE85:BE266)),  2)</f>
        <v>0</v>
      </c>
      <c r="G33" s="38"/>
      <c r="H33" s="38"/>
      <c r="I33" s="157">
        <v>0.20999999999999999</v>
      </c>
      <c r="J33" s="156">
        <f>ROUND(((SUM(BE85:BE266))*I33),  2)</f>
        <v>0</v>
      </c>
      <c r="K33" s="38"/>
      <c r="L33" s="144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42" t="s">
        <v>45</v>
      </c>
      <c r="F34" s="156">
        <f>ROUND((SUM(BF85:BF266)),  2)</f>
        <v>0</v>
      </c>
      <c r="G34" s="38"/>
      <c r="H34" s="38"/>
      <c r="I34" s="157">
        <v>0.12</v>
      </c>
      <c r="J34" s="156">
        <f>ROUND(((SUM(BF85:BF266))*I34),  2)</f>
        <v>0</v>
      </c>
      <c r="K34" s="38"/>
      <c r="L34" s="144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42" t="s">
        <v>46</v>
      </c>
      <c r="F35" s="156">
        <f>ROUND((SUM(BG85:BG266)),  2)</f>
        <v>0</v>
      </c>
      <c r="G35" s="38"/>
      <c r="H35" s="38"/>
      <c r="I35" s="157">
        <v>0.20999999999999999</v>
      </c>
      <c r="J35" s="156">
        <f>0</f>
        <v>0</v>
      </c>
      <c r="K35" s="38"/>
      <c r="L35" s="144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42" t="s">
        <v>47</v>
      </c>
      <c r="F36" s="156">
        <f>ROUND((SUM(BH85:BH266)),  2)</f>
        <v>0</v>
      </c>
      <c r="G36" s="38"/>
      <c r="H36" s="38"/>
      <c r="I36" s="157">
        <v>0.12</v>
      </c>
      <c r="J36" s="156">
        <f>0</f>
        <v>0</v>
      </c>
      <c r="K36" s="38"/>
      <c r="L36" s="144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42" t="s">
        <v>48</v>
      </c>
      <c r="F37" s="156">
        <f>ROUND((SUM(BI85:BI266)),  2)</f>
        <v>0</v>
      </c>
      <c r="G37" s="38"/>
      <c r="H37" s="38"/>
      <c r="I37" s="157">
        <v>0</v>
      </c>
      <c r="J37" s="156">
        <f>0</f>
        <v>0</v>
      </c>
      <c r="K37" s="38"/>
      <c r="L37" s="144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144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58"/>
      <c r="D39" s="159" t="s">
        <v>49</v>
      </c>
      <c r="E39" s="160"/>
      <c r="F39" s="160"/>
      <c r="G39" s="161" t="s">
        <v>50</v>
      </c>
      <c r="H39" s="162" t="s">
        <v>51</v>
      </c>
      <c r="I39" s="160"/>
      <c r="J39" s="163">
        <f>SUM(J30:J37)</f>
        <v>0</v>
      </c>
      <c r="K39" s="164"/>
      <c r="L39" s="144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165"/>
      <c r="C40" s="166"/>
      <c r="D40" s="166"/>
      <c r="E40" s="166"/>
      <c r="F40" s="166"/>
      <c r="G40" s="166"/>
      <c r="H40" s="166"/>
      <c r="I40" s="166"/>
      <c r="J40" s="166"/>
      <c r="K40" s="166"/>
      <c r="L40" s="144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4" s="2" customFormat="1" ht="6.96" customHeight="1">
      <c r="A44" s="38"/>
      <c r="B44" s="167"/>
      <c r="C44" s="168"/>
      <c r="D44" s="168"/>
      <c r="E44" s="168"/>
      <c r="F44" s="168"/>
      <c r="G44" s="168"/>
      <c r="H44" s="168"/>
      <c r="I44" s="168"/>
      <c r="J44" s="168"/>
      <c r="K44" s="168"/>
      <c r="L44" s="144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</row>
    <row r="45" s="2" customFormat="1" ht="24.96" customHeight="1">
      <c r="A45" s="38"/>
      <c r="B45" s="39"/>
      <c r="C45" s="23" t="s">
        <v>131</v>
      </c>
      <c r="D45" s="40"/>
      <c r="E45" s="40"/>
      <c r="F45" s="40"/>
      <c r="G45" s="40"/>
      <c r="H45" s="40"/>
      <c r="I45" s="40"/>
      <c r="J45" s="40"/>
      <c r="K45" s="40"/>
      <c r="L45" s="144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</row>
    <row r="46" s="2" customFormat="1" ht="6.96" customHeight="1">
      <c r="A46" s="38"/>
      <c r="B46" s="39"/>
      <c r="C46" s="40"/>
      <c r="D46" s="40"/>
      <c r="E46" s="40"/>
      <c r="F46" s="40"/>
      <c r="G46" s="40"/>
      <c r="H46" s="40"/>
      <c r="I46" s="40"/>
      <c r="J46" s="40"/>
      <c r="K46" s="40"/>
      <c r="L46" s="144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</row>
    <row r="47" s="2" customFormat="1" ht="12" customHeight="1">
      <c r="A47" s="38"/>
      <c r="B47" s="39"/>
      <c r="C47" s="32" t="s">
        <v>16</v>
      </c>
      <c r="D47" s="40"/>
      <c r="E47" s="40"/>
      <c r="F47" s="40"/>
      <c r="G47" s="40"/>
      <c r="H47" s="40"/>
      <c r="I47" s="40"/>
      <c r="J47" s="40"/>
      <c r="K47" s="40"/>
      <c r="L47" s="144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</row>
    <row r="48" s="2" customFormat="1" ht="16.5" customHeight="1">
      <c r="A48" s="38"/>
      <c r="B48" s="39"/>
      <c r="C48" s="40"/>
      <c r="D48" s="40"/>
      <c r="E48" s="169" t="str">
        <f>E7</f>
        <v>Sázava - sběrný dvůr</v>
      </c>
      <c r="F48" s="32"/>
      <c r="G48" s="32"/>
      <c r="H48" s="32"/>
      <c r="I48" s="40"/>
      <c r="J48" s="40"/>
      <c r="K48" s="40"/>
      <c r="L48" s="144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</row>
    <row r="49" s="2" customFormat="1" ht="12" customHeight="1">
      <c r="A49" s="38"/>
      <c r="B49" s="39"/>
      <c r="C49" s="32" t="s">
        <v>129</v>
      </c>
      <c r="D49" s="40"/>
      <c r="E49" s="40"/>
      <c r="F49" s="40"/>
      <c r="G49" s="40"/>
      <c r="H49" s="40"/>
      <c r="I49" s="40"/>
      <c r="J49" s="40"/>
      <c r="K49" s="40"/>
      <c r="L49" s="144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</row>
    <row r="50" s="2" customFormat="1" ht="16.5" customHeight="1">
      <c r="A50" s="38"/>
      <c r="B50" s="39"/>
      <c r="C50" s="40"/>
      <c r="D50" s="40"/>
      <c r="E50" s="69" t="str">
        <f>E9</f>
        <v>Etapa 1 - SO 07 - Zpevněné plochy</v>
      </c>
      <c r="F50" s="40"/>
      <c r="G50" s="40"/>
      <c r="H50" s="40"/>
      <c r="I50" s="40"/>
      <c r="J50" s="40"/>
      <c r="K50" s="40"/>
      <c r="L50" s="144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</row>
    <row r="51" s="2" customFormat="1" ht="6.96" customHeight="1">
      <c r="A51" s="38"/>
      <c r="B51" s="39"/>
      <c r="C51" s="40"/>
      <c r="D51" s="40"/>
      <c r="E51" s="40"/>
      <c r="F51" s="40"/>
      <c r="G51" s="40"/>
      <c r="H51" s="40"/>
      <c r="I51" s="40"/>
      <c r="J51" s="40"/>
      <c r="K51" s="40"/>
      <c r="L51" s="144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</row>
    <row r="52" s="2" customFormat="1" ht="12" customHeight="1">
      <c r="A52" s="38"/>
      <c r="B52" s="39"/>
      <c r="C52" s="32" t="s">
        <v>21</v>
      </c>
      <c r="D52" s="40"/>
      <c r="E52" s="40"/>
      <c r="F52" s="27" t="str">
        <f>F12</f>
        <v xml:space="preserve"> </v>
      </c>
      <c r="G52" s="40"/>
      <c r="H52" s="40"/>
      <c r="I52" s="32" t="s">
        <v>23</v>
      </c>
      <c r="J52" s="72" t="str">
        <f>IF(J12="","",J12)</f>
        <v>14. 4. 2021</v>
      </c>
      <c r="K52" s="40"/>
      <c r="L52" s="144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</row>
    <row r="53" s="2" customFormat="1" ht="6.96" customHeight="1">
      <c r="A53" s="38"/>
      <c r="B53" s="39"/>
      <c r="C53" s="40"/>
      <c r="D53" s="40"/>
      <c r="E53" s="40"/>
      <c r="F53" s="40"/>
      <c r="G53" s="40"/>
      <c r="H53" s="40"/>
      <c r="I53" s="40"/>
      <c r="J53" s="40"/>
      <c r="K53" s="40"/>
      <c r="L53" s="144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</row>
    <row r="54" s="2" customFormat="1" ht="15.15" customHeight="1">
      <c r="A54" s="38"/>
      <c r="B54" s="39"/>
      <c r="C54" s="32" t="s">
        <v>25</v>
      </c>
      <c r="D54" s="40"/>
      <c r="E54" s="40"/>
      <c r="F54" s="27" t="str">
        <f>E15</f>
        <v>město Sázava</v>
      </c>
      <c r="G54" s="40"/>
      <c r="H54" s="40"/>
      <c r="I54" s="32" t="s">
        <v>32</v>
      </c>
      <c r="J54" s="36" t="str">
        <f>E21</f>
        <v xml:space="preserve"> </v>
      </c>
      <c r="K54" s="40"/>
      <c r="L54" s="144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</row>
    <row r="55" s="2" customFormat="1" ht="15.15" customHeight="1">
      <c r="A55" s="38"/>
      <c r="B55" s="39"/>
      <c r="C55" s="32" t="s">
        <v>30</v>
      </c>
      <c r="D55" s="40"/>
      <c r="E55" s="40"/>
      <c r="F55" s="27" t="str">
        <f>IF(E18="","",E18)</f>
        <v>Vyplň údaj</v>
      </c>
      <c r="G55" s="40"/>
      <c r="H55" s="40"/>
      <c r="I55" s="32" t="s">
        <v>35</v>
      </c>
      <c r="J55" s="36" t="str">
        <f>E24</f>
        <v>Marcel Cikánek</v>
      </c>
      <c r="K55" s="40"/>
      <c r="L55" s="144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</row>
    <row r="56" s="2" customFormat="1" ht="10.32" customHeight="1">
      <c r="A56" s="38"/>
      <c r="B56" s="39"/>
      <c r="C56" s="40"/>
      <c r="D56" s="40"/>
      <c r="E56" s="40"/>
      <c r="F56" s="40"/>
      <c r="G56" s="40"/>
      <c r="H56" s="40"/>
      <c r="I56" s="40"/>
      <c r="J56" s="40"/>
      <c r="K56" s="40"/>
      <c r="L56" s="144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</row>
    <row r="57" s="2" customFormat="1" ht="29.28" customHeight="1">
      <c r="A57" s="38"/>
      <c r="B57" s="39"/>
      <c r="C57" s="170" t="s">
        <v>132</v>
      </c>
      <c r="D57" s="171"/>
      <c r="E57" s="171"/>
      <c r="F57" s="171"/>
      <c r="G57" s="171"/>
      <c r="H57" s="171"/>
      <c r="I57" s="171"/>
      <c r="J57" s="172" t="s">
        <v>133</v>
      </c>
      <c r="K57" s="171"/>
      <c r="L57" s="144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</row>
    <row r="58" s="2" customFormat="1" ht="10.32" customHeight="1">
      <c r="A58" s="38"/>
      <c r="B58" s="39"/>
      <c r="C58" s="40"/>
      <c r="D58" s="40"/>
      <c r="E58" s="40"/>
      <c r="F58" s="40"/>
      <c r="G58" s="40"/>
      <c r="H58" s="40"/>
      <c r="I58" s="40"/>
      <c r="J58" s="40"/>
      <c r="K58" s="40"/>
      <c r="L58" s="144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</row>
    <row r="59" s="2" customFormat="1" ht="22.8" customHeight="1">
      <c r="A59" s="38"/>
      <c r="B59" s="39"/>
      <c r="C59" s="173" t="s">
        <v>71</v>
      </c>
      <c r="D59" s="40"/>
      <c r="E59" s="40"/>
      <c r="F59" s="40"/>
      <c r="G59" s="40"/>
      <c r="H59" s="40"/>
      <c r="I59" s="40"/>
      <c r="J59" s="102">
        <f>J85</f>
        <v>0</v>
      </c>
      <c r="K59" s="40"/>
      <c r="L59" s="144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U59" s="17" t="s">
        <v>134</v>
      </c>
    </row>
    <row r="60" s="9" customFormat="1" ht="24.96" customHeight="1">
      <c r="A60" s="9"/>
      <c r="B60" s="174"/>
      <c r="C60" s="175"/>
      <c r="D60" s="176" t="s">
        <v>135</v>
      </c>
      <c r="E60" s="177"/>
      <c r="F60" s="177"/>
      <c r="G60" s="177"/>
      <c r="H60" s="177"/>
      <c r="I60" s="177"/>
      <c r="J60" s="178">
        <f>J86</f>
        <v>0</v>
      </c>
      <c r="K60" s="175"/>
      <c r="L60" s="17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80"/>
      <c r="C61" s="125"/>
      <c r="D61" s="181" t="s">
        <v>136</v>
      </c>
      <c r="E61" s="182"/>
      <c r="F61" s="182"/>
      <c r="G61" s="182"/>
      <c r="H61" s="182"/>
      <c r="I61" s="182"/>
      <c r="J61" s="183">
        <f>J87</f>
        <v>0</v>
      </c>
      <c r="K61" s="125"/>
      <c r="L61" s="184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80"/>
      <c r="C62" s="125"/>
      <c r="D62" s="181" t="s">
        <v>703</v>
      </c>
      <c r="E62" s="182"/>
      <c r="F62" s="182"/>
      <c r="G62" s="182"/>
      <c r="H62" s="182"/>
      <c r="I62" s="182"/>
      <c r="J62" s="183">
        <f>J164</f>
        <v>0</v>
      </c>
      <c r="K62" s="125"/>
      <c r="L62" s="184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80"/>
      <c r="C63" s="125"/>
      <c r="D63" s="181" t="s">
        <v>704</v>
      </c>
      <c r="E63" s="182"/>
      <c r="F63" s="182"/>
      <c r="G63" s="182"/>
      <c r="H63" s="182"/>
      <c r="I63" s="182"/>
      <c r="J63" s="183">
        <f>J172</f>
        <v>0</v>
      </c>
      <c r="K63" s="125"/>
      <c r="L63" s="184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80"/>
      <c r="C64" s="125"/>
      <c r="D64" s="181" t="s">
        <v>139</v>
      </c>
      <c r="E64" s="182"/>
      <c r="F64" s="182"/>
      <c r="G64" s="182"/>
      <c r="H64" s="182"/>
      <c r="I64" s="182"/>
      <c r="J64" s="183">
        <f>J215</f>
        <v>0</v>
      </c>
      <c r="K64" s="125"/>
      <c r="L64" s="184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80"/>
      <c r="C65" s="125"/>
      <c r="D65" s="181" t="s">
        <v>140</v>
      </c>
      <c r="E65" s="182"/>
      <c r="F65" s="182"/>
      <c r="G65" s="182"/>
      <c r="H65" s="182"/>
      <c r="I65" s="182"/>
      <c r="J65" s="183">
        <f>J263</f>
        <v>0</v>
      </c>
      <c r="K65" s="125"/>
      <c r="L65" s="184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2" customFormat="1" ht="21.84" customHeight="1">
      <c r="A66" s="38"/>
      <c r="B66" s="39"/>
      <c r="C66" s="40"/>
      <c r="D66" s="40"/>
      <c r="E66" s="40"/>
      <c r="F66" s="40"/>
      <c r="G66" s="40"/>
      <c r="H66" s="40"/>
      <c r="I66" s="40"/>
      <c r="J66" s="40"/>
      <c r="K66" s="40"/>
      <c r="L66" s="144"/>
      <c r="S66" s="38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8"/>
    </row>
    <row r="67" s="2" customFormat="1" ht="6.96" customHeight="1">
      <c r="A67" s="38"/>
      <c r="B67" s="59"/>
      <c r="C67" s="60"/>
      <c r="D67" s="60"/>
      <c r="E67" s="60"/>
      <c r="F67" s="60"/>
      <c r="G67" s="60"/>
      <c r="H67" s="60"/>
      <c r="I67" s="60"/>
      <c r="J67" s="60"/>
      <c r="K67" s="60"/>
      <c r="L67" s="144"/>
      <c r="S67" s="38"/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E67" s="38"/>
    </row>
    <row r="71" s="2" customFormat="1" ht="6.96" customHeight="1">
      <c r="A71" s="38"/>
      <c r="B71" s="61"/>
      <c r="C71" s="62"/>
      <c r="D71" s="62"/>
      <c r="E71" s="62"/>
      <c r="F71" s="62"/>
      <c r="G71" s="62"/>
      <c r="H71" s="62"/>
      <c r="I71" s="62"/>
      <c r="J71" s="62"/>
      <c r="K71" s="62"/>
      <c r="L71" s="144"/>
      <c r="S71" s="38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8"/>
    </row>
    <row r="72" s="2" customFormat="1" ht="24.96" customHeight="1">
      <c r="A72" s="38"/>
      <c r="B72" s="39"/>
      <c r="C72" s="23" t="s">
        <v>144</v>
      </c>
      <c r="D72" s="40"/>
      <c r="E72" s="40"/>
      <c r="F72" s="40"/>
      <c r="G72" s="40"/>
      <c r="H72" s="40"/>
      <c r="I72" s="40"/>
      <c r="J72" s="40"/>
      <c r="K72" s="40"/>
      <c r="L72" s="144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</row>
    <row r="73" s="2" customFormat="1" ht="6.96" customHeight="1">
      <c r="A73" s="38"/>
      <c r="B73" s="39"/>
      <c r="C73" s="40"/>
      <c r="D73" s="40"/>
      <c r="E73" s="40"/>
      <c r="F73" s="40"/>
      <c r="G73" s="40"/>
      <c r="H73" s="40"/>
      <c r="I73" s="40"/>
      <c r="J73" s="40"/>
      <c r="K73" s="40"/>
      <c r="L73" s="144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</row>
    <row r="74" s="2" customFormat="1" ht="12" customHeight="1">
      <c r="A74" s="38"/>
      <c r="B74" s="39"/>
      <c r="C74" s="32" t="s">
        <v>16</v>
      </c>
      <c r="D74" s="40"/>
      <c r="E74" s="40"/>
      <c r="F74" s="40"/>
      <c r="G74" s="40"/>
      <c r="H74" s="40"/>
      <c r="I74" s="40"/>
      <c r="J74" s="40"/>
      <c r="K74" s="40"/>
      <c r="L74" s="144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</row>
    <row r="75" s="2" customFormat="1" ht="16.5" customHeight="1">
      <c r="A75" s="38"/>
      <c r="B75" s="39"/>
      <c r="C75" s="40"/>
      <c r="D75" s="40"/>
      <c r="E75" s="169" t="str">
        <f>E7</f>
        <v>Sázava - sběrný dvůr</v>
      </c>
      <c r="F75" s="32"/>
      <c r="G75" s="32"/>
      <c r="H75" s="32"/>
      <c r="I75" s="40"/>
      <c r="J75" s="40"/>
      <c r="K75" s="40"/>
      <c r="L75" s="144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</row>
    <row r="76" s="2" customFormat="1" ht="12" customHeight="1">
      <c r="A76" s="38"/>
      <c r="B76" s="39"/>
      <c r="C76" s="32" t="s">
        <v>129</v>
      </c>
      <c r="D76" s="40"/>
      <c r="E76" s="40"/>
      <c r="F76" s="40"/>
      <c r="G76" s="40"/>
      <c r="H76" s="40"/>
      <c r="I76" s="40"/>
      <c r="J76" s="40"/>
      <c r="K76" s="40"/>
      <c r="L76" s="144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6.5" customHeight="1">
      <c r="A77" s="38"/>
      <c r="B77" s="39"/>
      <c r="C77" s="40"/>
      <c r="D77" s="40"/>
      <c r="E77" s="69" t="str">
        <f>E9</f>
        <v>Etapa 1 - SO 07 - Zpevněné plochy</v>
      </c>
      <c r="F77" s="40"/>
      <c r="G77" s="40"/>
      <c r="H77" s="40"/>
      <c r="I77" s="40"/>
      <c r="J77" s="40"/>
      <c r="K77" s="40"/>
      <c r="L77" s="144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78" s="2" customFormat="1" ht="6.96" customHeight="1">
      <c r="A78" s="38"/>
      <c r="B78" s="39"/>
      <c r="C78" s="40"/>
      <c r="D78" s="40"/>
      <c r="E78" s="40"/>
      <c r="F78" s="40"/>
      <c r="G78" s="40"/>
      <c r="H78" s="40"/>
      <c r="I78" s="40"/>
      <c r="J78" s="40"/>
      <c r="K78" s="40"/>
      <c r="L78" s="144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</row>
    <row r="79" s="2" customFormat="1" ht="12" customHeight="1">
      <c r="A79" s="38"/>
      <c r="B79" s="39"/>
      <c r="C79" s="32" t="s">
        <v>21</v>
      </c>
      <c r="D79" s="40"/>
      <c r="E79" s="40"/>
      <c r="F79" s="27" t="str">
        <f>F12</f>
        <v xml:space="preserve"> </v>
      </c>
      <c r="G79" s="40"/>
      <c r="H79" s="40"/>
      <c r="I79" s="32" t="s">
        <v>23</v>
      </c>
      <c r="J79" s="72" t="str">
        <f>IF(J12="","",J12)</f>
        <v>14. 4. 2021</v>
      </c>
      <c r="K79" s="40"/>
      <c r="L79" s="144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</row>
    <row r="80" s="2" customFormat="1" ht="6.96" customHeight="1">
      <c r="A80" s="38"/>
      <c r="B80" s="39"/>
      <c r="C80" s="40"/>
      <c r="D80" s="40"/>
      <c r="E80" s="40"/>
      <c r="F80" s="40"/>
      <c r="G80" s="40"/>
      <c r="H80" s="40"/>
      <c r="I80" s="40"/>
      <c r="J80" s="40"/>
      <c r="K80" s="40"/>
      <c r="L80" s="144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</row>
    <row r="81" s="2" customFormat="1" ht="15.15" customHeight="1">
      <c r="A81" s="38"/>
      <c r="B81" s="39"/>
      <c r="C81" s="32" t="s">
        <v>25</v>
      </c>
      <c r="D81" s="40"/>
      <c r="E81" s="40"/>
      <c r="F81" s="27" t="str">
        <f>E15</f>
        <v>město Sázava</v>
      </c>
      <c r="G81" s="40"/>
      <c r="H81" s="40"/>
      <c r="I81" s="32" t="s">
        <v>32</v>
      </c>
      <c r="J81" s="36" t="str">
        <f>E21</f>
        <v xml:space="preserve"> </v>
      </c>
      <c r="K81" s="40"/>
      <c r="L81" s="144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15.15" customHeight="1">
      <c r="A82" s="38"/>
      <c r="B82" s="39"/>
      <c r="C82" s="32" t="s">
        <v>30</v>
      </c>
      <c r="D82" s="40"/>
      <c r="E82" s="40"/>
      <c r="F82" s="27" t="str">
        <f>IF(E18="","",E18)</f>
        <v>Vyplň údaj</v>
      </c>
      <c r="G82" s="40"/>
      <c r="H82" s="40"/>
      <c r="I82" s="32" t="s">
        <v>35</v>
      </c>
      <c r="J82" s="36" t="str">
        <f>E24</f>
        <v>Marcel Cikánek</v>
      </c>
      <c r="K82" s="40"/>
      <c r="L82" s="144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10.32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144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11" customFormat="1" ht="29.28" customHeight="1">
      <c r="A84" s="185"/>
      <c r="B84" s="186"/>
      <c r="C84" s="187" t="s">
        <v>145</v>
      </c>
      <c r="D84" s="188" t="s">
        <v>58</v>
      </c>
      <c r="E84" s="188" t="s">
        <v>54</v>
      </c>
      <c r="F84" s="188" t="s">
        <v>55</v>
      </c>
      <c r="G84" s="188" t="s">
        <v>146</v>
      </c>
      <c r="H84" s="188" t="s">
        <v>147</v>
      </c>
      <c r="I84" s="188" t="s">
        <v>148</v>
      </c>
      <c r="J84" s="188" t="s">
        <v>133</v>
      </c>
      <c r="K84" s="189" t="s">
        <v>149</v>
      </c>
      <c r="L84" s="190"/>
      <c r="M84" s="92" t="s">
        <v>19</v>
      </c>
      <c r="N84" s="93" t="s">
        <v>43</v>
      </c>
      <c r="O84" s="93" t="s">
        <v>150</v>
      </c>
      <c r="P84" s="93" t="s">
        <v>151</v>
      </c>
      <c r="Q84" s="93" t="s">
        <v>152</v>
      </c>
      <c r="R84" s="93" t="s">
        <v>153</v>
      </c>
      <c r="S84" s="93" t="s">
        <v>154</v>
      </c>
      <c r="T84" s="94" t="s">
        <v>155</v>
      </c>
      <c r="U84" s="185"/>
      <c r="V84" s="185"/>
      <c r="W84" s="185"/>
      <c r="X84" s="185"/>
      <c r="Y84" s="185"/>
      <c r="Z84" s="185"/>
      <c r="AA84" s="185"/>
      <c r="AB84" s="185"/>
      <c r="AC84" s="185"/>
      <c r="AD84" s="185"/>
      <c r="AE84" s="185"/>
    </row>
    <row r="85" s="2" customFormat="1" ht="22.8" customHeight="1">
      <c r="A85" s="38"/>
      <c r="B85" s="39"/>
      <c r="C85" s="99" t="s">
        <v>156</v>
      </c>
      <c r="D85" s="40"/>
      <c r="E85" s="40"/>
      <c r="F85" s="40"/>
      <c r="G85" s="40"/>
      <c r="H85" s="40"/>
      <c r="I85" s="40"/>
      <c r="J85" s="191">
        <f>BK85</f>
        <v>0</v>
      </c>
      <c r="K85" s="40"/>
      <c r="L85" s="44"/>
      <c r="M85" s="95"/>
      <c r="N85" s="192"/>
      <c r="O85" s="96"/>
      <c r="P85" s="193">
        <f>P86</f>
        <v>0</v>
      </c>
      <c r="Q85" s="96"/>
      <c r="R85" s="193">
        <f>R86</f>
        <v>38.851386252000005</v>
      </c>
      <c r="S85" s="96"/>
      <c r="T85" s="194">
        <f>T86</f>
        <v>0</v>
      </c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  <c r="AT85" s="17" t="s">
        <v>72</v>
      </c>
      <c r="AU85" s="17" t="s">
        <v>134</v>
      </c>
      <c r="BK85" s="195">
        <f>BK86</f>
        <v>0</v>
      </c>
    </row>
    <row r="86" s="12" customFormat="1" ht="25.92" customHeight="1">
      <c r="A86" s="12"/>
      <c r="B86" s="196"/>
      <c r="C86" s="197"/>
      <c r="D86" s="198" t="s">
        <v>72</v>
      </c>
      <c r="E86" s="199" t="s">
        <v>157</v>
      </c>
      <c r="F86" s="199" t="s">
        <v>158</v>
      </c>
      <c r="G86" s="197"/>
      <c r="H86" s="197"/>
      <c r="I86" s="200"/>
      <c r="J86" s="201">
        <f>BK86</f>
        <v>0</v>
      </c>
      <c r="K86" s="197"/>
      <c r="L86" s="202"/>
      <c r="M86" s="203"/>
      <c r="N86" s="204"/>
      <c r="O86" s="204"/>
      <c r="P86" s="205">
        <f>P87+P164+P172+P215+P263</f>
        <v>0</v>
      </c>
      <c r="Q86" s="204"/>
      <c r="R86" s="205">
        <f>R87+R164+R172+R215+R263</f>
        <v>38.851386252000005</v>
      </c>
      <c r="S86" s="204"/>
      <c r="T86" s="206">
        <f>T87+T164+T172+T215+T263</f>
        <v>0</v>
      </c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R86" s="207" t="s">
        <v>81</v>
      </c>
      <c r="AT86" s="208" t="s">
        <v>72</v>
      </c>
      <c r="AU86" s="208" t="s">
        <v>73</v>
      </c>
      <c r="AY86" s="207" t="s">
        <v>159</v>
      </c>
      <c r="BK86" s="209">
        <f>BK87+BK164+BK172+BK215+BK263</f>
        <v>0</v>
      </c>
    </row>
    <row r="87" s="12" customFormat="1" ht="22.8" customHeight="1">
      <c r="A87" s="12"/>
      <c r="B87" s="196"/>
      <c r="C87" s="197"/>
      <c r="D87" s="198" t="s">
        <v>72</v>
      </c>
      <c r="E87" s="210" t="s">
        <v>81</v>
      </c>
      <c r="F87" s="210" t="s">
        <v>119</v>
      </c>
      <c r="G87" s="197"/>
      <c r="H87" s="197"/>
      <c r="I87" s="200"/>
      <c r="J87" s="211">
        <f>BK87</f>
        <v>0</v>
      </c>
      <c r="K87" s="197"/>
      <c r="L87" s="202"/>
      <c r="M87" s="203"/>
      <c r="N87" s="204"/>
      <c r="O87" s="204"/>
      <c r="P87" s="205">
        <f>SUM(P88:P163)</f>
        <v>0</v>
      </c>
      <c r="Q87" s="204"/>
      <c r="R87" s="205">
        <f>SUM(R88:R163)</f>
        <v>0.41342800000000002</v>
      </c>
      <c r="S87" s="204"/>
      <c r="T87" s="206">
        <f>SUM(T88:T163)</f>
        <v>0</v>
      </c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R87" s="207" t="s">
        <v>81</v>
      </c>
      <c r="AT87" s="208" t="s">
        <v>72</v>
      </c>
      <c r="AU87" s="208" t="s">
        <v>81</v>
      </c>
      <c r="AY87" s="207" t="s">
        <v>159</v>
      </c>
      <c r="BK87" s="209">
        <f>SUM(BK88:BK163)</f>
        <v>0</v>
      </c>
    </row>
    <row r="88" s="2" customFormat="1" ht="16.5" customHeight="1">
      <c r="A88" s="38"/>
      <c r="B88" s="39"/>
      <c r="C88" s="212" t="s">
        <v>81</v>
      </c>
      <c r="D88" s="212" t="s">
        <v>160</v>
      </c>
      <c r="E88" s="213" t="s">
        <v>705</v>
      </c>
      <c r="F88" s="214" t="s">
        <v>706</v>
      </c>
      <c r="G88" s="215" t="s">
        <v>163</v>
      </c>
      <c r="H88" s="216">
        <v>1665.9000000000001</v>
      </c>
      <c r="I88" s="217"/>
      <c r="J88" s="218">
        <f>ROUND(I88*H88,2)</f>
        <v>0</v>
      </c>
      <c r="K88" s="214" t="s">
        <v>164</v>
      </c>
      <c r="L88" s="44"/>
      <c r="M88" s="219" t="s">
        <v>19</v>
      </c>
      <c r="N88" s="220" t="s">
        <v>44</v>
      </c>
      <c r="O88" s="84"/>
      <c r="P88" s="221">
        <f>O88*H88</f>
        <v>0</v>
      </c>
      <c r="Q88" s="221">
        <v>0</v>
      </c>
      <c r="R88" s="221">
        <f>Q88*H88</f>
        <v>0</v>
      </c>
      <c r="S88" s="221">
        <v>0</v>
      </c>
      <c r="T88" s="222">
        <f>S88*H88</f>
        <v>0</v>
      </c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R88" s="223" t="s">
        <v>115</v>
      </c>
      <c r="AT88" s="223" t="s">
        <v>160</v>
      </c>
      <c r="AU88" s="223" t="s">
        <v>83</v>
      </c>
      <c r="AY88" s="17" t="s">
        <v>159</v>
      </c>
      <c r="BE88" s="224">
        <f>IF(N88="základní",J88,0)</f>
        <v>0</v>
      </c>
      <c r="BF88" s="224">
        <f>IF(N88="snížená",J88,0)</f>
        <v>0</v>
      </c>
      <c r="BG88" s="224">
        <f>IF(N88="zákl. přenesená",J88,0)</f>
        <v>0</v>
      </c>
      <c r="BH88" s="224">
        <f>IF(N88="sníž. přenesená",J88,0)</f>
        <v>0</v>
      </c>
      <c r="BI88" s="224">
        <f>IF(N88="nulová",J88,0)</f>
        <v>0</v>
      </c>
      <c r="BJ88" s="17" t="s">
        <v>81</v>
      </c>
      <c r="BK88" s="224">
        <f>ROUND(I88*H88,2)</f>
        <v>0</v>
      </c>
      <c r="BL88" s="17" t="s">
        <v>115</v>
      </c>
      <c r="BM88" s="223" t="s">
        <v>707</v>
      </c>
    </row>
    <row r="89" s="2" customFormat="1">
      <c r="A89" s="38"/>
      <c r="B89" s="39"/>
      <c r="C89" s="40"/>
      <c r="D89" s="225" t="s">
        <v>166</v>
      </c>
      <c r="E89" s="40"/>
      <c r="F89" s="226" t="s">
        <v>708</v>
      </c>
      <c r="G89" s="40"/>
      <c r="H89" s="40"/>
      <c r="I89" s="227"/>
      <c r="J89" s="40"/>
      <c r="K89" s="40"/>
      <c r="L89" s="44"/>
      <c r="M89" s="228"/>
      <c r="N89" s="229"/>
      <c r="O89" s="84"/>
      <c r="P89" s="84"/>
      <c r="Q89" s="84"/>
      <c r="R89" s="84"/>
      <c r="S89" s="84"/>
      <c r="T89" s="85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T89" s="17" t="s">
        <v>166</v>
      </c>
      <c r="AU89" s="17" t="s">
        <v>83</v>
      </c>
    </row>
    <row r="90" s="2" customFormat="1">
      <c r="A90" s="38"/>
      <c r="B90" s="39"/>
      <c r="C90" s="40"/>
      <c r="D90" s="230" t="s">
        <v>168</v>
      </c>
      <c r="E90" s="40"/>
      <c r="F90" s="231" t="s">
        <v>709</v>
      </c>
      <c r="G90" s="40"/>
      <c r="H90" s="40"/>
      <c r="I90" s="227"/>
      <c r="J90" s="40"/>
      <c r="K90" s="40"/>
      <c r="L90" s="44"/>
      <c r="M90" s="228"/>
      <c r="N90" s="229"/>
      <c r="O90" s="84"/>
      <c r="P90" s="84"/>
      <c r="Q90" s="84"/>
      <c r="R90" s="84"/>
      <c r="S90" s="84"/>
      <c r="T90" s="85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T90" s="17" t="s">
        <v>168</v>
      </c>
      <c r="AU90" s="17" t="s">
        <v>83</v>
      </c>
    </row>
    <row r="91" s="13" customFormat="1">
      <c r="A91" s="13"/>
      <c r="B91" s="232"/>
      <c r="C91" s="233"/>
      <c r="D91" s="225" t="s">
        <v>170</v>
      </c>
      <c r="E91" s="234" t="s">
        <v>19</v>
      </c>
      <c r="F91" s="235" t="s">
        <v>710</v>
      </c>
      <c r="G91" s="233"/>
      <c r="H91" s="236">
        <v>1650</v>
      </c>
      <c r="I91" s="237"/>
      <c r="J91" s="233"/>
      <c r="K91" s="233"/>
      <c r="L91" s="238"/>
      <c r="M91" s="239"/>
      <c r="N91" s="240"/>
      <c r="O91" s="240"/>
      <c r="P91" s="240"/>
      <c r="Q91" s="240"/>
      <c r="R91" s="240"/>
      <c r="S91" s="240"/>
      <c r="T91" s="241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T91" s="242" t="s">
        <v>170</v>
      </c>
      <c r="AU91" s="242" t="s">
        <v>83</v>
      </c>
      <c r="AV91" s="13" t="s">
        <v>83</v>
      </c>
      <c r="AW91" s="13" t="s">
        <v>34</v>
      </c>
      <c r="AX91" s="13" t="s">
        <v>73</v>
      </c>
      <c r="AY91" s="242" t="s">
        <v>159</v>
      </c>
    </row>
    <row r="92" s="13" customFormat="1">
      <c r="A92" s="13"/>
      <c r="B92" s="232"/>
      <c r="C92" s="233"/>
      <c r="D92" s="225" t="s">
        <v>170</v>
      </c>
      <c r="E92" s="234" t="s">
        <v>19</v>
      </c>
      <c r="F92" s="235" t="s">
        <v>711</v>
      </c>
      <c r="G92" s="233"/>
      <c r="H92" s="236">
        <v>15.9</v>
      </c>
      <c r="I92" s="237"/>
      <c r="J92" s="233"/>
      <c r="K92" s="233"/>
      <c r="L92" s="238"/>
      <c r="M92" s="239"/>
      <c r="N92" s="240"/>
      <c r="O92" s="240"/>
      <c r="P92" s="240"/>
      <c r="Q92" s="240"/>
      <c r="R92" s="240"/>
      <c r="S92" s="240"/>
      <c r="T92" s="241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T92" s="242" t="s">
        <v>170</v>
      </c>
      <c r="AU92" s="242" t="s">
        <v>83</v>
      </c>
      <c r="AV92" s="13" t="s">
        <v>83</v>
      </c>
      <c r="AW92" s="13" t="s">
        <v>34</v>
      </c>
      <c r="AX92" s="13" t="s">
        <v>73</v>
      </c>
      <c r="AY92" s="242" t="s">
        <v>159</v>
      </c>
    </row>
    <row r="93" s="2" customFormat="1" ht="21.75" customHeight="1">
      <c r="A93" s="38"/>
      <c r="B93" s="39"/>
      <c r="C93" s="212" t="s">
        <v>83</v>
      </c>
      <c r="D93" s="212" t="s">
        <v>160</v>
      </c>
      <c r="E93" s="213" t="s">
        <v>712</v>
      </c>
      <c r="F93" s="214" t="s">
        <v>713</v>
      </c>
      <c r="G93" s="215" t="s">
        <v>174</v>
      </c>
      <c r="H93" s="216">
        <v>172.94999999999999</v>
      </c>
      <c r="I93" s="217"/>
      <c r="J93" s="218">
        <f>ROUND(I93*H93,2)</f>
        <v>0</v>
      </c>
      <c r="K93" s="214" t="s">
        <v>164</v>
      </c>
      <c r="L93" s="44"/>
      <c r="M93" s="219" t="s">
        <v>19</v>
      </c>
      <c r="N93" s="220" t="s">
        <v>44</v>
      </c>
      <c r="O93" s="84"/>
      <c r="P93" s="221">
        <f>O93*H93</f>
        <v>0</v>
      </c>
      <c r="Q93" s="221">
        <v>0</v>
      </c>
      <c r="R93" s="221">
        <f>Q93*H93</f>
        <v>0</v>
      </c>
      <c r="S93" s="221">
        <v>0</v>
      </c>
      <c r="T93" s="222">
        <f>S93*H93</f>
        <v>0</v>
      </c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R93" s="223" t="s">
        <v>115</v>
      </c>
      <c r="AT93" s="223" t="s">
        <v>160</v>
      </c>
      <c r="AU93" s="223" t="s">
        <v>83</v>
      </c>
      <c r="AY93" s="17" t="s">
        <v>159</v>
      </c>
      <c r="BE93" s="224">
        <f>IF(N93="základní",J93,0)</f>
        <v>0</v>
      </c>
      <c r="BF93" s="224">
        <f>IF(N93="snížená",J93,0)</f>
        <v>0</v>
      </c>
      <c r="BG93" s="224">
        <f>IF(N93="zákl. přenesená",J93,0)</f>
        <v>0</v>
      </c>
      <c r="BH93" s="224">
        <f>IF(N93="sníž. přenesená",J93,0)</f>
        <v>0</v>
      </c>
      <c r="BI93" s="224">
        <f>IF(N93="nulová",J93,0)</f>
        <v>0</v>
      </c>
      <c r="BJ93" s="17" t="s">
        <v>81</v>
      </c>
      <c r="BK93" s="224">
        <f>ROUND(I93*H93,2)</f>
        <v>0</v>
      </c>
      <c r="BL93" s="17" t="s">
        <v>115</v>
      </c>
      <c r="BM93" s="223" t="s">
        <v>714</v>
      </c>
    </row>
    <row r="94" s="2" customFormat="1">
      <c r="A94" s="38"/>
      <c r="B94" s="39"/>
      <c r="C94" s="40"/>
      <c r="D94" s="225" t="s">
        <v>166</v>
      </c>
      <c r="E94" s="40"/>
      <c r="F94" s="226" t="s">
        <v>715</v>
      </c>
      <c r="G94" s="40"/>
      <c r="H94" s="40"/>
      <c r="I94" s="227"/>
      <c r="J94" s="40"/>
      <c r="K94" s="40"/>
      <c r="L94" s="44"/>
      <c r="M94" s="228"/>
      <c r="N94" s="229"/>
      <c r="O94" s="84"/>
      <c r="P94" s="84"/>
      <c r="Q94" s="84"/>
      <c r="R94" s="84"/>
      <c r="S94" s="84"/>
      <c r="T94" s="85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T94" s="17" t="s">
        <v>166</v>
      </c>
      <c r="AU94" s="17" t="s">
        <v>83</v>
      </c>
    </row>
    <row r="95" s="2" customFormat="1">
      <c r="A95" s="38"/>
      <c r="B95" s="39"/>
      <c r="C95" s="40"/>
      <c r="D95" s="230" t="s">
        <v>168</v>
      </c>
      <c r="E95" s="40"/>
      <c r="F95" s="231" t="s">
        <v>716</v>
      </c>
      <c r="G95" s="40"/>
      <c r="H95" s="40"/>
      <c r="I95" s="227"/>
      <c r="J95" s="40"/>
      <c r="K95" s="40"/>
      <c r="L95" s="44"/>
      <c r="M95" s="228"/>
      <c r="N95" s="229"/>
      <c r="O95" s="84"/>
      <c r="P95" s="84"/>
      <c r="Q95" s="84"/>
      <c r="R95" s="84"/>
      <c r="S95" s="84"/>
      <c r="T95" s="85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  <c r="AT95" s="17" t="s">
        <v>168</v>
      </c>
      <c r="AU95" s="17" t="s">
        <v>83</v>
      </c>
    </row>
    <row r="96" s="13" customFormat="1">
      <c r="A96" s="13"/>
      <c r="B96" s="232"/>
      <c r="C96" s="233"/>
      <c r="D96" s="225" t="s">
        <v>170</v>
      </c>
      <c r="E96" s="234" t="s">
        <v>19</v>
      </c>
      <c r="F96" s="235" t="s">
        <v>717</v>
      </c>
      <c r="G96" s="233"/>
      <c r="H96" s="236">
        <v>165</v>
      </c>
      <c r="I96" s="237"/>
      <c r="J96" s="233"/>
      <c r="K96" s="233"/>
      <c r="L96" s="238"/>
      <c r="M96" s="239"/>
      <c r="N96" s="240"/>
      <c r="O96" s="240"/>
      <c r="P96" s="240"/>
      <c r="Q96" s="240"/>
      <c r="R96" s="240"/>
      <c r="S96" s="240"/>
      <c r="T96" s="241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T96" s="242" t="s">
        <v>170</v>
      </c>
      <c r="AU96" s="242" t="s">
        <v>83</v>
      </c>
      <c r="AV96" s="13" t="s">
        <v>83</v>
      </c>
      <c r="AW96" s="13" t="s">
        <v>34</v>
      </c>
      <c r="AX96" s="13" t="s">
        <v>73</v>
      </c>
      <c r="AY96" s="242" t="s">
        <v>159</v>
      </c>
    </row>
    <row r="97" s="13" customFormat="1">
      <c r="A97" s="13"/>
      <c r="B97" s="232"/>
      <c r="C97" s="233"/>
      <c r="D97" s="225" t="s">
        <v>170</v>
      </c>
      <c r="E97" s="234" t="s">
        <v>19</v>
      </c>
      <c r="F97" s="235" t="s">
        <v>718</v>
      </c>
      <c r="G97" s="233"/>
      <c r="H97" s="236">
        <v>7.9500000000000002</v>
      </c>
      <c r="I97" s="237"/>
      <c r="J97" s="233"/>
      <c r="K97" s="233"/>
      <c r="L97" s="238"/>
      <c r="M97" s="239"/>
      <c r="N97" s="240"/>
      <c r="O97" s="240"/>
      <c r="P97" s="240"/>
      <c r="Q97" s="240"/>
      <c r="R97" s="240"/>
      <c r="S97" s="240"/>
      <c r="T97" s="241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T97" s="242" t="s">
        <v>170</v>
      </c>
      <c r="AU97" s="242" t="s">
        <v>83</v>
      </c>
      <c r="AV97" s="13" t="s">
        <v>83</v>
      </c>
      <c r="AW97" s="13" t="s">
        <v>34</v>
      </c>
      <c r="AX97" s="13" t="s">
        <v>73</v>
      </c>
      <c r="AY97" s="242" t="s">
        <v>159</v>
      </c>
    </row>
    <row r="98" s="2" customFormat="1" ht="21.75" customHeight="1">
      <c r="A98" s="38"/>
      <c r="B98" s="39"/>
      <c r="C98" s="212" t="s">
        <v>112</v>
      </c>
      <c r="D98" s="212" t="s">
        <v>160</v>
      </c>
      <c r="E98" s="213" t="s">
        <v>719</v>
      </c>
      <c r="F98" s="214" t="s">
        <v>720</v>
      </c>
      <c r="G98" s="215" t="s">
        <v>174</v>
      </c>
      <c r="H98" s="216">
        <v>660</v>
      </c>
      <c r="I98" s="217"/>
      <c r="J98" s="218">
        <f>ROUND(I98*H98,2)</f>
        <v>0</v>
      </c>
      <c r="K98" s="214" t="s">
        <v>164</v>
      </c>
      <c r="L98" s="44"/>
      <c r="M98" s="219" t="s">
        <v>19</v>
      </c>
      <c r="N98" s="220" t="s">
        <v>44</v>
      </c>
      <c r="O98" s="84"/>
      <c r="P98" s="221">
        <f>O98*H98</f>
        <v>0</v>
      </c>
      <c r="Q98" s="221">
        <v>0</v>
      </c>
      <c r="R98" s="221">
        <f>Q98*H98</f>
        <v>0</v>
      </c>
      <c r="S98" s="221">
        <v>0</v>
      </c>
      <c r="T98" s="222">
        <f>S98*H98</f>
        <v>0</v>
      </c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R98" s="223" t="s">
        <v>115</v>
      </c>
      <c r="AT98" s="223" t="s">
        <v>160</v>
      </c>
      <c r="AU98" s="223" t="s">
        <v>83</v>
      </c>
      <c r="AY98" s="17" t="s">
        <v>159</v>
      </c>
      <c r="BE98" s="224">
        <f>IF(N98="základní",J98,0)</f>
        <v>0</v>
      </c>
      <c r="BF98" s="224">
        <f>IF(N98="snížená",J98,0)</f>
        <v>0</v>
      </c>
      <c r="BG98" s="224">
        <f>IF(N98="zákl. přenesená",J98,0)</f>
        <v>0</v>
      </c>
      <c r="BH98" s="224">
        <f>IF(N98="sníž. přenesená",J98,0)</f>
        <v>0</v>
      </c>
      <c r="BI98" s="224">
        <f>IF(N98="nulová",J98,0)</f>
        <v>0</v>
      </c>
      <c r="BJ98" s="17" t="s">
        <v>81</v>
      </c>
      <c r="BK98" s="224">
        <f>ROUND(I98*H98,2)</f>
        <v>0</v>
      </c>
      <c r="BL98" s="17" t="s">
        <v>115</v>
      </c>
      <c r="BM98" s="223" t="s">
        <v>721</v>
      </c>
    </row>
    <row r="99" s="2" customFormat="1">
      <c r="A99" s="38"/>
      <c r="B99" s="39"/>
      <c r="C99" s="40"/>
      <c r="D99" s="225" t="s">
        <v>166</v>
      </c>
      <c r="E99" s="40"/>
      <c r="F99" s="226" t="s">
        <v>722</v>
      </c>
      <c r="G99" s="40"/>
      <c r="H99" s="40"/>
      <c r="I99" s="227"/>
      <c r="J99" s="40"/>
      <c r="K99" s="40"/>
      <c r="L99" s="44"/>
      <c r="M99" s="228"/>
      <c r="N99" s="229"/>
      <c r="O99" s="84"/>
      <c r="P99" s="84"/>
      <c r="Q99" s="84"/>
      <c r="R99" s="84"/>
      <c r="S99" s="84"/>
      <c r="T99" s="85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T99" s="17" t="s">
        <v>166</v>
      </c>
      <c r="AU99" s="17" t="s">
        <v>83</v>
      </c>
    </row>
    <row r="100" s="2" customFormat="1">
      <c r="A100" s="38"/>
      <c r="B100" s="39"/>
      <c r="C100" s="40"/>
      <c r="D100" s="230" t="s">
        <v>168</v>
      </c>
      <c r="E100" s="40"/>
      <c r="F100" s="231" t="s">
        <v>723</v>
      </c>
      <c r="G100" s="40"/>
      <c r="H100" s="40"/>
      <c r="I100" s="227"/>
      <c r="J100" s="40"/>
      <c r="K100" s="40"/>
      <c r="L100" s="44"/>
      <c r="M100" s="228"/>
      <c r="N100" s="229"/>
      <c r="O100" s="84"/>
      <c r="P100" s="84"/>
      <c r="Q100" s="84"/>
      <c r="R100" s="84"/>
      <c r="S100" s="84"/>
      <c r="T100" s="85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T100" s="17" t="s">
        <v>168</v>
      </c>
      <c r="AU100" s="17" t="s">
        <v>83</v>
      </c>
    </row>
    <row r="101" s="2" customFormat="1" ht="16.5" customHeight="1">
      <c r="A101" s="38"/>
      <c r="B101" s="39"/>
      <c r="C101" s="212" t="s">
        <v>597</v>
      </c>
      <c r="D101" s="212" t="s">
        <v>160</v>
      </c>
      <c r="E101" s="213" t="s">
        <v>186</v>
      </c>
      <c r="F101" s="214" t="s">
        <v>187</v>
      </c>
      <c r="G101" s="215" t="s">
        <v>174</v>
      </c>
      <c r="H101" s="216">
        <v>832.95000000000005</v>
      </c>
      <c r="I101" s="217"/>
      <c r="J101" s="218">
        <f>ROUND(I101*H101,2)</f>
        <v>0</v>
      </c>
      <c r="K101" s="214" t="s">
        <v>164</v>
      </c>
      <c r="L101" s="44"/>
      <c r="M101" s="219" t="s">
        <v>19</v>
      </c>
      <c r="N101" s="220" t="s">
        <v>44</v>
      </c>
      <c r="O101" s="84"/>
      <c r="P101" s="221">
        <f>O101*H101</f>
        <v>0</v>
      </c>
      <c r="Q101" s="221">
        <v>0</v>
      </c>
      <c r="R101" s="221">
        <f>Q101*H101</f>
        <v>0</v>
      </c>
      <c r="S101" s="221">
        <v>0</v>
      </c>
      <c r="T101" s="222">
        <f>S101*H101</f>
        <v>0</v>
      </c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R101" s="223" t="s">
        <v>115</v>
      </c>
      <c r="AT101" s="223" t="s">
        <v>160</v>
      </c>
      <c r="AU101" s="223" t="s">
        <v>83</v>
      </c>
      <c r="AY101" s="17" t="s">
        <v>159</v>
      </c>
      <c r="BE101" s="224">
        <f>IF(N101="základní",J101,0)</f>
        <v>0</v>
      </c>
      <c r="BF101" s="224">
        <f>IF(N101="snížená",J101,0)</f>
        <v>0</v>
      </c>
      <c r="BG101" s="224">
        <f>IF(N101="zákl. přenesená",J101,0)</f>
        <v>0</v>
      </c>
      <c r="BH101" s="224">
        <f>IF(N101="sníž. přenesená",J101,0)</f>
        <v>0</v>
      </c>
      <c r="BI101" s="224">
        <f>IF(N101="nulová",J101,0)</f>
        <v>0</v>
      </c>
      <c r="BJ101" s="17" t="s">
        <v>81</v>
      </c>
      <c r="BK101" s="224">
        <f>ROUND(I101*H101,2)</f>
        <v>0</v>
      </c>
      <c r="BL101" s="17" t="s">
        <v>115</v>
      </c>
      <c r="BM101" s="223" t="s">
        <v>724</v>
      </c>
    </row>
    <row r="102" s="2" customFormat="1">
      <c r="A102" s="38"/>
      <c r="B102" s="39"/>
      <c r="C102" s="40"/>
      <c r="D102" s="225" t="s">
        <v>166</v>
      </c>
      <c r="E102" s="40"/>
      <c r="F102" s="226" t="s">
        <v>189</v>
      </c>
      <c r="G102" s="40"/>
      <c r="H102" s="40"/>
      <c r="I102" s="227"/>
      <c r="J102" s="40"/>
      <c r="K102" s="40"/>
      <c r="L102" s="44"/>
      <c r="M102" s="228"/>
      <c r="N102" s="229"/>
      <c r="O102" s="84"/>
      <c r="P102" s="84"/>
      <c r="Q102" s="84"/>
      <c r="R102" s="84"/>
      <c r="S102" s="84"/>
      <c r="T102" s="85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T102" s="17" t="s">
        <v>166</v>
      </c>
      <c r="AU102" s="17" t="s">
        <v>83</v>
      </c>
    </row>
    <row r="103" s="2" customFormat="1">
      <c r="A103" s="38"/>
      <c r="B103" s="39"/>
      <c r="C103" s="40"/>
      <c r="D103" s="230" t="s">
        <v>168</v>
      </c>
      <c r="E103" s="40"/>
      <c r="F103" s="231" t="s">
        <v>190</v>
      </c>
      <c r="G103" s="40"/>
      <c r="H103" s="40"/>
      <c r="I103" s="227"/>
      <c r="J103" s="40"/>
      <c r="K103" s="40"/>
      <c r="L103" s="44"/>
      <c r="M103" s="228"/>
      <c r="N103" s="229"/>
      <c r="O103" s="84"/>
      <c r="P103" s="84"/>
      <c r="Q103" s="84"/>
      <c r="R103" s="84"/>
      <c r="S103" s="84"/>
      <c r="T103" s="85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  <c r="AT103" s="17" t="s">
        <v>168</v>
      </c>
      <c r="AU103" s="17" t="s">
        <v>83</v>
      </c>
    </row>
    <row r="104" s="13" customFormat="1">
      <c r="A104" s="13"/>
      <c r="B104" s="232"/>
      <c r="C104" s="233"/>
      <c r="D104" s="225" t="s">
        <v>170</v>
      </c>
      <c r="E104" s="234" t="s">
        <v>19</v>
      </c>
      <c r="F104" s="235" t="s">
        <v>717</v>
      </c>
      <c r="G104" s="233"/>
      <c r="H104" s="236">
        <v>165</v>
      </c>
      <c r="I104" s="237"/>
      <c r="J104" s="233"/>
      <c r="K104" s="233"/>
      <c r="L104" s="238"/>
      <c r="M104" s="239"/>
      <c r="N104" s="240"/>
      <c r="O104" s="240"/>
      <c r="P104" s="240"/>
      <c r="Q104" s="240"/>
      <c r="R104" s="240"/>
      <c r="S104" s="240"/>
      <c r="T104" s="241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T104" s="242" t="s">
        <v>170</v>
      </c>
      <c r="AU104" s="242" t="s">
        <v>83</v>
      </c>
      <c r="AV104" s="13" t="s">
        <v>83</v>
      </c>
      <c r="AW104" s="13" t="s">
        <v>34</v>
      </c>
      <c r="AX104" s="13" t="s">
        <v>73</v>
      </c>
      <c r="AY104" s="242" t="s">
        <v>159</v>
      </c>
    </row>
    <row r="105" s="13" customFormat="1">
      <c r="A105" s="13"/>
      <c r="B105" s="232"/>
      <c r="C105" s="233"/>
      <c r="D105" s="225" t="s">
        <v>170</v>
      </c>
      <c r="E105" s="234" t="s">
        <v>19</v>
      </c>
      <c r="F105" s="235" t="s">
        <v>725</v>
      </c>
      <c r="G105" s="233"/>
      <c r="H105" s="236">
        <v>660</v>
      </c>
      <c r="I105" s="237"/>
      <c r="J105" s="233"/>
      <c r="K105" s="233"/>
      <c r="L105" s="238"/>
      <c r="M105" s="239"/>
      <c r="N105" s="240"/>
      <c r="O105" s="240"/>
      <c r="P105" s="240"/>
      <c r="Q105" s="240"/>
      <c r="R105" s="240"/>
      <c r="S105" s="240"/>
      <c r="T105" s="241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T105" s="242" t="s">
        <v>170</v>
      </c>
      <c r="AU105" s="242" t="s">
        <v>83</v>
      </c>
      <c r="AV105" s="13" t="s">
        <v>83</v>
      </c>
      <c r="AW105" s="13" t="s">
        <v>34</v>
      </c>
      <c r="AX105" s="13" t="s">
        <v>73</v>
      </c>
      <c r="AY105" s="242" t="s">
        <v>159</v>
      </c>
    </row>
    <row r="106" s="13" customFormat="1">
      <c r="A106" s="13"/>
      <c r="B106" s="232"/>
      <c r="C106" s="233"/>
      <c r="D106" s="225" t="s">
        <v>170</v>
      </c>
      <c r="E106" s="234" t="s">
        <v>19</v>
      </c>
      <c r="F106" s="235" t="s">
        <v>718</v>
      </c>
      <c r="G106" s="233"/>
      <c r="H106" s="236">
        <v>7.9500000000000002</v>
      </c>
      <c r="I106" s="237"/>
      <c r="J106" s="233"/>
      <c r="K106" s="233"/>
      <c r="L106" s="238"/>
      <c r="M106" s="239"/>
      <c r="N106" s="240"/>
      <c r="O106" s="240"/>
      <c r="P106" s="240"/>
      <c r="Q106" s="240"/>
      <c r="R106" s="240"/>
      <c r="S106" s="240"/>
      <c r="T106" s="241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T106" s="242" t="s">
        <v>170</v>
      </c>
      <c r="AU106" s="242" t="s">
        <v>83</v>
      </c>
      <c r="AV106" s="13" t="s">
        <v>83</v>
      </c>
      <c r="AW106" s="13" t="s">
        <v>34</v>
      </c>
      <c r="AX106" s="13" t="s">
        <v>73</v>
      </c>
      <c r="AY106" s="242" t="s">
        <v>159</v>
      </c>
    </row>
    <row r="107" s="2" customFormat="1" ht="21.75" customHeight="1">
      <c r="A107" s="38"/>
      <c r="B107" s="39"/>
      <c r="C107" s="212" t="s">
        <v>115</v>
      </c>
      <c r="D107" s="212" t="s">
        <v>160</v>
      </c>
      <c r="E107" s="213" t="s">
        <v>193</v>
      </c>
      <c r="F107" s="214" t="s">
        <v>194</v>
      </c>
      <c r="G107" s="215" t="s">
        <v>174</v>
      </c>
      <c r="H107" s="216">
        <v>330</v>
      </c>
      <c r="I107" s="217"/>
      <c r="J107" s="218">
        <f>ROUND(I107*H107,2)</f>
        <v>0</v>
      </c>
      <c r="K107" s="214" t="s">
        <v>164</v>
      </c>
      <c r="L107" s="44"/>
      <c r="M107" s="219" t="s">
        <v>19</v>
      </c>
      <c r="N107" s="220" t="s">
        <v>44</v>
      </c>
      <c r="O107" s="84"/>
      <c r="P107" s="221">
        <f>O107*H107</f>
        <v>0</v>
      </c>
      <c r="Q107" s="221">
        <v>0</v>
      </c>
      <c r="R107" s="221">
        <f>Q107*H107</f>
        <v>0</v>
      </c>
      <c r="S107" s="221">
        <v>0</v>
      </c>
      <c r="T107" s="222">
        <f>S107*H107</f>
        <v>0</v>
      </c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R107" s="223" t="s">
        <v>115</v>
      </c>
      <c r="AT107" s="223" t="s">
        <v>160</v>
      </c>
      <c r="AU107" s="223" t="s">
        <v>83</v>
      </c>
      <c r="AY107" s="17" t="s">
        <v>159</v>
      </c>
      <c r="BE107" s="224">
        <f>IF(N107="základní",J107,0)</f>
        <v>0</v>
      </c>
      <c r="BF107" s="224">
        <f>IF(N107="snížená",J107,0)</f>
        <v>0</v>
      </c>
      <c r="BG107" s="224">
        <f>IF(N107="zákl. přenesená",J107,0)</f>
        <v>0</v>
      </c>
      <c r="BH107" s="224">
        <f>IF(N107="sníž. přenesená",J107,0)</f>
        <v>0</v>
      </c>
      <c r="BI107" s="224">
        <f>IF(N107="nulová",J107,0)</f>
        <v>0</v>
      </c>
      <c r="BJ107" s="17" t="s">
        <v>81</v>
      </c>
      <c r="BK107" s="224">
        <f>ROUND(I107*H107,2)</f>
        <v>0</v>
      </c>
      <c r="BL107" s="17" t="s">
        <v>115</v>
      </c>
      <c r="BM107" s="223" t="s">
        <v>726</v>
      </c>
    </row>
    <row r="108" s="2" customFormat="1">
      <c r="A108" s="38"/>
      <c r="B108" s="39"/>
      <c r="C108" s="40"/>
      <c r="D108" s="225" t="s">
        <v>166</v>
      </c>
      <c r="E108" s="40"/>
      <c r="F108" s="226" t="s">
        <v>196</v>
      </c>
      <c r="G108" s="40"/>
      <c r="H108" s="40"/>
      <c r="I108" s="227"/>
      <c r="J108" s="40"/>
      <c r="K108" s="40"/>
      <c r="L108" s="44"/>
      <c r="M108" s="228"/>
      <c r="N108" s="229"/>
      <c r="O108" s="84"/>
      <c r="P108" s="84"/>
      <c r="Q108" s="84"/>
      <c r="R108" s="84"/>
      <c r="S108" s="84"/>
      <c r="T108" s="85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  <c r="AT108" s="17" t="s">
        <v>166</v>
      </c>
      <c r="AU108" s="17" t="s">
        <v>83</v>
      </c>
    </row>
    <row r="109" s="2" customFormat="1">
      <c r="A109" s="38"/>
      <c r="B109" s="39"/>
      <c r="C109" s="40"/>
      <c r="D109" s="230" t="s">
        <v>168</v>
      </c>
      <c r="E109" s="40"/>
      <c r="F109" s="231" t="s">
        <v>197</v>
      </c>
      <c r="G109" s="40"/>
      <c r="H109" s="40"/>
      <c r="I109" s="227"/>
      <c r="J109" s="40"/>
      <c r="K109" s="40"/>
      <c r="L109" s="44"/>
      <c r="M109" s="228"/>
      <c r="N109" s="229"/>
      <c r="O109" s="84"/>
      <c r="P109" s="84"/>
      <c r="Q109" s="84"/>
      <c r="R109" s="84"/>
      <c r="S109" s="84"/>
      <c r="T109" s="85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  <c r="AT109" s="17" t="s">
        <v>168</v>
      </c>
      <c r="AU109" s="17" t="s">
        <v>83</v>
      </c>
    </row>
    <row r="110" s="13" customFormat="1">
      <c r="A110" s="13"/>
      <c r="B110" s="232"/>
      <c r="C110" s="233"/>
      <c r="D110" s="225" t="s">
        <v>170</v>
      </c>
      <c r="E110" s="234" t="s">
        <v>19</v>
      </c>
      <c r="F110" s="235" t="s">
        <v>727</v>
      </c>
      <c r="G110" s="233"/>
      <c r="H110" s="236">
        <v>165</v>
      </c>
      <c r="I110" s="237"/>
      <c r="J110" s="233"/>
      <c r="K110" s="233"/>
      <c r="L110" s="238"/>
      <c r="M110" s="239"/>
      <c r="N110" s="240"/>
      <c r="O110" s="240"/>
      <c r="P110" s="240"/>
      <c r="Q110" s="240"/>
      <c r="R110" s="240"/>
      <c r="S110" s="240"/>
      <c r="T110" s="241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T110" s="242" t="s">
        <v>170</v>
      </c>
      <c r="AU110" s="242" t="s">
        <v>83</v>
      </c>
      <c r="AV110" s="13" t="s">
        <v>83</v>
      </c>
      <c r="AW110" s="13" t="s">
        <v>34</v>
      </c>
      <c r="AX110" s="13" t="s">
        <v>73</v>
      </c>
      <c r="AY110" s="242" t="s">
        <v>159</v>
      </c>
    </row>
    <row r="111" s="13" customFormat="1">
      <c r="A111" s="13"/>
      <c r="B111" s="232"/>
      <c r="C111" s="233"/>
      <c r="D111" s="225" t="s">
        <v>170</v>
      </c>
      <c r="E111" s="234" t="s">
        <v>19</v>
      </c>
      <c r="F111" s="235" t="s">
        <v>728</v>
      </c>
      <c r="G111" s="233"/>
      <c r="H111" s="236">
        <v>165</v>
      </c>
      <c r="I111" s="237"/>
      <c r="J111" s="233"/>
      <c r="K111" s="233"/>
      <c r="L111" s="238"/>
      <c r="M111" s="239"/>
      <c r="N111" s="240"/>
      <c r="O111" s="240"/>
      <c r="P111" s="240"/>
      <c r="Q111" s="240"/>
      <c r="R111" s="240"/>
      <c r="S111" s="240"/>
      <c r="T111" s="241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T111" s="242" t="s">
        <v>170</v>
      </c>
      <c r="AU111" s="242" t="s">
        <v>83</v>
      </c>
      <c r="AV111" s="13" t="s">
        <v>83</v>
      </c>
      <c r="AW111" s="13" t="s">
        <v>34</v>
      </c>
      <c r="AX111" s="13" t="s">
        <v>73</v>
      </c>
      <c r="AY111" s="242" t="s">
        <v>159</v>
      </c>
    </row>
    <row r="112" s="2" customFormat="1" ht="16.5" customHeight="1">
      <c r="A112" s="38"/>
      <c r="B112" s="39"/>
      <c r="C112" s="212" t="s">
        <v>118</v>
      </c>
      <c r="D112" s="212" t="s">
        <v>160</v>
      </c>
      <c r="E112" s="213" t="s">
        <v>200</v>
      </c>
      <c r="F112" s="214" t="s">
        <v>201</v>
      </c>
      <c r="G112" s="215" t="s">
        <v>174</v>
      </c>
      <c r="H112" s="216">
        <v>172.94999999999999</v>
      </c>
      <c r="I112" s="217"/>
      <c r="J112" s="218">
        <f>ROUND(I112*H112,2)</f>
        <v>0</v>
      </c>
      <c r="K112" s="214" t="s">
        <v>164</v>
      </c>
      <c r="L112" s="44"/>
      <c r="M112" s="219" t="s">
        <v>19</v>
      </c>
      <c r="N112" s="220" t="s">
        <v>44</v>
      </c>
      <c r="O112" s="84"/>
      <c r="P112" s="221">
        <f>O112*H112</f>
        <v>0</v>
      </c>
      <c r="Q112" s="221">
        <v>0</v>
      </c>
      <c r="R112" s="221">
        <f>Q112*H112</f>
        <v>0</v>
      </c>
      <c r="S112" s="221">
        <v>0</v>
      </c>
      <c r="T112" s="222">
        <f>S112*H112</f>
        <v>0</v>
      </c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  <c r="AR112" s="223" t="s">
        <v>115</v>
      </c>
      <c r="AT112" s="223" t="s">
        <v>160</v>
      </c>
      <c r="AU112" s="223" t="s">
        <v>83</v>
      </c>
      <c r="AY112" s="17" t="s">
        <v>159</v>
      </c>
      <c r="BE112" s="224">
        <f>IF(N112="základní",J112,0)</f>
        <v>0</v>
      </c>
      <c r="BF112" s="224">
        <f>IF(N112="snížená",J112,0)</f>
        <v>0</v>
      </c>
      <c r="BG112" s="224">
        <f>IF(N112="zákl. přenesená",J112,0)</f>
        <v>0</v>
      </c>
      <c r="BH112" s="224">
        <f>IF(N112="sníž. přenesená",J112,0)</f>
        <v>0</v>
      </c>
      <c r="BI112" s="224">
        <f>IF(N112="nulová",J112,0)</f>
        <v>0</v>
      </c>
      <c r="BJ112" s="17" t="s">
        <v>81</v>
      </c>
      <c r="BK112" s="224">
        <f>ROUND(I112*H112,2)</f>
        <v>0</v>
      </c>
      <c r="BL112" s="17" t="s">
        <v>115</v>
      </c>
      <c r="BM112" s="223" t="s">
        <v>729</v>
      </c>
    </row>
    <row r="113" s="2" customFormat="1">
      <c r="A113" s="38"/>
      <c r="B113" s="39"/>
      <c r="C113" s="40"/>
      <c r="D113" s="225" t="s">
        <v>166</v>
      </c>
      <c r="E113" s="40"/>
      <c r="F113" s="226" t="s">
        <v>203</v>
      </c>
      <c r="G113" s="40"/>
      <c r="H113" s="40"/>
      <c r="I113" s="227"/>
      <c r="J113" s="40"/>
      <c r="K113" s="40"/>
      <c r="L113" s="44"/>
      <c r="M113" s="228"/>
      <c r="N113" s="229"/>
      <c r="O113" s="84"/>
      <c r="P113" s="84"/>
      <c r="Q113" s="84"/>
      <c r="R113" s="84"/>
      <c r="S113" s="84"/>
      <c r="T113" s="85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  <c r="AT113" s="17" t="s">
        <v>166</v>
      </c>
      <c r="AU113" s="17" t="s">
        <v>83</v>
      </c>
    </row>
    <row r="114" s="2" customFormat="1">
      <c r="A114" s="38"/>
      <c r="B114" s="39"/>
      <c r="C114" s="40"/>
      <c r="D114" s="230" t="s">
        <v>168</v>
      </c>
      <c r="E114" s="40"/>
      <c r="F114" s="231" t="s">
        <v>204</v>
      </c>
      <c r="G114" s="40"/>
      <c r="H114" s="40"/>
      <c r="I114" s="227"/>
      <c r="J114" s="40"/>
      <c r="K114" s="40"/>
      <c r="L114" s="44"/>
      <c r="M114" s="228"/>
      <c r="N114" s="229"/>
      <c r="O114" s="84"/>
      <c r="P114" s="84"/>
      <c r="Q114" s="84"/>
      <c r="R114" s="84"/>
      <c r="S114" s="84"/>
      <c r="T114" s="85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  <c r="AT114" s="17" t="s">
        <v>168</v>
      </c>
      <c r="AU114" s="17" t="s">
        <v>83</v>
      </c>
    </row>
    <row r="115" s="13" customFormat="1">
      <c r="A115" s="13"/>
      <c r="B115" s="232"/>
      <c r="C115" s="233"/>
      <c r="D115" s="225" t="s">
        <v>170</v>
      </c>
      <c r="E115" s="234" t="s">
        <v>19</v>
      </c>
      <c r="F115" s="235" t="s">
        <v>717</v>
      </c>
      <c r="G115" s="233"/>
      <c r="H115" s="236">
        <v>165</v>
      </c>
      <c r="I115" s="237"/>
      <c r="J115" s="233"/>
      <c r="K115" s="233"/>
      <c r="L115" s="238"/>
      <c r="M115" s="239"/>
      <c r="N115" s="240"/>
      <c r="O115" s="240"/>
      <c r="P115" s="240"/>
      <c r="Q115" s="240"/>
      <c r="R115" s="240"/>
      <c r="S115" s="240"/>
      <c r="T115" s="241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T115" s="242" t="s">
        <v>170</v>
      </c>
      <c r="AU115" s="242" t="s">
        <v>83</v>
      </c>
      <c r="AV115" s="13" t="s">
        <v>83</v>
      </c>
      <c r="AW115" s="13" t="s">
        <v>34</v>
      </c>
      <c r="AX115" s="13" t="s">
        <v>73</v>
      </c>
      <c r="AY115" s="242" t="s">
        <v>159</v>
      </c>
    </row>
    <row r="116" s="13" customFormat="1">
      <c r="A116" s="13"/>
      <c r="B116" s="232"/>
      <c r="C116" s="233"/>
      <c r="D116" s="225" t="s">
        <v>170</v>
      </c>
      <c r="E116" s="234" t="s">
        <v>19</v>
      </c>
      <c r="F116" s="235" t="s">
        <v>718</v>
      </c>
      <c r="G116" s="233"/>
      <c r="H116" s="236">
        <v>7.9500000000000002</v>
      </c>
      <c r="I116" s="237"/>
      <c r="J116" s="233"/>
      <c r="K116" s="233"/>
      <c r="L116" s="238"/>
      <c r="M116" s="239"/>
      <c r="N116" s="240"/>
      <c r="O116" s="240"/>
      <c r="P116" s="240"/>
      <c r="Q116" s="240"/>
      <c r="R116" s="240"/>
      <c r="S116" s="240"/>
      <c r="T116" s="241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T116" s="242" t="s">
        <v>170</v>
      </c>
      <c r="AU116" s="242" t="s">
        <v>83</v>
      </c>
      <c r="AV116" s="13" t="s">
        <v>83</v>
      </c>
      <c r="AW116" s="13" t="s">
        <v>34</v>
      </c>
      <c r="AX116" s="13" t="s">
        <v>73</v>
      </c>
      <c r="AY116" s="242" t="s">
        <v>159</v>
      </c>
    </row>
    <row r="117" s="2" customFormat="1" ht="21.75" customHeight="1">
      <c r="A117" s="38"/>
      <c r="B117" s="39"/>
      <c r="C117" s="212" t="s">
        <v>206</v>
      </c>
      <c r="D117" s="212" t="s">
        <v>160</v>
      </c>
      <c r="E117" s="213" t="s">
        <v>207</v>
      </c>
      <c r="F117" s="214" t="s">
        <v>208</v>
      </c>
      <c r="G117" s="215" t="s">
        <v>174</v>
      </c>
      <c r="H117" s="216">
        <v>172.94999999999999</v>
      </c>
      <c r="I117" s="217"/>
      <c r="J117" s="218">
        <f>ROUND(I117*H117,2)</f>
        <v>0</v>
      </c>
      <c r="K117" s="214" t="s">
        <v>164</v>
      </c>
      <c r="L117" s="44"/>
      <c r="M117" s="219" t="s">
        <v>19</v>
      </c>
      <c r="N117" s="220" t="s">
        <v>44</v>
      </c>
      <c r="O117" s="84"/>
      <c r="P117" s="221">
        <f>O117*H117</f>
        <v>0</v>
      </c>
      <c r="Q117" s="221">
        <v>0</v>
      </c>
      <c r="R117" s="221">
        <f>Q117*H117</f>
        <v>0</v>
      </c>
      <c r="S117" s="221">
        <v>0</v>
      </c>
      <c r="T117" s="222">
        <f>S117*H117</f>
        <v>0</v>
      </c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  <c r="AR117" s="223" t="s">
        <v>115</v>
      </c>
      <c r="AT117" s="223" t="s">
        <v>160</v>
      </c>
      <c r="AU117" s="223" t="s">
        <v>83</v>
      </c>
      <c r="AY117" s="17" t="s">
        <v>159</v>
      </c>
      <c r="BE117" s="224">
        <f>IF(N117="základní",J117,0)</f>
        <v>0</v>
      </c>
      <c r="BF117" s="224">
        <f>IF(N117="snížená",J117,0)</f>
        <v>0</v>
      </c>
      <c r="BG117" s="224">
        <f>IF(N117="zákl. přenesená",J117,0)</f>
        <v>0</v>
      </c>
      <c r="BH117" s="224">
        <f>IF(N117="sníž. přenesená",J117,0)</f>
        <v>0</v>
      </c>
      <c r="BI117" s="224">
        <f>IF(N117="nulová",J117,0)</f>
        <v>0</v>
      </c>
      <c r="BJ117" s="17" t="s">
        <v>81</v>
      </c>
      <c r="BK117" s="224">
        <f>ROUND(I117*H117,2)</f>
        <v>0</v>
      </c>
      <c r="BL117" s="17" t="s">
        <v>115</v>
      </c>
      <c r="BM117" s="223" t="s">
        <v>730</v>
      </c>
    </row>
    <row r="118" s="2" customFormat="1">
      <c r="A118" s="38"/>
      <c r="B118" s="39"/>
      <c r="C118" s="40"/>
      <c r="D118" s="225" t="s">
        <v>166</v>
      </c>
      <c r="E118" s="40"/>
      <c r="F118" s="226" t="s">
        <v>210</v>
      </c>
      <c r="G118" s="40"/>
      <c r="H118" s="40"/>
      <c r="I118" s="227"/>
      <c r="J118" s="40"/>
      <c r="K118" s="40"/>
      <c r="L118" s="44"/>
      <c r="M118" s="228"/>
      <c r="N118" s="229"/>
      <c r="O118" s="84"/>
      <c r="P118" s="84"/>
      <c r="Q118" s="84"/>
      <c r="R118" s="84"/>
      <c r="S118" s="84"/>
      <c r="T118" s="85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T118" s="17" t="s">
        <v>166</v>
      </c>
      <c r="AU118" s="17" t="s">
        <v>83</v>
      </c>
    </row>
    <row r="119" s="2" customFormat="1">
      <c r="A119" s="38"/>
      <c r="B119" s="39"/>
      <c r="C119" s="40"/>
      <c r="D119" s="230" t="s">
        <v>168</v>
      </c>
      <c r="E119" s="40"/>
      <c r="F119" s="231" t="s">
        <v>211</v>
      </c>
      <c r="G119" s="40"/>
      <c r="H119" s="40"/>
      <c r="I119" s="227"/>
      <c r="J119" s="40"/>
      <c r="K119" s="40"/>
      <c r="L119" s="44"/>
      <c r="M119" s="228"/>
      <c r="N119" s="229"/>
      <c r="O119" s="84"/>
      <c r="P119" s="84"/>
      <c r="Q119" s="84"/>
      <c r="R119" s="84"/>
      <c r="S119" s="84"/>
      <c r="T119" s="85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T119" s="17" t="s">
        <v>168</v>
      </c>
      <c r="AU119" s="17" t="s">
        <v>83</v>
      </c>
    </row>
    <row r="120" s="13" customFormat="1">
      <c r="A120" s="13"/>
      <c r="B120" s="232"/>
      <c r="C120" s="233"/>
      <c r="D120" s="225" t="s">
        <v>170</v>
      </c>
      <c r="E120" s="234" t="s">
        <v>19</v>
      </c>
      <c r="F120" s="235" t="s">
        <v>717</v>
      </c>
      <c r="G120" s="233"/>
      <c r="H120" s="236">
        <v>165</v>
      </c>
      <c r="I120" s="237"/>
      <c r="J120" s="233"/>
      <c r="K120" s="233"/>
      <c r="L120" s="238"/>
      <c r="M120" s="239"/>
      <c r="N120" s="240"/>
      <c r="O120" s="240"/>
      <c r="P120" s="240"/>
      <c r="Q120" s="240"/>
      <c r="R120" s="240"/>
      <c r="S120" s="240"/>
      <c r="T120" s="241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T120" s="242" t="s">
        <v>170</v>
      </c>
      <c r="AU120" s="242" t="s">
        <v>83</v>
      </c>
      <c r="AV120" s="13" t="s">
        <v>83</v>
      </c>
      <c r="AW120" s="13" t="s">
        <v>34</v>
      </c>
      <c r="AX120" s="13" t="s">
        <v>73</v>
      </c>
      <c r="AY120" s="242" t="s">
        <v>159</v>
      </c>
    </row>
    <row r="121" s="13" customFormat="1">
      <c r="A121" s="13"/>
      <c r="B121" s="232"/>
      <c r="C121" s="233"/>
      <c r="D121" s="225" t="s">
        <v>170</v>
      </c>
      <c r="E121" s="234" t="s">
        <v>19</v>
      </c>
      <c r="F121" s="235" t="s">
        <v>718</v>
      </c>
      <c r="G121" s="233"/>
      <c r="H121" s="236">
        <v>7.9500000000000002</v>
      </c>
      <c r="I121" s="237"/>
      <c r="J121" s="233"/>
      <c r="K121" s="233"/>
      <c r="L121" s="238"/>
      <c r="M121" s="239"/>
      <c r="N121" s="240"/>
      <c r="O121" s="240"/>
      <c r="P121" s="240"/>
      <c r="Q121" s="240"/>
      <c r="R121" s="240"/>
      <c r="S121" s="240"/>
      <c r="T121" s="241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T121" s="242" t="s">
        <v>170</v>
      </c>
      <c r="AU121" s="242" t="s">
        <v>83</v>
      </c>
      <c r="AV121" s="13" t="s">
        <v>83</v>
      </c>
      <c r="AW121" s="13" t="s">
        <v>34</v>
      </c>
      <c r="AX121" s="13" t="s">
        <v>73</v>
      </c>
      <c r="AY121" s="242" t="s">
        <v>159</v>
      </c>
    </row>
    <row r="122" s="2" customFormat="1" ht="24.15" customHeight="1">
      <c r="A122" s="38"/>
      <c r="B122" s="39"/>
      <c r="C122" s="212" t="s">
        <v>212</v>
      </c>
      <c r="D122" s="212" t="s">
        <v>160</v>
      </c>
      <c r="E122" s="213" t="s">
        <v>213</v>
      </c>
      <c r="F122" s="214" t="s">
        <v>214</v>
      </c>
      <c r="G122" s="215" t="s">
        <v>174</v>
      </c>
      <c r="H122" s="216">
        <v>4496.6999999999998</v>
      </c>
      <c r="I122" s="217"/>
      <c r="J122" s="218">
        <f>ROUND(I122*H122,2)</f>
        <v>0</v>
      </c>
      <c r="K122" s="214" t="s">
        <v>164</v>
      </c>
      <c r="L122" s="44"/>
      <c r="M122" s="219" t="s">
        <v>19</v>
      </c>
      <c r="N122" s="220" t="s">
        <v>44</v>
      </c>
      <c r="O122" s="84"/>
      <c r="P122" s="221">
        <f>O122*H122</f>
        <v>0</v>
      </c>
      <c r="Q122" s="221">
        <v>0</v>
      </c>
      <c r="R122" s="221">
        <f>Q122*H122</f>
        <v>0</v>
      </c>
      <c r="S122" s="221">
        <v>0</v>
      </c>
      <c r="T122" s="222">
        <f>S122*H122</f>
        <v>0</v>
      </c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R122" s="223" t="s">
        <v>115</v>
      </c>
      <c r="AT122" s="223" t="s">
        <v>160</v>
      </c>
      <c r="AU122" s="223" t="s">
        <v>83</v>
      </c>
      <c r="AY122" s="17" t="s">
        <v>159</v>
      </c>
      <c r="BE122" s="224">
        <f>IF(N122="základní",J122,0)</f>
        <v>0</v>
      </c>
      <c r="BF122" s="224">
        <f>IF(N122="snížená",J122,0)</f>
        <v>0</v>
      </c>
      <c r="BG122" s="224">
        <f>IF(N122="zákl. přenesená",J122,0)</f>
        <v>0</v>
      </c>
      <c r="BH122" s="224">
        <f>IF(N122="sníž. přenesená",J122,0)</f>
        <v>0</v>
      </c>
      <c r="BI122" s="224">
        <f>IF(N122="nulová",J122,0)</f>
        <v>0</v>
      </c>
      <c r="BJ122" s="17" t="s">
        <v>81</v>
      </c>
      <c r="BK122" s="224">
        <f>ROUND(I122*H122,2)</f>
        <v>0</v>
      </c>
      <c r="BL122" s="17" t="s">
        <v>115</v>
      </c>
      <c r="BM122" s="223" t="s">
        <v>731</v>
      </c>
    </row>
    <row r="123" s="2" customFormat="1">
      <c r="A123" s="38"/>
      <c r="B123" s="39"/>
      <c r="C123" s="40"/>
      <c r="D123" s="225" t="s">
        <v>166</v>
      </c>
      <c r="E123" s="40"/>
      <c r="F123" s="226" t="s">
        <v>216</v>
      </c>
      <c r="G123" s="40"/>
      <c r="H123" s="40"/>
      <c r="I123" s="227"/>
      <c r="J123" s="40"/>
      <c r="K123" s="40"/>
      <c r="L123" s="44"/>
      <c r="M123" s="228"/>
      <c r="N123" s="229"/>
      <c r="O123" s="84"/>
      <c r="P123" s="84"/>
      <c r="Q123" s="84"/>
      <c r="R123" s="84"/>
      <c r="S123" s="84"/>
      <c r="T123" s="85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T123" s="17" t="s">
        <v>166</v>
      </c>
      <c r="AU123" s="17" t="s">
        <v>83</v>
      </c>
    </row>
    <row r="124" s="2" customFormat="1">
      <c r="A124" s="38"/>
      <c r="B124" s="39"/>
      <c r="C124" s="40"/>
      <c r="D124" s="230" t="s">
        <v>168</v>
      </c>
      <c r="E124" s="40"/>
      <c r="F124" s="231" t="s">
        <v>217</v>
      </c>
      <c r="G124" s="40"/>
      <c r="H124" s="40"/>
      <c r="I124" s="227"/>
      <c r="J124" s="40"/>
      <c r="K124" s="40"/>
      <c r="L124" s="44"/>
      <c r="M124" s="228"/>
      <c r="N124" s="229"/>
      <c r="O124" s="84"/>
      <c r="P124" s="84"/>
      <c r="Q124" s="84"/>
      <c r="R124" s="84"/>
      <c r="S124" s="84"/>
      <c r="T124" s="85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T124" s="17" t="s">
        <v>168</v>
      </c>
      <c r="AU124" s="17" t="s">
        <v>83</v>
      </c>
    </row>
    <row r="125" s="13" customFormat="1">
      <c r="A125" s="13"/>
      <c r="B125" s="232"/>
      <c r="C125" s="233"/>
      <c r="D125" s="225" t="s">
        <v>170</v>
      </c>
      <c r="E125" s="234" t="s">
        <v>19</v>
      </c>
      <c r="F125" s="235" t="s">
        <v>732</v>
      </c>
      <c r="G125" s="233"/>
      <c r="H125" s="236">
        <v>4290</v>
      </c>
      <c r="I125" s="237"/>
      <c r="J125" s="233"/>
      <c r="K125" s="233"/>
      <c r="L125" s="238"/>
      <c r="M125" s="239"/>
      <c r="N125" s="240"/>
      <c r="O125" s="240"/>
      <c r="P125" s="240"/>
      <c r="Q125" s="240"/>
      <c r="R125" s="240"/>
      <c r="S125" s="240"/>
      <c r="T125" s="241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T125" s="242" t="s">
        <v>170</v>
      </c>
      <c r="AU125" s="242" t="s">
        <v>83</v>
      </c>
      <c r="AV125" s="13" t="s">
        <v>83</v>
      </c>
      <c r="AW125" s="13" t="s">
        <v>34</v>
      </c>
      <c r="AX125" s="13" t="s">
        <v>73</v>
      </c>
      <c r="AY125" s="242" t="s">
        <v>159</v>
      </c>
    </row>
    <row r="126" s="13" customFormat="1">
      <c r="A126" s="13"/>
      <c r="B126" s="232"/>
      <c r="C126" s="233"/>
      <c r="D126" s="225" t="s">
        <v>170</v>
      </c>
      <c r="E126" s="234" t="s">
        <v>19</v>
      </c>
      <c r="F126" s="235" t="s">
        <v>733</v>
      </c>
      <c r="G126" s="233"/>
      <c r="H126" s="236">
        <v>206.69999999999999</v>
      </c>
      <c r="I126" s="237"/>
      <c r="J126" s="233"/>
      <c r="K126" s="233"/>
      <c r="L126" s="238"/>
      <c r="M126" s="239"/>
      <c r="N126" s="240"/>
      <c r="O126" s="240"/>
      <c r="P126" s="240"/>
      <c r="Q126" s="240"/>
      <c r="R126" s="240"/>
      <c r="S126" s="240"/>
      <c r="T126" s="241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T126" s="242" t="s">
        <v>170</v>
      </c>
      <c r="AU126" s="242" t="s">
        <v>83</v>
      </c>
      <c r="AV126" s="13" t="s">
        <v>83</v>
      </c>
      <c r="AW126" s="13" t="s">
        <v>34</v>
      </c>
      <c r="AX126" s="13" t="s">
        <v>73</v>
      </c>
      <c r="AY126" s="242" t="s">
        <v>159</v>
      </c>
    </row>
    <row r="127" s="2" customFormat="1" ht="21.75" customHeight="1">
      <c r="A127" s="38"/>
      <c r="B127" s="39"/>
      <c r="C127" s="212" t="s">
        <v>219</v>
      </c>
      <c r="D127" s="212" t="s">
        <v>160</v>
      </c>
      <c r="E127" s="213" t="s">
        <v>220</v>
      </c>
      <c r="F127" s="214" t="s">
        <v>221</v>
      </c>
      <c r="G127" s="215" t="s">
        <v>174</v>
      </c>
      <c r="H127" s="216">
        <v>660</v>
      </c>
      <c r="I127" s="217"/>
      <c r="J127" s="218">
        <f>ROUND(I127*H127,2)</f>
        <v>0</v>
      </c>
      <c r="K127" s="214" t="s">
        <v>164</v>
      </c>
      <c r="L127" s="44"/>
      <c r="M127" s="219" t="s">
        <v>19</v>
      </c>
      <c r="N127" s="220" t="s">
        <v>44</v>
      </c>
      <c r="O127" s="84"/>
      <c r="P127" s="221">
        <f>O127*H127</f>
        <v>0</v>
      </c>
      <c r="Q127" s="221">
        <v>0</v>
      </c>
      <c r="R127" s="221">
        <f>Q127*H127</f>
        <v>0</v>
      </c>
      <c r="S127" s="221">
        <v>0</v>
      </c>
      <c r="T127" s="222">
        <f>S127*H127</f>
        <v>0</v>
      </c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R127" s="223" t="s">
        <v>115</v>
      </c>
      <c r="AT127" s="223" t="s">
        <v>160</v>
      </c>
      <c r="AU127" s="223" t="s">
        <v>83</v>
      </c>
      <c r="AY127" s="17" t="s">
        <v>159</v>
      </c>
      <c r="BE127" s="224">
        <f>IF(N127="základní",J127,0)</f>
        <v>0</v>
      </c>
      <c r="BF127" s="224">
        <f>IF(N127="snížená",J127,0)</f>
        <v>0</v>
      </c>
      <c r="BG127" s="224">
        <f>IF(N127="zákl. přenesená",J127,0)</f>
        <v>0</v>
      </c>
      <c r="BH127" s="224">
        <f>IF(N127="sníž. přenesená",J127,0)</f>
        <v>0</v>
      </c>
      <c r="BI127" s="224">
        <f>IF(N127="nulová",J127,0)</f>
        <v>0</v>
      </c>
      <c r="BJ127" s="17" t="s">
        <v>81</v>
      </c>
      <c r="BK127" s="224">
        <f>ROUND(I127*H127,2)</f>
        <v>0</v>
      </c>
      <c r="BL127" s="17" t="s">
        <v>115</v>
      </c>
      <c r="BM127" s="223" t="s">
        <v>734</v>
      </c>
    </row>
    <row r="128" s="2" customFormat="1">
      <c r="A128" s="38"/>
      <c r="B128" s="39"/>
      <c r="C128" s="40"/>
      <c r="D128" s="225" t="s">
        <v>166</v>
      </c>
      <c r="E128" s="40"/>
      <c r="F128" s="226" t="s">
        <v>223</v>
      </c>
      <c r="G128" s="40"/>
      <c r="H128" s="40"/>
      <c r="I128" s="227"/>
      <c r="J128" s="40"/>
      <c r="K128" s="40"/>
      <c r="L128" s="44"/>
      <c r="M128" s="228"/>
      <c r="N128" s="229"/>
      <c r="O128" s="84"/>
      <c r="P128" s="84"/>
      <c r="Q128" s="84"/>
      <c r="R128" s="84"/>
      <c r="S128" s="84"/>
      <c r="T128" s="85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T128" s="17" t="s">
        <v>166</v>
      </c>
      <c r="AU128" s="17" t="s">
        <v>83</v>
      </c>
    </row>
    <row r="129" s="2" customFormat="1">
      <c r="A129" s="38"/>
      <c r="B129" s="39"/>
      <c r="C129" s="40"/>
      <c r="D129" s="230" t="s">
        <v>168</v>
      </c>
      <c r="E129" s="40"/>
      <c r="F129" s="231" t="s">
        <v>224</v>
      </c>
      <c r="G129" s="40"/>
      <c r="H129" s="40"/>
      <c r="I129" s="227"/>
      <c r="J129" s="40"/>
      <c r="K129" s="40"/>
      <c r="L129" s="44"/>
      <c r="M129" s="228"/>
      <c r="N129" s="229"/>
      <c r="O129" s="84"/>
      <c r="P129" s="84"/>
      <c r="Q129" s="84"/>
      <c r="R129" s="84"/>
      <c r="S129" s="84"/>
      <c r="T129" s="85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T129" s="17" t="s">
        <v>168</v>
      </c>
      <c r="AU129" s="17" t="s">
        <v>83</v>
      </c>
    </row>
    <row r="130" s="2" customFormat="1" ht="24.15" customHeight="1">
      <c r="A130" s="38"/>
      <c r="B130" s="39"/>
      <c r="C130" s="212" t="s">
        <v>225</v>
      </c>
      <c r="D130" s="212" t="s">
        <v>160</v>
      </c>
      <c r="E130" s="213" t="s">
        <v>226</v>
      </c>
      <c r="F130" s="214" t="s">
        <v>227</v>
      </c>
      <c r="G130" s="215" t="s">
        <v>174</v>
      </c>
      <c r="H130" s="216">
        <v>17160</v>
      </c>
      <c r="I130" s="217"/>
      <c r="J130" s="218">
        <f>ROUND(I130*H130,2)</f>
        <v>0</v>
      </c>
      <c r="K130" s="214" t="s">
        <v>164</v>
      </c>
      <c r="L130" s="44"/>
      <c r="M130" s="219" t="s">
        <v>19</v>
      </c>
      <c r="N130" s="220" t="s">
        <v>44</v>
      </c>
      <c r="O130" s="84"/>
      <c r="P130" s="221">
        <f>O130*H130</f>
        <v>0</v>
      </c>
      <c r="Q130" s="221">
        <v>0</v>
      </c>
      <c r="R130" s="221">
        <f>Q130*H130</f>
        <v>0</v>
      </c>
      <c r="S130" s="221">
        <v>0</v>
      </c>
      <c r="T130" s="222">
        <f>S130*H130</f>
        <v>0</v>
      </c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R130" s="223" t="s">
        <v>115</v>
      </c>
      <c r="AT130" s="223" t="s">
        <v>160</v>
      </c>
      <c r="AU130" s="223" t="s">
        <v>83</v>
      </c>
      <c r="AY130" s="17" t="s">
        <v>159</v>
      </c>
      <c r="BE130" s="224">
        <f>IF(N130="základní",J130,0)</f>
        <v>0</v>
      </c>
      <c r="BF130" s="224">
        <f>IF(N130="snížená",J130,0)</f>
        <v>0</v>
      </c>
      <c r="BG130" s="224">
        <f>IF(N130="zákl. přenesená",J130,0)</f>
        <v>0</v>
      </c>
      <c r="BH130" s="224">
        <f>IF(N130="sníž. přenesená",J130,0)</f>
        <v>0</v>
      </c>
      <c r="BI130" s="224">
        <f>IF(N130="nulová",J130,0)</f>
        <v>0</v>
      </c>
      <c r="BJ130" s="17" t="s">
        <v>81</v>
      </c>
      <c r="BK130" s="224">
        <f>ROUND(I130*H130,2)</f>
        <v>0</v>
      </c>
      <c r="BL130" s="17" t="s">
        <v>115</v>
      </c>
      <c r="BM130" s="223" t="s">
        <v>735</v>
      </c>
    </row>
    <row r="131" s="2" customFormat="1">
      <c r="A131" s="38"/>
      <c r="B131" s="39"/>
      <c r="C131" s="40"/>
      <c r="D131" s="225" t="s">
        <v>166</v>
      </c>
      <c r="E131" s="40"/>
      <c r="F131" s="226" t="s">
        <v>229</v>
      </c>
      <c r="G131" s="40"/>
      <c r="H131" s="40"/>
      <c r="I131" s="227"/>
      <c r="J131" s="40"/>
      <c r="K131" s="40"/>
      <c r="L131" s="44"/>
      <c r="M131" s="228"/>
      <c r="N131" s="229"/>
      <c r="O131" s="84"/>
      <c r="P131" s="84"/>
      <c r="Q131" s="84"/>
      <c r="R131" s="84"/>
      <c r="S131" s="84"/>
      <c r="T131" s="85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T131" s="17" t="s">
        <v>166</v>
      </c>
      <c r="AU131" s="17" t="s">
        <v>83</v>
      </c>
    </row>
    <row r="132" s="2" customFormat="1">
      <c r="A132" s="38"/>
      <c r="B132" s="39"/>
      <c r="C132" s="40"/>
      <c r="D132" s="230" t="s">
        <v>168</v>
      </c>
      <c r="E132" s="40"/>
      <c r="F132" s="231" t="s">
        <v>230</v>
      </c>
      <c r="G132" s="40"/>
      <c r="H132" s="40"/>
      <c r="I132" s="227"/>
      <c r="J132" s="40"/>
      <c r="K132" s="40"/>
      <c r="L132" s="44"/>
      <c r="M132" s="228"/>
      <c r="N132" s="229"/>
      <c r="O132" s="84"/>
      <c r="P132" s="84"/>
      <c r="Q132" s="84"/>
      <c r="R132" s="84"/>
      <c r="S132" s="84"/>
      <c r="T132" s="85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T132" s="17" t="s">
        <v>168</v>
      </c>
      <c r="AU132" s="17" t="s">
        <v>83</v>
      </c>
    </row>
    <row r="133" s="13" customFormat="1">
      <c r="A133" s="13"/>
      <c r="B133" s="232"/>
      <c r="C133" s="233"/>
      <c r="D133" s="225" t="s">
        <v>170</v>
      </c>
      <c r="E133" s="234" t="s">
        <v>19</v>
      </c>
      <c r="F133" s="235" t="s">
        <v>736</v>
      </c>
      <c r="G133" s="233"/>
      <c r="H133" s="236">
        <v>17160</v>
      </c>
      <c r="I133" s="237"/>
      <c r="J133" s="233"/>
      <c r="K133" s="233"/>
      <c r="L133" s="238"/>
      <c r="M133" s="239"/>
      <c r="N133" s="240"/>
      <c r="O133" s="240"/>
      <c r="P133" s="240"/>
      <c r="Q133" s="240"/>
      <c r="R133" s="240"/>
      <c r="S133" s="240"/>
      <c r="T133" s="241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42" t="s">
        <v>170</v>
      </c>
      <c r="AU133" s="242" t="s">
        <v>83</v>
      </c>
      <c r="AV133" s="13" t="s">
        <v>83</v>
      </c>
      <c r="AW133" s="13" t="s">
        <v>34</v>
      </c>
      <c r="AX133" s="13" t="s">
        <v>73</v>
      </c>
      <c r="AY133" s="242" t="s">
        <v>159</v>
      </c>
    </row>
    <row r="134" s="2" customFormat="1" ht="16.5" customHeight="1">
      <c r="A134" s="38"/>
      <c r="B134" s="39"/>
      <c r="C134" s="212" t="s">
        <v>232</v>
      </c>
      <c r="D134" s="212" t="s">
        <v>160</v>
      </c>
      <c r="E134" s="213" t="s">
        <v>233</v>
      </c>
      <c r="F134" s="214" t="s">
        <v>234</v>
      </c>
      <c r="G134" s="215" t="s">
        <v>174</v>
      </c>
      <c r="H134" s="216">
        <v>825</v>
      </c>
      <c r="I134" s="217"/>
      <c r="J134" s="218">
        <f>ROUND(I134*H134,2)</f>
        <v>0</v>
      </c>
      <c r="K134" s="214" t="s">
        <v>164</v>
      </c>
      <c r="L134" s="44"/>
      <c r="M134" s="219" t="s">
        <v>19</v>
      </c>
      <c r="N134" s="220" t="s">
        <v>44</v>
      </c>
      <c r="O134" s="84"/>
      <c r="P134" s="221">
        <f>O134*H134</f>
        <v>0</v>
      </c>
      <c r="Q134" s="221">
        <v>0</v>
      </c>
      <c r="R134" s="221">
        <f>Q134*H134</f>
        <v>0</v>
      </c>
      <c r="S134" s="221">
        <v>0</v>
      </c>
      <c r="T134" s="222">
        <f>S134*H134</f>
        <v>0</v>
      </c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R134" s="223" t="s">
        <v>115</v>
      </c>
      <c r="AT134" s="223" t="s">
        <v>160</v>
      </c>
      <c r="AU134" s="223" t="s">
        <v>83</v>
      </c>
      <c r="AY134" s="17" t="s">
        <v>159</v>
      </c>
      <c r="BE134" s="224">
        <f>IF(N134="základní",J134,0)</f>
        <v>0</v>
      </c>
      <c r="BF134" s="224">
        <f>IF(N134="snížená",J134,0)</f>
        <v>0</v>
      </c>
      <c r="BG134" s="224">
        <f>IF(N134="zákl. přenesená",J134,0)</f>
        <v>0</v>
      </c>
      <c r="BH134" s="224">
        <f>IF(N134="sníž. přenesená",J134,0)</f>
        <v>0</v>
      </c>
      <c r="BI134" s="224">
        <f>IF(N134="nulová",J134,0)</f>
        <v>0</v>
      </c>
      <c r="BJ134" s="17" t="s">
        <v>81</v>
      </c>
      <c r="BK134" s="224">
        <f>ROUND(I134*H134,2)</f>
        <v>0</v>
      </c>
      <c r="BL134" s="17" t="s">
        <v>115</v>
      </c>
      <c r="BM134" s="223" t="s">
        <v>737</v>
      </c>
    </row>
    <row r="135" s="2" customFormat="1">
      <c r="A135" s="38"/>
      <c r="B135" s="39"/>
      <c r="C135" s="40"/>
      <c r="D135" s="225" t="s">
        <v>166</v>
      </c>
      <c r="E135" s="40"/>
      <c r="F135" s="226" t="s">
        <v>236</v>
      </c>
      <c r="G135" s="40"/>
      <c r="H135" s="40"/>
      <c r="I135" s="227"/>
      <c r="J135" s="40"/>
      <c r="K135" s="40"/>
      <c r="L135" s="44"/>
      <c r="M135" s="228"/>
      <c r="N135" s="229"/>
      <c r="O135" s="84"/>
      <c r="P135" s="84"/>
      <c r="Q135" s="84"/>
      <c r="R135" s="84"/>
      <c r="S135" s="84"/>
      <c r="T135" s="85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T135" s="17" t="s">
        <v>166</v>
      </c>
      <c r="AU135" s="17" t="s">
        <v>83</v>
      </c>
    </row>
    <row r="136" s="2" customFormat="1">
      <c r="A136" s="38"/>
      <c r="B136" s="39"/>
      <c r="C136" s="40"/>
      <c r="D136" s="230" t="s">
        <v>168</v>
      </c>
      <c r="E136" s="40"/>
      <c r="F136" s="231" t="s">
        <v>237</v>
      </c>
      <c r="G136" s="40"/>
      <c r="H136" s="40"/>
      <c r="I136" s="227"/>
      <c r="J136" s="40"/>
      <c r="K136" s="40"/>
      <c r="L136" s="44"/>
      <c r="M136" s="228"/>
      <c r="N136" s="229"/>
      <c r="O136" s="84"/>
      <c r="P136" s="84"/>
      <c r="Q136" s="84"/>
      <c r="R136" s="84"/>
      <c r="S136" s="84"/>
      <c r="T136" s="85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T136" s="17" t="s">
        <v>168</v>
      </c>
      <c r="AU136" s="17" t="s">
        <v>83</v>
      </c>
    </row>
    <row r="137" s="13" customFormat="1">
      <c r="A137" s="13"/>
      <c r="B137" s="232"/>
      <c r="C137" s="233"/>
      <c r="D137" s="225" t="s">
        <v>170</v>
      </c>
      <c r="E137" s="234" t="s">
        <v>19</v>
      </c>
      <c r="F137" s="235" t="s">
        <v>738</v>
      </c>
      <c r="G137" s="233"/>
      <c r="H137" s="236">
        <v>825</v>
      </c>
      <c r="I137" s="237"/>
      <c r="J137" s="233"/>
      <c r="K137" s="233"/>
      <c r="L137" s="238"/>
      <c r="M137" s="239"/>
      <c r="N137" s="240"/>
      <c r="O137" s="240"/>
      <c r="P137" s="240"/>
      <c r="Q137" s="240"/>
      <c r="R137" s="240"/>
      <c r="S137" s="240"/>
      <c r="T137" s="241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42" t="s">
        <v>170</v>
      </c>
      <c r="AU137" s="242" t="s">
        <v>83</v>
      </c>
      <c r="AV137" s="13" t="s">
        <v>83</v>
      </c>
      <c r="AW137" s="13" t="s">
        <v>34</v>
      </c>
      <c r="AX137" s="13" t="s">
        <v>73</v>
      </c>
      <c r="AY137" s="242" t="s">
        <v>159</v>
      </c>
    </row>
    <row r="138" s="2" customFormat="1" ht="16.5" customHeight="1">
      <c r="A138" s="38"/>
      <c r="B138" s="39"/>
      <c r="C138" s="212" t="s">
        <v>239</v>
      </c>
      <c r="D138" s="212" t="s">
        <v>160</v>
      </c>
      <c r="E138" s="213" t="s">
        <v>240</v>
      </c>
      <c r="F138" s="214" t="s">
        <v>241</v>
      </c>
      <c r="G138" s="215" t="s">
        <v>242</v>
      </c>
      <c r="H138" s="216">
        <v>999.53999999999996</v>
      </c>
      <c r="I138" s="217"/>
      <c r="J138" s="218">
        <f>ROUND(I138*H138,2)</f>
        <v>0</v>
      </c>
      <c r="K138" s="214" t="s">
        <v>164</v>
      </c>
      <c r="L138" s="44"/>
      <c r="M138" s="219" t="s">
        <v>19</v>
      </c>
      <c r="N138" s="220" t="s">
        <v>44</v>
      </c>
      <c r="O138" s="84"/>
      <c r="P138" s="221">
        <f>O138*H138</f>
        <v>0</v>
      </c>
      <c r="Q138" s="221">
        <v>0</v>
      </c>
      <c r="R138" s="221">
        <f>Q138*H138</f>
        <v>0</v>
      </c>
      <c r="S138" s="221">
        <v>0</v>
      </c>
      <c r="T138" s="222">
        <f>S138*H138</f>
        <v>0</v>
      </c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R138" s="223" t="s">
        <v>115</v>
      </c>
      <c r="AT138" s="223" t="s">
        <v>160</v>
      </c>
      <c r="AU138" s="223" t="s">
        <v>83</v>
      </c>
      <c r="AY138" s="17" t="s">
        <v>159</v>
      </c>
      <c r="BE138" s="224">
        <f>IF(N138="základní",J138,0)</f>
        <v>0</v>
      </c>
      <c r="BF138" s="224">
        <f>IF(N138="snížená",J138,0)</f>
        <v>0</v>
      </c>
      <c r="BG138" s="224">
        <f>IF(N138="zákl. přenesená",J138,0)</f>
        <v>0</v>
      </c>
      <c r="BH138" s="224">
        <f>IF(N138="sníž. přenesená",J138,0)</f>
        <v>0</v>
      </c>
      <c r="BI138" s="224">
        <f>IF(N138="nulová",J138,0)</f>
        <v>0</v>
      </c>
      <c r="BJ138" s="17" t="s">
        <v>81</v>
      </c>
      <c r="BK138" s="224">
        <f>ROUND(I138*H138,2)</f>
        <v>0</v>
      </c>
      <c r="BL138" s="17" t="s">
        <v>115</v>
      </c>
      <c r="BM138" s="223" t="s">
        <v>739</v>
      </c>
    </row>
    <row r="139" s="2" customFormat="1">
      <c r="A139" s="38"/>
      <c r="B139" s="39"/>
      <c r="C139" s="40"/>
      <c r="D139" s="225" t="s">
        <v>166</v>
      </c>
      <c r="E139" s="40"/>
      <c r="F139" s="226" t="s">
        <v>244</v>
      </c>
      <c r="G139" s="40"/>
      <c r="H139" s="40"/>
      <c r="I139" s="227"/>
      <c r="J139" s="40"/>
      <c r="K139" s="40"/>
      <c r="L139" s="44"/>
      <c r="M139" s="228"/>
      <c r="N139" s="229"/>
      <c r="O139" s="84"/>
      <c r="P139" s="84"/>
      <c r="Q139" s="84"/>
      <c r="R139" s="84"/>
      <c r="S139" s="84"/>
      <c r="T139" s="85"/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T139" s="17" t="s">
        <v>166</v>
      </c>
      <c r="AU139" s="17" t="s">
        <v>83</v>
      </c>
    </row>
    <row r="140" s="2" customFormat="1">
      <c r="A140" s="38"/>
      <c r="B140" s="39"/>
      <c r="C140" s="40"/>
      <c r="D140" s="230" t="s">
        <v>168</v>
      </c>
      <c r="E140" s="40"/>
      <c r="F140" s="231" t="s">
        <v>245</v>
      </c>
      <c r="G140" s="40"/>
      <c r="H140" s="40"/>
      <c r="I140" s="227"/>
      <c r="J140" s="40"/>
      <c r="K140" s="40"/>
      <c r="L140" s="44"/>
      <c r="M140" s="228"/>
      <c r="N140" s="229"/>
      <c r="O140" s="84"/>
      <c r="P140" s="84"/>
      <c r="Q140" s="84"/>
      <c r="R140" s="84"/>
      <c r="S140" s="84"/>
      <c r="T140" s="85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T140" s="17" t="s">
        <v>168</v>
      </c>
      <c r="AU140" s="17" t="s">
        <v>83</v>
      </c>
    </row>
    <row r="141" s="13" customFormat="1">
      <c r="A141" s="13"/>
      <c r="B141" s="232"/>
      <c r="C141" s="233"/>
      <c r="D141" s="225" t="s">
        <v>170</v>
      </c>
      <c r="E141" s="234" t="s">
        <v>19</v>
      </c>
      <c r="F141" s="235" t="s">
        <v>740</v>
      </c>
      <c r="G141" s="233"/>
      <c r="H141" s="236">
        <v>990</v>
      </c>
      <c r="I141" s="237"/>
      <c r="J141" s="233"/>
      <c r="K141" s="233"/>
      <c r="L141" s="238"/>
      <c r="M141" s="239"/>
      <c r="N141" s="240"/>
      <c r="O141" s="240"/>
      <c r="P141" s="240"/>
      <c r="Q141" s="240"/>
      <c r="R141" s="240"/>
      <c r="S141" s="240"/>
      <c r="T141" s="241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42" t="s">
        <v>170</v>
      </c>
      <c r="AU141" s="242" t="s">
        <v>83</v>
      </c>
      <c r="AV141" s="13" t="s">
        <v>83</v>
      </c>
      <c r="AW141" s="13" t="s">
        <v>34</v>
      </c>
      <c r="AX141" s="13" t="s">
        <v>73</v>
      </c>
      <c r="AY141" s="242" t="s">
        <v>159</v>
      </c>
    </row>
    <row r="142" s="13" customFormat="1">
      <c r="A142" s="13"/>
      <c r="B142" s="232"/>
      <c r="C142" s="233"/>
      <c r="D142" s="225" t="s">
        <v>170</v>
      </c>
      <c r="E142" s="234" t="s">
        <v>19</v>
      </c>
      <c r="F142" s="235" t="s">
        <v>741</v>
      </c>
      <c r="G142" s="233"/>
      <c r="H142" s="236">
        <v>9.5399999999999991</v>
      </c>
      <c r="I142" s="237"/>
      <c r="J142" s="233"/>
      <c r="K142" s="233"/>
      <c r="L142" s="238"/>
      <c r="M142" s="239"/>
      <c r="N142" s="240"/>
      <c r="O142" s="240"/>
      <c r="P142" s="240"/>
      <c r="Q142" s="240"/>
      <c r="R142" s="240"/>
      <c r="S142" s="240"/>
      <c r="T142" s="241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42" t="s">
        <v>170</v>
      </c>
      <c r="AU142" s="242" t="s">
        <v>83</v>
      </c>
      <c r="AV142" s="13" t="s">
        <v>83</v>
      </c>
      <c r="AW142" s="13" t="s">
        <v>34</v>
      </c>
      <c r="AX142" s="13" t="s">
        <v>73</v>
      </c>
      <c r="AY142" s="242" t="s">
        <v>159</v>
      </c>
    </row>
    <row r="143" s="2" customFormat="1" ht="16.5" customHeight="1">
      <c r="A143" s="38"/>
      <c r="B143" s="39"/>
      <c r="C143" s="212" t="s">
        <v>8</v>
      </c>
      <c r="D143" s="212" t="s">
        <v>160</v>
      </c>
      <c r="E143" s="213" t="s">
        <v>742</v>
      </c>
      <c r="F143" s="214" t="s">
        <v>743</v>
      </c>
      <c r="G143" s="215" t="s">
        <v>163</v>
      </c>
      <c r="H143" s="216">
        <v>1744.0999999999999</v>
      </c>
      <c r="I143" s="217"/>
      <c r="J143" s="218">
        <f>ROUND(I143*H143,2)</f>
        <v>0</v>
      </c>
      <c r="K143" s="214" t="s">
        <v>164</v>
      </c>
      <c r="L143" s="44"/>
      <c r="M143" s="219" t="s">
        <v>19</v>
      </c>
      <c r="N143" s="220" t="s">
        <v>44</v>
      </c>
      <c r="O143" s="84"/>
      <c r="P143" s="221">
        <f>O143*H143</f>
        <v>0</v>
      </c>
      <c r="Q143" s="221">
        <v>0</v>
      </c>
      <c r="R143" s="221">
        <f>Q143*H143</f>
        <v>0</v>
      </c>
      <c r="S143" s="221">
        <v>0</v>
      </c>
      <c r="T143" s="222">
        <f>S143*H143</f>
        <v>0</v>
      </c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R143" s="223" t="s">
        <v>115</v>
      </c>
      <c r="AT143" s="223" t="s">
        <v>160</v>
      </c>
      <c r="AU143" s="223" t="s">
        <v>83</v>
      </c>
      <c r="AY143" s="17" t="s">
        <v>159</v>
      </c>
      <c r="BE143" s="224">
        <f>IF(N143="základní",J143,0)</f>
        <v>0</v>
      </c>
      <c r="BF143" s="224">
        <f>IF(N143="snížená",J143,0)</f>
        <v>0</v>
      </c>
      <c r="BG143" s="224">
        <f>IF(N143="zákl. přenesená",J143,0)</f>
        <v>0</v>
      </c>
      <c r="BH143" s="224">
        <f>IF(N143="sníž. přenesená",J143,0)</f>
        <v>0</v>
      </c>
      <c r="BI143" s="224">
        <f>IF(N143="nulová",J143,0)</f>
        <v>0</v>
      </c>
      <c r="BJ143" s="17" t="s">
        <v>81</v>
      </c>
      <c r="BK143" s="224">
        <f>ROUND(I143*H143,2)</f>
        <v>0</v>
      </c>
      <c r="BL143" s="17" t="s">
        <v>115</v>
      </c>
      <c r="BM143" s="223" t="s">
        <v>744</v>
      </c>
    </row>
    <row r="144" s="2" customFormat="1">
      <c r="A144" s="38"/>
      <c r="B144" s="39"/>
      <c r="C144" s="40"/>
      <c r="D144" s="225" t="s">
        <v>166</v>
      </c>
      <c r="E144" s="40"/>
      <c r="F144" s="226" t="s">
        <v>745</v>
      </c>
      <c r="G144" s="40"/>
      <c r="H144" s="40"/>
      <c r="I144" s="227"/>
      <c r="J144" s="40"/>
      <c r="K144" s="40"/>
      <c r="L144" s="44"/>
      <c r="M144" s="228"/>
      <c r="N144" s="229"/>
      <c r="O144" s="84"/>
      <c r="P144" s="84"/>
      <c r="Q144" s="84"/>
      <c r="R144" s="84"/>
      <c r="S144" s="84"/>
      <c r="T144" s="85"/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T144" s="17" t="s">
        <v>166</v>
      </c>
      <c r="AU144" s="17" t="s">
        <v>83</v>
      </c>
    </row>
    <row r="145" s="2" customFormat="1">
      <c r="A145" s="38"/>
      <c r="B145" s="39"/>
      <c r="C145" s="40"/>
      <c r="D145" s="230" t="s">
        <v>168</v>
      </c>
      <c r="E145" s="40"/>
      <c r="F145" s="231" t="s">
        <v>746</v>
      </c>
      <c r="G145" s="40"/>
      <c r="H145" s="40"/>
      <c r="I145" s="227"/>
      <c r="J145" s="40"/>
      <c r="K145" s="40"/>
      <c r="L145" s="44"/>
      <c r="M145" s="228"/>
      <c r="N145" s="229"/>
      <c r="O145" s="84"/>
      <c r="P145" s="84"/>
      <c r="Q145" s="84"/>
      <c r="R145" s="84"/>
      <c r="S145" s="84"/>
      <c r="T145" s="85"/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T145" s="17" t="s">
        <v>168</v>
      </c>
      <c r="AU145" s="17" t="s">
        <v>83</v>
      </c>
    </row>
    <row r="146" s="13" customFormat="1">
      <c r="A146" s="13"/>
      <c r="B146" s="232"/>
      <c r="C146" s="233"/>
      <c r="D146" s="225" t="s">
        <v>170</v>
      </c>
      <c r="E146" s="234" t="s">
        <v>19</v>
      </c>
      <c r="F146" s="235" t="s">
        <v>747</v>
      </c>
      <c r="G146" s="233"/>
      <c r="H146" s="236">
        <v>1760</v>
      </c>
      <c r="I146" s="237"/>
      <c r="J146" s="233"/>
      <c r="K146" s="233"/>
      <c r="L146" s="238"/>
      <c r="M146" s="239"/>
      <c r="N146" s="240"/>
      <c r="O146" s="240"/>
      <c r="P146" s="240"/>
      <c r="Q146" s="240"/>
      <c r="R146" s="240"/>
      <c r="S146" s="240"/>
      <c r="T146" s="241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42" t="s">
        <v>170</v>
      </c>
      <c r="AU146" s="242" t="s">
        <v>83</v>
      </c>
      <c r="AV146" s="13" t="s">
        <v>83</v>
      </c>
      <c r="AW146" s="13" t="s">
        <v>34</v>
      </c>
      <c r="AX146" s="13" t="s">
        <v>73</v>
      </c>
      <c r="AY146" s="242" t="s">
        <v>159</v>
      </c>
    </row>
    <row r="147" s="13" customFormat="1">
      <c r="A147" s="13"/>
      <c r="B147" s="232"/>
      <c r="C147" s="233"/>
      <c r="D147" s="225" t="s">
        <v>170</v>
      </c>
      <c r="E147" s="234" t="s">
        <v>19</v>
      </c>
      <c r="F147" s="235" t="s">
        <v>748</v>
      </c>
      <c r="G147" s="233"/>
      <c r="H147" s="236">
        <v>-15.9</v>
      </c>
      <c r="I147" s="237"/>
      <c r="J147" s="233"/>
      <c r="K147" s="233"/>
      <c r="L147" s="238"/>
      <c r="M147" s="239"/>
      <c r="N147" s="240"/>
      <c r="O147" s="240"/>
      <c r="P147" s="240"/>
      <c r="Q147" s="240"/>
      <c r="R147" s="240"/>
      <c r="S147" s="240"/>
      <c r="T147" s="241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42" t="s">
        <v>170</v>
      </c>
      <c r="AU147" s="242" t="s">
        <v>83</v>
      </c>
      <c r="AV147" s="13" t="s">
        <v>83</v>
      </c>
      <c r="AW147" s="13" t="s">
        <v>34</v>
      </c>
      <c r="AX147" s="13" t="s">
        <v>73</v>
      </c>
      <c r="AY147" s="242" t="s">
        <v>159</v>
      </c>
    </row>
    <row r="148" s="2" customFormat="1" ht="21.75" customHeight="1">
      <c r="A148" s="38"/>
      <c r="B148" s="39"/>
      <c r="C148" s="212" t="s">
        <v>253</v>
      </c>
      <c r="D148" s="212" t="s">
        <v>160</v>
      </c>
      <c r="E148" s="213" t="s">
        <v>749</v>
      </c>
      <c r="F148" s="214" t="s">
        <v>750</v>
      </c>
      <c r="G148" s="215" t="s">
        <v>163</v>
      </c>
      <c r="H148" s="216">
        <v>447.60000000000002</v>
      </c>
      <c r="I148" s="217"/>
      <c r="J148" s="218">
        <f>ROUND(I148*H148,2)</f>
        <v>0</v>
      </c>
      <c r="K148" s="214" t="s">
        <v>164</v>
      </c>
      <c r="L148" s="44"/>
      <c r="M148" s="219" t="s">
        <v>19</v>
      </c>
      <c r="N148" s="220" t="s">
        <v>44</v>
      </c>
      <c r="O148" s="84"/>
      <c r="P148" s="221">
        <f>O148*H148</f>
        <v>0</v>
      </c>
      <c r="Q148" s="221">
        <v>0</v>
      </c>
      <c r="R148" s="221">
        <f>Q148*H148</f>
        <v>0</v>
      </c>
      <c r="S148" s="221">
        <v>0</v>
      </c>
      <c r="T148" s="222">
        <f>S148*H148</f>
        <v>0</v>
      </c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R148" s="223" t="s">
        <v>115</v>
      </c>
      <c r="AT148" s="223" t="s">
        <v>160</v>
      </c>
      <c r="AU148" s="223" t="s">
        <v>83</v>
      </c>
      <c r="AY148" s="17" t="s">
        <v>159</v>
      </c>
      <c r="BE148" s="224">
        <f>IF(N148="základní",J148,0)</f>
        <v>0</v>
      </c>
      <c r="BF148" s="224">
        <f>IF(N148="snížená",J148,0)</f>
        <v>0</v>
      </c>
      <c r="BG148" s="224">
        <f>IF(N148="zákl. přenesená",J148,0)</f>
        <v>0</v>
      </c>
      <c r="BH148" s="224">
        <f>IF(N148="sníž. přenesená",J148,0)</f>
        <v>0</v>
      </c>
      <c r="BI148" s="224">
        <f>IF(N148="nulová",J148,0)</f>
        <v>0</v>
      </c>
      <c r="BJ148" s="17" t="s">
        <v>81</v>
      </c>
      <c r="BK148" s="224">
        <f>ROUND(I148*H148,2)</f>
        <v>0</v>
      </c>
      <c r="BL148" s="17" t="s">
        <v>115</v>
      </c>
      <c r="BM148" s="223" t="s">
        <v>751</v>
      </c>
    </row>
    <row r="149" s="2" customFormat="1">
      <c r="A149" s="38"/>
      <c r="B149" s="39"/>
      <c r="C149" s="40"/>
      <c r="D149" s="225" t="s">
        <v>166</v>
      </c>
      <c r="E149" s="40"/>
      <c r="F149" s="226" t="s">
        <v>752</v>
      </c>
      <c r="G149" s="40"/>
      <c r="H149" s="40"/>
      <c r="I149" s="227"/>
      <c r="J149" s="40"/>
      <c r="K149" s="40"/>
      <c r="L149" s="44"/>
      <c r="M149" s="228"/>
      <c r="N149" s="229"/>
      <c r="O149" s="84"/>
      <c r="P149" s="84"/>
      <c r="Q149" s="84"/>
      <c r="R149" s="84"/>
      <c r="S149" s="84"/>
      <c r="T149" s="85"/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T149" s="17" t="s">
        <v>166</v>
      </c>
      <c r="AU149" s="17" t="s">
        <v>83</v>
      </c>
    </row>
    <row r="150" s="2" customFormat="1">
      <c r="A150" s="38"/>
      <c r="B150" s="39"/>
      <c r="C150" s="40"/>
      <c r="D150" s="230" t="s">
        <v>168</v>
      </c>
      <c r="E150" s="40"/>
      <c r="F150" s="231" t="s">
        <v>753</v>
      </c>
      <c r="G150" s="40"/>
      <c r="H150" s="40"/>
      <c r="I150" s="227"/>
      <c r="J150" s="40"/>
      <c r="K150" s="40"/>
      <c r="L150" s="44"/>
      <c r="M150" s="228"/>
      <c r="N150" s="229"/>
      <c r="O150" s="84"/>
      <c r="P150" s="84"/>
      <c r="Q150" s="84"/>
      <c r="R150" s="84"/>
      <c r="S150" s="84"/>
      <c r="T150" s="85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T150" s="17" t="s">
        <v>168</v>
      </c>
      <c r="AU150" s="17" t="s">
        <v>83</v>
      </c>
    </row>
    <row r="151" s="13" customFormat="1">
      <c r="A151" s="13"/>
      <c r="B151" s="232"/>
      <c r="C151" s="233"/>
      <c r="D151" s="225" t="s">
        <v>170</v>
      </c>
      <c r="E151" s="234" t="s">
        <v>19</v>
      </c>
      <c r="F151" s="235" t="s">
        <v>754</v>
      </c>
      <c r="G151" s="233"/>
      <c r="H151" s="236">
        <v>463.5</v>
      </c>
      <c r="I151" s="237"/>
      <c r="J151" s="233"/>
      <c r="K151" s="233"/>
      <c r="L151" s="238"/>
      <c r="M151" s="239"/>
      <c r="N151" s="240"/>
      <c r="O151" s="240"/>
      <c r="P151" s="240"/>
      <c r="Q151" s="240"/>
      <c r="R151" s="240"/>
      <c r="S151" s="240"/>
      <c r="T151" s="241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42" t="s">
        <v>170</v>
      </c>
      <c r="AU151" s="242" t="s">
        <v>83</v>
      </c>
      <c r="AV151" s="13" t="s">
        <v>83</v>
      </c>
      <c r="AW151" s="13" t="s">
        <v>34</v>
      </c>
      <c r="AX151" s="13" t="s">
        <v>73</v>
      </c>
      <c r="AY151" s="242" t="s">
        <v>159</v>
      </c>
    </row>
    <row r="152" s="13" customFormat="1">
      <c r="A152" s="13"/>
      <c r="B152" s="232"/>
      <c r="C152" s="233"/>
      <c r="D152" s="225" t="s">
        <v>170</v>
      </c>
      <c r="E152" s="234" t="s">
        <v>19</v>
      </c>
      <c r="F152" s="235" t="s">
        <v>748</v>
      </c>
      <c r="G152" s="233"/>
      <c r="H152" s="236">
        <v>-15.9</v>
      </c>
      <c r="I152" s="237"/>
      <c r="J152" s="233"/>
      <c r="K152" s="233"/>
      <c r="L152" s="238"/>
      <c r="M152" s="239"/>
      <c r="N152" s="240"/>
      <c r="O152" s="240"/>
      <c r="P152" s="240"/>
      <c r="Q152" s="240"/>
      <c r="R152" s="240"/>
      <c r="S152" s="240"/>
      <c r="T152" s="241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42" t="s">
        <v>170</v>
      </c>
      <c r="AU152" s="242" t="s">
        <v>83</v>
      </c>
      <c r="AV152" s="13" t="s">
        <v>83</v>
      </c>
      <c r="AW152" s="13" t="s">
        <v>34</v>
      </c>
      <c r="AX152" s="13" t="s">
        <v>73</v>
      </c>
      <c r="AY152" s="242" t="s">
        <v>159</v>
      </c>
    </row>
    <row r="153" s="2" customFormat="1" ht="16.5" customHeight="1">
      <c r="A153" s="38"/>
      <c r="B153" s="39"/>
      <c r="C153" s="212" t="s">
        <v>260</v>
      </c>
      <c r="D153" s="212" t="s">
        <v>160</v>
      </c>
      <c r="E153" s="213" t="s">
        <v>755</v>
      </c>
      <c r="F153" s="214" t="s">
        <v>756</v>
      </c>
      <c r="G153" s="215" t="s">
        <v>163</v>
      </c>
      <c r="H153" s="216">
        <v>447.60000000000002</v>
      </c>
      <c r="I153" s="217"/>
      <c r="J153" s="218">
        <f>ROUND(I153*H153,2)</f>
        <v>0</v>
      </c>
      <c r="K153" s="214" t="s">
        <v>164</v>
      </c>
      <c r="L153" s="44"/>
      <c r="M153" s="219" t="s">
        <v>19</v>
      </c>
      <c r="N153" s="220" t="s">
        <v>44</v>
      </c>
      <c r="O153" s="84"/>
      <c r="P153" s="221">
        <f>O153*H153</f>
        <v>0</v>
      </c>
      <c r="Q153" s="221">
        <v>0</v>
      </c>
      <c r="R153" s="221">
        <f>Q153*H153</f>
        <v>0</v>
      </c>
      <c r="S153" s="221">
        <v>0</v>
      </c>
      <c r="T153" s="222">
        <f>S153*H153</f>
        <v>0</v>
      </c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R153" s="223" t="s">
        <v>115</v>
      </c>
      <c r="AT153" s="223" t="s">
        <v>160</v>
      </c>
      <c r="AU153" s="223" t="s">
        <v>83</v>
      </c>
      <c r="AY153" s="17" t="s">
        <v>159</v>
      </c>
      <c r="BE153" s="224">
        <f>IF(N153="základní",J153,0)</f>
        <v>0</v>
      </c>
      <c r="BF153" s="224">
        <f>IF(N153="snížená",J153,0)</f>
        <v>0</v>
      </c>
      <c r="BG153" s="224">
        <f>IF(N153="zákl. přenesená",J153,0)</f>
        <v>0</v>
      </c>
      <c r="BH153" s="224">
        <f>IF(N153="sníž. přenesená",J153,0)</f>
        <v>0</v>
      </c>
      <c r="BI153" s="224">
        <f>IF(N153="nulová",J153,0)</f>
        <v>0</v>
      </c>
      <c r="BJ153" s="17" t="s">
        <v>81</v>
      </c>
      <c r="BK153" s="224">
        <f>ROUND(I153*H153,2)</f>
        <v>0</v>
      </c>
      <c r="BL153" s="17" t="s">
        <v>115</v>
      </c>
      <c r="BM153" s="223" t="s">
        <v>757</v>
      </c>
    </row>
    <row r="154" s="2" customFormat="1">
      <c r="A154" s="38"/>
      <c r="B154" s="39"/>
      <c r="C154" s="40"/>
      <c r="D154" s="225" t="s">
        <v>166</v>
      </c>
      <c r="E154" s="40"/>
      <c r="F154" s="226" t="s">
        <v>758</v>
      </c>
      <c r="G154" s="40"/>
      <c r="H154" s="40"/>
      <c r="I154" s="227"/>
      <c r="J154" s="40"/>
      <c r="K154" s="40"/>
      <c r="L154" s="44"/>
      <c r="M154" s="228"/>
      <c r="N154" s="229"/>
      <c r="O154" s="84"/>
      <c r="P154" s="84"/>
      <c r="Q154" s="84"/>
      <c r="R154" s="84"/>
      <c r="S154" s="84"/>
      <c r="T154" s="85"/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T154" s="17" t="s">
        <v>166</v>
      </c>
      <c r="AU154" s="17" t="s">
        <v>83</v>
      </c>
    </row>
    <row r="155" s="2" customFormat="1">
      <c r="A155" s="38"/>
      <c r="B155" s="39"/>
      <c r="C155" s="40"/>
      <c r="D155" s="230" t="s">
        <v>168</v>
      </c>
      <c r="E155" s="40"/>
      <c r="F155" s="231" t="s">
        <v>759</v>
      </c>
      <c r="G155" s="40"/>
      <c r="H155" s="40"/>
      <c r="I155" s="227"/>
      <c r="J155" s="40"/>
      <c r="K155" s="40"/>
      <c r="L155" s="44"/>
      <c r="M155" s="228"/>
      <c r="N155" s="229"/>
      <c r="O155" s="84"/>
      <c r="P155" s="84"/>
      <c r="Q155" s="84"/>
      <c r="R155" s="84"/>
      <c r="S155" s="84"/>
      <c r="T155" s="85"/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T155" s="17" t="s">
        <v>168</v>
      </c>
      <c r="AU155" s="17" t="s">
        <v>83</v>
      </c>
    </row>
    <row r="156" s="2" customFormat="1" ht="16.5" customHeight="1">
      <c r="A156" s="38"/>
      <c r="B156" s="39"/>
      <c r="C156" s="247" t="s">
        <v>267</v>
      </c>
      <c r="D156" s="247" t="s">
        <v>434</v>
      </c>
      <c r="E156" s="248" t="s">
        <v>760</v>
      </c>
      <c r="F156" s="249" t="s">
        <v>761</v>
      </c>
      <c r="G156" s="250" t="s">
        <v>762</v>
      </c>
      <c r="H156" s="251">
        <v>13.428000000000001</v>
      </c>
      <c r="I156" s="252"/>
      <c r="J156" s="253">
        <f>ROUND(I156*H156,2)</f>
        <v>0</v>
      </c>
      <c r="K156" s="249" t="s">
        <v>164</v>
      </c>
      <c r="L156" s="254"/>
      <c r="M156" s="255" t="s">
        <v>19</v>
      </c>
      <c r="N156" s="256" t="s">
        <v>44</v>
      </c>
      <c r="O156" s="84"/>
      <c r="P156" s="221">
        <f>O156*H156</f>
        <v>0</v>
      </c>
      <c r="Q156" s="221">
        <v>0.001</v>
      </c>
      <c r="R156" s="221">
        <f>Q156*H156</f>
        <v>0.013428000000000001</v>
      </c>
      <c r="S156" s="221">
        <v>0</v>
      </c>
      <c r="T156" s="222">
        <f>S156*H156</f>
        <v>0</v>
      </c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R156" s="223" t="s">
        <v>219</v>
      </c>
      <c r="AT156" s="223" t="s">
        <v>434</v>
      </c>
      <c r="AU156" s="223" t="s">
        <v>83</v>
      </c>
      <c r="AY156" s="17" t="s">
        <v>159</v>
      </c>
      <c r="BE156" s="224">
        <f>IF(N156="základní",J156,0)</f>
        <v>0</v>
      </c>
      <c r="BF156" s="224">
        <f>IF(N156="snížená",J156,0)</f>
        <v>0</v>
      </c>
      <c r="BG156" s="224">
        <f>IF(N156="zákl. přenesená",J156,0)</f>
        <v>0</v>
      </c>
      <c r="BH156" s="224">
        <f>IF(N156="sníž. přenesená",J156,0)</f>
        <v>0</v>
      </c>
      <c r="BI156" s="224">
        <f>IF(N156="nulová",J156,0)</f>
        <v>0</v>
      </c>
      <c r="BJ156" s="17" t="s">
        <v>81</v>
      </c>
      <c r="BK156" s="224">
        <f>ROUND(I156*H156,2)</f>
        <v>0</v>
      </c>
      <c r="BL156" s="17" t="s">
        <v>115</v>
      </c>
      <c r="BM156" s="223" t="s">
        <v>763</v>
      </c>
    </row>
    <row r="157" s="2" customFormat="1">
      <c r="A157" s="38"/>
      <c r="B157" s="39"/>
      <c r="C157" s="40"/>
      <c r="D157" s="225" t="s">
        <v>166</v>
      </c>
      <c r="E157" s="40"/>
      <c r="F157" s="226" t="s">
        <v>761</v>
      </c>
      <c r="G157" s="40"/>
      <c r="H157" s="40"/>
      <c r="I157" s="227"/>
      <c r="J157" s="40"/>
      <c r="K157" s="40"/>
      <c r="L157" s="44"/>
      <c r="M157" s="228"/>
      <c r="N157" s="229"/>
      <c r="O157" s="84"/>
      <c r="P157" s="84"/>
      <c r="Q157" s="84"/>
      <c r="R157" s="84"/>
      <c r="S157" s="84"/>
      <c r="T157" s="85"/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T157" s="17" t="s">
        <v>166</v>
      </c>
      <c r="AU157" s="17" t="s">
        <v>83</v>
      </c>
    </row>
    <row r="158" s="13" customFormat="1">
      <c r="A158" s="13"/>
      <c r="B158" s="232"/>
      <c r="C158" s="233"/>
      <c r="D158" s="225" t="s">
        <v>170</v>
      </c>
      <c r="E158" s="234" t="s">
        <v>19</v>
      </c>
      <c r="F158" s="235" t="s">
        <v>764</v>
      </c>
      <c r="G158" s="233"/>
      <c r="H158" s="236">
        <v>13.428000000000001</v>
      </c>
      <c r="I158" s="237"/>
      <c r="J158" s="233"/>
      <c r="K158" s="233"/>
      <c r="L158" s="238"/>
      <c r="M158" s="239"/>
      <c r="N158" s="240"/>
      <c r="O158" s="240"/>
      <c r="P158" s="240"/>
      <c r="Q158" s="240"/>
      <c r="R158" s="240"/>
      <c r="S158" s="240"/>
      <c r="T158" s="241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42" t="s">
        <v>170</v>
      </c>
      <c r="AU158" s="242" t="s">
        <v>83</v>
      </c>
      <c r="AV158" s="13" t="s">
        <v>83</v>
      </c>
      <c r="AW158" s="13" t="s">
        <v>34</v>
      </c>
      <c r="AX158" s="13" t="s">
        <v>73</v>
      </c>
      <c r="AY158" s="242" t="s">
        <v>159</v>
      </c>
    </row>
    <row r="159" s="2" customFormat="1" ht="16.5" customHeight="1">
      <c r="A159" s="38"/>
      <c r="B159" s="39"/>
      <c r="C159" s="212" t="s">
        <v>274</v>
      </c>
      <c r="D159" s="212" t="s">
        <v>160</v>
      </c>
      <c r="E159" s="213" t="s">
        <v>765</v>
      </c>
      <c r="F159" s="214" t="s">
        <v>766</v>
      </c>
      <c r="G159" s="215" t="s">
        <v>338</v>
      </c>
      <c r="H159" s="216">
        <v>10</v>
      </c>
      <c r="I159" s="217"/>
      <c r="J159" s="218">
        <f>ROUND(I159*H159,2)</f>
        <v>0</v>
      </c>
      <c r="K159" s="214" t="s">
        <v>164</v>
      </c>
      <c r="L159" s="44"/>
      <c r="M159" s="219" t="s">
        <v>19</v>
      </c>
      <c r="N159" s="220" t="s">
        <v>44</v>
      </c>
      <c r="O159" s="84"/>
      <c r="P159" s="221">
        <f>O159*H159</f>
        <v>0</v>
      </c>
      <c r="Q159" s="221">
        <v>0</v>
      </c>
      <c r="R159" s="221">
        <f>Q159*H159</f>
        <v>0</v>
      </c>
      <c r="S159" s="221">
        <v>0</v>
      </c>
      <c r="T159" s="222">
        <f>S159*H159</f>
        <v>0</v>
      </c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R159" s="223" t="s">
        <v>115</v>
      </c>
      <c r="AT159" s="223" t="s">
        <v>160</v>
      </c>
      <c r="AU159" s="223" t="s">
        <v>83</v>
      </c>
      <c r="AY159" s="17" t="s">
        <v>159</v>
      </c>
      <c r="BE159" s="224">
        <f>IF(N159="základní",J159,0)</f>
        <v>0</v>
      </c>
      <c r="BF159" s="224">
        <f>IF(N159="snížená",J159,0)</f>
        <v>0</v>
      </c>
      <c r="BG159" s="224">
        <f>IF(N159="zákl. přenesená",J159,0)</f>
        <v>0</v>
      </c>
      <c r="BH159" s="224">
        <f>IF(N159="sníž. přenesená",J159,0)</f>
        <v>0</v>
      </c>
      <c r="BI159" s="224">
        <f>IF(N159="nulová",J159,0)</f>
        <v>0</v>
      </c>
      <c r="BJ159" s="17" t="s">
        <v>81</v>
      </c>
      <c r="BK159" s="224">
        <f>ROUND(I159*H159,2)</f>
        <v>0</v>
      </c>
      <c r="BL159" s="17" t="s">
        <v>115</v>
      </c>
      <c r="BM159" s="223" t="s">
        <v>767</v>
      </c>
    </row>
    <row r="160" s="2" customFormat="1">
      <c r="A160" s="38"/>
      <c r="B160" s="39"/>
      <c r="C160" s="40"/>
      <c r="D160" s="225" t="s">
        <v>166</v>
      </c>
      <c r="E160" s="40"/>
      <c r="F160" s="226" t="s">
        <v>768</v>
      </c>
      <c r="G160" s="40"/>
      <c r="H160" s="40"/>
      <c r="I160" s="227"/>
      <c r="J160" s="40"/>
      <c r="K160" s="40"/>
      <c r="L160" s="44"/>
      <c r="M160" s="228"/>
      <c r="N160" s="229"/>
      <c r="O160" s="84"/>
      <c r="P160" s="84"/>
      <c r="Q160" s="84"/>
      <c r="R160" s="84"/>
      <c r="S160" s="84"/>
      <c r="T160" s="85"/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T160" s="17" t="s">
        <v>166</v>
      </c>
      <c r="AU160" s="17" t="s">
        <v>83</v>
      </c>
    </row>
    <row r="161" s="2" customFormat="1">
      <c r="A161" s="38"/>
      <c r="B161" s="39"/>
      <c r="C161" s="40"/>
      <c r="D161" s="230" t="s">
        <v>168</v>
      </c>
      <c r="E161" s="40"/>
      <c r="F161" s="231" t="s">
        <v>769</v>
      </c>
      <c r="G161" s="40"/>
      <c r="H161" s="40"/>
      <c r="I161" s="227"/>
      <c r="J161" s="40"/>
      <c r="K161" s="40"/>
      <c r="L161" s="44"/>
      <c r="M161" s="228"/>
      <c r="N161" s="229"/>
      <c r="O161" s="84"/>
      <c r="P161" s="84"/>
      <c r="Q161" s="84"/>
      <c r="R161" s="84"/>
      <c r="S161" s="84"/>
      <c r="T161" s="85"/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T161" s="17" t="s">
        <v>168</v>
      </c>
      <c r="AU161" s="17" t="s">
        <v>83</v>
      </c>
    </row>
    <row r="162" s="2" customFormat="1" ht="16.5" customHeight="1">
      <c r="A162" s="38"/>
      <c r="B162" s="39"/>
      <c r="C162" s="247" t="s">
        <v>282</v>
      </c>
      <c r="D162" s="247" t="s">
        <v>434</v>
      </c>
      <c r="E162" s="248" t="s">
        <v>770</v>
      </c>
      <c r="F162" s="249" t="s">
        <v>771</v>
      </c>
      <c r="G162" s="250" t="s">
        <v>338</v>
      </c>
      <c r="H162" s="251">
        <v>10</v>
      </c>
      <c r="I162" s="252"/>
      <c r="J162" s="253">
        <f>ROUND(I162*H162,2)</f>
        <v>0</v>
      </c>
      <c r="K162" s="249" t="s">
        <v>164</v>
      </c>
      <c r="L162" s="254"/>
      <c r="M162" s="255" t="s">
        <v>19</v>
      </c>
      <c r="N162" s="256" t="s">
        <v>44</v>
      </c>
      <c r="O162" s="84"/>
      <c r="P162" s="221">
        <f>O162*H162</f>
        <v>0</v>
      </c>
      <c r="Q162" s="221">
        <v>0.040000000000000001</v>
      </c>
      <c r="R162" s="221">
        <f>Q162*H162</f>
        <v>0.40000000000000002</v>
      </c>
      <c r="S162" s="221">
        <v>0</v>
      </c>
      <c r="T162" s="222">
        <f>S162*H162</f>
        <v>0</v>
      </c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R162" s="223" t="s">
        <v>219</v>
      </c>
      <c r="AT162" s="223" t="s">
        <v>434</v>
      </c>
      <c r="AU162" s="223" t="s">
        <v>83</v>
      </c>
      <c r="AY162" s="17" t="s">
        <v>159</v>
      </c>
      <c r="BE162" s="224">
        <f>IF(N162="základní",J162,0)</f>
        <v>0</v>
      </c>
      <c r="BF162" s="224">
        <f>IF(N162="snížená",J162,0)</f>
        <v>0</v>
      </c>
      <c r="BG162" s="224">
        <f>IF(N162="zákl. přenesená",J162,0)</f>
        <v>0</v>
      </c>
      <c r="BH162" s="224">
        <f>IF(N162="sníž. přenesená",J162,0)</f>
        <v>0</v>
      </c>
      <c r="BI162" s="224">
        <f>IF(N162="nulová",J162,0)</f>
        <v>0</v>
      </c>
      <c r="BJ162" s="17" t="s">
        <v>81</v>
      </c>
      <c r="BK162" s="224">
        <f>ROUND(I162*H162,2)</f>
        <v>0</v>
      </c>
      <c r="BL162" s="17" t="s">
        <v>115</v>
      </c>
      <c r="BM162" s="223" t="s">
        <v>772</v>
      </c>
    </row>
    <row r="163" s="2" customFormat="1">
      <c r="A163" s="38"/>
      <c r="B163" s="39"/>
      <c r="C163" s="40"/>
      <c r="D163" s="225" t="s">
        <v>166</v>
      </c>
      <c r="E163" s="40"/>
      <c r="F163" s="226" t="s">
        <v>771</v>
      </c>
      <c r="G163" s="40"/>
      <c r="H163" s="40"/>
      <c r="I163" s="227"/>
      <c r="J163" s="40"/>
      <c r="K163" s="40"/>
      <c r="L163" s="44"/>
      <c r="M163" s="228"/>
      <c r="N163" s="229"/>
      <c r="O163" s="84"/>
      <c r="P163" s="84"/>
      <c r="Q163" s="84"/>
      <c r="R163" s="84"/>
      <c r="S163" s="84"/>
      <c r="T163" s="85"/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T163" s="17" t="s">
        <v>166</v>
      </c>
      <c r="AU163" s="17" t="s">
        <v>83</v>
      </c>
    </row>
    <row r="164" s="12" customFormat="1" ht="22.8" customHeight="1">
      <c r="A164" s="12"/>
      <c r="B164" s="196"/>
      <c r="C164" s="197"/>
      <c r="D164" s="198" t="s">
        <v>72</v>
      </c>
      <c r="E164" s="210" t="s">
        <v>112</v>
      </c>
      <c r="F164" s="210" t="s">
        <v>773</v>
      </c>
      <c r="G164" s="197"/>
      <c r="H164" s="197"/>
      <c r="I164" s="200"/>
      <c r="J164" s="211">
        <f>BK164</f>
        <v>0</v>
      </c>
      <c r="K164" s="197"/>
      <c r="L164" s="202"/>
      <c r="M164" s="203"/>
      <c r="N164" s="204"/>
      <c r="O164" s="204"/>
      <c r="P164" s="205">
        <f>SUM(P165:P171)</f>
        <v>0</v>
      </c>
      <c r="Q164" s="204"/>
      <c r="R164" s="205">
        <f>SUM(R165:R171)</f>
        <v>0.74892800000000004</v>
      </c>
      <c r="S164" s="204"/>
      <c r="T164" s="206">
        <f>SUM(T165:T171)</f>
        <v>0</v>
      </c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  <c r="AE164" s="12"/>
      <c r="AR164" s="207" t="s">
        <v>81</v>
      </c>
      <c r="AT164" s="208" t="s">
        <v>72</v>
      </c>
      <c r="AU164" s="208" t="s">
        <v>81</v>
      </c>
      <c r="AY164" s="207" t="s">
        <v>159</v>
      </c>
      <c r="BK164" s="209">
        <f>SUM(BK165:BK171)</f>
        <v>0</v>
      </c>
    </row>
    <row r="165" s="2" customFormat="1" ht="16.5" customHeight="1">
      <c r="A165" s="38"/>
      <c r="B165" s="39"/>
      <c r="C165" s="212" t="s">
        <v>537</v>
      </c>
      <c r="D165" s="212" t="s">
        <v>160</v>
      </c>
      <c r="E165" s="213" t="s">
        <v>774</v>
      </c>
      <c r="F165" s="214" t="s">
        <v>775</v>
      </c>
      <c r="G165" s="215" t="s">
        <v>338</v>
      </c>
      <c r="H165" s="216">
        <v>6.4000000000000004</v>
      </c>
      <c r="I165" s="217"/>
      <c r="J165" s="218">
        <f>ROUND(I165*H165,2)</f>
        <v>0</v>
      </c>
      <c r="K165" s="214" t="s">
        <v>164</v>
      </c>
      <c r="L165" s="44"/>
      <c r="M165" s="219" t="s">
        <v>19</v>
      </c>
      <c r="N165" s="220" t="s">
        <v>44</v>
      </c>
      <c r="O165" s="84"/>
      <c r="P165" s="221">
        <f>O165*H165</f>
        <v>0</v>
      </c>
      <c r="Q165" s="221">
        <v>0.067019999999999996</v>
      </c>
      <c r="R165" s="221">
        <f>Q165*H165</f>
        <v>0.42892799999999998</v>
      </c>
      <c r="S165" s="221">
        <v>0</v>
      </c>
      <c r="T165" s="222">
        <f>S165*H165</f>
        <v>0</v>
      </c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R165" s="223" t="s">
        <v>115</v>
      </c>
      <c r="AT165" s="223" t="s">
        <v>160</v>
      </c>
      <c r="AU165" s="223" t="s">
        <v>83</v>
      </c>
      <c r="AY165" s="17" t="s">
        <v>159</v>
      </c>
      <c r="BE165" s="224">
        <f>IF(N165="základní",J165,0)</f>
        <v>0</v>
      </c>
      <c r="BF165" s="224">
        <f>IF(N165="snížená",J165,0)</f>
        <v>0</v>
      </c>
      <c r="BG165" s="224">
        <f>IF(N165="zákl. přenesená",J165,0)</f>
        <v>0</v>
      </c>
      <c r="BH165" s="224">
        <f>IF(N165="sníž. přenesená",J165,0)</f>
        <v>0</v>
      </c>
      <c r="BI165" s="224">
        <f>IF(N165="nulová",J165,0)</f>
        <v>0</v>
      </c>
      <c r="BJ165" s="17" t="s">
        <v>81</v>
      </c>
      <c r="BK165" s="224">
        <f>ROUND(I165*H165,2)</f>
        <v>0</v>
      </c>
      <c r="BL165" s="17" t="s">
        <v>115</v>
      </c>
      <c r="BM165" s="223" t="s">
        <v>776</v>
      </c>
    </row>
    <row r="166" s="2" customFormat="1">
      <c r="A166" s="38"/>
      <c r="B166" s="39"/>
      <c r="C166" s="40"/>
      <c r="D166" s="225" t="s">
        <v>166</v>
      </c>
      <c r="E166" s="40"/>
      <c r="F166" s="226" t="s">
        <v>777</v>
      </c>
      <c r="G166" s="40"/>
      <c r="H166" s="40"/>
      <c r="I166" s="227"/>
      <c r="J166" s="40"/>
      <c r="K166" s="40"/>
      <c r="L166" s="44"/>
      <c r="M166" s="228"/>
      <c r="N166" s="229"/>
      <c r="O166" s="84"/>
      <c r="P166" s="84"/>
      <c r="Q166" s="84"/>
      <c r="R166" s="84"/>
      <c r="S166" s="84"/>
      <c r="T166" s="85"/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T166" s="17" t="s">
        <v>166</v>
      </c>
      <c r="AU166" s="17" t="s">
        <v>83</v>
      </c>
    </row>
    <row r="167" s="2" customFormat="1">
      <c r="A167" s="38"/>
      <c r="B167" s="39"/>
      <c r="C167" s="40"/>
      <c r="D167" s="230" t="s">
        <v>168</v>
      </c>
      <c r="E167" s="40"/>
      <c r="F167" s="231" t="s">
        <v>778</v>
      </c>
      <c r="G167" s="40"/>
      <c r="H167" s="40"/>
      <c r="I167" s="227"/>
      <c r="J167" s="40"/>
      <c r="K167" s="40"/>
      <c r="L167" s="44"/>
      <c r="M167" s="228"/>
      <c r="N167" s="229"/>
      <c r="O167" s="84"/>
      <c r="P167" s="84"/>
      <c r="Q167" s="84"/>
      <c r="R167" s="84"/>
      <c r="S167" s="84"/>
      <c r="T167" s="85"/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T167" s="17" t="s">
        <v>168</v>
      </c>
      <c r="AU167" s="17" t="s">
        <v>83</v>
      </c>
    </row>
    <row r="168" s="13" customFormat="1">
      <c r="A168" s="13"/>
      <c r="B168" s="232"/>
      <c r="C168" s="233"/>
      <c r="D168" s="225" t="s">
        <v>170</v>
      </c>
      <c r="E168" s="234" t="s">
        <v>19</v>
      </c>
      <c r="F168" s="235" t="s">
        <v>779</v>
      </c>
      <c r="G168" s="233"/>
      <c r="H168" s="236">
        <v>6.4000000000000004</v>
      </c>
      <c r="I168" s="237"/>
      <c r="J168" s="233"/>
      <c r="K168" s="233"/>
      <c r="L168" s="238"/>
      <c r="M168" s="239"/>
      <c r="N168" s="240"/>
      <c r="O168" s="240"/>
      <c r="P168" s="240"/>
      <c r="Q168" s="240"/>
      <c r="R168" s="240"/>
      <c r="S168" s="240"/>
      <c r="T168" s="241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42" t="s">
        <v>170</v>
      </c>
      <c r="AU168" s="242" t="s">
        <v>83</v>
      </c>
      <c r="AV168" s="13" t="s">
        <v>83</v>
      </c>
      <c r="AW168" s="13" t="s">
        <v>34</v>
      </c>
      <c r="AX168" s="13" t="s">
        <v>73</v>
      </c>
      <c r="AY168" s="242" t="s">
        <v>159</v>
      </c>
    </row>
    <row r="169" s="2" customFormat="1" ht="16.5" customHeight="1">
      <c r="A169" s="38"/>
      <c r="B169" s="39"/>
      <c r="C169" s="247" t="s">
        <v>454</v>
      </c>
      <c r="D169" s="247" t="s">
        <v>434</v>
      </c>
      <c r="E169" s="248" t="s">
        <v>780</v>
      </c>
      <c r="F169" s="249" t="s">
        <v>781</v>
      </c>
      <c r="G169" s="250" t="s">
        <v>338</v>
      </c>
      <c r="H169" s="251">
        <v>6.4000000000000004</v>
      </c>
      <c r="I169" s="252"/>
      <c r="J169" s="253">
        <f>ROUND(I169*H169,2)</f>
        <v>0</v>
      </c>
      <c r="K169" s="249" t="s">
        <v>648</v>
      </c>
      <c r="L169" s="254"/>
      <c r="M169" s="255" t="s">
        <v>19</v>
      </c>
      <c r="N169" s="256" t="s">
        <v>44</v>
      </c>
      <c r="O169" s="84"/>
      <c r="P169" s="221">
        <f>O169*H169</f>
        <v>0</v>
      </c>
      <c r="Q169" s="221">
        <v>0.050000000000000003</v>
      </c>
      <c r="R169" s="221">
        <f>Q169*H169</f>
        <v>0.32000000000000006</v>
      </c>
      <c r="S169" s="221">
        <v>0</v>
      </c>
      <c r="T169" s="222">
        <f>S169*H169</f>
        <v>0</v>
      </c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R169" s="223" t="s">
        <v>219</v>
      </c>
      <c r="AT169" s="223" t="s">
        <v>434</v>
      </c>
      <c r="AU169" s="223" t="s">
        <v>83</v>
      </c>
      <c r="AY169" s="17" t="s">
        <v>159</v>
      </c>
      <c r="BE169" s="224">
        <f>IF(N169="základní",J169,0)</f>
        <v>0</v>
      </c>
      <c r="BF169" s="224">
        <f>IF(N169="snížená",J169,0)</f>
        <v>0</v>
      </c>
      <c r="BG169" s="224">
        <f>IF(N169="zákl. přenesená",J169,0)</f>
        <v>0</v>
      </c>
      <c r="BH169" s="224">
        <f>IF(N169="sníž. přenesená",J169,0)</f>
        <v>0</v>
      </c>
      <c r="BI169" s="224">
        <f>IF(N169="nulová",J169,0)</f>
        <v>0</v>
      </c>
      <c r="BJ169" s="17" t="s">
        <v>81</v>
      </c>
      <c r="BK169" s="224">
        <f>ROUND(I169*H169,2)</f>
        <v>0</v>
      </c>
      <c r="BL169" s="17" t="s">
        <v>115</v>
      </c>
      <c r="BM169" s="223" t="s">
        <v>782</v>
      </c>
    </row>
    <row r="170" s="2" customFormat="1">
      <c r="A170" s="38"/>
      <c r="B170" s="39"/>
      <c r="C170" s="40"/>
      <c r="D170" s="225" t="s">
        <v>166</v>
      </c>
      <c r="E170" s="40"/>
      <c r="F170" s="226" t="s">
        <v>781</v>
      </c>
      <c r="G170" s="40"/>
      <c r="H170" s="40"/>
      <c r="I170" s="227"/>
      <c r="J170" s="40"/>
      <c r="K170" s="40"/>
      <c r="L170" s="44"/>
      <c r="M170" s="228"/>
      <c r="N170" s="229"/>
      <c r="O170" s="84"/>
      <c r="P170" s="84"/>
      <c r="Q170" s="84"/>
      <c r="R170" s="84"/>
      <c r="S170" s="84"/>
      <c r="T170" s="85"/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T170" s="17" t="s">
        <v>166</v>
      </c>
      <c r="AU170" s="17" t="s">
        <v>83</v>
      </c>
    </row>
    <row r="171" s="13" customFormat="1">
      <c r="A171" s="13"/>
      <c r="B171" s="232"/>
      <c r="C171" s="233"/>
      <c r="D171" s="225" t="s">
        <v>170</v>
      </c>
      <c r="E171" s="234" t="s">
        <v>19</v>
      </c>
      <c r="F171" s="235" t="s">
        <v>779</v>
      </c>
      <c r="G171" s="233"/>
      <c r="H171" s="236">
        <v>6.4000000000000004</v>
      </c>
      <c r="I171" s="237"/>
      <c r="J171" s="233"/>
      <c r="K171" s="233"/>
      <c r="L171" s="238"/>
      <c r="M171" s="239"/>
      <c r="N171" s="240"/>
      <c r="O171" s="240"/>
      <c r="P171" s="240"/>
      <c r="Q171" s="240"/>
      <c r="R171" s="240"/>
      <c r="S171" s="240"/>
      <c r="T171" s="241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42" t="s">
        <v>170</v>
      </c>
      <c r="AU171" s="242" t="s">
        <v>83</v>
      </c>
      <c r="AV171" s="13" t="s">
        <v>83</v>
      </c>
      <c r="AW171" s="13" t="s">
        <v>34</v>
      </c>
      <c r="AX171" s="13" t="s">
        <v>73</v>
      </c>
      <c r="AY171" s="242" t="s">
        <v>159</v>
      </c>
    </row>
    <row r="172" s="12" customFormat="1" ht="22.8" customHeight="1">
      <c r="A172" s="12"/>
      <c r="B172" s="196"/>
      <c r="C172" s="197"/>
      <c r="D172" s="198" t="s">
        <v>72</v>
      </c>
      <c r="E172" s="210" t="s">
        <v>118</v>
      </c>
      <c r="F172" s="210" t="s">
        <v>783</v>
      </c>
      <c r="G172" s="197"/>
      <c r="H172" s="197"/>
      <c r="I172" s="200"/>
      <c r="J172" s="211">
        <f>BK172</f>
        <v>0</v>
      </c>
      <c r="K172" s="197"/>
      <c r="L172" s="202"/>
      <c r="M172" s="203"/>
      <c r="N172" s="204"/>
      <c r="O172" s="204"/>
      <c r="P172" s="205">
        <f>SUM(P173:P214)</f>
        <v>0</v>
      </c>
      <c r="Q172" s="204"/>
      <c r="R172" s="205">
        <f>SUM(R173:R214)</f>
        <v>1.2874615999999999</v>
      </c>
      <c r="S172" s="204"/>
      <c r="T172" s="206">
        <f>SUM(T173:T214)</f>
        <v>0</v>
      </c>
      <c r="U172" s="12"/>
      <c r="V172" s="12"/>
      <c r="W172" s="12"/>
      <c r="X172" s="12"/>
      <c r="Y172" s="12"/>
      <c r="Z172" s="12"/>
      <c r="AA172" s="12"/>
      <c r="AB172" s="12"/>
      <c r="AC172" s="12"/>
      <c r="AD172" s="12"/>
      <c r="AE172" s="12"/>
      <c r="AR172" s="207" t="s">
        <v>81</v>
      </c>
      <c r="AT172" s="208" t="s">
        <v>72</v>
      </c>
      <c r="AU172" s="208" t="s">
        <v>81</v>
      </c>
      <c r="AY172" s="207" t="s">
        <v>159</v>
      </c>
      <c r="BK172" s="209">
        <f>SUM(BK173:BK214)</f>
        <v>0</v>
      </c>
    </row>
    <row r="173" s="2" customFormat="1" ht="16.5" customHeight="1">
      <c r="A173" s="38"/>
      <c r="B173" s="39"/>
      <c r="C173" s="212" t="s">
        <v>289</v>
      </c>
      <c r="D173" s="212" t="s">
        <v>160</v>
      </c>
      <c r="E173" s="213" t="s">
        <v>784</v>
      </c>
      <c r="F173" s="214" t="s">
        <v>785</v>
      </c>
      <c r="G173" s="215" t="s">
        <v>163</v>
      </c>
      <c r="H173" s="216">
        <v>1807</v>
      </c>
      <c r="I173" s="217"/>
      <c r="J173" s="218">
        <f>ROUND(I173*H173,2)</f>
        <v>0</v>
      </c>
      <c r="K173" s="214" t="s">
        <v>164</v>
      </c>
      <c r="L173" s="44"/>
      <c r="M173" s="219" t="s">
        <v>19</v>
      </c>
      <c r="N173" s="220" t="s">
        <v>44</v>
      </c>
      <c r="O173" s="84"/>
      <c r="P173" s="221">
        <f>O173*H173</f>
        <v>0</v>
      </c>
      <c r="Q173" s="221">
        <v>0</v>
      </c>
      <c r="R173" s="221">
        <f>Q173*H173</f>
        <v>0</v>
      </c>
      <c r="S173" s="221">
        <v>0</v>
      </c>
      <c r="T173" s="222">
        <f>S173*H173</f>
        <v>0</v>
      </c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R173" s="223" t="s">
        <v>115</v>
      </c>
      <c r="AT173" s="223" t="s">
        <v>160</v>
      </c>
      <c r="AU173" s="223" t="s">
        <v>83</v>
      </c>
      <c r="AY173" s="17" t="s">
        <v>159</v>
      </c>
      <c r="BE173" s="224">
        <f>IF(N173="základní",J173,0)</f>
        <v>0</v>
      </c>
      <c r="BF173" s="224">
        <f>IF(N173="snížená",J173,0)</f>
        <v>0</v>
      </c>
      <c r="BG173" s="224">
        <f>IF(N173="zákl. přenesená",J173,0)</f>
        <v>0</v>
      </c>
      <c r="BH173" s="224">
        <f>IF(N173="sníž. přenesená",J173,0)</f>
        <v>0</v>
      </c>
      <c r="BI173" s="224">
        <f>IF(N173="nulová",J173,0)</f>
        <v>0</v>
      </c>
      <c r="BJ173" s="17" t="s">
        <v>81</v>
      </c>
      <c r="BK173" s="224">
        <f>ROUND(I173*H173,2)</f>
        <v>0</v>
      </c>
      <c r="BL173" s="17" t="s">
        <v>115</v>
      </c>
      <c r="BM173" s="223" t="s">
        <v>786</v>
      </c>
    </row>
    <row r="174" s="2" customFormat="1">
      <c r="A174" s="38"/>
      <c r="B174" s="39"/>
      <c r="C174" s="40"/>
      <c r="D174" s="225" t="s">
        <v>166</v>
      </c>
      <c r="E174" s="40"/>
      <c r="F174" s="226" t="s">
        <v>787</v>
      </c>
      <c r="G174" s="40"/>
      <c r="H174" s="40"/>
      <c r="I174" s="227"/>
      <c r="J174" s="40"/>
      <c r="K174" s="40"/>
      <c r="L174" s="44"/>
      <c r="M174" s="228"/>
      <c r="N174" s="229"/>
      <c r="O174" s="84"/>
      <c r="P174" s="84"/>
      <c r="Q174" s="84"/>
      <c r="R174" s="84"/>
      <c r="S174" s="84"/>
      <c r="T174" s="85"/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T174" s="17" t="s">
        <v>166</v>
      </c>
      <c r="AU174" s="17" t="s">
        <v>83</v>
      </c>
    </row>
    <row r="175" s="2" customFormat="1">
      <c r="A175" s="38"/>
      <c r="B175" s="39"/>
      <c r="C175" s="40"/>
      <c r="D175" s="230" t="s">
        <v>168</v>
      </c>
      <c r="E175" s="40"/>
      <c r="F175" s="231" t="s">
        <v>788</v>
      </c>
      <c r="G175" s="40"/>
      <c r="H175" s="40"/>
      <c r="I175" s="227"/>
      <c r="J175" s="40"/>
      <c r="K175" s="40"/>
      <c r="L175" s="44"/>
      <c r="M175" s="228"/>
      <c r="N175" s="229"/>
      <c r="O175" s="84"/>
      <c r="P175" s="84"/>
      <c r="Q175" s="84"/>
      <c r="R175" s="84"/>
      <c r="S175" s="84"/>
      <c r="T175" s="85"/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T175" s="17" t="s">
        <v>168</v>
      </c>
      <c r="AU175" s="17" t="s">
        <v>83</v>
      </c>
    </row>
    <row r="176" s="2" customFormat="1" ht="16.5" customHeight="1">
      <c r="A176" s="38"/>
      <c r="B176" s="39"/>
      <c r="C176" s="212" t="s">
        <v>310</v>
      </c>
      <c r="D176" s="212" t="s">
        <v>160</v>
      </c>
      <c r="E176" s="213" t="s">
        <v>789</v>
      </c>
      <c r="F176" s="214" t="s">
        <v>790</v>
      </c>
      <c r="G176" s="215" t="s">
        <v>163</v>
      </c>
      <c r="H176" s="216">
        <v>1807</v>
      </c>
      <c r="I176" s="217"/>
      <c r="J176" s="218">
        <f>ROUND(I176*H176,2)</f>
        <v>0</v>
      </c>
      <c r="K176" s="214" t="s">
        <v>164</v>
      </c>
      <c r="L176" s="44"/>
      <c r="M176" s="219" t="s">
        <v>19</v>
      </c>
      <c r="N176" s="220" t="s">
        <v>44</v>
      </c>
      <c r="O176" s="84"/>
      <c r="P176" s="221">
        <f>O176*H176</f>
        <v>0</v>
      </c>
      <c r="Q176" s="221">
        <v>0</v>
      </c>
      <c r="R176" s="221">
        <f>Q176*H176</f>
        <v>0</v>
      </c>
      <c r="S176" s="221">
        <v>0</v>
      </c>
      <c r="T176" s="222">
        <f>S176*H176</f>
        <v>0</v>
      </c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R176" s="223" t="s">
        <v>115</v>
      </c>
      <c r="AT176" s="223" t="s">
        <v>160</v>
      </c>
      <c r="AU176" s="223" t="s">
        <v>83</v>
      </c>
      <c r="AY176" s="17" t="s">
        <v>159</v>
      </c>
      <c r="BE176" s="224">
        <f>IF(N176="základní",J176,0)</f>
        <v>0</v>
      </c>
      <c r="BF176" s="224">
        <f>IF(N176="snížená",J176,0)</f>
        <v>0</v>
      </c>
      <c r="BG176" s="224">
        <f>IF(N176="zákl. přenesená",J176,0)</f>
        <v>0</v>
      </c>
      <c r="BH176" s="224">
        <f>IF(N176="sníž. přenesená",J176,0)</f>
        <v>0</v>
      </c>
      <c r="BI176" s="224">
        <f>IF(N176="nulová",J176,0)</f>
        <v>0</v>
      </c>
      <c r="BJ176" s="17" t="s">
        <v>81</v>
      </c>
      <c r="BK176" s="224">
        <f>ROUND(I176*H176,2)</f>
        <v>0</v>
      </c>
      <c r="BL176" s="17" t="s">
        <v>115</v>
      </c>
      <c r="BM176" s="223" t="s">
        <v>791</v>
      </c>
    </row>
    <row r="177" s="2" customFormat="1">
      <c r="A177" s="38"/>
      <c r="B177" s="39"/>
      <c r="C177" s="40"/>
      <c r="D177" s="225" t="s">
        <v>166</v>
      </c>
      <c r="E177" s="40"/>
      <c r="F177" s="226" t="s">
        <v>792</v>
      </c>
      <c r="G177" s="40"/>
      <c r="H177" s="40"/>
      <c r="I177" s="227"/>
      <c r="J177" s="40"/>
      <c r="K177" s="40"/>
      <c r="L177" s="44"/>
      <c r="M177" s="228"/>
      <c r="N177" s="229"/>
      <c r="O177" s="84"/>
      <c r="P177" s="84"/>
      <c r="Q177" s="84"/>
      <c r="R177" s="84"/>
      <c r="S177" s="84"/>
      <c r="T177" s="85"/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T177" s="17" t="s">
        <v>166</v>
      </c>
      <c r="AU177" s="17" t="s">
        <v>83</v>
      </c>
    </row>
    <row r="178" s="2" customFormat="1">
      <c r="A178" s="38"/>
      <c r="B178" s="39"/>
      <c r="C178" s="40"/>
      <c r="D178" s="230" t="s">
        <v>168</v>
      </c>
      <c r="E178" s="40"/>
      <c r="F178" s="231" t="s">
        <v>793</v>
      </c>
      <c r="G178" s="40"/>
      <c r="H178" s="40"/>
      <c r="I178" s="227"/>
      <c r="J178" s="40"/>
      <c r="K178" s="40"/>
      <c r="L178" s="44"/>
      <c r="M178" s="228"/>
      <c r="N178" s="229"/>
      <c r="O178" s="84"/>
      <c r="P178" s="84"/>
      <c r="Q178" s="84"/>
      <c r="R178" s="84"/>
      <c r="S178" s="84"/>
      <c r="T178" s="85"/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T178" s="17" t="s">
        <v>168</v>
      </c>
      <c r="AU178" s="17" t="s">
        <v>83</v>
      </c>
    </row>
    <row r="179" s="2" customFormat="1" ht="16.5" customHeight="1">
      <c r="A179" s="38"/>
      <c r="B179" s="39"/>
      <c r="C179" s="212" t="s">
        <v>509</v>
      </c>
      <c r="D179" s="212" t="s">
        <v>160</v>
      </c>
      <c r="E179" s="213" t="s">
        <v>794</v>
      </c>
      <c r="F179" s="214" t="s">
        <v>785</v>
      </c>
      <c r="G179" s="215" t="s">
        <v>163</v>
      </c>
      <c r="H179" s="216">
        <v>1807</v>
      </c>
      <c r="I179" s="217"/>
      <c r="J179" s="218">
        <f>ROUND(I179*H179,2)</f>
        <v>0</v>
      </c>
      <c r="K179" s="214" t="s">
        <v>164</v>
      </c>
      <c r="L179" s="44"/>
      <c r="M179" s="219" t="s">
        <v>19</v>
      </c>
      <c r="N179" s="220" t="s">
        <v>44</v>
      </c>
      <c r="O179" s="84"/>
      <c r="P179" s="221">
        <f>O179*H179</f>
        <v>0</v>
      </c>
      <c r="Q179" s="221">
        <v>0</v>
      </c>
      <c r="R179" s="221">
        <f>Q179*H179</f>
        <v>0</v>
      </c>
      <c r="S179" s="221">
        <v>0</v>
      </c>
      <c r="T179" s="222">
        <f>S179*H179</f>
        <v>0</v>
      </c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R179" s="223" t="s">
        <v>115</v>
      </c>
      <c r="AT179" s="223" t="s">
        <v>160</v>
      </c>
      <c r="AU179" s="223" t="s">
        <v>83</v>
      </c>
      <c r="AY179" s="17" t="s">
        <v>159</v>
      </c>
      <c r="BE179" s="224">
        <f>IF(N179="základní",J179,0)</f>
        <v>0</v>
      </c>
      <c r="BF179" s="224">
        <f>IF(N179="snížená",J179,0)</f>
        <v>0</v>
      </c>
      <c r="BG179" s="224">
        <f>IF(N179="zákl. přenesená",J179,0)</f>
        <v>0</v>
      </c>
      <c r="BH179" s="224">
        <f>IF(N179="sníž. přenesená",J179,0)</f>
        <v>0</v>
      </c>
      <c r="BI179" s="224">
        <f>IF(N179="nulová",J179,0)</f>
        <v>0</v>
      </c>
      <c r="BJ179" s="17" t="s">
        <v>81</v>
      </c>
      <c r="BK179" s="224">
        <f>ROUND(I179*H179,2)</f>
        <v>0</v>
      </c>
      <c r="BL179" s="17" t="s">
        <v>115</v>
      </c>
      <c r="BM179" s="223" t="s">
        <v>795</v>
      </c>
    </row>
    <row r="180" s="2" customFormat="1">
      <c r="A180" s="38"/>
      <c r="B180" s="39"/>
      <c r="C180" s="40"/>
      <c r="D180" s="225" t="s">
        <v>166</v>
      </c>
      <c r="E180" s="40"/>
      <c r="F180" s="226" t="s">
        <v>787</v>
      </c>
      <c r="G180" s="40"/>
      <c r="H180" s="40"/>
      <c r="I180" s="227"/>
      <c r="J180" s="40"/>
      <c r="K180" s="40"/>
      <c r="L180" s="44"/>
      <c r="M180" s="228"/>
      <c r="N180" s="229"/>
      <c r="O180" s="84"/>
      <c r="P180" s="84"/>
      <c r="Q180" s="84"/>
      <c r="R180" s="84"/>
      <c r="S180" s="84"/>
      <c r="T180" s="85"/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T180" s="17" t="s">
        <v>166</v>
      </c>
      <c r="AU180" s="17" t="s">
        <v>83</v>
      </c>
    </row>
    <row r="181" s="2" customFormat="1">
      <c r="A181" s="38"/>
      <c r="B181" s="39"/>
      <c r="C181" s="40"/>
      <c r="D181" s="230" t="s">
        <v>168</v>
      </c>
      <c r="E181" s="40"/>
      <c r="F181" s="231" t="s">
        <v>796</v>
      </c>
      <c r="G181" s="40"/>
      <c r="H181" s="40"/>
      <c r="I181" s="227"/>
      <c r="J181" s="40"/>
      <c r="K181" s="40"/>
      <c r="L181" s="44"/>
      <c r="M181" s="228"/>
      <c r="N181" s="229"/>
      <c r="O181" s="84"/>
      <c r="P181" s="84"/>
      <c r="Q181" s="84"/>
      <c r="R181" s="84"/>
      <c r="S181" s="84"/>
      <c r="T181" s="85"/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T181" s="17" t="s">
        <v>168</v>
      </c>
      <c r="AU181" s="17" t="s">
        <v>83</v>
      </c>
    </row>
    <row r="182" s="2" customFormat="1" ht="16.5" customHeight="1">
      <c r="A182" s="38"/>
      <c r="B182" s="39"/>
      <c r="C182" s="212" t="s">
        <v>316</v>
      </c>
      <c r="D182" s="212" t="s">
        <v>160</v>
      </c>
      <c r="E182" s="213" t="s">
        <v>797</v>
      </c>
      <c r="F182" s="214" t="s">
        <v>798</v>
      </c>
      <c r="G182" s="215" t="s">
        <v>163</v>
      </c>
      <c r="H182" s="216">
        <v>1807</v>
      </c>
      <c r="I182" s="217"/>
      <c r="J182" s="218">
        <f>ROUND(I182*H182,2)</f>
        <v>0</v>
      </c>
      <c r="K182" s="214" t="s">
        <v>164</v>
      </c>
      <c r="L182" s="44"/>
      <c r="M182" s="219" t="s">
        <v>19</v>
      </c>
      <c r="N182" s="220" t="s">
        <v>44</v>
      </c>
      <c r="O182" s="84"/>
      <c r="P182" s="221">
        <f>O182*H182</f>
        <v>0</v>
      </c>
      <c r="Q182" s="221">
        <v>0</v>
      </c>
      <c r="R182" s="221">
        <f>Q182*H182</f>
        <v>0</v>
      </c>
      <c r="S182" s="221">
        <v>0</v>
      </c>
      <c r="T182" s="222">
        <f>S182*H182</f>
        <v>0</v>
      </c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R182" s="223" t="s">
        <v>115</v>
      </c>
      <c r="AT182" s="223" t="s">
        <v>160</v>
      </c>
      <c r="AU182" s="223" t="s">
        <v>83</v>
      </c>
      <c r="AY182" s="17" t="s">
        <v>159</v>
      </c>
      <c r="BE182" s="224">
        <f>IF(N182="základní",J182,0)</f>
        <v>0</v>
      </c>
      <c r="BF182" s="224">
        <f>IF(N182="snížená",J182,0)</f>
        <v>0</v>
      </c>
      <c r="BG182" s="224">
        <f>IF(N182="zákl. přenesená",J182,0)</f>
        <v>0</v>
      </c>
      <c r="BH182" s="224">
        <f>IF(N182="sníž. přenesená",J182,0)</f>
        <v>0</v>
      </c>
      <c r="BI182" s="224">
        <f>IF(N182="nulová",J182,0)</f>
        <v>0</v>
      </c>
      <c r="BJ182" s="17" t="s">
        <v>81</v>
      </c>
      <c r="BK182" s="224">
        <f>ROUND(I182*H182,2)</f>
        <v>0</v>
      </c>
      <c r="BL182" s="17" t="s">
        <v>115</v>
      </c>
      <c r="BM182" s="223" t="s">
        <v>799</v>
      </c>
    </row>
    <row r="183" s="2" customFormat="1">
      <c r="A183" s="38"/>
      <c r="B183" s="39"/>
      <c r="C183" s="40"/>
      <c r="D183" s="225" t="s">
        <v>166</v>
      </c>
      <c r="E183" s="40"/>
      <c r="F183" s="226" t="s">
        <v>800</v>
      </c>
      <c r="G183" s="40"/>
      <c r="H183" s="40"/>
      <c r="I183" s="227"/>
      <c r="J183" s="40"/>
      <c r="K183" s="40"/>
      <c r="L183" s="44"/>
      <c r="M183" s="228"/>
      <c r="N183" s="229"/>
      <c r="O183" s="84"/>
      <c r="P183" s="84"/>
      <c r="Q183" s="84"/>
      <c r="R183" s="84"/>
      <c r="S183" s="84"/>
      <c r="T183" s="85"/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T183" s="17" t="s">
        <v>166</v>
      </c>
      <c r="AU183" s="17" t="s">
        <v>83</v>
      </c>
    </row>
    <row r="184" s="2" customFormat="1">
      <c r="A184" s="38"/>
      <c r="B184" s="39"/>
      <c r="C184" s="40"/>
      <c r="D184" s="230" t="s">
        <v>168</v>
      </c>
      <c r="E184" s="40"/>
      <c r="F184" s="231" t="s">
        <v>801</v>
      </c>
      <c r="G184" s="40"/>
      <c r="H184" s="40"/>
      <c r="I184" s="227"/>
      <c r="J184" s="40"/>
      <c r="K184" s="40"/>
      <c r="L184" s="44"/>
      <c r="M184" s="228"/>
      <c r="N184" s="229"/>
      <c r="O184" s="84"/>
      <c r="P184" s="84"/>
      <c r="Q184" s="84"/>
      <c r="R184" s="84"/>
      <c r="S184" s="84"/>
      <c r="T184" s="85"/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T184" s="17" t="s">
        <v>168</v>
      </c>
      <c r="AU184" s="17" t="s">
        <v>83</v>
      </c>
    </row>
    <row r="185" s="2" customFormat="1" ht="16.5" customHeight="1">
      <c r="A185" s="38"/>
      <c r="B185" s="39"/>
      <c r="C185" s="212" t="s">
        <v>562</v>
      </c>
      <c r="D185" s="212" t="s">
        <v>160</v>
      </c>
      <c r="E185" s="213" t="s">
        <v>794</v>
      </c>
      <c r="F185" s="214" t="s">
        <v>785</v>
      </c>
      <c r="G185" s="215" t="s">
        <v>163</v>
      </c>
      <c r="H185" s="216">
        <v>1807</v>
      </c>
      <c r="I185" s="217"/>
      <c r="J185" s="218">
        <f>ROUND(I185*H185,2)</f>
        <v>0</v>
      </c>
      <c r="K185" s="214" t="s">
        <v>164</v>
      </c>
      <c r="L185" s="44"/>
      <c r="M185" s="219" t="s">
        <v>19</v>
      </c>
      <c r="N185" s="220" t="s">
        <v>44</v>
      </c>
      <c r="O185" s="84"/>
      <c r="P185" s="221">
        <f>O185*H185</f>
        <v>0</v>
      </c>
      <c r="Q185" s="221">
        <v>0</v>
      </c>
      <c r="R185" s="221">
        <f>Q185*H185</f>
        <v>0</v>
      </c>
      <c r="S185" s="221">
        <v>0</v>
      </c>
      <c r="T185" s="222">
        <f>S185*H185</f>
        <v>0</v>
      </c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R185" s="223" t="s">
        <v>115</v>
      </c>
      <c r="AT185" s="223" t="s">
        <v>160</v>
      </c>
      <c r="AU185" s="223" t="s">
        <v>83</v>
      </c>
      <c r="AY185" s="17" t="s">
        <v>159</v>
      </c>
      <c r="BE185" s="224">
        <f>IF(N185="základní",J185,0)</f>
        <v>0</v>
      </c>
      <c r="BF185" s="224">
        <f>IF(N185="snížená",J185,0)</f>
        <v>0</v>
      </c>
      <c r="BG185" s="224">
        <f>IF(N185="zákl. přenesená",J185,0)</f>
        <v>0</v>
      </c>
      <c r="BH185" s="224">
        <f>IF(N185="sníž. přenesená",J185,0)</f>
        <v>0</v>
      </c>
      <c r="BI185" s="224">
        <f>IF(N185="nulová",J185,0)</f>
        <v>0</v>
      </c>
      <c r="BJ185" s="17" t="s">
        <v>81</v>
      </c>
      <c r="BK185" s="224">
        <f>ROUND(I185*H185,2)</f>
        <v>0</v>
      </c>
      <c r="BL185" s="17" t="s">
        <v>115</v>
      </c>
      <c r="BM185" s="223" t="s">
        <v>802</v>
      </c>
    </row>
    <row r="186" s="2" customFormat="1">
      <c r="A186" s="38"/>
      <c r="B186" s="39"/>
      <c r="C186" s="40"/>
      <c r="D186" s="225" t="s">
        <v>166</v>
      </c>
      <c r="E186" s="40"/>
      <c r="F186" s="226" t="s">
        <v>787</v>
      </c>
      <c r="G186" s="40"/>
      <c r="H186" s="40"/>
      <c r="I186" s="227"/>
      <c r="J186" s="40"/>
      <c r="K186" s="40"/>
      <c r="L186" s="44"/>
      <c r="M186" s="228"/>
      <c r="N186" s="229"/>
      <c r="O186" s="84"/>
      <c r="P186" s="84"/>
      <c r="Q186" s="84"/>
      <c r="R186" s="84"/>
      <c r="S186" s="84"/>
      <c r="T186" s="85"/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T186" s="17" t="s">
        <v>166</v>
      </c>
      <c r="AU186" s="17" t="s">
        <v>83</v>
      </c>
    </row>
    <row r="187" s="2" customFormat="1">
      <c r="A187" s="38"/>
      <c r="B187" s="39"/>
      <c r="C187" s="40"/>
      <c r="D187" s="230" t="s">
        <v>168</v>
      </c>
      <c r="E187" s="40"/>
      <c r="F187" s="231" t="s">
        <v>796</v>
      </c>
      <c r="G187" s="40"/>
      <c r="H187" s="40"/>
      <c r="I187" s="227"/>
      <c r="J187" s="40"/>
      <c r="K187" s="40"/>
      <c r="L187" s="44"/>
      <c r="M187" s="228"/>
      <c r="N187" s="229"/>
      <c r="O187" s="84"/>
      <c r="P187" s="84"/>
      <c r="Q187" s="84"/>
      <c r="R187" s="84"/>
      <c r="S187" s="84"/>
      <c r="T187" s="85"/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T187" s="17" t="s">
        <v>168</v>
      </c>
      <c r="AU187" s="17" t="s">
        <v>83</v>
      </c>
    </row>
    <row r="188" s="2" customFormat="1" ht="16.5" customHeight="1">
      <c r="A188" s="38"/>
      <c r="B188" s="39"/>
      <c r="C188" s="212" t="s">
        <v>7</v>
      </c>
      <c r="D188" s="212" t="s">
        <v>160</v>
      </c>
      <c r="E188" s="213" t="s">
        <v>803</v>
      </c>
      <c r="F188" s="214" t="s">
        <v>804</v>
      </c>
      <c r="G188" s="215" t="s">
        <v>163</v>
      </c>
      <c r="H188" s="216">
        <v>1867</v>
      </c>
      <c r="I188" s="217"/>
      <c r="J188" s="218">
        <f>ROUND(I188*H188,2)</f>
        <v>0</v>
      </c>
      <c r="K188" s="214" t="s">
        <v>164</v>
      </c>
      <c r="L188" s="44"/>
      <c r="M188" s="219" t="s">
        <v>19</v>
      </c>
      <c r="N188" s="220" t="s">
        <v>44</v>
      </c>
      <c r="O188" s="84"/>
      <c r="P188" s="221">
        <f>O188*H188</f>
        <v>0</v>
      </c>
      <c r="Q188" s="221">
        <v>0</v>
      </c>
      <c r="R188" s="221">
        <f>Q188*H188</f>
        <v>0</v>
      </c>
      <c r="S188" s="221">
        <v>0</v>
      </c>
      <c r="T188" s="222">
        <f>S188*H188</f>
        <v>0</v>
      </c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R188" s="223" t="s">
        <v>115</v>
      </c>
      <c r="AT188" s="223" t="s">
        <v>160</v>
      </c>
      <c r="AU188" s="223" t="s">
        <v>83</v>
      </c>
      <c r="AY188" s="17" t="s">
        <v>159</v>
      </c>
      <c r="BE188" s="224">
        <f>IF(N188="základní",J188,0)</f>
        <v>0</v>
      </c>
      <c r="BF188" s="224">
        <f>IF(N188="snížená",J188,0)</f>
        <v>0</v>
      </c>
      <c r="BG188" s="224">
        <f>IF(N188="zákl. přenesená",J188,0)</f>
        <v>0</v>
      </c>
      <c r="BH188" s="224">
        <f>IF(N188="sníž. přenesená",J188,0)</f>
        <v>0</v>
      </c>
      <c r="BI188" s="224">
        <f>IF(N188="nulová",J188,0)</f>
        <v>0</v>
      </c>
      <c r="BJ188" s="17" t="s">
        <v>81</v>
      </c>
      <c r="BK188" s="224">
        <f>ROUND(I188*H188,2)</f>
        <v>0</v>
      </c>
      <c r="BL188" s="17" t="s">
        <v>115</v>
      </c>
      <c r="BM188" s="223" t="s">
        <v>805</v>
      </c>
    </row>
    <row r="189" s="2" customFormat="1">
      <c r="A189" s="38"/>
      <c r="B189" s="39"/>
      <c r="C189" s="40"/>
      <c r="D189" s="225" t="s">
        <v>166</v>
      </c>
      <c r="E189" s="40"/>
      <c r="F189" s="226" t="s">
        <v>806</v>
      </c>
      <c r="G189" s="40"/>
      <c r="H189" s="40"/>
      <c r="I189" s="227"/>
      <c r="J189" s="40"/>
      <c r="K189" s="40"/>
      <c r="L189" s="44"/>
      <c r="M189" s="228"/>
      <c r="N189" s="229"/>
      <c r="O189" s="84"/>
      <c r="P189" s="84"/>
      <c r="Q189" s="84"/>
      <c r="R189" s="84"/>
      <c r="S189" s="84"/>
      <c r="T189" s="85"/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T189" s="17" t="s">
        <v>166</v>
      </c>
      <c r="AU189" s="17" t="s">
        <v>83</v>
      </c>
    </row>
    <row r="190" s="2" customFormat="1">
      <c r="A190" s="38"/>
      <c r="B190" s="39"/>
      <c r="C190" s="40"/>
      <c r="D190" s="230" t="s">
        <v>168</v>
      </c>
      <c r="E190" s="40"/>
      <c r="F190" s="231" t="s">
        <v>807</v>
      </c>
      <c r="G190" s="40"/>
      <c r="H190" s="40"/>
      <c r="I190" s="227"/>
      <c r="J190" s="40"/>
      <c r="K190" s="40"/>
      <c r="L190" s="44"/>
      <c r="M190" s="228"/>
      <c r="N190" s="229"/>
      <c r="O190" s="84"/>
      <c r="P190" s="84"/>
      <c r="Q190" s="84"/>
      <c r="R190" s="84"/>
      <c r="S190" s="84"/>
      <c r="T190" s="85"/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T190" s="17" t="s">
        <v>168</v>
      </c>
      <c r="AU190" s="17" t="s">
        <v>83</v>
      </c>
    </row>
    <row r="191" s="2" customFormat="1" ht="16.5" customHeight="1">
      <c r="A191" s="38"/>
      <c r="B191" s="39"/>
      <c r="C191" s="212" t="s">
        <v>568</v>
      </c>
      <c r="D191" s="212" t="s">
        <v>160</v>
      </c>
      <c r="E191" s="213" t="s">
        <v>808</v>
      </c>
      <c r="F191" s="214" t="s">
        <v>785</v>
      </c>
      <c r="G191" s="215" t="s">
        <v>163</v>
      </c>
      <c r="H191" s="216">
        <v>1807</v>
      </c>
      <c r="I191" s="217"/>
      <c r="J191" s="218">
        <f>ROUND(I191*H191,2)</f>
        <v>0</v>
      </c>
      <c r="K191" s="214" t="s">
        <v>164</v>
      </c>
      <c r="L191" s="44"/>
      <c r="M191" s="219" t="s">
        <v>19</v>
      </c>
      <c r="N191" s="220" t="s">
        <v>44</v>
      </c>
      <c r="O191" s="84"/>
      <c r="P191" s="221">
        <f>O191*H191</f>
        <v>0</v>
      </c>
      <c r="Q191" s="221">
        <v>0</v>
      </c>
      <c r="R191" s="221">
        <f>Q191*H191</f>
        <v>0</v>
      </c>
      <c r="S191" s="221">
        <v>0</v>
      </c>
      <c r="T191" s="222">
        <f>S191*H191</f>
        <v>0</v>
      </c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R191" s="223" t="s">
        <v>115</v>
      </c>
      <c r="AT191" s="223" t="s">
        <v>160</v>
      </c>
      <c r="AU191" s="223" t="s">
        <v>83</v>
      </c>
      <c r="AY191" s="17" t="s">
        <v>159</v>
      </c>
      <c r="BE191" s="224">
        <f>IF(N191="základní",J191,0)</f>
        <v>0</v>
      </c>
      <c r="BF191" s="224">
        <f>IF(N191="snížená",J191,0)</f>
        <v>0</v>
      </c>
      <c r="BG191" s="224">
        <f>IF(N191="zákl. přenesená",J191,0)</f>
        <v>0</v>
      </c>
      <c r="BH191" s="224">
        <f>IF(N191="sníž. přenesená",J191,0)</f>
        <v>0</v>
      </c>
      <c r="BI191" s="224">
        <f>IF(N191="nulová",J191,0)</f>
        <v>0</v>
      </c>
      <c r="BJ191" s="17" t="s">
        <v>81</v>
      </c>
      <c r="BK191" s="224">
        <f>ROUND(I191*H191,2)</f>
        <v>0</v>
      </c>
      <c r="BL191" s="17" t="s">
        <v>115</v>
      </c>
      <c r="BM191" s="223" t="s">
        <v>809</v>
      </c>
    </row>
    <row r="192" s="2" customFormat="1">
      <c r="A192" s="38"/>
      <c r="B192" s="39"/>
      <c r="C192" s="40"/>
      <c r="D192" s="225" t="s">
        <v>166</v>
      </c>
      <c r="E192" s="40"/>
      <c r="F192" s="226" t="s">
        <v>787</v>
      </c>
      <c r="G192" s="40"/>
      <c r="H192" s="40"/>
      <c r="I192" s="227"/>
      <c r="J192" s="40"/>
      <c r="K192" s="40"/>
      <c r="L192" s="44"/>
      <c r="M192" s="228"/>
      <c r="N192" s="229"/>
      <c r="O192" s="84"/>
      <c r="P192" s="84"/>
      <c r="Q192" s="84"/>
      <c r="R192" s="84"/>
      <c r="S192" s="84"/>
      <c r="T192" s="85"/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T192" s="17" t="s">
        <v>166</v>
      </c>
      <c r="AU192" s="17" t="s">
        <v>83</v>
      </c>
    </row>
    <row r="193" s="2" customFormat="1">
      <c r="A193" s="38"/>
      <c r="B193" s="39"/>
      <c r="C193" s="40"/>
      <c r="D193" s="230" t="s">
        <v>168</v>
      </c>
      <c r="E193" s="40"/>
      <c r="F193" s="231" t="s">
        <v>810</v>
      </c>
      <c r="G193" s="40"/>
      <c r="H193" s="40"/>
      <c r="I193" s="227"/>
      <c r="J193" s="40"/>
      <c r="K193" s="40"/>
      <c r="L193" s="44"/>
      <c r="M193" s="228"/>
      <c r="N193" s="229"/>
      <c r="O193" s="84"/>
      <c r="P193" s="84"/>
      <c r="Q193" s="84"/>
      <c r="R193" s="84"/>
      <c r="S193" s="84"/>
      <c r="T193" s="85"/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T193" s="17" t="s">
        <v>168</v>
      </c>
      <c r="AU193" s="17" t="s">
        <v>83</v>
      </c>
    </row>
    <row r="194" s="2" customFormat="1" ht="16.5" customHeight="1">
      <c r="A194" s="38"/>
      <c r="B194" s="39"/>
      <c r="C194" s="212" t="s">
        <v>341</v>
      </c>
      <c r="D194" s="212" t="s">
        <v>160</v>
      </c>
      <c r="E194" s="213" t="s">
        <v>811</v>
      </c>
      <c r="F194" s="214" t="s">
        <v>812</v>
      </c>
      <c r="G194" s="215" t="s">
        <v>163</v>
      </c>
      <c r="H194" s="216">
        <v>1867</v>
      </c>
      <c r="I194" s="217"/>
      <c r="J194" s="218">
        <f>ROUND(I194*H194,2)</f>
        <v>0</v>
      </c>
      <c r="K194" s="214" t="s">
        <v>164</v>
      </c>
      <c r="L194" s="44"/>
      <c r="M194" s="219" t="s">
        <v>19</v>
      </c>
      <c r="N194" s="220" t="s">
        <v>44</v>
      </c>
      <c r="O194" s="84"/>
      <c r="P194" s="221">
        <f>O194*H194</f>
        <v>0</v>
      </c>
      <c r="Q194" s="221">
        <v>0</v>
      </c>
      <c r="R194" s="221">
        <f>Q194*H194</f>
        <v>0</v>
      </c>
      <c r="S194" s="221">
        <v>0</v>
      </c>
      <c r="T194" s="222">
        <f>S194*H194</f>
        <v>0</v>
      </c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R194" s="223" t="s">
        <v>115</v>
      </c>
      <c r="AT194" s="223" t="s">
        <v>160</v>
      </c>
      <c r="AU194" s="223" t="s">
        <v>83</v>
      </c>
      <c r="AY194" s="17" t="s">
        <v>159</v>
      </c>
      <c r="BE194" s="224">
        <f>IF(N194="základní",J194,0)</f>
        <v>0</v>
      </c>
      <c r="BF194" s="224">
        <f>IF(N194="snížená",J194,0)</f>
        <v>0</v>
      </c>
      <c r="BG194" s="224">
        <f>IF(N194="zákl. přenesená",J194,0)</f>
        <v>0</v>
      </c>
      <c r="BH194" s="224">
        <f>IF(N194="sníž. přenesená",J194,0)</f>
        <v>0</v>
      </c>
      <c r="BI194" s="224">
        <f>IF(N194="nulová",J194,0)</f>
        <v>0</v>
      </c>
      <c r="BJ194" s="17" t="s">
        <v>81</v>
      </c>
      <c r="BK194" s="224">
        <f>ROUND(I194*H194,2)</f>
        <v>0</v>
      </c>
      <c r="BL194" s="17" t="s">
        <v>115</v>
      </c>
      <c r="BM194" s="223" t="s">
        <v>813</v>
      </c>
    </row>
    <row r="195" s="2" customFormat="1">
      <c r="A195" s="38"/>
      <c r="B195" s="39"/>
      <c r="C195" s="40"/>
      <c r="D195" s="225" t="s">
        <v>166</v>
      </c>
      <c r="E195" s="40"/>
      <c r="F195" s="226" t="s">
        <v>814</v>
      </c>
      <c r="G195" s="40"/>
      <c r="H195" s="40"/>
      <c r="I195" s="227"/>
      <c r="J195" s="40"/>
      <c r="K195" s="40"/>
      <c r="L195" s="44"/>
      <c r="M195" s="228"/>
      <c r="N195" s="229"/>
      <c r="O195" s="84"/>
      <c r="P195" s="84"/>
      <c r="Q195" s="84"/>
      <c r="R195" s="84"/>
      <c r="S195" s="84"/>
      <c r="T195" s="85"/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T195" s="17" t="s">
        <v>166</v>
      </c>
      <c r="AU195" s="17" t="s">
        <v>83</v>
      </c>
    </row>
    <row r="196" s="2" customFormat="1">
      <c r="A196" s="38"/>
      <c r="B196" s="39"/>
      <c r="C196" s="40"/>
      <c r="D196" s="230" t="s">
        <v>168</v>
      </c>
      <c r="E196" s="40"/>
      <c r="F196" s="231" t="s">
        <v>815</v>
      </c>
      <c r="G196" s="40"/>
      <c r="H196" s="40"/>
      <c r="I196" s="227"/>
      <c r="J196" s="40"/>
      <c r="K196" s="40"/>
      <c r="L196" s="44"/>
      <c r="M196" s="228"/>
      <c r="N196" s="229"/>
      <c r="O196" s="84"/>
      <c r="P196" s="84"/>
      <c r="Q196" s="84"/>
      <c r="R196" s="84"/>
      <c r="S196" s="84"/>
      <c r="T196" s="85"/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T196" s="17" t="s">
        <v>168</v>
      </c>
      <c r="AU196" s="17" t="s">
        <v>83</v>
      </c>
    </row>
    <row r="197" s="2" customFormat="1" ht="16.5" customHeight="1">
      <c r="A197" s="38"/>
      <c r="B197" s="39"/>
      <c r="C197" s="212" t="s">
        <v>348</v>
      </c>
      <c r="D197" s="212" t="s">
        <v>160</v>
      </c>
      <c r="E197" s="213" t="s">
        <v>816</v>
      </c>
      <c r="F197" s="214" t="s">
        <v>817</v>
      </c>
      <c r="G197" s="215" t="s">
        <v>163</v>
      </c>
      <c r="H197" s="216">
        <v>1867</v>
      </c>
      <c r="I197" s="217"/>
      <c r="J197" s="218">
        <f>ROUND(I197*H197,2)</f>
        <v>0</v>
      </c>
      <c r="K197" s="214" t="s">
        <v>164</v>
      </c>
      <c r="L197" s="44"/>
      <c r="M197" s="219" t="s">
        <v>19</v>
      </c>
      <c r="N197" s="220" t="s">
        <v>44</v>
      </c>
      <c r="O197" s="84"/>
      <c r="P197" s="221">
        <f>O197*H197</f>
        <v>0</v>
      </c>
      <c r="Q197" s="221">
        <v>0</v>
      </c>
      <c r="R197" s="221">
        <f>Q197*H197</f>
        <v>0</v>
      </c>
      <c r="S197" s="221">
        <v>0</v>
      </c>
      <c r="T197" s="222">
        <f>S197*H197</f>
        <v>0</v>
      </c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R197" s="223" t="s">
        <v>115</v>
      </c>
      <c r="AT197" s="223" t="s">
        <v>160</v>
      </c>
      <c r="AU197" s="223" t="s">
        <v>83</v>
      </c>
      <c r="AY197" s="17" t="s">
        <v>159</v>
      </c>
      <c r="BE197" s="224">
        <f>IF(N197="základní",J197,0)</f>
        <v>0</v>
      </c>
      <c r="BF197" s="224">
        <f>IF(N197="snížená",J197,0)</f>
        <v>0</v>
      </c>
      <c r="BG197" s="224">
        <f>IF(N197="zákl. přenesená",J197,0)</f>
        <v>0</v>
      </c>
      <c r="BH197" s="224">
        <f>IF(N197="sníž. přenesená",J197,0)</f>
        <v>0</v>
      </c>
      <c r="BI197" s="224">
        <f>IF(N197="nulová",J197,0)</f>
        <v>0</v>
      </c>
      <c r="BJ197" s="17" t="s">
        <v>81</v>
      </c>
      <c r="BK197" s="224">
        <f>ROUND(I197*H197,2)</f>
        <v>0</v>
      </c>
      <c r="BL197" s="17" t="s">
        <v>115</v>
      </c>
      <c r="BM197" s="223" t="s">
        <v>818</v>
      </c>
    </row>
    <row r="198" s="2" customFormat="1">
      <c r="A198" s="38"/>
      <c r="B198" s="39"/>
      <c r="C198" s="40"/>
      <c r="D198" s="225" t="s">
        <v>166</v>
      </c>
      <c r="E198" s="40"/>
      <c r="F198" s="226" t="s">
        <v>819</v>
      </c>
      <c r="G198" s="40"/>
      <c r="H198" s="40"/>
      <c r="I198" s="227"/>
      <c r="J198" s="40"/>
      <c r="K198" s="40"/>
      <c r="L198" s="44"/>
      <c r="M198" s="228"/>
      <c r="N198" s="229"/>
      <c r="O198" s="84"/>
      <c r="P198" s="84"/>
      <c r="Q198" s="84"/>
      <c r="R198" s="84"/>
      <c r="S198" s="84"/>
      <c r="T198" s="85"/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T198" s="17" t="s">
        <v>166</v>
      </c>
      <c r="AU198" s="17" t="s">
        <v>83</v>
      </c>
    </row>
    <row r="199" s="2" customFormat="1">
      <c r="A199" s="38"/>
      <c r="B199" s="39"/>
      <c r="C199" s="40"/>
      <c r="D199" s="230" t="s">
        <v>168</v>
      </c>
      <c r="E199" s="40"/>
      <c r="F199" s="231" t="s">
        <v>820</v>
      </c>
      <c r="G199" s="40"/>
      <c r="H199" s="40"/>
      <c r="I199" s="227"/>
      <c r="J199" s="40"/>
      <c r="K199" s="40"/>
      <c r="L199" s="44"/>
      <c r="M199" s="228"/>
      <c r="N199" s="229"/>
      <c r="O199" s="84"/>
      <c r="P199" s="84"/>
      <c r="Q199" s="84"/>
      <c r="R199" s="84"/>
      <c r="S199" s="84"/>
      <c r="T199" s="85"/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T199" s="17" t="s">
        <v>168</v>
      </c>
      <c r="AU199" s="17" t="s">
        <v>83</v>
      </c>
    </row>
    <row r="200" s="2" customFormat="1" ht="16.5" customHeight="1">
      <c r="A200" s="38"/>
      <c r="B200" s="39"/>
      <c r="C200" s="212" t="s">
        <v>821</v>
      </c>
      <c r="D200" s="212" t="s">
        <v>160</v>
      </c>
      <c r="E200" s="213" t="s">
        <v>822</v>
      </c>
      <c r="F200" s="214" t="s">
        <v>823</v>
      </c>
      <c r="G200" s="215" t="s">
        <v>163</v>
      </c>
      <c r="H200" s="216">
        <v>1867</v>
      </c>
      <c r="I200" s="217"/>
      <c r="J200" s="218">
        <f>ROUND(I200*H200,2)</f>
        <v>0</v>
      </c>
      <c r="K200" s="214" t="s">
        <v>164</v>
      </c>
      <c r="L200" s="44"/>
      <c r="M200" s="219" t="s">
        <v>19</v>
      </c>
      <c r="N200" s="220" t="s">
        <v>44</v>
      </c>
      <c r="O200" s="84"/>
      <c r="P200" s="221">
        <f>O200*H200</f>
        <v>0</v>
      </c>
      <c r="Q200" s="221">
        <v>0</v>
      </c>
      <c r="R200" s="221">
        <f>Q200*H200</f>
        <v>0</v>
      </c>
      <c r="S200" s="221">
        <v>0</v>
      </c>
      <c r="T200" s="222">
        <f>S200*H200</f>
        <v>0</v>
      </c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R200" s="223" t="s">
        <v>115</v>
      </c>
      <c r="AT200" s="223" t="s">
        <v>160</v>
      </c>
      <c r="AU200" s="223" t="s">
        <v>83</v>
      </c>
      <c r="AY200" s="17" t="s">
        <v>159</v>
      </c>
      <c r="BE200" s="224">
        <f>IF(N200="základní",J200,0)</f>
        <v>0</v>
      </c>
      <c r="BF200" s="224">
        <f>IF(N200="snížená",J200,0)</f>
        <v>0</v>
      </c>
      <c r="BG200" s="224">
        <f>IF(N200="zákl. přenesená",J200,0)</f>
        <v>0</v>
      </c>
      <c r="BH200" s="224">
        <f>IF(N200="sníž. přenesená",J200,0)</f>
        <v>0</v>
      </c>
      <c r="BI200" s="224">
        <f>IF(N200="nulová",J200,0)</f>
        <v>0</v>
      </c>
      <c r="BJ200" s="17" t="s">
        <v>81</v>
      </c>
      <c r="BK200" s="224">
        <f>ROUND(I200*H200,2)</f>
        <v>0</v>
      </c>
      <c r="BL200" s="17" t="s">
        <v>115</v>
      </c>
      <c r="BM200" s="223" t="s">
        <v>824</v>
      </c>
    </row>
    <row r="201" s="2" customFormat="1">
      <c r="A201" s="38"/>
      <c r="B201" s="39"/>
      <c r="C201" s="40"/>
      <c r="D201" s="225" t="s">
        <v>166</v>
      </c>
      <c r="E201" s="40"/>
      <c r="F201" s="226" t="s">
        <v>825</v>
      </c>
      <c r="G201" s="40"/>
      <c r="H201" s="40"/>
      <c r="I201" s="227"/>
      <c r="J201" s="40"/>
      <c r="K201" s="40"/>
      <c r="L201" s="44"/>
      <c r="M201" s="228"/>
      <c r="N201" s="229"/>
      <c r="O201" s="84"/>
      <c r="P201" s="84"/>
      <c r="Q201" s="84"/>
      <c r="R201" s="84"/>
      <c r="S201" s="84"/>
      <c r="T201" s="85"/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T201" s="17" t="s">
        <v>166</v>
      </c>
      <c r="AU201" s="17" t="s">
        <v>83</v>
      </c>
    </row>
    <row r="202" s="2" customFormat="1">
      <c r="A202" s="38"/>
      <c r="B202" s="39"/>
      <c r="C202" s="40"/>
      <c r="D202" s="230" t="s">
        <v>168</v>
      </c>
      <c r="E202" s="40"/>
      <c r="F202" s="231" t="s">
        <v>826</v>
      </c>
      <c r="G202" s="40"/>
      <c r="H202" s="40"/>
      <c r="I202" s="227"/>
      <c r="J202" s="40"/>
      <c r="K202" s="40"/>
      <c r="L202" s="44"/>
      <c r="M202" s="228"/>
      <c r="N202" s="229"/>
      <c r="O202" s="84"/>
      <c r="P202" s="84"/>
      <c r="Q202" s="84"/>
      <c r="R202" s="84"/>
      <c r="S202" s="84"/>
      <c r="T202" s="85"/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T202" s="17" t="s">
        <v>168</v>
      </c>
      <c r="AU202" s="17" t="s">
        <v>83</v>
      </c>
    </row>
    <row r="203" s="2" customFormat="1" ht="16.5" customHeight="1">
      <c r="A203" s="38"/>
      <c r="B203" s="39"/>
      <c r="C203" s="212" t="s">
        <v>827</v>
      </c>
      <c r="D203" s="212" t="s">
        <v>160</v>
      </c>
      <c r="E203" s="213" t="s">
        <v>828</v>
      </c>
      <c r="F203" s="214" t="s">
        <v>829</v>
      </c>
      <c r="G203" s="215" t="s">
        <v>163</v>
      </c>
      <c r="H203" s="216">
        <v>1867</v>
      </c>
      <c r="I203" s="217"/>
      <c r="J203" s="218">
        <f>ROUND(I203*H203,2)</f>
        <v>0</v>
      </c>
      <c r="K203" s="214" t="s">
        <v>164</v>
      </c>
      <c r="L203" s="44"/>
      <c r="M203" s="219" t="s">
        <v>19</v>
      </c>
      <c r="N203" s="220" t="s">
        <v>44</v>
      </c>
      <c r="O203" s="84"/>
      <c r="P203" s="221">
        <f>O203*H203</f>
        <v>0</v>
      </c>
      <c r="Q203" s="221">
        <v>0</v>
      </c>
      <c r="R203" s="221">
        <f>Q203*H203</f>
        <v>0</v>
      </c>
      <c r="S203" s="221">
        <v>0</v>
      </c>
      <c r="T203" s="222">
        <f>S203*H203</f>
        <v>0</v>
      </c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R203" s="223" t="s">
        <v>115</v>
      </c>
      <c r="AT203" s="223" t="s">
        <v>160</v>
      </c>
      <c r="AU203" s="223" t="s">
        <v>83</v>
      </c>
      <c r="AY203" s="17" t="s">
        <v>159</v>
      </c>
      <c r="BE203" s="224">
        <f>IF(N203="základní",J203,0)</f>
        <v>0</v>
      </c>
      <c r="BF203" s="224">
        <f>IF(N203="snížená",J203,0)</f>
        <v>0</v>
      </c>
      <c r="BG203" s="224">
        <f>IF(N203="zákl. přenesená",J203,0)</f>
        <v>0</v>
      </c>
      <c r="BH203" s="224">
        <f>IF(N203="sníž. přenesená",J203,0)</f>
        <v>0</v>
      </c>
      <c r="BI203" s="224">
        <f>IF(N203="nulová",J203,0)</f>
        <v>0</v>
      </c>
      <c r="BJ203" s="17" t="s">
        <v>81</v>
      </c>
      <c r="BK203" s="224">
        <f>ROUND(I203*H203,2)</f>
        <v>0</v>
      </c>
      <c r="BL203" s="17" t="s">
        <v>115</v>
      </c>
      <c r="BM203" s="223" t="s">
        <v>830</v>
      </c>
    </row>
    <row r="204" s="2" customFormat="1">
      <c r="A204" s="38"/>
      <c r="B204" s="39"/>
      <c r="C204" s="40"/>
      <c r="D204" s="225" t="s">
        <v>166</v>
      </c>
      <c r="E204" s="40"/>
      <c r="F204" s="226" t="s">
        <v>831</v>
      </c>
      <c r="G204" s="40"/>
      <c r="H204" s="40"/>
      <c r="I204" s="227"/>
      <c r="J204" s="40"/>
      <c r="K204" s="40"/>
      <c r="L204" s="44"/>
      <c r="M204" s="228"/>
      <c r="N204" s="229"/>
      <c r="O204" s="84"/>
      <c r="P204" s="84"/>
      <c r="Q204" s="84"/>
      <c r="R204" s="84"/>
      <c r="S204" s="84"/>
      <c r="T204" s="85"/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T204" s="17" t="s">
        <v>166</v>
      </c>
      <c r="AU204" s="17" t="s">
        <v>83</v>
      </c>
    </row>
    <row r="205" s="2" customFormat="1">
      <c r="A205" s="38"/>
      <c r="B205" s="39"/>
      <c r="C205" s="40"/>
      <c r="D205" s="230" t="s">
        <v>168</v>
      </c>
      <c r="E205" s="40"/>
      <c r="F205" s="231" t="s">
        <v>832</v>
      </c>
      <c r="G205" s="40"/>
      <c r="H205" s="40"/>
      <c r="I205" s="227"/>
      <c r="J205" s="40"/>
      <c r="K205" s="40"/>
      <c r="L205" s="44"/>
      <c r="M205" s="228"/>
      <c r="N205" s="229"/>
      <c r="O205" s="84"/>
      <c r="P205" s="84"/>
      <c r="Q205" s="84"/>
      <c r="R205" s="84"/>
      <c r="S205" s="84"/>
      <c r="T205" s="85"/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T205" s="17" t="s">
        <v>168</v>
      </c>
      <c r="AU205" s="17" t="s">
        <v>83</v>
      </c>
    </row>
    <row r="206" s="2" customFormat="1" ht="16.5" customHeight="1">
      <c r="A206" s="38"/>
      <c r="B206" s="39"/>
      <c r="C206" s="212" t="s">
        <v>428</v>
      </c>
      <c r="D206" s="212" t="s">
        <v>160</v>
      </c>
      <c r="E206" s="213" t="s">
        <v>833</v>
      </c>
      <c r="F206" s="214" t="s">
        <v>834</v>
      </c>
      <c r="G206" s="215" t="s">
        <v>299</v>
      </c>
      <c r="H206" s="216">
        <v>30</v>
      </c>
      <c r="I206" s="217"/>
      <c r="J206" s="218">
        <f>ROUND(I206*H206,2)</f>
        <v>0</v>
      </c>
      <c r="K206" s="214" t="s">
        <v>164</v>
      </c>
      <c r="L206" s="44"/>
      <c r="M206" s="219" t="s">
        <v>19</v>
      </c>
      <c r="N206" s="220" t="s">
        <v>44</v>
      </c>
      <c r="O206" s="84"/>
      <c r="P206" s="221">
        <f>O206*H206</f>
        <v>0</v>
      </c>
      <c r="Q206" s="221">
        <v>6.6699999999999997E-06</v>
      </c>
      <c r="R206" s="221">
        <f>Q206*H206</f>
        <v>0.00020009999999999999</v>
      </c>
      <c r="S206" s="221">
        <v>0</v>
      </c>
      <c r="T206" s="222">
        <f>S206*H206</f>
        <v>0</v>
      </c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R206" s="223" t="s">
        <v>115</v>
      </c>
      <c r="AT206" s="223" t="s">
        <v>160</v>
      </c>
      <c r="AU206" s="223" t="s">
        <v>83</v>
      </c>
      <c r="AY206" s="17" t="s">
        <v>159</v>
      </c>
      <c r="BE206" s="224">
        <f>IF(N206="základní",J206,0)</f>
        <v>0</v>
      </c>
      <c r="BF206" s="224">
        <f>IF(N206="snížená",J206,0)</f>
        <v>0</v>
      </c>
      <c r="BG206" s="224">
        <f>IF(N206="zákl. přenesená",J206,0)</f>
        <v>0</v>
      </c>
      <c r="BH206" s="224">
        <f>IF(N206="sníž. přenesená",J206,0)</f>
        <v>0</v>
      </c>
      <c r="BI206" s="224">
        <f>IF(N206="nulová",J206,0)</f>
        <v>0</v>
      </c>
      <c r="BJ206" s="17" t="s">
        <v>81</v>
      </c>
      <c r="BK206" s="224">
        <f>ROUND(I206*H206,2)</f>
        <v>0</v>
      </c>
      <c r="BL206" s="17" t="s">
        <v>115</v>
      </c>
      <c r="BM206" s="223" t="s">
        <v>835</v>
      </c>
    </row>
    <row r="207" s="2" customFormat="1">
      <c r="A207" s="38"/>
      <c r="B207" s="39"/>
      <c r="C207" s="40"/>
      <c r="D207" s="225" t="s">
        <v>166</v>
      </c>
      <c r="E207" s="40"/>
      <c r="F207" s="226" t="s">
        <v>836</v>
      </c>
      <c r="G207" s="40"/>
      <c r="H207" s="40"/>
      <c r="I207" s="227"/>
      <c r="J207" s="40"/>
      <c r="K207" s="40"/>
      <c r="L207" s="44"/>
      <c r="M207" s="228"/>
      <c r="N207" s="229"/>
      <c r="O207" s="84"/>
      <c r="P207" s="84"/>
      <c r="Q207" s="84"/>
      <c r="R207" s="84"/>
      <c r="S207" s="84"/>
      <c r="T207" s="85"/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T207" s="17" t="s">
        <v>166</v>
      </c>
      <c r="AU207" s="17" t="s">
        <v>83</v>
      </c>
    </row>
    <row r="208" s="2" customFormat="1">
      <c r="A208" s="38"/>
      <c r="B208" s="39"/>
      <c r="C208" s="40"/>
      <c r="D208" s="230" t="s">
        <v>168</v>
      </c>
      <c r="E208" s="40"/>
      <c r="F208" s="231" t="s">
        <v>837</v>
      </c>
      <c r="G208" s="40"/>
      <c r="H208" s="40"/>
      <c r="I208" s="227"/>
      <c r="J208" s="40"/>
      <c r="K208" s="40"/>
      <c r="L208" s="44"/>
      <c r="M208" s="228"/>
      <c r="N208" s="229"/>
      <c r="O208" s="84"/>
      <c r="P208" s="84"/>
      <c r="Q208" s="84"/>
      <c r="R208" s="84"/>
      <c r="S208" s="84"/>
      <c r="T208" s="85"/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T208" s="17" t="s">
        <v>168</v>
      </c>
      <c r="AU208" s="17" t="s">
        <v>83</v>
      </c>
    </row>
    <row r="209" s="2" customFormat="1" ht="16.5" customHeight="1">
      <c r="A209" s="38"/>
      <c r="B209" s="39"/>
      <c r="C209" s="212" t="s">
        <v>838</v>
      </c>
      <c r="D209" s="212" t="s">
        <v>160</v>
      </c>
      <c r="E209" s="213" t="s">
        <v>839</v>
      </c>
      <c r="F209" s="214" t="s">
        <v>840</v>
      </c>
      <c r="G209" s="215" t="s">
        <v>299</v>
      </c>
      <c r="H209" s="216">
        <v>30</v>
      </c>
      <c r="I209" s="217"/>
      <c r="J209" s="218">
        <f>ROUND(I209*H209,2)</f>
        <v>0</v>
      </c>
      <c r="K209" s="214" t="s">
        <v>164</v>
      </c>
      <c r="L209" s="44"/>
      <c r="M209" s="219" t="s">
        <v>19</v>
      </c>
      <c r="N209" s="220" t="s">
        <v>44</v>
      </c>
      <c r="O209" s="84"/>
      <c r="P209" s="221">
        <f>O209*H209</f>
        <v>0</v>
      </c>
      <c r="Q209" s="221">
        <v>0.00012329999999999999</v>
      </c>
      <c r="R209" s="221">
        <f>Q209*H209</f>
        <v>0.0036989999999999996</v>
      </c>
      <c r="S209" s="221">
        <v>0</v>
      </c>
      <c r="T209" s="222">
        <f>S209*H209</f>
        <v>0</v>
      </c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R209" s="223" t="s">
        <v>115</v>
      </c>
      <c r="AT209" s="223" t="s">
        <v>160</v>
      </c>
      <c r="AU209" s="223" t="s">
        <v>83</v>
      </c>
      <c r="AY209" s="17" t="s">
        <v>159</v>
      </c>
      <c r="BE209" s="224">
        <f>IF(N209="základní",J209,0)</f>
        <v>0</v>
      </c>
      <c r="BF209" s="224">
        <f>IF(N209="snížená",J209,0)</f>
        <v>0</v>
      </c>
      <c r="BG209" s="224">
        <f>IF(N209="zákl. přenesená",J209,0)</f>
        <v>0</v>
      </c>
      <c r="BH209" s="224">
        <f>IF(N209="sníž. přenesená",J209,0)</f>
        <v>0</v>
      </c>
      <c r="BI209" s="224">
        <f>IF(N209="nulová",J209,0)</f>
        <v>0</v>
      </c>
      <c r="BJ209" s="17" t="s">
        <v>81</v>
      </c>
      <c r="BK209" s="224">
        <f>ROUND(I209*H209,2)</f>
        <v>0</v>
      </c>
      <c r="BL209" s="17" t="s">
        <v>115</v>
      </c>
      <c r="BM209" s="223" t="s">
        <v>841</v>
      </c>
    </row>
    <row r="210" s="2" customFormat="1">
      <c r="A210" s="38"/>
      <c r="B210" s="39"/>
      <c r="C210" s="40"/>
      <c r="D210" s="225" t="s">
        <v>166</v>
      </c>
      <c r="E210" s="40"/>
      <c r="F210" s="226" t="s">
        <v>842</v>
      </c>
      <c r="G210" s="40"/>
      <c r="H210" s="40"/>
      <c r="I210" s="227"/>
      <c r="J210" s="40"/>
      <c r="K210" s="40"/>
      <c r="L210" s="44"/>
      <c r="M210" s="228"/>
      <c r="N210" s="229"/>
      <c r="O210" s="84"/>
      <c r="P210" s="84"/>
      <c r="Q210" s="84"/>
      <c r="R210" s="84"/>
      <c r="S210" s="84"/>
      <c r="T210" s="85"/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T210" s="17" t="s">
        <v>166</v>
      </c>
      <c r="AU210" s="17" t="s">
        <v>83</v>
      </c>
    </row>
    <row r="211" s="2" customFormat="1">
      <c r="A211" s="38"/>
      <c r="B211" s="39"/>
      <c r="C211" s="40"/>
      <c r="D211" s="230" t="s">
        <v>168</v>
      </c>
      <c r="E211" s="40"/>
      <c r="F211" s="231" t="s">
        <v>843</v>
      </c>
      <c r="G211" s="40"/>
      <c r="H211" s="40"/>
      <c r="I211" s="227"/>
      <c r="J211" s="40"/>
      <c r="K211" s="40"/>
      <c r="L211" s="44"/>
      <c r="M211" s="228"/>
      <c r="N211" s="229"/>
      <c r="O211" s="84"/>
      <c r="P211" s="84"/>
      <c r="Q211" s="84"/>
      <c r="R211" s="84"/>
      <c r="S211" s="84"/>
      <c r="T211" s="85"/>
      <c r="U211" s="38"/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T211" s="17" t="s">
        <v>168</v>
      </c>
      <c r="AU211" s="17" t="s">
        <v>83</v>
      </c>
    </row>
    <row r="212" s="2" customFormat="1" ht="16.5" customHeight="1">
      <c r="A212" s="38"/>
      <c r="B212" s="39"/>
      <c r="C212" s="212" t="s">
        <v>476</v>
      </c>
      <c r="D212" s="212" t="s">
        <v>160</v>
      </c>
      <c r="E212" s="213" t="s">
        <v>248</v>
      </c>
      <c r="F212" s="214" t="s">
        <v>249</v>
      </c>
      <c r="G212" s="215" t="s">
        <v>163</v>
      </c>
      <c r="H212" s="216">
        <v>1867</v>
      </c>
      <c r="I212" s="217"/>
      <c r="J212" s="218">
        <f>ROUND(I212*H212,2)</f>
        <v>0</v>
      </c>
      <c r="K212" s="214" t="s">
        <v>164</v>
      </c>
      <c r="L212" s="44"/>
      <c r="M212" s="219" t="s">
        <v>19</v>
      </c>
      <c r="N212" s="220" t="s">
        <v>44</v>
      </c>
      <c r="O212" s="84"/>
      <c r="P212" s="221">
        <f>O212*H212</f>
        <v>0</v>
      </c>
      <c r="Q212" s="221">
        <v>0.00068749999999999996</v>
      </c>
      <c r="R212" s="221">
        <f>Q212*H212</f>
        <v>1.2835624999999999</v>
      </c>
      <c r="S212" s="221">
        <v>0</v>
      </c>
      <c r="T212" s="222">
        <f>S212*H212</f>
        <v>0</v>
      </c>
      <c r="U212" s="38"/>
      <c r="V212" s="38"/>
      <c r="W212" s="38"/>
      <c r="X212" s="38"/>
      <c r="Y212" s="38"/>
      <c r="Z212" s="38"/>
      <c r="AA212" s="38"/>
      <c r="AB212" s="38"/>
      <c r="AC212" s="38"/>
      <c r="AD212" s="38"/>
      <c r="AE212" s="38"/>
      <c r="AR212" s="223" t="s">
        <v>115</v>
      </c>
      <c r="AT212" s="223" t="s">
        <v>160</v>
      </c>
      <c r="AU212" s="223" t="s">
        <v>83</v>
      </c>
      <c r="AY212" s="17" t="s">
        <v>159</v>
      </c>
      <c r="BE212" s="224">
        <f>IF(N212="základní",J212,0)</f>
        <v>0</v>
      </c>
      <c r="BF212" s="224">
        <f>IF(N212="snížená",J212,0)</f>
        <v>0</v>
      </c>
      <c r="BG212" s="224">
        <f>IF(N212="zákl. přenesená",J212,0)</f>
        <v>0</v>
      </c>
      <c r="BH212" s="224">
        <f>IF(N212="sníž. přenesená",J212,0)</f>
        <v>0</v>
      </c>
      <c r="BI212" s="224">
        <f>IF(N212="nulová",J212,0)</f>
        <v>0</v>
      </c>
      <c r="BJ212" s="17" t="s">
        <v>81</v>
      </c>
      <c r="BK212" s="224">
        <f>ROUND(I212*H212,2)</f>
        <v>0</v>
      </c>
      <c r="BL212" s="17" t="s">
        <v>115</v>
      </c>
      <c r="BM212" s="223" t="s">
        <v>844</v>
      </c>
    </row>
    <row r="213" s="2" customFormat="1">
      <c r="A213" s="38"/>
      <c r="B213" s="39"/>
      <c r="C213" s="40"/>
      <c r="D213" s="225" t="s">
        <v>166</v>
      </c>
      <c r="E213" s="40"/>
      <c r="F213" s="226" t="s">
        <v>251</v>
      </c>
      <c r="G213" s="40"/>
      <c r="H213" s="40"/>
      <c r="I213" s="227"/>
      <c r="J213" s="40"/>
      <c r="K213" s="40"/>
      <c r="L213" s="44"/>
      <c r="M213" s="228"/>
      <c r="N213" s="229"/>
      <c r="O213" s="84"/>
      <c r="P213" s="84"/>
      <c r="Q213" s="84"/>
      <c r="R213" s="84"/>
      <c r="S213" s="84"/>
      <c r="T213" s="85"/>
      <c r="U213" s="38"/>
      <c r="V213" s="38"/>
      <c r="W213" s="38"/>
      <c r="X213" s="38"/>
      <c r="Y213" s="38"/>
      <c r="Z213" s="38"/>
      <c r="AA213" s="38"/>
      <c r="AB213" s="38"/>
      <c r="AC213" s="38"/>
      <c r="AD213" s="38"/>
      <c r="AE213" s="38"/>
      <c r="AT213" s="17" t="s">
        <v>166</v>
      </c>
      <c r="AU213" s="17" t="s">
        <v>83</v>
      </c>
    </row>
    <row r="214" s="2" customFormat="1">
      <c r="A214" s="38"/>
      <c r="B214" s="39"/>
      <c r="C214" s="40"/>
      <c r="D214" s="230" t="s">
        <v>168</v>
      </c>
      <c r="E214" s="40"/>
      <c r="F214" s="231" t="s">
        <v>252</v>
      </c>
      <c r="G214" s="40"/>
      <c r="H214" s="40"/>
      <c r="I214" s="227"/>
      <c r="J214" s="40"/>
      <c r="K214" s="40"/>
      <c r="L214" s="44"/>
      <c r="M214" s="228"/>
      <c r="N214" s="229"/>
      <c r="O214" s="84"/>
      <c r="P214" s="84"/>
      <c r="Q214" s="84"/>
      <c r="R214" s="84"/>
      <c r="S214" s="84"/>
      <c r="T214" s="85"/>
      <c r="U214" s="38"/>
      <c r="V214" s="38"/>
      <c r="W214" s="38"/>
      <c r="X214" s="38"/>
      <c r="Y214" s="38"/>
      <c r="Z214" s="38"/>
      <c r="AA214" s="38"/>
      <c r="AB214" s="38"/>
      <c r="AC214" s="38"/>
      <c r="AD214" s="38"/>
      <c r="AE214" s="38"/>
      <c r="AT214" s="17" t="s">
        <v>168</v>
      </c>
      <c r="AU214" s="17" t="s">
        <v>83</v>
      </c>
    </row>
    <row r="215" s="12" customFormat="1" ht="22.8" customHeight="1">
      <c r="A215" s="12"/>
      <c r="B215" s="196"/>
      <c r="C215" s="197"/>
      <c r="D215" s="198" t="s">
        <v>72</v>
      </c>
      <c r="E215" s="210" t="s">
        <v>225</v>
      </c>
      <c r="F215" s="210" t="s">
        <v>322</v>
      </c>
      <c r="G215" s="197"/>
      <c r="H215" s="197"/>
      <c r="I215" s="200"/>
      <c r="J215" s="211">
        <f>BK215</f>
        <v>0</v>
      </c>
      <c r="K215" s="197"/>
      <c r="L215" s="202"/>
      <c r="M215" s="203"/>
      <c r="N215" s="204"/>
      <c r="O215" s="204"/>
      <c r="P215" s="205">
        <f>SUM(P216:P262)</f>
        <v>0</v>
      </c>
      <c r="Q215" s="204"/>
      <c r="R215" s="205">
        <f>SUM(R216:R262)</f>
        <v>36.401568652000002</v>
      </c>
      <c r="S215" s="204"/>
      <c r="T215" s="206">
        <f>SUM(T216:T262)</f>
        <v>0</v>
      </c>
      <c r="U215" s="12"/>
      <c r="V215" s="12"/>
      <c r="W215" s="12"/>
      <c r="X215" s="12"/>
      <c r="Y215" s="12"/>
      <c r="Z215" s="12"/>
      <c r="AA215" s="12"/>
      <c r="AB215" s="12"/>
      <c r="AC215" s="12"/>
      <c r="AD215" s="12"/>
      <c r="AE215" s="12"/>
      <c r="AR215" s="207" t="s">
        <v>81</v>
      </c>
      <c r="AT215" s="208" t="s">
        <v>72</v>
      </c>
      <c r="AU215" s="208" t="s">
        <v>81</v>
      </c>
      <c r="AY215" s="207" t="s">
        <v>159</v>
      </c>
      <c r="BK215" s="209">
        <f>SUM(BK216:BK262)</f>
        <v>0</v>
      </c>
    </row>
    <row r="216" s="2" customFormat="1" ht="16.5" customHeight="1">
      <c r="A216" s="38"/>
      <c r="B216" s="39"/>
      <c r="C216" s="212" t="s">
        <v>845</v>
      </c>
      <c r="D216" s="212" t="s">
        <v>160</v>
      </c>
      <c r="E216" s="213" t="s">
        <v>846</v>
      </c>
      <c r="F216" s="214" t="s">
        <v>847</v>
      </c>
      <c r="G216" s="215" t="s">
        <v>338</v>
      </c>
      <c r="H216" s="216">
        <v>9</v>
      </c>
      <c r="I216" s="217"/>
      <c r="J216" s="218">
        <f>ROUND(I216*H216,2)</f>
        <v>0</v>
      </c>
      <c r="K216" s="214" t="s">
        <v>164</v>
      </c>
      <c r="L216" s="44"/>
      <c r="M216" s="219" t="s">
        <v>19</v>
      </c>
      <c r="N216" s="220" t="s">
        <v>44</v>
      </c>
      <c r="O216" s="84"/>
      <c r="P216" s="221">
        <f>O216*H216</f>
        <v>0</v>
      </c>
      <c r="Q216" s="221">
        <v>0.00040316800000000003</v>
      </c>
      <c r="R216" s="221">
        <f>Q216*H216</f>
        <v>0.0036285120000000004</v>
      </c>
      <c r="S216" s="221">
        <v>0</v>
      </c>
      <c r="T216" s="222">
        <f>S216*H216</f>
        <v>0</v>
      </c>
      <c r="U216" s="38"/>
      <c r="V216" s="38"/>
      <c r="W216" s="38"/>
      <c r="X216" s="38"/>
      <c r="Y216" s="38"/>
      <c r="Z216" s="38"/>
      <c r="AA216" s="38"/>
      <c r="AB216" s="38"/>
      <c r="AC216" s="38"/>
      <c r="AD216" s="38"/>
      <c r="AE216" s="38"/>
      <c r="AR216" s="223" t="s">
        <v>115</v>
      </c>
      <c r="AT216" s="223" t="s">
        <v>160</v>
      </c>
      <c r="AU216" s="223" t="s">
        <v>83</v>
      </c>
      <c r="AY216" s="17" t="s">
        <v>159</v>
      </c>
      <c r="BE216" s="224">
        <f>IF(N216="základní",J216,0)</f>
        <v>0</v>
      </c>
      <c r="BF216" s="224">
        <f>IF(N216="snížená",J216,0)</f>
        <v>0</v>
      </c>
      <c r="BG216" s="224">
        <f>IF(N216="zákl. přenesená",J216,0)</f>
        <v>0</v>
      </c>
      <c r="BH216" s="224">
        <f>IF(N216="sníž. přenesená",J216,0)</f>
        <v>0</v>
      </c>
      <c r="BI216" s="224">
        <f>IF(N216="nulová",J216,0)</f>
        <v>0</v>
      </c>
      <c r="BJ216" s="17" t="s">
        <v>81</v>
      </c>
      <c r="BK216" s="224">
        <f>ROUND(I216*H216,2)</f>
        <v>0</v>
      </c>
      <c r="BL216" s="17" t="s">
        <v>115</v>
      </c>
      <c r="BM216" s="223" t="s">
        <v>848</v>
      </c>
    </row>
    <row r="217" s="2" customFormat="1">
      <c r="A217" s="38"/>
      <c r="B217" s="39"/>
      <c r="C217" s="40"/>
      <c r="D217" s="225" t="s">
        <v>166</v>
      </c>
      <c r="E217" s="40"/>
      <c r="F217" s="226" t="s">
        <v>849</v>
      </c>
      <c r="G217" s="40"/>
      <c r="H217" s="40"/>
      <c r="I217" s="227"/>
      <c r="J217" s="40"/>
      <c r="K217" s="40"/>
      <c r="L217" s="44"/>
      <c r="M217" s="228"/>
      <c r="N217" s="229"/>
      <c r="O217" s="84"/>
      <c r="P217" s="84"/>
      <c r="Q217" s="84"/>
      <c r="R217" s="84"/>
      <c r="S217" s="84"/>
      <c r="T217" s="85"/>
      <c r="U217" s="38"/>
      <c r="V217" s="38"/>
      <c r="W217" s="38"/>
      <c r="X217" s="38"/>
      <c r="Y217" s="38"/>
      <c r="Z217" s="38"/>
      <c r="AA217" s="38"/>
      <c r="AB217" s="38"/>
      <c r="AC217" s="38"/>
      <c r="AD217" s="38"/>
      <c r="AE217" s="38"/>
      <c r="AT217" s="17" t="s">
        <v>166</v>
      </c>
      <c r="AU217" s="17" t="s">
        <v>83</v>
      </c>
    </row>
    <row r="218" s="2" customFormat="1">
      <c r="A218" s="38"/>
      <c r="B218" s="39"/>
      <c r="C218" s="40"/>
      <c r="D218" s="230" t="s">
        <v>168</v>
      </c>
      <c r="E218" s="40"/>
      <c r="F218" s="231" t="s">
        <v>850</v>
      </c>
      <c r="G218" s="40"/>
      <c r="H218" s="40"/>
      <c r="I218" s="227"/>
      <c r="J218" s="40"/>
      <c r="K218" s="40"/>
      <c r="L218" s="44"/>
      <c r="M218" s="228"/>
      <c r="N218" s="229"/>
      <c r="O218" s="84"/>
      <c r="P218" s="84"/>
      <c r="Q218" s="84"/>
      <c r="R218" s="84"/>
      <c r="S218" s="84"/>
      <c r="T218" s="85"/>
      <c r="U218" s="38"/>
      <c r="V218" s="38"/>
      <c r="W218" s="38"/>
      <c r="X218" s="38"/>
      <c r="Y218" s="38"/>
      <c r="Z218" s="38"/>
      <c r="AA218" s="38"/>
      <c r="AB218" s="38"/>
      <c r="AC218" s="38"/>
      <c r="AD218" s="38"/>
      <c r="AE218" s="38"/>
      <c r="AT218" s="17" t="s">
        <v>168</v>
      </c>
      <c r="AU218" s="17" t="s">
        <v>83</v>
      </c>
    </row>
    <row r="219" s="2" customFormat="1" ht="16.5" customHeight="1">
      <c r="A219" s="38"/>
      <c r="B219" s="39"/>
      <c r="C219" s="247" t="s">
        <v>303</v>
      </c>
      <c r="D219" s="247" t="s">
        <v>434</v>
      </c>
      <c r="E219" s="248" t="s">
        <v>330</v>
      </c>
      <c r="F219" s="249" t="s">
        <v>851</v>
      </c>
      <c r="G219" s="250" t="s">
        <v>338</v>
      </c>
      <c r="H219" s="251">
        <v>9</v>
      </c>
      <c r="I219" s="252"/>
      <c r="J219" s="253">
        <f>ROUND(I219*H219,2)</f>
        <v>0</v>
      </c>
      <c r="K219" s="249" t="s">
        <v>19</v>
      </c>
      <c r="L219" s="254"/>
      <c r="M219" s="255" t="s">
        <v>19</v>
      </c>
      <c r="N219" s="256" t="s">
        <v>44</v>
      </c>
      <c r="O219" s="84"/>
      <c r="P219" s="221">
        <f>O219*H219</f>
        <v>0</v>
      </c>
      <c r="Q219" s="221">
        <v>0</v>
      </c>
      <c r="R219" s="221">
        <f>Q219*H219</f>
        <v>0</v>
      </c>
      <c r="S219" s="221">
        <v>0</v>
      </c>
      <c r="T219" s="222">
        <f>S219*H219</f>
        <v>0</v>
      </c>
      <c r="U219" s="38"/>
      <c r="V219" s="38"/>
      <c r="W219" s="38"/>
      <c r="X219" s="38"/>
      <c r="Y219" s="38"/>
      <c r="Z219" s="38"/>
      <c r="AA219" s="38"/>
      <c r="AB219" s="38"/>
      <c r="AC219" s="38"/>
      <c r="AD219" s="38"/>
      <c r="AE219" s="38"/>
      <c r="AR219" s="223" t="s">
        <v>219</v>
      </c>
      <c r="AT219" s="223" t="s">
        <v>434</v>
      </c>
      <c r="AU219" s="223" t="s">
        <v>83</v>
      </c>
      <c r="AY219" s="17" t="s">
        <v>159</v>
      </c>
      <c r="BE219" s="224">
        <f>IF(N219="základní",J219,0)</f>
        <v>0</v>
      </c>
      <c r="BF219" s="224">
        <f>IF(N219="snížená",J219,0)</f>
        <v>0</v>
      </c>
      <c r="BG219" s="224">
        <f>IF(N219="zákl. přenesená",J219,0)</f>
        <v>0</v>
      </c>
      <c r="BH219" s="224">
        <f>IF(N219="sníž. přenesená",J219,0)</f>
        <v>0</v>
      </c>
      <c r="BI219" s="224">
        <f>IF(N219="nulová",J219,0)</f>
        <v>0</v>
      </c>
      <c r="BJ219" s="17" t="s">
        <v>81</v>
      </c>
      <c r="BK219" s="224">
        <f>ROUND(I219*H219,2)</f>
        <v>0</v>
      </c>
      <c r="BL219" s="17" t="s">
        <v>115</v>
      </c>
      <c r="BM219" s="223" t="s">
        <v>852</v>
      </c>
    </row>
    <row r="220" s="2" customFormat="1">
      <c r="A220" s="38"/>
      <c r="B220" s="39"/>
      <c r="C220" s="40"/>
      <c r="D220" s="225" t="s">
        <v>166</v>
      </c>
      <c r="E220" s="40"/>
      <c r="F220" s="226" t="s">
        <v>853</v>
      </c>
      <c r="G220" s="40"/>
      <c r="H220" s="40"/>
      <c r="I220" s="227"/>
      <c r="J220" s="40"/>
      <c r="K220" s="40"/>
      <c r="L220" s="44"/>
      <c r="M220" s="228"/>
      <c r="N220" s="229"/>
      <c r="O220" s="84"/>
      <c r="P220" s="84"/>
      <c r="Q220" s="84"/>
      <c r="R220" s="84"/>
      <c r="S220" s="84"/>
      <c r="T220" s="85"/>
      <c r="U220" s="38"/>
      <c r="V220" s="38"/>
      <c r="W220" s="38"/>
      <c r="X220" s="38"/>
      <c r="Y220" s="38"/>
      <c r="Z220" s="38"/>
      <c r="AA220" s="38"/>
      <c r="AB220" s="38"/>
      <c r="AC220" s="38"/>
      <c r="AD220" s="38"/>
      <c r="AE220" s="38"/>
      <c r="AT220" s="17" t="s">
        <v>166</v>
      </c>
      <c r="AU220" s="17" t="s">
        <v>83</v>
      </c>
    </row>
    <row r="221" s="2" customFormat="1" ht="16.5" customHeight="1">
      <c r="A221" s="38"/>
      <c r="B221" s="39"/>
      <c r="C221" s="212" t="s">
        <v>296</v>
      </c>
      <c r="D221" s="212" t="s">
        <v>160</v>
      </c>
      <c r="E221" s="213" t="s">
        <v>635</v>
      </c>
      <c r="F221" s="214" t="s">
        <v>854</v>
      </c>
      <c r="G221" s="215" t="s">
        <v>299</v>
      </c>
      <c r="H221" s="216">
        <v>30</v>
      </c>
      <c r="I221" s="217"/>
      <c r="J221" s="218">
        <f>ROUND(I221*H221,2)</f>
        <v>0</v>
      </c>
      <c r="K221" s="214" t="s">
        <v>19</v>
      </c>
      <c r="L221" s="44"/>
      <c r="M221" s="219" t="s">
        <v>19</v>
      </c>
      <c r="N221" s="220" t="s">
        <v>44</v>
      </c>
      <c r="O221" s="84"/>
      <c r="P221" s="221">
        <f>O221*H221</f>
        <v>0</v>
      </c>
      <c r="Q221" s="221">
        <v>0</v>
      </c>
      <c r="R221" s="221">
        <f>Q221*H221</f>
        <v>0</v>
      </c>
      <c r="S221" s="221">
        <v>0</v>
      </c>
      <c r="T221" s="222">
        <f>S221*H221</f>
        <v>0</v>
      </c>
      <c r="U221" s="38"/>
      <c r="V221" s="38"/>
      <c r="W221" s="38"/>
      <c r="X221" s="38"/>
      <c r="Y221" s="38"/>
      <c r="Z221" s="38"/>
      <c r="AA221" s="38"/>
      <c r="AB221" s="38"/>
      <c r="AC221" s="38"/>
      <c r="AD221" s="38"/>
      <c r="AE221" s="38"/>
      <c r="AR221" s="223" t="s">
        <v>115</v>
      </c>
      <c r="AT221" s="223" t="s">
        <v>160</v>
      </c>
      <c r="AU221" s="223" t="s">
        <v>83</v>
      </c>
      <c r="AY221" s="17" t="s">
        <v>159</v>
      </c>
      <c r="BE221" s="224">
        <f>IF(N221="základní",J221,0)</f>
        <v>0</v>
      </c>
      <c r="BF221" s="224">
        <f>IF(N221="snížená",J221,0)</f>
        <v>0</v>
      </c>
      <c r="BG221" s="224">
        <f>IF(N221="zákl. přenesená",J221,0)</f>
        <v>0</v>
      </c>
      <c r="BH221" s="224">
        <f>IF(N221="sníž. přenesená",J221,0)</f>
        <v>0</v>
      </c>
      <c r="BI221" s="224">
        <f>IF(N221="nulová",J221,0)</f>
        <v>0</v>
      </c>
      <c r="BJ221" s="17" t="s">
        <v>81</v>
      </c>
      <c r="BK221" s="224">
        <f>ROUND(I221*H221,2)</f>
        <v>0</v>
      </c>
      <c r="BL221" s="17" t="s">
        <v>115</v>
      </c>
      <c r="BM221" s="223" t="s">
        <v>855</v>
      </c>
    </row>
    <row r="222" s="2" customFormat="1">
      <c r="A222" s="38"/>
      <c r="B222" s="39"/>
      <c r="C222" s="40"/>
      <c r="D222" s="225" t="s">
        <v>166</v>
      </c>
      <c r="E222" s="40"/>
      <c r="F222" s="226" t="s">
        <v>856</v>
      </c>
      <c r="G222" s="40"/>
      <c r="H222" s="40"/>
      <c r="I222" s="227"/>
      <c r="J222" s="40"/>
      <c r="K222" s="40"/>
      <c r="L222" s="44"/>
      <c r="M222" s="228"/>
      <c r="N222" s="229"/>
      <c r="O222" s="84"/>
      <c r="P222" s="84"/>
      <c r="Q222" s="84"/>
      <c r="R222" s="84"/>
      <c r="S222" s="84"/>
      <c r="T222" s="85"/>
      <c r="U222" s="38"/>
      <c r="V222" s="38"/>
      <c r="W222" s="38"/>
      <c r="X222" s="38"/>
      <c r="Y222" s="38"/>
      <c r="Z222" s="38"/>
      <c r="AA222" s="38"/>
      <c r="AB222" s="38"/>
      <c r="AC222" s="38"/>
      <c r="AD222" s="38"/>
      <c r="AE222" s="38"/>
      <c r="AT222" s="17" t="s">
        <v>166</v>
      </c>
      <c r="AU222" s="17" t="s">
        <v>83</v>
      </c>
    </row>
    <row r="223" s="2" customFormat="1" ht="16.5" customHeight="1">
      <c r="A223" s="38"/>
      <c r="B223" s="39"/>
      <c r="C223" s="212" t="s">
        <v>462</v>
      </c>
      <c r="D223" s="212" t="s">
        <v>160</v>
      </c>
      <c r="E223" s="213" t="s">
        <v>857</v>
      </c>
      <c r="F223" s="214" t="s">
        <v>858</v>
      </c>
      <c r="G223" s="215" t="s">
        <v>338</v>
      </c>
      <c r="H223" s="216">
        <v>4</v>
      </c>
      <c r="I223" s="217"/>
      <c r="J223" s="218">
        <f>ROUND(I223*H223,2)</f>
        <v>0</v>
      </c>
      <c r="K223" s="214" t="s">
        <v>164</v>
      </c>
      <c r="L223" s="44"/>
      <c r="M223" s="219" t="s">
        <v>19</v>
      </c>
      <c r="N223" s="220" t="s">
        <v>44</v>
      </c>
      <c r="O223" s="84"/>
      <c r="P223" s="221">
        <f>O223*H223</f>
        <v>0</v>
      </c>
      <c r="Q223" s="221">
        <v>0.00069999999999999999</v>
      </c>
      <c r="R223" s="221">
        <f>Q223*H223</f>
        <v>0.0028</v>
      </c>
      <c r="S223" s="221">
        <v>0</v>
      </c>
      <c r="T223" s="222">
        <f>S223*H223</f>
        <v>0</v>
      </c>
      <c r="U223" s="38"/>
      <c r="V223" s="38"/>
      <c r="W223" s="38"/>
      <c r="X223" s="38"/>
      <c r="Y223" s="38"/>
      <c r="Z223" s="38"/>
      <c r="AA223" s="38"/>
      <c r="AB223" s="38"/>
      <c r="AC223" s="38"/>
      <c r="AD223" s="38"/>
      <c r="AE223" s="38"/>
      <c r="AR223" s="223" t="s">
        <v>115</v>
      </c>
      <c r="AT223" s="223" t="s">
        <v>160</v>
      </c>
      <c r="AU223" s="223" t="s">
        <v>83</v>
      </c>
      <c r="AY223" s="17" t="s">
        <v>159</v>
      </c>
      <c r="BE223" s="224">
        <f>IF(N223="základní",J223,0)</f>
        <v>0</v>
      </c>
      <c r="BF223" s="224">
        <f>IF(N223="snížená",J223,0)</f>
        <v>0</v>
      </c>
      <c r="BG223" s="224">
        <f>IF(N223="zákl. přenesená",J223,0)</f>
        <v>0</v>
      </c>
      <c r="BH223" s="224">
        <f>IF(N223="sníž. přenesená",J223,0)</f>
        <v>0</v>
      </c>
      <c r="BI223" s="224">
        <f>IF(N223="nulová",J223,0)</f>
        <v>0</v>
      </c>
      <c r="BJ223" s="17" t="s">
        <v>81</v>
      </c>
      <c r="BK223" s="224">
        <f>ROUND(I223*H223,2)</f>
        <v>0</v>
      </c>
      <c r="BL223" s="17" t="s">
        <v>115</v>
      </c>
      <c r="BM223" s="223" t="s">
        <v>859</v>
      </c>
    </row>
    <row r="224" s="2" customFormat="1">
      <c r="A224" s="38"/>
      <c r="B224" s="39"/>
      <c r="C224" s="40"/>
      <c r="D224" s="225" t="s">
        <v>166</v>
      </c>
      <c r="E224" s="40"/>
      <c r="F224" s="226" t="s">
        <v>860</v>
      </c>
      <c r="G224" s="40"/>
      <c r="H224" s="40"/>
      <c r="I224" s="227"/>
      <c r="J224" s="40"/>
      <c r="K224" s="40"/>
      <c r="L224" s="44"/>
      <c r="M224" s="228"/>
      <c r="N224" s="229"/>
      <c r="O224" s="84"/>
      <c r="P224" s="84"/>
      <c r="Q224" s="84"/>
      <c r="R224" s="84"/>
      <c r="S224" s="84"/>
      <c r="T224" s="85"/>
      <c r="U224" s="38"/>
      <c r="V224" s="38"/>
      <c r="W224" s="38"/>
      <c r="X224" s="38"/>
      <c r="Y224" s="38"/>
      <c r="Z224" s="38"/>
      <c r="AA224" s="38"/>
      <c r="AB224" s="38"/>
      <c r="AC224" s="38"/>
      <c r="AD224" s="38"/>
      <c r="AE224" s="38"/>
      <c r="AT224" s="17" t="s">
        <v>166</v>
      </c>
      <c r="AU224" s="17" t="s">
        <v>83</v>
      </c>
    </row>
    <row r="225" s="2" customFormat="1">
      <c r="A225" s="38"/>
      <c r="B225" s="39"/>
      <c r="C225" s="40"/>
      <c r="D225" s="230" t="s">
        <v>168</v>
      </c>
      <c r="E225" s="40"/>
      <c r="F225" s="231" t="s">
        <v>861</v>
      </c>
      <c r="G225" s="40"/>
      <c r="H225" s="40"/>
      <c r="I225" s="227"/>
      <c r="J225" s="40"/>
      <c r="K225" s="40"/>
      <c r="L225" s="44"/>
      <c r="M225" s="228"/>
      <c r="N225" s="229"/>
      <c r="O225" s="84"/>
      <c r="P225" s="84"/>
      <c r="Q225" s="84"/>
      <c r="R225" s="84"/>
      <c r="S225" s="84"/>
      <c r="T225" s="85"/>
      <c r="U225" s="38"/>
      <c r="V225" s="38"/>
      <c r="W225" s="38"/>
      <c r="X225" s="38"/>
      <c r="Y225" s="38"/>
      <c r="Z225" s="38"/>
      <c r="AA225" s="38"/>
      <c r="AB225" s="38"/>
      <c r="AC225" s="38"/>
      <c r="AD225" s="38"/>
      <c r="AE225" s="38"/>
      <c r="AT225" s="17" t="s">
        <v>168</v>
      </c>
      <c r="AU225" s="17" t="s">
        <v>83</v>
      </c>
    </row>
    <row r="226" s="2" customFormat="1" ht="16.5" customHeight="1">
      <c r="A226" s="38"/>
      <c r="B226" s="39"/>
      <c r="C226" s="247" t="s">
        <v>686</v>
      </c>
      <c r="D226" s="247" t="s">
        <v>434</v>
      </c>
      <c r="E226" s="248" t="s">
        <v>862</v>
      </c>
      <c r="F226" s="249" t="s">
        <v>863</v>
      </c>
      <c r="G226" s="250" t="s">
        <v>338</v>
      </c>
      <c r="H226" s="251">
        <v>1</v>
      </c>
      <c r="I226" s="252"/>
      <c r="J226" s="253">
        <f>ROUND(I226*H226,2)</f>
        <v>0</v>
      </c>
      <c r="K226" s="249" t="s">
        <v>164</v>
      </c>
      <c r="L226" s="254"/>
      <c r="M226" s="255" t="s">
        <v>19</v>
      </c>
      <c r="N226" s="256" t="s">
        <v>44</v>
      </c>
      <c r="O226" s="84"/>
      <c r="P226" s="221">
        <f>O226*H226</f>
        <v>0</v>
      </c>
      <c r="Q226" s="221">
        <v>0.0012999999999999999</v>
      </c>
      <c r="R226" s="221">
        <f>Q226*H226</f>
        <v>0.0012999999999999999</v>
      </c>
      <c r="S226" s="221">
        <v>0</v>
      </c>
      <c r="T226" s="222">
        <f>S226*H226</f>
        <v>0</v>
      </c>
      <c r="U226" s="38"/>
      <c r="V226" s="38"/>
      <c r="W226" s="38"/>
      <c r="X226" s="38"/>
      <c r="Y226" s="38"/>
      <c r="Z226" s="38"/>
      <c r="AA226" s="38"/>
      <c r="AB226" s="38"/>
      <c r="AC226" s="38"/>
      <c r="AD226" s="38"/>
      <c r="AE226" s="38"/>
      <c r="AR226" s="223" t="s">
        <v>219</v>
      </c>
      <c r="AT226" s="223" t="s">
        <v>434</v>
      </c>
      <c r="AU226" s="223" t="s">
        <v>83</v>
      </c>
      <c r="AY226" s="17" t="s">
        <v>159</v>
      </c>
      <c r="BE226" s="224">
        <f>IF(N226="základní",J226,0)</f>
        <v>0</v>
      </c>
      <c r="BF226" s="224">
        <f>IF(N226="snížená",J226,0)</f>
        <v>0</v>
      </c>
      <c r="BG226" s="224">
        <f>IF(N226="zákl. přenesená",J226,0)</f>
        <v>0</v>
      </c>
      <c r="BH226" s="224">
        <f>IF(N226="sníž. přenesená",J226,0)</f>
        <v>0</v>
      </c>
      <c r="BI226" s="224">
        <f>IF(N226="nulová",J226,0)</f>
        <v>0</v>
      </c>
      <c r="BJ226" s="17" t="s">
        <v>81</v>
      </c>
      <c r="BK226" s="224">
        <f>ROUND(I226*H226,2)</f>
        <v>0</v>
      </c>
      <c r="BL226" s="17" t="s">
        <v>115</v>
      </c>
      <c r="BM226" s="223" t="s">
        <v>864</v>
      </c>
    </row>
    <row r="227" s="2" customFormat="1">
      <c r="A227" s="38"/>
      <c r="B227" s="39"/>
      <c r="C227" s="40"/>
      <c r="D227" s="225" t="s">
        <v>166</v>
      </c>
      <c r="E227" s="40"/>
      <c r="F227" s="226" t="s">
        <v>863</v>
      </c>
      <c r="G227" s="40"/>
      <c r="H227" s="40"/>
      <c r="I227" s="227"/>
      <c r="J227" s="40"/>
      <c r="K227" s="40"/>
      <c r="L227" s="44"/>
      <c r="M227" s="228"/>
      <c r="N227" s="229"/>
      <c r="O227" s="84"/>
      <c r="P227" s="84"/>
      <c r="Q227" s="84"/>
      <c r="R227" s="84"/>
      <c r="S227" s="84"/>
      <c r="T227" s="85"/>
      <c r="U227" s="38"/>
      <c r="V227" s="38"/>
      <c r="W227" s="38"/>
      <c r="X227" s="38"/>
      <c r="Y227" s="38"/>
      <c r="Z227" s="38"/>
      <c r="AA227" s="38"/>
      <c r="AB227" s="38"/>
      <c r="AC227" s="38"/>
      <c r="AD227" s="38"/>
      <c r="AE227" s="38"/>
      <c r="AT227" s="17" t="s">
        <v>166</v>
      </c>
      <c r="AU227" s="17" t="s">
        <v>83</v>
      </c>
    </row>
    <row r="228" s="2" customFormat="1" ht="16.5" customHeight="1">
      <c r="A228" s="38"/>
      <c r="B228" s="39"/>
      <c r="C228" s="247" t="s">
        <v>523</v>
      </c>
      <c r="D228" s="247" t="s">
        <v>434</v>
      </c>
      <c r="E228" s="248" t="s">
        <v>865</v>
      </c>
      <c r="F228" s="249" t="s">
        <v>866</v>
      </c>
      <c r="G228" s="250" t="s">
        <v>338</v>
      </c>
      <c r="H228" s="251">
        <v>1</v>
      </c>
      <c r="I228" s="252"/>
      <c r="J228" s="253">
        <f>ROUND(I228*H228,2)</f>
        <v>0</v>
      </c>
      <c r="K228" s="249" t="s">
        <v>164</v>
      </c>
      <c r="L228" s="254"/>
      <c r="M228" s="255" t="s">
        <v>19</v>
      </c>
      <c r="N228" s="256" t="s">
        <v>44</v>
      </c>
      <c r="O228" s="84"/>
      <c r="P228" s="221">
        <f>O228*H228</f>
        <v>0</v>
      </c>
      <c r="Q228" s="221">
        <v>0.0050000000000000001</v>
      </c>
      <c r="R228" s="221">
        <f>Q228*H228</f>
        <v>0.0050000000000000001</v>
      </c>
      <c r="S228" s="221">
        <v>0</v>
      </c>
      <c r="T228" s="222">
        <f>S228*H228</f>
        <v>0</v>
      </c>
      <c r="U228" s="38"/>
      <c r="V228" s="38"/>
      <c r="W228" s="38"/>
      <c r="X228" s="38"/>
      <c r="Y228" s="38"/>
      <c r="Z228" s="38"/>
      <c r="AA228" s="38"/>
      <c r="AB228" s="38"/>
      <c r="AC228" s="38"/>
      <c r="AD228" s="38"/>
      <c r="AE228" s="38"/>
      <c r="AR228" s="223" t="s">
        <v>219</v>
      </c>
      <c r="AT228" s="223" t="s">
        <v>434</v>
      </c>
      <c r="AU228" s="223" t="s">
        <v>83</v>
      </c>
      <c r="AY228" s="17" t="s">
        <v>159</v>
      </c>
      <c r="BE228" s="224">
        <f>IF(N228="základní",J228,0)</f>
        <v>0</v>
      </c>
      <c r="BF228" s="224">
        <f>IF(N228="snížená",J228,0)</f>
        <v>0</v>
      </c>
      <c r="BG228" s="224">
        <f>IF(N228="zákl. přenesená",J228,0)</f>
        <v>0</v>
      </c>
      <c r="BH228" s="224">
        <f>IF(N228="sníž. přenesená",J228,0)</f>
        <v>0</v>
      </c>
      <c r="BI228" s="224">
        <f>IF(N228="nulová",J228,0)</f>
        <v>0</v>
      </c>
      <c r="BJ228" s="17" t="s">
        <v>81</v>
      </c>
      <c r="BK228" s="224">
        <f>ROUND(I228*H228,2)</f>
        <v>0</v>
      </c>
      <c r="BL228" s="17" t="s">
        <v>115</v>
      </c>
      <c r="BM228" s="223" t="s">
        <v>867</v>
      </c>
    </row>
    <row r="229" s="2" customFormat="1">
      <c r="A229" s="38"/>
      <c r="B229" s="39"/>
      <c r="C229" s="40"/>
      <c r="D229" s="225" t="s">
        <v>166</v>
      </c>
      <c r="E229" s="40"/>
      <c r="F229" s="226" t="s">
        <v>866</v>
      </c>
      <c r="G229" s="40"/>
      <c r="H229" s="40"/>
      <c r="I229" s="227"/>
      <c r="J229" s="40"/>
      <c r="K229" s="40"/>
      <c r="L229" s="44"/>
      <c r="M229" s="228"/>
      <c r="N229" s="229"/>
      <c r="O229" s="84"/>
      <c r="P229" s="84"/>
      <c r="Q229" s="84"/>
      <c r="R229" s="84"/>
      <c r="S229" s="84"/>
      <c r="T229" s="85"/>
      <c r="U229" s="38"/>
      <c r="V229" s="38"/>
      <c r="W229" s="38"/>
      <c r="X229" s="38"/>
      <c r="Y229" s="38"/>
      <c r="Z229" s="38"/>
      <c r="AA229" s="38"/>
      <c r="AB229" s="38"/>
      <c r="AC229" s="38"/>
      <c r="AD229" s="38"/>
      <c r="AE229" s="38"/>
      <c r="AT229" s="17" t="s">
        <v>166</v>
      </c>
      <c r="AU229" s="17" t="s">
        <v>83</v>
      </c>
    </row>
    <row r="230" s="2" customFormat="1" ht="16.5" customHeight="1">
      <c r="A230" s="38"/>
      <c r="B230" s="39"/>
      <c r="C230" s="247" t="s">
        <v>576</v>
      </c>
      <c r="D230" s="247" t="s">
        <v>434</v>
      </c>
      <c r="E230" s="248" t="s">
        <v>868</v>
      </c>
      <c r="F230" s="249" t="s">
        <v>869</v>
      </c>
      <c r="G230" s="250" t="s">
        <v>338</v>
      </c>
      <c r="H230" s="251">
        <v>1</v>
      </c>
      <c r="I230" s="252"/>
      <c r="J230" s="253">
        <f>ROUND(I230*H230,2)</f>
        <v>0</v>
      </c>
      <c r="K230" s="249" t="s">
        <v>164</v>
      </c>
      <c r="L230" s="254"/>
      <c r="M230" s="255" t="s">
        <v>19</v>
      </c>
      <c r="N230" s="256" t="s">
        <v>44</v>
      </c>
      <c r="O230" s="84"/>
      <c r="P230" s="221">
        <f>O230*H230</f>
        <v>0</v>
      </c>
      <c r="Q230" s="221">
        <v>0.0035000000000000001</v>
      </c>
      <c r="R230" s="221">
        <f>Q230*H230</f>
        <v>0.0035000000000000001</v>
      </c>
      <c r="S230" s="221">
        <v>0</v>
      </c>
      <c r="T230" s="222">
        <f>S230*H230</f>
        <v>0</v>
      </c>
      <c r="U230" s="38"/>
      <c r="V230" s="38"/>
      <c r="W230" s="38"/>
      <c r="X230" s="38"/>
      <c r="Y230" s="38"/>
      <c r="Z230" s="38"/>
      <c r="AA230" s="38"/>
      <c r="AB230" s="38"/>
      <c r="AC230" s="38"/>
      <c r="AD230" s="38"/>
      <c r="AE230" s="38"/>
      <c r="AR230" s="223" t="s">
        <v>219</v>
      </c>
      <c r="AT230" s="223" t="s">
        <v>434</v>
      </c>
      <c r="AU230" s="223" t="s">
        <v>83</v>
      </c>
      <c r="AY230" s="17" t="s">
        <v>159</v>
      </c>
      <c r="BE230" s="224">
        <f>IF(N230="základní",J230,0)</f>
        <v>0</v>
      </c>
      <c r="BF230" s="224">
        <f>IF(N230="snížená",J230,0)</f>
        <v>0</v>
      </c>
      <c r="BG230" s="224">
        <f>IF(N230="zákl. přenesená",J230,0)</f>
        <v>0</v>
      </c>
      <c r="BH230" s="224">
        <f>IF(N230="sníž. přenesená",J230,0)</f>
        <v>0</v>
      </c>
      <c r="BI230" s="224">
        <f>IF(N230="nulová",J230,0)</f>
        <v>0</v>
      </c>
      <c r="BJ230" s="17" t="s">
        <v>81</v>
      </c>
      <c r="BK230" s="224">
        <f>ROUND(I230*H230,2)</f>
        <v>0</v>
      </c>
      <c r="BL230" s="17" t="s">
        <v>115</v>
      </c>
      <c r="BM230" s="223" t="s">
        <v>870</v>
      </c>
    </row>
    <row r="231" s="2" customFormat="1">
      <c r="A231" s="38"/>
      <c r="B231" s="39"/>
      <c r="C231" s="40"/>
      <c r="D231" s="225" t="s">
        <v>166</v>
      </c>
      <c r="E231" s="40"/>
      <c r="F231" s="226" t="s">
        <v>869</v>
      </c>
      <c r="G231" s="40"/>
      <c r="H231" s="40"/>
      <c r="I231" s="227"/>
      <c r="J231" s="40"/>
      <c r="K231" s="40"/>
      <c r="L231" s="44"/>
      <c r="M231" s="228"/>
      <c r="N231" s="229"/>
      <c r="O231" s="84"/>
      <c r="P231" s="84"/>
      <c r="Q231" s="84"/>
      <c r="R231" s="84"/>
      <c r="S231" s="84"/>
      <c r="T231" s="85"/>
      <c r="U231" s="38"/>
      <c r="V231" s="38"/>
      <c r="W231" s="38"/>
      <c r="X231" s="38"/>
      <c r="Y231" s="38"/>
      <c r="Z231" s="38"/>
      <c r="AA231" s="38"/>
      <c r="AB231" s="38"/>
      <c r="AC231" s="38"/>
      <c r="AD231" s="38"/>
      <c r="AE231" s="38"/>
      <c r="AT231" s="17" t="s">
        <v>166</v>
      </c>
      <c r="AU231" s="17" t="s">
        <v>83</v>
      </c>
    </row>
    <row r="232" s="2" customFormat="1" ht="16.5" customHeight="1">
      <c r="A232" s="38"/>
      <c r="B232" s="39"/>
      <c r="C232" s="247" t="s">
        <v>529</v>
      </c>
      <c r="D232" s="247" t="s">
        <v>434</v>
      </c>
      <c r="E232" s="248" t="s">
        <v>662</v>
      </c>
      <c r="F232" s="249" t="s">
        <v>871</v>
      </c>
      <c r="G232" s="250" t="s">
        <v>338</v>
      </c>
      <c r="H232" s="251">
        <v>1</v>
      </c>
      <c r="I232" s="252"/>
      <c r="J232" s="253">
        <f>ROUND(I232*H232,2)</f>
        <v>0</v>
      </c>
      <c r="K232" s="249" t="s">
        <v>19</v>
      </c>
      <c r="L232" s="254"/>
      <c r="M232" s="255" t="s">
        <v>19</v>
      </c>
      <c r="N232" s="256" t="s">
        <v>44</v>
      </c>
      <c r="O232" s="84"/>
      <c r="P232" s="221">
        <f>O232*H232</f>
        <v>0</v>
      </c>
      <c r="Q232" s="221">
        <v>0</v>
      </c>
      <c r="R232" s="221">
        <f>Q232*H232</f>
        <v>0</v>
      </c>
      <c r="S232" s="221">
        <v>0</v>
      </c>
      <c r="T232" s="222">
        <f>S232*H232</f>
        <v>0</v>
      </c>
      <c r="U232" s="38"/>
      <c r="V232" s="38"/>
      <c r="W232" s="38"/>
      <c r="X232" s="38"/>
      <c r="Y232" s="38"/>
      <c r="Z232" s="38"/>
      <c r="AA232" s="38"/>
      <c r="AB232" s="38"/>
      <c r="AC232" s="38"/>
      <c r="AD232" s="38"/>
      <c r="AE232" s="38"/>
      <c r="AR232" s="223" t="s">
        <v>219</v>
      </c>
      <c r="AT232" s="223" t="s">
        <v>434</v>
      </c>
      <c r="AU232" s="223" t="s">
        <v>83</v>
      </c>
      <c r="AY232" s="17" t="s">
        <v>159</v>
      </c>
      <c r="BE232" s="224">
        <f>IF(N232="základní",J232,0)</f>
        <v>0</v>
      </c>
      <c r="BF232" s="224">
        <f>IF(N232="snížená",J232,0)</f>
        <v>0</v>
      </c>
      <c r="BG232" s="224">
        <f>IF(N232="zákl. přenesená",J232,0)</f>
        <v>0</v>
      </c>
      <c r="BH232" s="224">
        <f>IF(N232="sníž. přenesená",J232,0)</f>
        <v>0</v>
      </c>
      <c r="BI232" s="224">
        <f>IF(N232="nulová",J232,0)</f>
        <v>0</v>
      </c>
      <c r="BJ232" s="17" t="s">
        <v>81</v>
      </c>
      <c r="BK232" s="224">
        <f>ROUND(I232*H232,2)</f>
        <v>0</v>
      </c>
      <c r="BL232" s="17" t="s">
        <v>115</v>
      </c>
      <c r="BM232" s="223" t="s">
        <v>872</v>
      </c>
    </row>
    <row r="233" s="2" customFormat="1">
      <c r="A233" s="38"/>
      <c r="B233" s="39"/>
      <c r="C233" s="40"/>
      <c r="D233" s="225" t="s">
        <v>166</v>
      </c>
      <c r="E233" s="40"/>
      <c r="F233" s="226" t="s">
        <v>873</v>
      </c>
      <c r="G233" s="40"/>
      <c r="H233" s="40"/>
      <c r="I233" s="227"/>
      <c r="J233" s="40"/>
      <c r="K233" s="40"/>
      <c r="L233" s="44"/>
      <c r="M233" s="228"/>
      <c r="N233" s="229"/>
      <c r="O233" s="84"/>
      <c r="P233" s="84"/>
      <c r="Q233" s="84"/>
      <c r="R233" s="84"/>
      <c r="S233" s="84"/>
      <c r="T233" s="85"/>
      <c r="U233" s="38"/>
      <c r="V233" s="38"/>
      <c r="W233" s="38"/>
      <c r="X233" s="38"/>
      <c r="Y233" s="38"/>
      <c r="Z233" s="38"/>
      <c r="AA233" s="38"/>
      <c r="AB233" s="38"/>
      <c r="AC233" s="38"/>
      <c r="AD233" s="38"/>
      <c r="AE233" s="38"/>
      <c r="AT233" s="17" t="s">
        <v>166</v>
      </c>
      <c r="AU233" s="17" t="s">
        <v>83</v>
      </c>
    </row>
    <row r="234" s="2" customFormat="1" ht="16.5" customHeight="1">
      <c r="A234" s="38"/>
      <c r="B234" s="39"/>
      <c r="C234" s="212" t="s">
        <v>582</v>
      </c>
      <c r="D234" s="212" t="s">
        <v>160</v>
      </c>
      <c r="E234" s="213" t="s">
        <v>874</v>
      </c>
      <c r="F234" s="214" t="s">
        <v>875</v>
      </c>
      <c r="G234" s="215" t="s">
        <v>338</v>
      </c>
      <c r="H234" s="216">
        <v>3</v>
      </c>
      <c r="I234" s="217"/>
      <c r="J234" s="218">
        <f>ROUND(I234*H234,2)</f>
        <v>0</v>
      </c>
      <c r="K234" s="214" t="s">
        <v>164</v>
      </c>
      <c r="L234" s="44"/>
      <c r="M234" s="219" t="s">
        <v>19</v>
      </c>
      <c r="N234" s="220" t="s">
        <v>44</v>
      </c>
      <c r="O234" s="84"/>
      <c r="P234" s="221">
        <f>O234*H234</f>
        <v>0</v>
      </c>
      <c r="Q234" s="221">
        <v>0.109405</v>
      </c>
      <c r="R234" s="221">
        <f>Q234*H234</f>
        <v>0.32821500000000003</v>
      </c>
      <c r="S234" s="221">
        <v>0</v>
      </c>
      <c r="T234" s="222">
        <f>S234*H234</f>
        <v>0</v>
      </c>
      <c r="U234" s="38"/>
      <c r="V234" s="38"/>
      <c r="W234" s="38"/>
      <c r="X234" s="38"/>
      <c r="Y234" s="38"/>
      <c r="Z234" s="38"/>
      <c r="AA234" s="38"/>
      <c r="AB234" s="38"/>
      <c r="AC234" s="38"/>
      <c r="AD234" s="38"/>
      <c r="AE234" s="38"/>
      <c r="AR234" s="223" t="s">
        <v>115</v>
      </c>
      <c r="AT234" s="223" t="s">
        <v>160</v>
      </c>
      <c r="AU234" s="223" t="s">
        <v>83</v>
      </c>
      <c r="AY234" s="17" t="s">
        <v>159</v>
      </c>
      <c r="BE234" s="224">
        <f>IF(N234="základní",J234,0)</f>
        <v>0</v>
      </c>
      <c r="BF234" s="224">
        <f>IF(N234="snížená",J234,0)</f>
        <v>0</v>
      </c>
      <c r="BG234" s="224">
        <f>IF(N234="zákl. přenesená",J234,0)</f>
        <v>0</v>
      </c>
      <c r="BH234" s="224">
        <f>IF(N234="sníž. přenesená",J234,0)</f>
        <v>0</v>
      </c>
      <c r="BI234" s="224">
        <f>IF(N234="nulová",J234,0)</f>
        <v>0</v>
      </c>
      <c r="BJ234" s="17" t="s">
        <v>81</v>
      </c>
      <c r="BK234" s="224">
        <f>ROUND(I234*H234,2)</f>
        <v>0</v>
      </c>
      <c r="BL234" s="17" t="s">
        <v>115</v>
      </c>
      <c r="BM234" s="223" t="s">
        <v>876</v>
      </c>
    </row>
    <row r="235" s="2" customFormat="1">
      <c r="A235" s="38"/>
      <c r="B235" s="39"/>
      <c r="C235" s="40"/>
      <c r="D235" s="225" t="s">
        <v>166</v>
      </c>
      <c r="E235" s="40"/>
      <c r="F235" s="226" t="s">
        <v>877</v>
      </c>
      <c r="G235" s="40"/>
      <c r="H235" s="40"/>
      <c r="I235" s="227"/>
      <c r="J235" s="40"/>
      <c r="K235" s="40"/>
      <c r="L235" s="44"/>
      <c r="M235" s="228"/>
      <c r="N235" s="229"/>
      <c r="O235" s="84"/>
      <c r="P235" s="84"/>
      <c r="Q235" s="84"/>
      <c r="R235" s="84"/>
      <c r="S235" s="84"/>
      <c r="T235" s="85"/>
      <c r="U235" s="38"/>
      <c r="V235" s="38"/>
      <c r="W235" s="38"/>
      <c r="X235" s="38"/>
      <c r="Y235" s="38"/>
      <c r="Z235" s="38"/>
      <c r="AA235" s="38"/>
      <c r="AB235" s="38"/>
      <c r="AC235" s="38"/>
      <c r="AD235" s="38"/>
      <c r="AE235" s="38"/>
      <c r="AT235" s="17" t="s">
        <v>166</v>
      </c>
      <c r="AU235" s="17" t="s">
        <v>83</v>
      </c>
    </row>
    <row r="236" s="2" customFormat="1">
      <c r="A236" s="38"/>
      <c r="B236" s="39"/>
      <c r="C236" s="40"/>
      <c r="D236" s="230" t="s">
        <v>168</v>
      </c>
      <c r="E236" s="40"/>
      <c r="F236" s="231" t="s">
        <v>878</v>
      </c>
      <c r="G236" s="40"/>
      <c r="H236" s="40"/>
      <c r="I236" s="227"/>
      <c r="J236" s="40"/>
      <c r="K236" s="40"/>
      <c r="L236" s="44"/>
      <c r="M236" s="228"/>
      <c r="N236" s="229"/>
      <c r="O236" s="84"/>
      <c r="P236" s="84"/>
      <c r="Q236" s="84"/>
      <c r="R236" s="84"/>
      <c r="S236" s="84"/>
      <c r="T236" s="85"/>
      <c r="U236" s="38"/>
      <c r="V236" s="38"/>
      <c r="W236" s="38"/>
      <c r="X236" s="38"/>
      <c r="Y236" s="38"/>
      <c r="Z236" s="38"/>
      <c r="AA236" s="38"/>
      <c r="AB236" s="38"/>
      <c r="AC236" s="38"/>
      <c r="AD236" s="38"/>
      <c r="AE236" s="38"/>
      <c r="AT236" s="17" t="s">
        <v>168</v>
      </c>
      <c r="AU236" s="17" t="s">
        <v>83</v>
      </c>
    </row>
    <row r="237" s="2" customFormat="1" ht="16.5" customHeight="1">
      <c r="A237" s="38"/>
      <c r="B237" s="39"/>
      <c r="C237" s="247" t="s">
        <v>591</v>
      </c>
      <c r="D237" s="247" t="s">
        <v>434</v>
      </c>
      <c r="E237" s="248" t="s">
        <v>879</v>
      </c>
      <c r="F237" s="249" t="s">
        <v>880</v>
      </c>
      <c r="G237" s="250" t="s">
        <v>338</v>
      </c>
      <c r="H237" s="251">
        <v>3</v>
      </c>
      <c r="I237" s="252"/>
      <c r="J237" s="253">
        <f>ROUND(I237*H237,2)</f>
        <v>0</v>
      </c>
      <c r="K237" s="249" t="s">
        <v>164</v>
      </c>
      <c r="L237" s="254"/>
      <c r="M237" s="255" t="s">
        <v>19</v>
      </c>
      <c r="N237" s="256" t="s">
        <v>44</v>
      </c>
      <c r="O237" s="84"/>
      <c r="P237" s="221">
        <f>O237*H237</f>
        <v>0</v>
      </c>
      <c r="Q237" s="221">
        <v>0.0061000000000000004</v>
      </c>
      <c r="R237" s="221">
        <f>Q237*H237</f>
        <v>0.0183</v>
      </c>
      <c r="S237" s="221">
        <v>0</v>
      </c>
      <c r="T237" s="222">
        <f>S237*H237</f>
        <v>0</v>
      </c>
      <c r="U237" s="38"/>
      <c r="V237" s="38"/>
      <c r="W237" s="38"/>
      <c r="X237" s="38"/>
      <c r="Y237" s="38"/>
      <c r="Z237" s="38"/>
      <c r="AA237" s="38"/>
      <c r="AB237" s="38"/>
      <c r="AC237" s="38"/>
      <c r="AD237" s="38"/>
      <c r="AE237" s="38"/>
      <c r="AR237" s="223" t="s">
        <v>219</v>
      </c>
      <c r="AT237" s="223" t="s">
        <v>434</v>
      </c>
      <c r="AU237" s="223" t="s">
        <v>83</v>
      </c>
      <c r="AY237" s="17" t="s">
        <v>159</v>
      </c>
      <c r="BE237" s="224">
        <f>IF(N237="základní",J237,0)</f>
        <v>0</v>
      </c>
      <c r="BF237" s="224">
        <f>IF(N237="snížená",J237,0)</f>
        <v>0</v>
      </c>
      <c r="BG237" s="224">
        <f>IF(N237="zákl. přenesená",J237,0)</f>
        <v>0</v>
      </c>
      <c r="BH237" s="224">
        <f>IF(N237="sníž. přenesená",J237,0)</f>
        <v>0</v>
      </c>
      <c r="BI237" s="224">
        <f>IF(N237="nulová",J237,0)</f>
        <v>0</v>
      </c>
      <c r="BJ237" s="17" t="s">
        <v>81</v>
      </c>
      <c r="BK237" s="224">
        <f>ROUND(I237*H237,2)</f>
        <v>0</v>
      </c>
      <c r="BL237" s="17" t="s">
        <v>115</v>
      </c>
      <c r="BM237" s="223" t="s">
        <v>881</v>
      </c>
    </row>
    <row r="238" s="2" customFormat="1">
      <c r="A238" s="38"/>
      <c r="B238" s="39"/>
      <c r="C238" s="40"/>
      <c r="D238" s="225" t="s">
        <v>166</v>
      </c>
      <c r="E238" s="40"/>
      <c r="F238" s="226" t="s">
        <v>880</v>
      </c>
      <c r="G238" s="40"/>
      <c r="H238" s="40"/>
      <c r="I238" s="227"/>
      <c r="J238" s="40"/>
      <c r="K238" s="40"/>
      <c r="L238" s="44"/>
      <c r="M238" s="228"/>
      <c r="N238" s="229"/>
      <c r="O238" s="84"/>
      <c r="P238" s="84"/>
      <c r="Q238" s="84"/>
      <c r="R238" s="84"/>
      <c r="S238" s="84"/>
      <c r="T238" s="85"/>
      <c r="U238" s="38"/>
      <c r="V238" s="38"/>
      <c r="W238" s="38"/>
      <c r="X238" s="38"/>
      <c r="Y238" s="38"/>
      <c r="Z238" s="38"/>
      <c r="AA238" s="38"/>
      <c r="AB238" s="38"/>
      <c r="AC238" s="38"/>
      <c r="AD238" s="38"/>
      <c r="AE238" s="38"/>
      <c r="AT238" s="17" t="s">
        <v>166</v>
      </c>
      <c r="AU238" s="17" t="s">
        <v>83</v>
      </c>
    </row>
    <row r="239" s="2" customFormat="1" ht="16.5" customHeight="1">
      <c r="A239" s="38"/>
      <c r="B239" s="39"/>
      <c r="C239" s="212" t="s">
        <v>882</v>
      </c>
      <c r="D239" s="212" t="s">
        <v>160</v>
      </c>
      <c r="E239" s="213" t="s">
        <v>883</v>
      </c>
      <c r="F239" s="214" t="s">
        <v>884</v>
      </c>
      <c r="G239" s="215" t="s">
        <v>338</v>
      </c>
      <c r="H239" s="216">
        <v>4</v>
      </c>
      <c r="I239" s="217"/>
      <c r="J239" s="218">
        <f>ROUND(I239*H239,2)</f>
        <v>0</v>
      </c>
      <c r="K239" s="214" t="s">
        <v>164</v>
      </c>
      <c r="L239" s="44"/>
      <c r="M239" s="219" t="s">
        <v>19</v>
      </c>
      <c r="N239" s="220" t="s">
        <v>44</v>
      </c>
      <c r="O239" s="84"/>
      <c r="P239" s="221">
        <f>O239*H239</f>
        <v>0</v>
      </c>
      <c r="Q239" s="221">
        <v>0</v>
      </c>
      <c r="R239" s="221">
        <f>Q239*H239</f>
        <v>0</v>
      </c>
      <c r="S239" s="221">
        <v>0</v>
      </c>
      <c r="T239" s="222">
        <f>S239*H239</f>
        <v>0</v>
      </c>
      <c r="U239" s="38"/>
      <c r="V239" s="38"/>
      <c r="W239" s="38"/>
      <c r="X239" s="38"/>
      <c r="Y239" s="38"/>
      <c r="Z239" s="38"/>
      <c r="AA239" s="38"/>
      <c r="AB239" s="38"/>
      <c r="AC239" s="38"/>
      <c r="AD239" s="38"/>
      <c r="AE239" s="38"/>
      <c r="AR239" s="223" t="s">
        <v>115</v>
      </c>
      <c r="AT239" s="223" t="s">
        <v>160</v>
      </c>
      <c r="AU239" s="223" t="s">
        <v>83</v>
      </c>
      <c r="AY239" s="17" t="s">
        <v>159</v>
      </c>
      <c r="BE239" s="224">
        <f>IF(N239="základní",J239,0)</f>
        <v>0</v>
      </c>
      <c r="BF239" s="224">
        <f>IF(N239="snížená",J239,0)</f>
        <v>0</v>
      </c>
      <c r="BG239" s="224">
        <f>IF(N239="zákl. přenesená",J239,0)</f>
        <v>0</v>
      </c>
      <c r="BH239" s="224">
        <f>IF(N239="sníž. přenesená",J239,0)</f>
        <v>0</v>
      </c>
      <c r="BI239" s="224">
        <f>IF(N239="nulová",J239,0)</f>
        <v>0</v>
      </c>
      <c r="BJ239" s="17" t="s">
        <v>81</v>
      </c>
      <c r="BK239" s="224">
        <f>ROUND(I239*H239,2)</f>
        <v>0</v>
      </c>
      <c r="BL239" s="17" t="s">
        <v>115</v>
      </c>
      <c r="BM239" s="223" t="s">
        <v>885</v>
      </c>
    </row>
    <row r="240" s="2" customFormat="1">
      <c r="A240" s="38"/>
      <c r="B240" s="39"/>
      <c r="C240" s="40"/>
      <c r="D240" s="225" t="s">
        <v>166</v>
      </c>
      <c r="E240" s="40"/>
      <c r="F240" s="226" t="s">
        <v>886</v>
      </c>
      <c r="G240" s="40"/>
      <c r="H240" s="40"/>
      <c r="I240" s="227"/>
      <c r="J240" s="40"/>
      <c r="K240" s="40"/>
      <c r="L240" s="44"/>
      <c r="M240" s="228"/>
      <c r="N240" s="229"/>
      <c r="O240" s="84"/>
      <c r="P240" s="84"/>
      <c r="Q240" s="84"/>
      <c r="R240" s="84"/>
      <c r="S240" s="84"/>
      <c r="T240" s="85"/>
      <c r="U240" s="38"/>
      <c r="V240" s="38"/>
      <c r="W240" s="38"/>
      <c r="X240" s="38"/>
      <c r="Y240" s="38"/>
      <c r="Z240" s="38"/>
      <c r="AA240" s="38"/>
      <c r="AB240" s="38"/>
      <c r="AC240" s="38"/>
      <c r="AD240" s="38"/>
      <c r="AE240" s="38"/>
      <c r="AT240" s="17" t="s">
        <v>166</v>
      </c>
      <c r="AU240" s="17" t="s">
        <v>83</v>
      </c>
    </row>
    <row r="241" s="2" customFormat="1">
      <c r="A241" s="38"/>
      <c r="B241" s="39"/>
      <c r="C241" s="40"/>
      <c r="D241" s="230" t="s">
        <v>168</v>
      </c>
      <c r="E241" s="40"/>
      <c r="F241" s="231" t="s">
        <v>887</v>
      </c>
      <c r="G241" s="40"/>
      <c r="H241" s="40"/>
      <c r="I241" s="227"/>
      <c r="J241" s="40"/>
      <c r="K241" s="40"/>
      <c r="L241" s="44"/>
      <c r="M241" s="228"/>
      <c r="N241" s="229"/>
      <c r="O241" s="84"/>
      <c r="P241" s="84"/>
      <c r="Q241" s="84"/>
      <c r="R241" s="84"/>
      <c r="S241" s="84"/>
      <c r="T241" s="85"/>
      <c r="U241" s="38"/>
      <c r="V241" s="38"/>
      <c r="W241" s="38"/>
      <c r="X241" s="38"/>
      <c r="Y241" s="38"/>
      <c r="Z241" s="38"/>
      <c r="AA241" s="38"/>
      <c r="AB241" s="38"/>
      <c r="AC241" s="38"/>
      <c r="AD241" s="38"/>
      <c r="AE241" s="38"/>
      <c r="AT241" s="17" t="s">
        <v>168</v>
      </c>
      <c r="AU241" s="17" t="s">
        <v>83</v>
      </c>
    </row>
    <row r="242" s="2" customFormat="1" ht="16.5" customHeight="1">
      <c r="A242" s="38"/>
      <c r="B242" s="39"/>
      <c r="C242" s="247" t="s">
        <v>502</v>
      </c>
      <c r="D242" s="247" t="s">
        <v>434</v>
      </c>
      <c r="E242" s="248" t="s">
        <v>888</v>
      </c>
      <c r="F242" s="249" t="s">
        <v>889</v>
      </c>
      <c r="G242" s="250" t="s">
        <v>338</v>
      </c>
      <c r="H242" s="251">
        <v>4</v>
      </c>
      <c r="I242" s="252"/>
      <c r="J242" s="253">
        <f>ROUND(I242*H242,2)</f>
        <v>0</v>
      </c>
      <c r="K242" s="249" t="s">
        <v>648</v>
      </c>
      <c r="L242" s="254"/>
      <c r="M242" s="255" t="s">
        <v>19</v>
      </c>
      <c r="N242" s="256" t="s">
        <v>44</v>
      </c>
      <c r="O242" s="84"/>
      <c r="P242" s="221">
        <f>O242*H242</f>
        <v>0</v>
      </c>
      <c r="Q242" s="221">
        <v>0.00035</v>
      </c>
      <c r="R242" s="221">
        <f>Q242*H242</f>
        <v>0.0014</v>
      </c>
      <c r="S242" s="221">
        <v>0</v>
      </c>
      <c r="T242" s="222">
        <f>S242*H242</f>
        <v>0</v>
      </c>
      <c r="U242" s="38"/>
      <c r="V242" s="38"/>
      <c r="W242" s="38"/>
      <c r="X242" s="38"/>
      <c r="Y242" s="38"/>
      <c r="Z242" s="38"/>
      <c r="AA242" s="38"/>
      <c r="AB242" s="38"/>
      <c r="AC242" s="38"/>
      <c r="AD242" s="38"/>
      <c r="AE242" s="38"/>
      <c r="AR242" s="223" t="s">
        <v>219</v>
      </c>
      <c r="AT242" s="223" t="s">
        <v>434</v>
      </c>
      <c r="AU242" s="223" t="s">
        <v>83</v>
      </c>
      <c r="AY242" s="17" t="s">
        <v>159</v>
      </c>
      <c r="BE242" s="224">
        <f>IF(N242="základní",J242,0)</f>
        <v>0</v>
      </c>
      <c r="BF242" s="224">
        <f>IF(N242="snížená",J242,0)</f>
        <v>0</v>
      </c>
      <c r="BG242" s="224">
        <f>IF(N242="zákl. přenesená",J242,0)</f>
        <v>0</v>
      </c>
      <c r="BH242" s="224">
        <f>IF(N242="sníž. přenesená",J242,0)</f>
        <v>0</v>
      </c>
      <c r="BI242" s="224">
        <f>IF(N242="nulová",J242,0)</f>
        <v>0</v>
      </c>
      <c r="BJ242" s="17" t="s">
        <v>81</v>
      </c>
      <c r="BK242" s="224">
        <f>ROUND(I242*H242,2)</f>
        <v>0</v>
      </c>
      <c r="BL242" s="17" t="s">
        <v>115</v>
      </c>
      <c r="BM242" s="223" t="s">
        <v>890</v>
      </c>
    </row>
    <row r="243" s="2" customFormat="1">
      <c r="A243" s="38"/>
      <c r="B243" s="39"/>
      <c r="C243" s="40"/>
      <c r="D243" s="225" t="s">
        <v>166</v>
      </c>
      <c r="E243" s="40"/>
      <c r="F243" s="226" t="s">
        <v>889</v>
      </c>
      <c r="G243" s="40"/>
      <c r="H243" s="40"/>
      <c r="I243" s="227"/>
      <c r="J243" s="40"/>
      <c r="K243" s="40"/>
      <c r="L243" s="44"/>
      <c r="M243" s="228"/>
      <c r="N243" s="229"/>
      <c r="O243" s="84"/>
      <c r="P243" s="84"/>
      <c r="Q243" s="84"/>
      <c r="R243" s="84"/>
      <c r="S243" s="84"/>
      <c r="T243" s="85"/>
      <c r="U243" s="38"/>
      <c r="V243" s="38"/>
      <c r="W243" s="38"/>
      <c r="X243" s="38"/>
      <c r="Y243" s="38"/>
      <c r="Z243" s="38"/>
      <c r="AA243" s="38"/>
      <c r="AB243" s="38"/>
      <c r="AC243" s="38"/>
      <c r="AD243" s="38"/>
      <c r="AE243" s="38"/>
      <c r="AT243" s="17" t="s">
        <v>166</v>
      </c>
      <c r="AU243" s="17" t="s">
        <v>83</v>
      </c>
    </row>
    <row r="244" s="2" customFormat="1" ht="16.5" customHeight="1">
      <c r="A244" s="38"/>
      <c r="B244" s="39"/>
      <c r="C244" s="212" t="s">
        <v>587</v>
      </c>
      <c r="D244" s="212" t="s">
        <v>160</v>
      </c>
      <c r="E244" s="213" t="s">
        <v>891</v>
      </c>
      <c r="F244" s="214" t="s">
        <v>892</v>
      </c>
      <c r="G244" s="215" t="s">
        <v>338</v>
      </c>
      <c r="H244" s="216">
        <v>1</v>
      </c>
      <c r="I244" s="217"/>
      <c r="J244" s="218">
        <f>ROUND(I244*H244,2)</f>
        <v>0</v>
      </c>
      <c r="K244" s="214" t="s">
        <v>164</v>
      </c>
      <c r="L244" s="44"/>
      <c r="M244" s="219" t="s">
        <v>19</v>
      </c>
      <c r="N244" s="220" t="s">
        <v>44</v>
      </c>
      <c r="O244" s="84"/>
      <c r="P244" s="221">
        <f>O244*H244</f>
        <v>0</v>
      </c>
      <c r="Q244" s="221">
        <v>0.0005375</v>
      </c>
      <c r="R244" s="221">
        <f>Q244*H244</f>
        <v>0.0005375</v>
      </c>
      <c r="S244" s="221">
        <v>0</v>
      </c>
      <c r="T244" s="222">
        <f>S244*H244</f>
        <v>0</v>
      </c>
      <c r="U244" s="38"/>
      <c r="V244" s="38"/>
      <c r="W244" s="38"/>
      <c r="X244" s="38"/>
      <c r="Y244" s="38"/>
      <c r="Z244" s="38"/>
      <c r="AA244" s="38"/>
      <c r="AB244" s="38"/>
      <c r="AC244" s="38"/>
      <c r="AD244" s="38"/>
      <c r="AE244" s="38"/>
      <c r="AR244" s="223" t="s">
        <v>115</v>
      </c>
      <c r="AT244" s="223" t="s">
        <v>160</v>
      </c>
      <c r="AU244" s="223" t="s">
        <v>83</v>
      </c>
      <c r="AY244" s="17" t="s">
        <v>159</v>
      </c>
      <c r="BE244" s="224">
        <f>IF(N244="základní",J244,0)</f>
        <v>0</v>
      </c>
      <c r="BF244" s="224">
        <f>IF(N244="snížená",J244,0)</f>
        <v>0</v>
      </c>
      <c r="BG244" s="224">
        <f>IF(N244="zákl. přenesená",J244,0)</f>
        <v>0</v>
      </c>
      <c r="BH244" s="224">
        <f>IF(N244="sníž. přenesená",J244,0)</f>
        <v>0</v>
      </c>
      <c r="BI244" s="224">
        <f>IF(N244="nulová",J244,0)</f>
        <v>0</v>
      </c>
      <c r="BJ244" s="17" t="s">
        <v>81</v>
      </c>
      <c r="BK244" s="224">
        <f>ROUND(I244*H244,2)</f>
        <v>0</v>
      </c>
      <c r="BL244" s="17" t="s">
        <v>115</v>
      </c>
      <c r="BM244" s="223" t="s">
        <v>893</v>
      </c>
    </row>
    <row r="245" s="2" customFormat="1">
      <c r="A245" s="38"/>
      <c r="B245" s="39"/>
      <c r="C245" s="40"/>
      <c r="D245" s="225" t="s">
        <v>166</v>
      </c>
      <c r="E245" s="40"/>
      <c r="F245" s="226" t="s">
        <v>894</v>
      </c>
      <c r="G245" s="40"/>
      <c r="H245" s="40"/>
      <c r="I245" s="227"/>
      <c r="J245" s="40"/>
      <c r="K245" s="40"/>
      <c r="L245" s="44"/>
      <c r="M245" s="228"/>
      <c r="N245" s="229"/>
      <c r="O245" s="84"/>
      <c r="P245" s="84"/>
      <c r="Q245" s="84"/>
      <c r="R245" s="84"/>
      <c r="S245" s="84"/>
      <c r="T245" s="85"/>
      <c r="U245" s="38"/>
      <c r="V245" s="38"/>
      <c r="W245" s="38"/>
      <c r="X245" s="38"/>
      <c r="Y245" s="38"/>
      <c r="Z245" s="38"/>
      <c r="AA245" s="38"/>
      <c r="AB245" s="38"/>
      <c r="AC245" s="38"/>
      <c r="AD245" s="38"/>
      <c r="AE245" s="38"/>
      <c r="AT245" s="17" t="s">
        <v>166</v>
      </c>
      <c r="AU245" s="17" t="s">
        <v>83</v>
      </c>
    </row>
    <row r="246" s="2" customFormat="1">
      <c r="A246" s="38"/>
      <c r="B246" s="39"/>
      <c r="C246" s="40"/>
      <c r="D246" s="230" t="s">
        <v>168</v>
      </c>
      <c r="E246" s="40"/>
      <c r="F246" s="231" t="s">
        <v>895</v>
      </c>
      <c r="G246" s="40"/>
      <c r="H246" s="40"/>
      <c r="I246" s="227"/>
      <c r="J246" s="40"/>
      <c r="K246" s="40"/>
      <c r="L246" s="44"/>
      <c r="M246" s="228"/>
      <c r="N246" s="229"/>
      <c r="O246" s="84"/>
      <c r="P246" s="84"/>
      <c r="Q246" s="84"/>
      <c r="R246" s="84"/>
      <c r="S246" s="84"/>
      <c r="T246" s="85"/>
      <c r="U246" s="38"/>
      <c r="V246" s="38"/>
      <c r="W246" s="38"/>
      <c r="X246" s="38"/>
      <c r="Y246" s="38"/>
      <c r="Z246" s="38"/>
      <c r="AA246" s="38"/>
      <c r="AB246" s="38"/>
      <c r="AC246" s="38"/>
      <c r="AD246" s="38"/>
      <c r="AE246" s="38"/>
      <c r="AT246" s="17" t="s">
        <v>168</v>
      </c>
      <c r="AU246" s="17" t="s">
        <v>83</v>
      </c>
    </row>
    <row r="247" s="2" customFormat="1" ht="16.5" customHeight="1">
      <c r="A247" s="38"/>
      <c r="B247" s="39"/>
      <c r="C247" s="212" t="s">
        <v>896</v>
      </c>
      <c r="D247" s="212" t="s">
        <v>160</v>
      </c>
      <c r="E247" s="213" t="s">
        <v>897</v>
      </c>
      <c r="F247" s="214" t="s">
        <v>898</v>
      </c>
      <c r="G247" s="215" t="s">
        <v>338</v>
      </c>
      <c r="H247" s="216">
        <v>2</v>
      </c>
      <c r="I247" s="217"/>
      <c r="J247" s="218">
        <f>ROUND(I247*H247,2)</f>
        <v>0</v>
      </c>
      <c r="K247" s="214" t="s">
        <v>164</v>
      </c>
      <c r="L247" s="44"/>
      <c r="M247" s="219" t="s">
        <v>19</v>
      </c>
      <c r="N247" s="220" t="s">
        <v>44</v>
      </c>
      <c r="O247" s="84"/>
      <c r="P247" s="221">
        <f>O247*H247</f>
        <v>0</v>
      </c>
      <c r="Q247" s="221">
        <v>0.0021875000000000002</v>
      </c>
      <c r="R247" s="221">
        <f>Q247*H247</f>
        <v>0.0043750000000000004</v>
      </c>
      <c r="S247" s="221">
        <v>0</v>
      </c>
      <c r="T247" s="222">
        <f>S247*H247</f>
        <v>0</v>
      </c>
      <c r="U247" s="38"/>
      <c r="V247" s="38"/>
      <c r="W247" s="38"/>
      <c r="X247" s="38"/>
      <c r="Y247" s="38"/>
      <c r="Z247" s="38"/>
      <c r="AA247" s="38"/>
      <c r="AB247" s="38"/>
      <c r="AC247" s="38"/>
      <c r="AD247" s="38"/>
      <c r="AE247" s="38"/>
      <c r="AR247" s="223" t="s">
        <v>115</v>
      </c>
      <c r="AT247" s="223" t="s">
        <v>160</v>
      </c>
      <c r="AU247" s="223" t="s">
        <v>83</v>
      </c>
      <c r="AY247" s="17" t="s">
        <v>159</v>
      </c>
      <c r="BE247" s="224">
        <f>IF(N247="základní",J247,0)</f>
        <v>0</v>
      </c>
      <c r="BF247" s="224">
        <f>IF(N247="snížená",J247,0)</f>
        <v>0</v>
      </c>
      <c r="BG247" s="224">
        <f>IF(N247="zákl. přenesená",J247,0)</f>
        <v>0</v>
      </c>
      <c r="BH247" s="224">
        <f>IF(N247="sníž. přenesená",J247,0)</f>
        <v>0</v>
      </c>
      <c r="BI247" s="224">
        <f>IF(N247="nulová",J247,0)</f>
        <v>0</v>
      </c>
      <c r="BJ247" s="17" t="s">
        <v>81</v>
      </c>
      <c r="BK247" s="224">
        <f>ROUND(I247*H247,2)</f>
        <v>0</v>
      </c>
      <c r="BL247" s="17" t="s">
        <v>115</v>
      </c>
      <c r="BM247" s="223" t="s">
        <v>899</v>
      </c>
    </row>
    <row r="248" s="2" customFormat="1">
      <c r="A248" s="38"/>
      <c r="B248" s="39"/>
      <c r="C248" s="40"/>
      <c r="D248" s="225" t="s">
        <v>166</v>
      </c>
      <c r="E248" s="40"/>
      <c r="F248" s="226" t="s">
        <v>900</v>
      </c>
      <c r="G248" s="40"/>
      <c r="H248" s="40"/>
      <c r="I248" s="227"/>
      <c r="J248" s="40"/>
      <c r="K248" s="40"/>
      <c r="L248" s="44"/>
      <c r="M248" s="228"/>
      <c r="N248" s="229"/>
      <c r="O248" s="84"/>
      <c r="P248" s="84"/>
      <c r="Q248" s="84"/>
      <c r="R248" s="84"/>
      <c r="S248" s="84"/>
      <c r="T248" s="85"/>
      <c r="U248" s="38"/>
      <c r="V248" s="38"/>
      <c r="W248" s="38"/>
      <c r="X248" s="38"/>
      <c r="Y248" s="38"/>
      <c r="Z248" s="38"/>
      <c r="AA248" s="38"/>
      <c r="AB248" s="38"/>
      <c r="AC248" s="38"/>
      <c r="AD248" s="38"/>
      <c r="AE248" s="38"/>
      <c r="AT248" s="17" t="s">
        <v>166</v>
      </c>
      <c r="AU248" s="17" t="s">
        <v>83</v>
      </c>
    </row>
    <row r="249" s="2" customFormat="1">
      <c r="A249" s="38"/>
      <c r="B249" s="39"/>
      <c r="C249" s="40"/>
      <c r="D249" s="230" t="s">
        <v>168</v>
      </c>
      <c r="E249" s="40"/>
      <c r="F249" s="231" t="s">
        <v>901</v>
      </c>
      <c r="G249" s="40"/>
      <c r="H249" s="40"/>
      <c r="I249" s="227"/>
      <c r="J249" s="40"/>
      <c r="K249" s="40"/>
      <c r="L249" s="44"/>
      <c r="M249" s="228"/>
      <c r="N249" s="229"/>
      <c r="O249" s="84"/>
      <c r="P249" s="84"/>
      <c r="Q249" s="84"/>
      <c r="R249" s="84"/>
      <c r="S249" s="84"/>
      <c r="T249" s="85"/>
      <c r="U249" s="38"/>
      <c r="V249" s="38"/>
      <c r="W249" s="38"/>
      <c r="X249" s="38"/>
      <c r="Y249" s="38"/>
      <c r="Z249" s="38"/>
      <c r="AA249" s="38"/>
      <c r="AB249" s="38"/>
      <c r="AC249" s="38"/>
      <c r="AD249" s="38"/>
      <c r="AE249" s="38"/>
      <c r="AT249" s="17" t="s">
        <v>168</v>
      </c>
      <c r="AU249" s="17" t="s">
        <v>83</v>
      </c>
    </row>
    <row r="250" s="2" customFormat="1" ht="16.5" customHeight="1">
      <c r="A250" s="38"/>
      <c r="B250" s="39"/>
      <c r="C250" s="212" t="s">
        <v>367</v>
      </c>
      <c r="D250" s="212" t="s">
        <v>160</v>
      </c>
      <c r="E250" s="213" t="s">
        <v>902</v>
      </c>
      <c r="F250" s="214" t="s">
        <v>903</v>
      </c>
      <c r="G250" s="215" t="s">
        <v>299</v>
      </c>
      <c r="H250" s="216">
        <v>182</v>
      </c>
      <c r="I250" s="217"/>
      <c r="J250" s="218">
        <f>ROUND(I250*H250,2)</f>
        <v>0</v>
      </c>
      <c r="K250" s="214" t="s">
        <v>164</v>
      </c>
      <c r="L250" s="44"/>
      <c r="M250" s="219" t="s">
        <v>19</v>
      </c>
      <c r="N250" s="220" t="s">
        <v>44</v>
      </c>
      <c r="O250" s="84"/>
      <c r="P250" s="221">
        <f>O250*H250</f>
        <v>0</v>
      </c>
      <c r="Q250" s="221">
        <v>0.15539952000000001</v>
      </c>
      <c r="R250" s="221">
        <f>Q250*H250</f>
        <v>28.282712640000003</v>
      </c>
      <c r="S250" s="221">
        <v>0</v>
      </c>
      <c r="T250" s="222">
        <f>S250*H250</f>
        <v>0</v>
      </c>
      <c r="U250" s="38"/>
      <c r="V250" s="38"/>
      <c r="W250" s="38"/>
      <c r="X250" s="38"/>
      <c r="Y250" s="38"/>
      <c r="Z250" s="38"/>
      <c r="AA250" s="38"/>
      <c r="AB250" s="38"/>
      <c r="AC250" s="38"/>
      <c r="AD250" s="38"/>
      <c r="AE250" s="38"/>
      <c r="AR250" s="223" t="s">
        <v>115</v>
      </c>
      <c r="AT250" s="223" t="s">
        <v>160</v>
      </c>
      <c r="AU250" s="223" t="s">
        <v>83</v>
      </c>
      <c r="AY250" s="17" t="s">
        <v>159</v>
      </c>
      <c r="BE250" s="224">
        <f>IF(N250="základní",J250,0)</f>
        <v>0</v>
      </c>
      <c r="BF250" s="224">
        <f>IF(N250="snížená",J250,0)</f>
        <v>0</v>
      </c>
      <c r="BG250" s="224">
        <f>IF(N250="zákl. přenesená",J250,0)</f>
        <v>0</v>
      </c>
      <c r="BH250" s="224">
        <f>IF(N250="sníž. přenesená",J250,0)</f>
        <v>0</v>
      </c>
      <c r="BI250" s="224">
        <f>IF(N250="nulová",J250,0)</f>
        <v>0</v>
      </c>
      <c r="BJ250" s="17" t="s">
        <v>81</v>
      </c>
      <c r="BK250" s="224">
        <f>ROUND(I250*H250,2)</f>
        <v>0</v>
      </c>
      <c r="BL250" s="17" t="s">
        <v>115</v>
      </c>
      <c r="BM250" s="223" t="s">
        <v>904</v>
      </c>
    </row>
    <row r="251" s="2" customFormat="1">
      <c r="A251" s="38"/>
      <c r="B251" s="39"/>
      <c r="C251" s="40"/>
      <c r="D251" s="225" t="s">
        <v>166</v>
      </c>
      <c r="E251" s="40"/>
      <c r="F251" s="226" t="s">
        <v>905</v>
      </c>
      <c r="G251" s="40"/>
      <c r="H251" s="40"/>
      <c r="I251" s="227"/>
      <c r="J251" s="40"/>
      <c r="K251" s="40"/>
      <c r="L251" s="44"/>
      <c r="M251" s="228"/>
      <c r="N251" s="229"/>
      <c r="O251" s="84"/>
      <c r="P251" s="84"/>
      <c r="Q251" s="84"/>
      <c r="R251" s="84"/>
      <c r="S251" s="84"/>
      <c r="T251" s="85"/>
      <c r="U251" s="38"/>
      <c r="V251" s="38"/>
      <c r="W251" s="38"/>
      <c r="X251" s="38"/>
      <c r="Y251" s="38"/>
      <c r="Z251" s="38"/>
      <c r="AA251" s="38"/>
      <c r="AB251" s="38"/>
      <c r="AC251" s="38"/>
      <c r="AD251" s="38"/>
      <c r="AE251" s="38"/>
      <c r="AT251" s="17" t="s">
        <v>166</v>
      </c>
      <c r="AU251" s="17" t="s">
        <v>83</v>
      </c>
    </row>
    <row r="252" s="2" customFormat="1">
      <c r="A252" s="38"/>
      <c r="B252" s="39"/>
      <c r="C252" s="40"/>
      <c r="D252" s="230" t="s">
        <v>168</v>
      </c>
      <c r="E252" s="40"/>
      <c r="F252" s="231" t="s">
        <v>906</v>
      </c>
      <c r="G252" s="40"/>
      <c r="H252" s="40"/>
      <c r="I252" s="227"/>
      <c r="J252" s="40"/>
      <c r="K252" s="40"/>
      <c r="L252" s="44"/>
      <c r="M252" s="228"/>
      <c r="N252" s="229"/>
      <c r="O252" s="84"/>
      <c r="P252" s="84"/>
      <c r="Q252" s="84"/>
      <c r="R252" s="84"/>
      <c r="S252" s="84"/>
      <c r="T252" s="85"/>
      <c r="U252" s="38"/>
      <c r="V252" s="38"/>
      <c r="W252" s="38"/>
      <c r="X252" s="38"/>
      <c r="Y252" s="38"/>
      <c r="Z252" s="38"/>
      <c r="AA252" s="38"/>
      <c r="AB252" s="38"/>
      <c r="AC252" s="38"/>
      <c r="AD252" s="38"/>
      <c r="AE252" s="38"/>
      <c r="AT252" s="17" t="s">
        <v>168</v>
      </c>
      <c r="AU252" s="17" t="s">
        <v>83</v>
      </c>
    </row>
    <row r="253" s="13" customFormat="1">
      <c r="A253" s="13"/>
      <c r="B253" s="232"/>
      <c r="C253" s="233"/>
      <c r="D253" s="225" t="s">
        <v>170</v>
      </c>
      <c r="E253" s="234" t="s">
        <v>19</v>
      </c>
      <c r="F253" s="235" t="s">
        <v>907</v>
      </c>
      <c r="G253" s="233"/>
      <c r="H253" s="236">
        <v>153</v>
      </c>
      <c r="I253" s="237"/>
      <c r="J253" s="233"/>
      <c r="K253" s="233"/>
      <c r="L253" s="238"/>
      <c r="M253" s="239"/>
      <c r="N253" s="240"/>
      <c r="O253" s="240"/>
      <c r="P253" s="240"/>
      <c r="Q253" s="240"/>
      <c r="R253" s="240"/>
      <c r="S253" s="240"/>
      <c r="T253" s="241"/>
      <c r="U253" s="13"/>
      <c r="V253" s="13"/>
      <c r="W253" s="13"/>
      <c r="X253" s="13"/>
      <c r="Y253" s="13"/>
      <c r="Z253" s="13"/>
      <c r="AA253" s="13"/>
      <c r="AB253" s="13"/>
      <c r="AC253" s="13"/>
      <c r="AD253" s="13"/>
      <c r="AE253" s="13"/>
      <c r="AT253" s="242" t="s">
        <v>170</v>
      </c>
      <c r="AU253" s="242" t="s">
        <v>83</v>
      </c>
      <c r="AV253" s="13" t="s">
        <v>83</v>
      </c>
      <c r="AW253" s="13" t="s">
        <v>34</v>
      </c>
      <c r="AX253" s="13" t="s">
        <v>73</v>
      </c>
      <c r="AY253" s="242" t="s">
        <v>159</v>
      </c>
    </row>
    <row r="254" s="13" customFormat="1">
      <c r="A254" s="13"/>
      <c r="B254" s="232"/>
      <c r="C254" s="233"/>
      <c r="D254" s="225" t="s">
        <v>170</v>
      </c>
      <c r="E254" s="234" t="s">
        <v>19</v>
      </c>
      <c r="F254" s="235" t="s">
        <v>908</v>
      </c>
      <c r="G254" s="233"/>
      <c r="H254" s="236">
        <v>29</v>
      </c>
      <c r="I254" s="237"/>
      <c r="J254" s="233"/>
      <c r="K254" s="233"/>
      <c r="L254" s="238"/>
      <c r="M254" s="239"/>
      <c r="N254" s="240"/>
      <c r="O254" s="240"/>
      <c r="P254" s="240"/>
      <c r="Q254" s="240"/>
      <c r="R254" s="240"/>
      <c r="S254" s="240"/>
      <c r="T254" s="241"/>
      <c r="U254" s="13"/>
      <c r="V254" s="13"/>
      <c r="W254" s="13"/>
      <c r="X254" s="13"/>
      <c r="Y254" s="13"/>
      <c r="Z254" s="13"/>
      <c r="AA254" s="13"/>
      <c r="AB254" s="13"/>
      <c r="AC254" s="13"/>
      <c r="AD254" s="13"/>
      <c r="AE254" s="13"/>
      <c r="AT254" s="242" t="s">
        <v>170</v>
      </c>
      <c r="AU254" s="242" t="s">
        <v>83</v>
      </c>
      <c r="AV254" s="13" t="s">
        <v>83</v>
      </c>
      <c r="AW254" s="13" t="s">
        <v>34</v>
      </c>
      <c r="AX254" s="13" t="s">
        <v>73</v>
      </c>
      <c r="AY254" s="242" t="s">
        <v>159</v>
      </c>
    </row>
    <row r="255" s="2" customFormat="1" ht="16.5" customHeight="1">
      <c r="A255" s="38"/>
      <c r="B255" s="39"/>
      <c r="C255" s="247" t="s">
        <v>185</v>
      </c>
      <c r="D255" s="247" t="s">
        <v>434</v>
      </c>
      <c r="E255" s="248" t="s">
        <v>909</v>
      </c>
      <c r="F255" s="249" t="s">
        <v>910</v>
      </c>
      <c r="G255" s="250" t="s">
        <v>299</v>
      </c>
      <c r="H255" s="251">
        <v>120</v>
      </c>
      <c r="I255" s="252"/>
      <c r="J255" s="253">
        <f>ROUND(I255*H255,2)</f>
        <v>0</v>
      </c>
      <c r="K255" s="249" t="s">
        <v>164</v>
      </c>
      <c r="L255" s="254"/>
      <c r="M255" s="255" t="s">
        <v>19</v>
      </c>
      <c r="N255" s="256" t="s">
        <v>44</v>
      </c>
      <c r="O255" s="84"/>
      <c r="P255" s="221">
        <f>O255*H255</f>
        <v>0</v>
      </c>
      <c r="Q255" s="221">
        <v>0.040000000000000001</v>
      </c>
      <c r="R255" s="221">
        <f>Q255*H255</f>
        <v>4.7999999999999998</v>
      </c>
      <c r="S255" s="221">
        <v>0</v>
      </c>
      <c r="T255" s="222">
        <f>S255*H255</f>
        <v>0</v>
      </c>
      <c r="U255" s="38"/>
      <c r="V255" s="38"/>
      <c r="W255" s="38"/>
      <c r="X255" s="38"/>
      <c r="Y255" s="38"/>
      <c r="Z255" s="38"/>
      <c r="AA255" s="38"/>
      <c r="AB255" s="38"/>
      <c r="AC255" s="38"/>
      <c r="AD255" s="38"/>
      <c r="AE255" s="38"/>
      <c r="AR255" s="223" t="s">
        <v>219</v>
      </c>
      <c r="AT255" s="223" t="s">
        <v>434</v>
      </c>
      <c r="AU255" s="223" t="s">
        <v>83</v>
      </c>
      <c r="AY255" s="17" t="s">
        <v>159</v>
      </c>
      <c r="BE255" s="224">
        <f>IF(N255="základní",J255,0)</f>
        <v>0</v>
      </c>
      <c r="BF255" s="224">
        <f>IF(N255="snížená",J255,0)</f>
        <v>0</v>
      </c>
      <c r="BG255" s="224">
        <f>IF(N255="zákl. přenesená",J255,0)</f>
        <v>0</v>
      </c>
      <c r="BH255" s="224">
        <f>IF(N255="sníž. přenesená",J255,0)</f>
        <v>0</v>
      </c>
      <c r="BI255" s="224">
        <f>IF(N255="nulová",J255,0)</f>
        <v>0</v>
      </c>
      <c r="BJ255" s="17" t="s">
        <v>81</v>
      </c>
      <c r="BK255" s="224">
        <f>ROUND(I255*H255,2)</f>
        <v>0</v>
      </c>
      <c r="BL255" s="17" t="s">
        <v>115</v>
      </c>
      <c r="BM255" s="223" t="s">
        <v>911</v>
      </c>
    </row>
    <row r="256" s="2" customFormat="1">
      <c r="A256" s="38"/>
      <c r="B256" s="39"/>
      <c r="C256" s="40"/>
      <c r="D256" s="225" t="s">
        <v>166</v>
      </c>
      <c r="E256" s="40"/>
      <c r="F256" s="226" t="s">
        <v>910</v>
      </c>
      <c r="G256" s="40"/>
      <c r="H256" s="40"/>
      <c r="I256" s="227"/>
      <c r="J256" s="40"/>
      <c r="K256" s="40"/>
      <c r="L256" s="44"/>
      <c r="M256" s="228"/>
      <c r="N256" s="229"/>
      <c r="O256" s="84"/>
      <c r="P256" s="84"/>
      <c r="Q256" s="84"/>
      <c r="R256" s="84"/>
      <c r="S256" s="84"/>
      <c r="T256" s="85"/>
      <c r="U256" s="38"/>
      <c r="V256" s="38"/>
      <c r="W256" s="38"/>
      <c r="X256" s="38"/>
      <c r="Y256" s="38"/>
      <c r="Z256" s="38"/>
      <c r="AA256" s="38"/>
      <c r="AB256" s="38"/>
      <c r="AC256" s="38"/>
      <c r="AD256" s="38"/>
      <c r="AE256" s="38"/>
      <c r="AT256" s="17" t="s">
        <v>166</v>
      </c>
      <c r="AU256" s="17" t="s">
        <v>83</v>
      </c>
    </row>
    <row r="257" s="2" customFormat="1" ht="16.5" customHeight="1">
      <c r="A257" s="38"/>
      <c r="B257" s="39"/>
      <c r="C257" s="247" t="s">
        <v>335</v>
      </c>
      <c r="D257" s="247" t="s">
        <v>434</v>
      </c>
      <c r="E257" s="248" t="s">
        <v>912</v>
      </c>
      <c r="F257" s="249" t="s">
        <v>913</v>
      </c>
      <c r="G257" s="250" t="s">
        <v>299</v>
      </c>
      <c r="H257" s="251">
        <v>47</v>
      </c>
      <c r="I257" s="252"/>
      <c r="J257" s="253">
        <f>ROUND(I257*H257,2)</f>
        <v>0</v>
      </c>
      <c r="K257" s="249" t="s">
        <v>164</v>
      </c>
      <c r="L257" s="254"/>
      <c r="M257" s="255" t="s">
        <v>19</v>
      </c>
      <c r="N257" s="256" t="s">
        <v>44</v>
      </c>
      <c r="O257" s="84"/>
      <c r="P257" s="221">
        <f>O257*H257</f>
        <v>0</v>
      </c>
      <c r="Q257" s="221">
        <v>0.048399999999999999</v>
      </c>
      <c r="R257" s="221">
        <f>Q257*H257</f>
        <v>2.2747999999999999</v>
      </c>
      <c r="S257" s="221">
        <v>0</v>
      </c>
      <c r="T257" s="222">
        <f>S257*H257</f>
        <v>0</v>
      </c>
      <c r="U257" s="38"/>
      <c r="V257" s="38"/>
      <c r="W257" s="38"/>
      <c r="X257" s="38"/>
      <c r="Y257" s="38"/>
      <c r="Z257" s="38"/>
      <c r="AA257" s="38"/>
      <c r="AB257" s="38"/>
      <c r="AC257" s="38"/>
      <c r="AD257" s="38"/>
      <c r="AE257" s="38"/>
      <c r="AR257" s="223" t="s">
        <v>219</v>
      </c>
      <c r="AT257" s="223" t="s">
        <v>434</v>
      </c>
      <c r="AU257" s="223" t="s">
        <v>83</v>
      </c>
      <c r="AY257" s="17" t="s">
        <v>159</v>
      </c>
      <c r="BE257" s="224">
        <f>IF(N257="základní",J257,0)</f>
        <v>0</v>
      </c>
      <c r="BF257" s="224">
        <f>IF(N257="snížená",J257,0)</f>
        <v>0</v>
      </c>
      <c r="BG257" s="224">
        <f>IF(N257="zákl. přenesená",J257,0)</f>
        <v>0</v>
      </c>
      <c r="BH257" s="224">
        <f>IF(N257="sníž. přenesená",J257,0)</f>
        <v>0</v>
      </c>
      <c r="BI257" s="224">
        <f>IF(N257="nulová",J257,0)</f>
        <v>0</v>
      </c>
      <c r="BJ257" s="17" t="s">
        <v>81</v>
      </c>
      <c r="BK257" s="224">
        <f>ROUND(I257*H257,2)</f>
        <v>0</v>
      </c>
      <c r="BL257" s="17" t="s">
        <v>115</v>
      </c>
      <c r="BM257" s="223" t="s">
        <v>914</v>
      </c>
    </row>
    <row r="258" s="2" customFormat="1">
      <c r="A258" s="38"/>
      <c r="B258" s="39"/>
      <c r="C258" s="40"/>
      <c r="D258" s="225" t="s">
        <v>166</v>
      </c>
      <c r="E258" s="40"/>
      <c r="F258" s="226" t="s">
        <v>913</v>
      </c>
      <c r="G258" s="40"/>
      <c r="H258" s="40"/>
      <c r="I258" s="227"/>
      <c r="J258" s="40"/>
      <c r="K258" s="40"/>
      <c r="L258" s="44"/>
      <c r="M258" s="228"/>
      <c r="N258" s="229"/>
      <c r="O258" s="84"/>
      <c r="P258" s="84"/>
      <c r="Q258" s="84"/>
      <c r="R258" s="84"/>
      <c r="S258" s="84"/>
      <c r="T258" s="85"/>
      <c r="U258" s="38"/>
      <c r="V258" s="38"/>
      <c r="W258" s="38"/>
      <c r="X258" s="38"/>
      <c r="Y258" s="38"/>
      <c r="Z258" s="38"/>
      <c r="AA258" s="38"/>
      <c r="AB258" s="38"/>
      <c r="AC258" s="38"/>
      <c r="AD258" s="38"/>
      <c r="AE258" s="38"/>
      <c r="AT258" s="17" t="s">
        <v>166</v>
      </c>
      <c r="AU258" s="17" t="s">
        <v>83</v>
      </c>
    </row>
    <row r="259" s="13" customFormat="1">
      <c r="A259" s="13"/>
      <c r="B259" s="232"/>
      <c r="C259" s="233"/>
      <c r="D259" s="225" t="s">
        <v>170</v>
      </c>
      <c r="E259" s="234" t="s">
        <v>19</v>
      </c>
      <c r="F259" s="235" t="s">
        <v>289</v>
      </c>
      <c r="G259" s="233"/>
      <c r="H259" s="236">
        <v>18</v>
      </c>
      <c r="I259" s="237"/>
      <c r="J259" s="233"/>
      <c r="K259" s="233"/>
      <c r="L259" s="238"/>
      <c r="M259" s="239"/>
      <c r="N259" s="240"/>
      <c r="O259" s="240"/>
      <c r="P259" s="240"/>
      <c r="Q259" s="240"/>
      <c r="R259" s="240"/>
      <c r="S259" s="240"/>
      <c r="T259" s="241"/>
      <c r="U259" s="13"/>
      <c r="V259" s="13"/>
      <c r="W259" s="13"/>
      <c r="X259" s="13"/>
      <c r="Y259" s="13"/>
      <c r="Z259" s="13"/>
      <c r="AA259" s="13"/>
      <c r="AB259" s="13"/>
      <c r="AC259" s="13"/>
      <c r="AD259" s="13"/>
      <c r="AE259" s="13"/>
      <c r="AT259" s="242" t="s">
        <v>170</v>
      </c>
      <c r="AU259" s="242" t="s">
        <v>83</v>
      </c>
      <c r="AV259" s="13" t="s">
        <v>83</v>
      </c>
      <c r="AW259" s="13" t="s">
        <v>34</v>
      </c>
      <c r="AX259" s="13" t="s">
        <v>73</v>
      </c>
      <c r="AY259" s="242" t="s">
        <v>159</v>
      </c>
    </row>
    <row r="260" s="13" customFormat="1">
      <c r="A260" s="13"/>
      <c r="B260" s="232"/>
      <c r="C260" s="233"/>
      <c r="D260" s="225" t="s">
        <v>170</v>
      </c>
      <c r="E260" s="234" t="s">
        <v>19</v>
      </c>
      <c r="F260" s="235" t="s">
        <v>908</v>
      </c>
      <c r="G260" s="233"/>
      <c r="H260" s="236">
        <v>29</v>
      </c>
      <c r="I260" s="237"/>
      <c r="J260" s="233"/>
      <c r="K260" s="233"/>
      <c r="L260" s="238"/>
      <c r="M260" s="239"/>
      <c r="N260" s="240"/>
      <c r="O260" s="240"/>
      <c r="P260" s="240"/>
      <c r="Q260" s="240"/>
      <c r="R260" s="240"/>
      <c r="S260" s="240"/>
      <c r="T260" s="241"/>
      <c r="U260" s="13"/>
      <c r="V260" s="13"/>
      <c r="W260" s="13"/>
      <c r="X260" s="13"/>
      <c r="Y260" s="13"/>
      <c r="Z260" s="13"/>
      <c r="AA260" s="13"/>
      <c r="AB260" s="13"/>
      <c r="AC260" s="13"/>
      <c r="AD260" s="13"/>
      <c r="AE260" s="13"/>
      <c r="AT260" s="242" t="s">
        <v>170</v>
      </c>
      <c r="AU260" s="242" t="s">
        <v>83</v>
      </c>
      <c r="AV260" s="13" t="s">
        <v>83</v>
      </c>
      <c r="AW260" s="13" t="s">
        <v>34</v>
      </c>
      <c r="AX260" s="13" t="s">
        <v>73</v>
      </c>
      <c r="AY260" s="242" t="s">
        <v>159</v>
      </c>
    </row>
    <row r="261" s="2" customFormat="1" ht="16.5" customHeight="1">
      <c r="A261" s="38"/>
      <c r="B261" s="39"/>
      <c r="C261" s="247" t="s">
        <v>547</v>
      </c>
      <c r="D261" s="247" t="s">
        <v>434</v>
      </c>
      <c r="E261" s="248" t="s">
        <v>915</v>
      </c>
      <c r="F261" s="249" t="s">
        <v>916</v>
      </c>
      <c r="G261" s="250" t="s">
        <v>299</v>
      </c>
      <c r="H261" s="251">
        <v>15</v>
      </c>
      <c r="I261" s="252"/>
      <c r="J261" s="253">
        <f>ROUND(I261*H261,2)</f>
        <v>0</v>
      </c>
      <c r="K261" s="249" t="s">
        <v>164</v>
      </c>
      <c r="L261" s="254"/>
      <c r="M261" s="255" t="s">
        <v>19</v>
      </c>
      <c r="N261" s="256" t="s">
        <v>44</v>
      </c>
      <c r="O261" s="84"/>
      <c r="P261" s="221">
        <f>O261*H261</f>
        <v>0</v>
      </c>
      <c r="Q261" s="221">
        <v>0.044999999999999998</v>
      </c>
      <c r="R261" s="221">
        <f>Q261*H261</f>
        <v>0.67499999999999993</v>
      </c>
      <c r="S261" s="221">
        <v>0</v>
      </c>
      <c r="T261" s="222">
        <f>S261*H261</f>
        <v>0</v>
      </c>
      <c r="U261" s="38"/>
      <c r="V261" s="38"/>
      <c r="W261" s="38"/>
      <c r="X261" s="38"/>
      <c r="Y261" s="38"/>
      <c r="Z261" s="38"/>
      <c r="AA261" s="38"/>
      <c r="AB261" s="38"/>
      <c r="AC261" s="38"/>
      <c r="AD261" s="38"/>
      <c r="AE261" s="38"/>
      <c r="AR261" s="223" t="s">
        <v>219</v>
      </c>
      <c r="AT261" s="223" t="s">
        <v>434</v>
      </c>
      <c r="AU261" s="223" t="s">
        <v>83</v>
      </c>
      <c r="AY261" s="17" t="s">
        <v>159</v>
      </c>
      <c r="BE261" s="224">
        <f>IF(N261="základní",J261,0)</f>
        <v>0</v>
      </c>
      <c r="BF261" s="224">
        <f>IF(N261="snížená",J261,0)</f>
        <v>0</v>
      </c>
      <c r="BG261" s="224">
        <f>IF(N261="zákl. přenesená",J261,0)</f>
        <v>0</v>
      </c>
      <c r="BH261" s="224">
        <f>IF(N261="sníž. přenesená",J261,0)</f>
        <v>0</v>
      </c>
      <c r="BI261" s="224">
        <f>IF(N261="nulová",J261,0)</f>
        <v>0</v>
      </c>
      <c r="BJ261" s="17" t="s">
        <v>81</v>
      </c>
      <c r="BK261" s="224">
        <f>ROUND(I261*H261,2)</f>
        <v>0</v>
      </c>
      <c r="BL261" s="17" t="s">
        <v>115</v>
      </c>
      <c r="BM261" s="223" t="s">
        <v>917</v>
      </c>
    </row>
    <row r="262" s="2" customFormat="1">
      <c r="A262" s="38"/>
      <c r="B262" s="39"/>
      <c r="C262" s="40"/>
      <c r="D262" s="225" t="s">
        <v>166</v>
      </c>
      <c r="E262" s="40"/>
      <c r="F262" s="226" t="s">
        <v>916</v>
      </c>
      <c r="G262" s="40"/>
      <c r="H262" s="40"/>
      <c r="I262" s="227"/>
      <c r="J262" s="40"/>
      <c r="K262" s="40"/>
      <c r="L262" s="44"/>
      <c r="M262" s="228"/>
      <c r="N262" s="229"/>
      <c r="O262" s="84"/>
      <c r="P262" s="84"/>
      <c r="Q262" s="84"/>
      <c r="R262" s="84"/>
      <c r="S262" s="84"/>
      <c r="T262" s="85"/>
      <c r="U262" s="38"/>
      <c r="V262" s="38"/>
      <c r="W262" s="38"/>
      <c r="X262" s="38"/>
      <c r="Y262" s="38"/>
      <c r="Z262" s="38"/>
      <c r="AA262" s="38"/>
      <c r="AB262" s="38"/>
      <c r="AC262" s="38"/>
      <c r="AD262" s="38"/>
      <c r="AE262" s="38"/>
      <c r="AT262" s="17" t="s">
        <v>166</v>
      </c>
      <c r="AU262" s="17" t="s">
        <v>83</v>
      </c>
    </row>
    <row r="263" s="12" customFormat="1" ht="22.8" customHeight="1">
      <c r="A263" s="12"/>
      <c r="B263" s="196"/>
      <c r="C263" s="197"/>
      <c r="D263" s="198" t="s">
        <v>72</v>
      </c>
      <c r="E263" s="210" t="s">
        <v>346</v>
      </c>
      <c r="F263" s="210" t="s">
        <v>347</v>
      </c>
      <c r="G263" s="197"/>
      <c r="H263" s="197"/>
      <c r="I263" s="200"/>
      <c r="J263" s="211">
        <f>BK263</f>
        <v>0</v>
      </c>
      <c r="K263" s="197"/>
      <c r="L263" s="202"/>
      <c r="M263" s="203"/>
      <c r="N263" s="204"/>
      <c r="O263" s="204"/>
      <c r="P263" s="205">
        <f>SUM(P264:P266)</f>
        <v>0</v>
      </c>
      <c r="Q263" s="204"/>
      <c r="R263" s="205">
        <f>SUM(R264:R266)</f>
        <v>0</v>
      </c>
      <c r="S263" s="204"/>
      <c r="T263" s="206">
        <f>SUM(T264:T266)</f>
        <v>0</v>
      </c>
      <c r="U263" s="12"/>
      <c r="V263" s="12"/>
      <c r="W263" s="12"/>
      <c r="X263" s="12"/>
      <c r="Y263" s="12"/>
      <c r="Z263" s="12"/>
      <c r="AA263" s="12"/>
      <c r="AB263" s="12"/>
      <c r="AC263" s="12"/>
      <c r="AD263" s="12"/>
      <c r="AE263" s="12"/>
      <c r="AR263" s="207" t="s">
        <v>81</v>
      </c>
      <c r="AT263" s="208" t="s">
        <v>72</v>
      </c>
      <c r="AU263" s="208" t="s">
        <v>81</v>
      </c>
      <c r="AY263" s="207" t="s">
        <v>159</v>
      </c>
      <c r="BK263" s="209">
        <f>SUM(BK264:BK266)</f>
        <v>0</v>
      </c>
    </row>
    <row r="264" s="2" customFormat="1" ht="21.75" customHeight="1">
      <c r="A264" s="38"/>
      <c r="B264" s="39"/>
      <c r="C264" s="212" t="s">
        <v>543</v>
      </c>
      <c r="D264" s="212" t="s">
        <v>160</v>
      </c>
      <c r="E264" s="213" t="s">
        <v>918</v>
      </c>
      <c r="F264" s="214" t="s">
        <v>919</v>
      </c>
      <c r="G264" s="215" t="s">
        <v>242</v>
      </c>
      <c r="H264" s="216">
        <v>38.850999999999999</v>
      </c>
      <c r="I264" s="217"/>
      <c r="J264" s="218">
        <f>ROUND(I264*H264,2)</f>
        <v>0</v>
      </c>
      <c r="K264" s="214" t="s">
        <v>164</v>
      </c>
      <c r="L264" s="44"/>
      <c r="M264" s="219" t="s">
        <v>19</v>
      </c>
      <c r="N264" s="220" t="s">
        <v>44</v>
      </c>
      <c r="O264" s="84"/>
      <c r="P264" s="221">
        <f>O264*H264</f>
        <v>0</v>
      </c>
      <c r="Q264" s="221">
        <v>0</v>
      </c>
      <c r="R264" s="221">
        <f>Q264*H264</f>
        <v>0</v>
      </c>
      <c r="S264" s="221">
        <v>0</v>
      </c>
      <c r="T264" s="222">
        <f>S264*H264</f>
        <v>0</v>
      </c>
      <c r="U264" s="38"/>
      <c r="V264" s="38"/>
      <c r="W264" s="38"/>
      <c r="X264" s="38"/>
      <c r="Y264" s="38"/>
      <c r="Z264" s="38"/>
      <c r="AA264" s="38"/>
      <c r="AB264" s="38"/>
      <c r="AC264" s="38"/>
      <c r="AD264" s="38"/>
      <c r="AE264" s="38"/>
      <c r="AR264" s="223" t="s">
        <v>115</v>
      </c>
      <c r="AT264" s="223" t="s">
        <v>160</v>
      </c>
      <c r="AU264" s="223" t="s">
        <v>83</v>
      </c>
      <c r="AY264" s="17" t="s">
        <v>159</v>
      </c>
      <c r="BE264" s="224">
        <f>IF(N264="základní",J264,0)</f>
        <v>0</v>
      </c>
      <c r="BF264" s="224">
        <f>IF(N264="snížená",J264,0)</f>
        <v>0</v>
      </c>
      <c r="BG264" s="224">
        <f>IF(N264="zákl. přenesená",J264,0)</f>
        <v>0</v>
      </c>
      <c r="BH264" s="224">
        <f>IF(N264="sníž. přenesená",J264,0)</f>
        <v>0</v>
      </c>
      <c r="BI264" s="224">
        <f>IF(N264="nulová",J264,0)</f>
        <v>0</v>
      </c>
      <c r="BJ264" s="17" t="s">
        <v>81</v>
      </c>
      <c r="BK264" s="224">
        <f>ROUND(I264*H264,2)</f>
        <v>0</v>
      </c>
      <c r="BL264" s="17" t="s">
        <v>115</v>
      </c>
      <c r="BM264" s="223" t="s">
        <v>920</v>
      </c>
    </row>
    <row r="265" s="2" customFormat="1">
      <c r="A265" s="38"/>
      <c r="B265" s="39"/>
      <c r="C265" s="40"/>
      <c r="D265" s="225" t="s">
        <v>166</v>
      </c>
      <c r="E265" s="40"/>
      <c r="F265" s="226" t="s">
        <v>921</v>
      </c>
      <c r="G265" s="40"/>
      <c r="H265" s="40"/>
      <c r="I265" s="227"/>
      <c r="J265" s="40"/>
      <c r="K265" s="40"/>
      <c r="L265" s="44"/>
      <c r="M265" s="228"/>
      <c r="N265" s="229"/>
      <c r="O265" s="84"/>
      <c r="P265" s="84"/>
      <c r="Q265" s="84"/>
      <c r="R265" s="84"/>
      <c r="S265" s="84"/>
      <c r="T265" s="85"/>
      <c r="U265" s="38"/>
      <c r="V265" s="38"/>
      <c r="W265" s="38"/>
      <c r="X265" s="38"/>
      <c r="Y265" s="38"/>
      <c r="Z265" s="38"/>
      <c r="AA265" s="38"/>
      <c r="AB265" s="38"/>
      <c r="AC265" s="38"/>
      <c r="AD265" s="38"/>
      <c r="AE265" s="38"/>
      <c r="AT265" s="17" t="s">
        <v>166</v>
      </c>
      <c r="AU265" s="17" t="s">
        <v>83</v>
      </c>
    </row>
    <row r="266" s="2" customFormat="1">
      <c r="A266" s="38"/>
      <c r="B266" s="39"/>
      <c r="C266" s="40"/>
      <c r="D266" s="230" t="s">
        <v>168</v>
      </c>
      <c r="E266" s="40"/>
      <c r="F266" s="231" t="s">
        <v>922</v>
      </c>
      <c r="G266" s="40"/>
      <c r="H266" s="40"/>
      <c r="I266" s="227"/>
      <c r="J266" s="40"/>
      <c r="K266" s="40"/>
      <c r="L266" s="44"/>
      <c r="M266" s="243"/>
      <c r="N266" s="244"/>
      <c r="O266" s="245"/>
      <c r="P266" s="245"/>
      <c r="Q266" s="245"/>
      <c r="R266" s="245"/>
      <c r="S266" s="245"/>
      <c r="T266" s="246"/>
      <c r="U266" s="38"/>
      <c r="V266" s="38"/>
      <c r="W266" s="38"/>
      <c r="X266" s="38"/>
      <c r="Y266" s="38"/>
      <c r="Z266" s="38"/>
      <c r="AA266" s="38"/>
      <c r="AB266" s="38"/>
      <c r="AC266" s="38"/>
      <c r="AD266" s="38"/>
      <c r="AE266" s="38"/>
      <c r="AT266" s="17" t="s">
        <v>168</v>
      </c>
      <c r="AU266" s="17" t="s">
        <v>83</v>
      </c>
    </row>
    <row r="267" s="2" customFormat="1" ht="6.96" customHeight="1">
      <c r="A267" s="38"/>
      <c r="B267" s="59"/>
      <c r="C267" s="60"/>
      <c r="D267" s="60"/>
      <c r="E267" s="60"/>
      <c r="F267" s="60"/>
      <c r="G267" s="60"/>
      <c r="H267" s="60"/>
      <c r="I267" s="60"/>
      <c r="J267" s="60"/>
      <c r="K267" s="60"/>
      <c r="L267" s="44"/>
      <c r="M267" s="38"/>
      <c r="O267" s="38"/>
      <c r="P267" s="38"/>
      <c r="Q267" s="38"/>
      <c r="R267" s="38"/>
      <c r="S267" s="38"/>
      <c r="T267" s="38"/>
      <c r="U267" s="38"/>
      <c r="V267" s="38"/>
      <c r="W267" s="38"/>
      <c r="X267" s="38"/>
      <c r="Y267" s="38"/>
      <c r="Z267" s="38"/>
      <c r="AA267" s="38"/>
      <c r="AB267" s="38"/>
      <c r="AC267" s="38"/>
      <c r="AD267" s="38"/>
      <c r="AE267" s="38"/>
    </row>
  </sheetData>
  <sheetProtection sheet="1" autoFilter="0" formatColumns="0" formatRows="0" objects="1" scenarios="1" spinCount="100000" saltValue="rv/eTybTQsESRKIueizPgef6M15hbymshmi6aijG38bb++wtupz1WnWGI6aFWsTQHdncLZrsxCuatHqn/cMYag==" hashValue="joE0+hCZiJHXtbBmJney9ym6ext5J4V0Hf5PeRYAzGyey1vvIl6iNgQcG4yf3VyZMuyoVFfN8cQ3MVmz5VWoxA==" algorithmName="SHA-512" password="CC35"/>
  <autoFilter ref="C84:K266"/>
  <mergeCells count="9">
    <mergeCell ref="E7:H7"/>
    <mergeCell ref="E9:H9"/>
    <mergeCell ref="E18:H18"/>
    <mergeCell ref="E27:H27"/>
    <mergeCell ref="E48:H48"/>
    <mergeCell ref="E50:H50"/>
    <mergeCell ref="E75:H75"/>
    <mergeCell ref="E77:H77"/>
    <mergeCell ref="L2:V2"/>
  </mergeCells>
  <hyperlinks>
    <hyperlink ref="F90" r:id="rId1" display="https://podminky.urs.cz/item/CS_URS_2024_02/121151123"/>
    <hyperlink ref="F95" r:id="rId2" display="https://podminky.urs.cz/item/CS_URS_2024_02/122251104"/>
    <hyperlink ref="F100" r:id="rId3" display="https://podminky.urs.cz/item/CS_URS_2024_02/122351105"/>
    <hyperlink ref="F103" r:id="rId4" display="https://podminky.urs.cz/item/CS_URS_2024_02/167151112"/>
    <hyperlink ref="F109" r:id="rId5" display="https://podminky.urs.cz/item/CS_URS_2024_02/162451106"/>
    <hyperlink ref="F114" r:id="rId6" display="https://podminky.urs.cz/item/CS_URS_2024_02/171251101"/>
    <hyperlink ref="F119" r:id="rId7" display="https://podminky.urs.cz/item/CS_URS_2024_02/162751117"/>
    <hyperlink ref="F124" r:id="rId8" display="https://podminky.urs.cz/item/CS_URS_2024_02/162751119"/>
    <hyperlink ref="F129" r:id="rId9" display="https://podminky.urs.cz/item/CS_URS_2024_02/162751137"/>
    <hyperlink ref="F132" r:id="rId10" display="https://podminky.urs.cz/item/CS_URS_2024_02/162751139"/>
    <hyperlink ref="F136" r:id="rId11" display="https://podminky.urs.cz/item/CS_URS_2024_02/171251201"/>
    <hyperlink ref="F140" r:id="rId12" display="https://podminky.urs.cz/item/CS_URS_2024_02/171201221"/>
    <hyperlink ref="F145" r:id="rId13" display="https://podminky.urs.cz/item/CS_URS_2024_02/181912112"/>
    <hyperlink ref="F150" r:id="rId14" display="https://podminky.urs.cz/item/CS_URS_2024_02/182351127"/>
    <hyperlink ref="F155" r:id="rId15" display="https://podminky.urs.cz/item/CS_URS_2024_02/181411121"/>
    <hyperlink ref="F161" r:id="rId16" display="https://podminky.urs.cz/item/CS_URS_2024_02/184453113"/>
    <hyperlink ref="F167" r:id="rId17" display="https://podminky.urs.cz/item/CS_URS_2024_02/339921112"/>
    <hyperlink ref="F175" r:id="rId18" display="https://podminky.urs.cz/item/CS_URS_2024_02/573111113"/>
    <hyperlink ref="F178" r:id="rId19" display="https://podminky.urs.cz/item/CS_URS_2024_02/577134141"/>
    <hyperlink ref="F181" r:id="rId20" display="https://podminky.urs.cz/item/CS_URS_2024_02/573111113.1"/>
    <hyperlink ref="F184" r:id="rId21" display="https://podminky.urs.cz/item/CS_URS_2024_02/577155142"/>
    <hyperlink ref="F187" r:id="rId22" display="https://podminky.urs.cz/item/CS_URS_2024_02/573111113.1"/>
    <hyperlink ref="F190" r:id="rId23" display="https://podminky.urs.cz/item/CS_URS_2024_02/565166122"/>
    <hyperlink ref="F193" r:id="rId24" display="https://podminky.urs.cz/item/CS_URS_2024_02/573111113.2"/>
    <hyperlink ref="F196" r:id="rId25" display="https://podminky.urs.cz/item/CS_URS_2024_02/564871111"/>
    <hyperlink ref="F199" r:id="rId26" display="https://podminky.urs.cz/item/CS_URS_2024_02/564861111"/>
    <hyperlink ref="F202" r:id="rId27" display="https://podminky.urs.cz/item/CS_URS_2024_02/564851111"/>
    <hyperlink ref="F205" r:id="rId28" display="https://podminky.urs.cz/item/CS_URS_2024_02/564831111"/>
    <hyperlink ref="F208" r:id="rId29" display="https://podminky.urs.cz/item/CS_URS_2024_02/919112232"/>
    <hyperlink ref="F211" r:id="rId30" display="https://podminky.urs.cz/item/CS_URS_2024_02/919122131"/>
    <hyperlink ref="F214" r:id="rId31" display="https://podminky.urs.cz/item/CS_URS_2024_02/919726123"/>
    <hyperlink ref="F218" r:id="rId32" display="https://podminky.urs.cz/item/CS_URS_2024_02/912111113"/>
    <hyperlink ref="F225" r:id="rId33" display="https://podminky.urs.cz/item/CS_URS_2024_02/914111111.1"/>
    <hyperlink ref="F236" r:id="rId34" display="https://podminky.urs.cz/item/CS_URS_2024_02/914511111"/>
    <hyperlink ref="F241" r:id="rId35" display="https://podminky.urs.cz/item/CS_URS_2024_02/914531111"/>
    <hyperlink ref="F246" r:id="rId36" display="https://podminky.urs.cz/item/CS_URS_2024_02/915311111"/>
    <hyperlink ref="F249" r:id="rId37" display="https://podminky.urs.cz/item/CS_URS_2024_02/915311113"/>
    <hyperlink ref="F252" r:id="rId38" display="https://podminky.urs.cz/item/CS_URS_2024_02/916131213"/>
    <hyperlink ref="F266" r:id="rId39" display="https://podminky.urs.cz/item/CS_URS_2024_02/998225111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40"/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101</v>
      </c>
    </row>
    <row r="3" s="1" customFormat="1" ht="6.96" customHeight="1">
      <c r="B3" s="138"/>
      <c r="C3" s="139"/>
      <c r="D3" s="139"/>
      <c r="E3" s="139"/>
      <c r="F3" s="139"/>
      <c r="G3" s="139"/>
      <c r="H3" s="139"/>
      <c r="I3" s="139"/>
      <c r="J3" s="139"/>
      <c r="K3" s="139"/>
      <c r="L3" s="20"/>
      <c r="AT3" s="17" t="s">
        <v>83</v>
      </c>
    </row>
    <row r="4" s="1" customFormat="1" ht="24.96" customHeight="1">
      <c r="B4" s="20"/>
      <c r="D4" s="140" t="s">
        <v>128</v>
      </c>
      <c r="L4" s="20"/>
      <c r="M4" s="141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42" t="s">
        <v>16</v>
      </c>
      <c r="L6" s="20"/>
    </row>
    <row r="7" s="1" customFormat="1" ht="16.5" customHeight="1">
      <c r="B7" s="20"/>
      <c r="E7" s="143" t="str">
        <f>'Rekapitulace stavby'!K6</f>
        <v>Sázava - sběrný dvůr</v>
      </c>
      <c r="F7" s="142"/>
      <c r="G7" s="142"/>
      <c r="H7" s="142"/>
      <c r="L7" s="20"/>
    </row>
    <row r="8" s="2" customFormat="1" ht="12" customHeight="1">
      <c r="A8" s="38"/>
      <c r="B8" s="44"/>
      <c r="C8" s="38"/>
      <c r="D8" s="142" t="s">
        <v>129</v>
      </c>
      <c r="E8" s="38"/>
      <c r="F8" s="38"/>
      <c r="G8" s="38"/>
      <c r="H8" s="38"/>
      <c r="I8" s="38"/>
      <c r="J8" s="38"/>
      <c r="K8" s="38"/>
      <c r="L8" s="144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45" t="s">
        <v>923</v>
      </c>
      <c r="F9" s="38"/>
      <c r="G9" s="38"/>
      <c r="H9" s="38"/>
      <c r="I9" s="38"/>
      <c r="J9" s="38"/>
      <c r="K9" s="38"/>
      <c r="L9" s="144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144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42" t="s">
        <v>18</v>
      </c>
      <c r="E11" s="38"/>
      <c r="F11" s="133" t="s">
        <v>19</v>
      </c>
      <c r="G11" s="38"/>
      <c r="H11" s="38"/>
      <c r="I11" s="142" t="s">
        <v>20</v>
      </c>
      <c r="J11" s="133" t="s">
        <v>19</v>
      </c>
      <c r="K11" s="38"/>
      <c r="L11" s="144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42" t="s">
        <v>21</v>
      </c>
      <c r="E12" s="38"/>
      <c r="F12" s="133" t="s">
        <v>33</v>
      </c>
      <c r="G12" s="38"/>
      <c r="H12" s="38"/>
      <c r="I12" s="142" t="s">
        <v>23</v>
      </c>
      <c r="J12" s="146" t="str">
        <f>'Rekapitulace stavby'!AN8</f>
        <v>14. 4. 2021</v>
      </c>
      <c r="K12" s="38"/>
      <c r="L12" s="144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144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42" t="s">
        <v>25</v>
      </c>
      <c r="E14" s="38"/>
      <c r="F14" s="38"/>
      <c r="G14" s="38"/>
      <c r="H14" s="38"/>
      <c r="I14" s="142" t="s">
        <v>26</v>
      </c>
      <c r="J14" s="133" t="str">
        <f>IF('Rekapitulace stavby'!AN10="","",'Rekapitulace stavby'!AN10)</f>
        <v>00236411</v>
      </c>
      <c r="K14" s="38"/>
      <c r="L14" s="144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33" t="str">
        <f>IF('Rekapitulace stavby'!E11="","",'Rekapitulace stavby'!E11)</f>
        <v>město Sázava</v>
      </c>
      <c r="F15" s="38"/>
      <c r="G15" s="38"/>
      <c r="H15" s="38"/>
      <c r="I15" s="142" t="s">
        <v>29</v>
      </c>
      <c r="J15" s="133" t="str">
        <f>IF('Rekapitulace stavby'!AN11="","",'Rekapitulace stavby'!AN11)</f>
        <v/>
      </c>
      <c r="K15" s="38"/>
      <c r="L15" s="144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144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42" t="s">
        <v>30</v>
      </c>
      <c r="E17" s="38"/>
      <c r="F17" s="38"/>
      <c r="G17" s="38"/>
      <c r="H17" s="38"/>
      <c r="I17" s="142" t="s">
        <v>26</v>
      </c>
      <c r="J17" s="33" t="str">
        <f>'Rekapitulace stavby'!AN13</f>
        <v>Vyplň údaj</v>
      </c>
      <c r="K17" s="38"/>
      <c r="L17" s="144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33"/>
      <c r="G18" s="133"/>
      <c r="H18" s="133"/>
      <c r="I18" s="142" t="s">
        <v>29</v>
      </c>
      <c r="J18" s="33" t="str">
        <f>'Rekapitulace stavby'!AN14</f>
        <v>Vyplň údaj</v>
      </c>
      <c r="K18" s="38"/>
      <c r="L18" s="144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144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42" t="s">
        <v>32</v>
      </c>
      <c r="E20" s="38"/>
      <c r="F20" s="38"/>
      <c r="G20" s="38"/>
      <c r="H20" s="38"/>
      <c r="I20" s="142" t="s">
        <v>26</v>
      </c>
      <c r="J20" s="133" t="str">
        <f>IF('Rekapitulace stavby'!AN16="","",'Rekapitulace stavby'!AN16)</f>
        <v/>
      </c>
      <c r="K20" s="38"/>
      <c r="L20" s="144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33" t="str">
        <f>IF('Rekapitulace stavby'!E17="","",'Rekapitulace stavby'!E17)</f>
        <v xml:space="preserve"> </v>
      </c>
      <c r="F21" s="38"/>
      <c r="G21" s="38"/>
      <c r="H21" s="38"/>
      <c r="I21" s="142" t="s">
        <v>29</v>
      </c>
      <c r="J21" s="133" t="str">
        <f>IF('Rekapitulace stavby'!AN17="","",'Rekapitulace stavby'!AN17)</f>
        <v/>
      </c>
      <c r="K21" s="38"/>
      <c r="L21" s="144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144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42" t="s">
        <v>35</v>
      </c>
      <c r="E23" s="38"/>
      <c r="F23" s="38"/>
      <c r="G23" s="38"/>
      <c r="H23" s="38"/>
      <c r="I23" s="142" t="s">
        <v>26</v>
      </c>
      <c r="J23" s="133" t="str">
        <f>IF('Rekapitulace stavby'!AN19="","",'Rekapitulace stavby'!AN19)</f>
        <v/>
      </c>
      <c r="K23" s="38"/>
      <c r="L23" s="144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33" t="str">
        <f>IF('Rekapitulace stavby'!E20="","",'Rekapitulace stavby'!E20)</f>
        <v>Marcel Cikánek</v>
      </c>
      <c r="F24" s="38"/>
      <c r="G24" s="38"/>
      <c r="H24" s="38"/>
      <c r="I24" s="142" t="s">
        <v>29</v>
      </c>
      <c r="J24" s="133" t="str">
        <f>IF('Rekapitulace stavby'!AN20="","",'Rekapitulace stavby'!AN20)</f>
        <v/>
      </c>
      <c r="K24" s="38"/>
      <c r="L24" s="144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144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42" t="s">
        <v>37</v>
      </c>
      <c r="E26" s="38"/>
      <c r="F26" s="38"/>
      <c r="G26" s="38"/>
      <c r="H26" s="38"/>
      <c r="I26" s="38"/>
      <c r="J26" s="38"/>
      <c r="K26" s="38"/>
      <c r="L26" s="144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47"/>
      <c r="B27" s="148"/>
      <c r="C27" s="147"/>
      <c r="D27" s="147"/>
      <c r="E27" s="149" t="s">
        <v>19</v>
      </c>
      <c r="F27" s="149"/>
      <c r="G27" s="149"/>
      <c r="H27" s="149"/>
      <c r="I27" s="147"/>
      <c r="J27" s="147"/>
      <c r="K27" s="147"/>
      <c r="L27" s="150"/>
      <c r="S27" s="147"/>
      <c r="T27" s="147"/>
      <c r="U27" s="147"/>
      <c r="V27" s="147"/>
      <c r="W27" s="147"/>
      <c r="X27" s="147"/>
      <c r="Y27" s="147"/>
      <c r="Z27" s="147"/>
      <c r="AA27" s="147"/>
      <c r="AB27" s="147"/>
      <c r="AC27" s="147"/>
      <c r="AD27" s="147"/>
      <c r="AE27" s="147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144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51"/>
      <c r="E29" s="151"/>
      <c r="F29" s="151"/>
      <c r="G29" s="151"/>
      <c r="H29" s="151"/>
      <c r="I29" s="151"/>
      <c r="J29" s="151"/>
      <c r="K29" s="151"/>
      <c r="L29" s="144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52" t="s">
        <v>39</v>
      </c>
      <c r="E30" s="38"/>
      <c r="F30" s="38"/>
      <c r="G30" s="38"/>
      <c r="H30" s="38"/>
      <c r="I30" s="38"/>
      <c r="J30" s="153">
        <f>ROUND(J88, 2)</f>
        <v>0</v>
      </c>
      <c r="K30" s="38"/>
      <c r="L30" s="144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51"/>
      <c r="E31" s="151"/>
      <c r="F31" s="151"/>
      <c r="G31" s="151"/>
      <c r="H31" s="151"/>
      <c r="I31" s="151"/>
      <c r="J31" s="151"/>
      <c r="K31" s="151"/>
      <c r="L31" s="144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54" t="s">
        <v>41</v>
      </c>
      <c r="G32" s="38"/>
      <c r="H32" s="38"/>
      <c r="I32" s="154" t="s">
        <v>40</v>
      </c>
      <c r="J32" s="154" t="s">
        <v>42</v>
      </c>
      <c r="K32" s="38"/>
      <c r="L32" s="144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55" t="s">
        <v>43</v>
      </c>
      <c r="E33" s="142" t="s">
        <v>44</v>
      </c>
      <c r="F33" s="156">
        <f>ROUND((SUM(BE88:BE438)),  2)</f>
        <v>0</v>
      </c>
      <c r="G33" s="38"/>
      <c r="H33" s="38"/>
      <c r="I33" s="157">
        <v>0.20999999999999999</v>
      </c>
      <c r="J33" s="156">
        <f>ROUND(((SUM(BE88:BE438))*I33),  2)</f>
        <v>0</v>
      </c>
      <c r="K33" s="38"/>
      <c r="L33" s="144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42" t="s">
        <v>45</v>
      </c>
      <c r="F34" s="156">
        <f>ROUND((SUM(BF88:BF438)),  2)</f>
        <v>0</v>
      </c>
      <c r="G34" s="38"/>
      <c r="H34" s="38"/>
      <c r="I34" s="157">
        <v>0.12</v>
      </c>
      <c r="J34" s="156">
        <f>ROUND(((SUM(BF88:BF438))*I34),  2)</f>
        <v>0</v>
      </c>
      <c r="K34" s="38"/>
      <c r="L34" s="144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42" t="s">
        <v>46</v>
      </c>
      <c r="F35" s="156">
        <f>ROUND((SUM(BG88:BG438)),  2)</f>
        <v>0</v>
      </c>
      <c r="G35" s="38"/>
      <c r="H35" s="38"/>
      <c r="I35" s="157">
        <v>0.20999999999999999</v>
      </c>
      <c r="J35" s="156">
        <f>0</f>
        <v>0</v>
      </c>
      <c r="K35" s="38"/>
      <c r="L35" s="144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42" t="s">
        <v>47</v>
      </c>
      <c r="F36" s="156">
        <f>ROUND((SUM(BH88:BH438)),  2)</f>
        <v>0</v>
      </c>
      <c r="G36" s="38"/>
      <c r="H36" s="38"/>
      <c r="I36" s="157">
        <v>0.12</v>
      </c>
      <c r="J36" s="156">
        <f>0</f>
        <v>0</v>
      </c>
      <c r="K36" s="38"/>
      <c r="L36" s="144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42" t="s">
        <v>48</v>
      </c>
      <c r="F37" s="156">
        <f>ROUND((SUM(BI88:BI438)),  2)</f>
        <v>0</v>
      </c>
      <c r="G37" s="38"/>
      <c r="H37" s="38"/>
      <c r="I37" s="157">
        <v>0</v>
      </c>
      <c r="J37" s="156">
        <f>0</f>
        <v>0</v>
      </c>
      <c r="K37" s="38"/>
      <c r="L37" s="144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144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58"/>
      <c r="D39" s="159" t="s">
        <v>49</v>
      </c>
      <c r="E39" s="160"/>
      <c r="F39" s="160"/>
      <c r="G39" s="161" t="s">
        <v>50</v>
      </c>
      <c r="H39" s="162" t="s">
        <v>51</v>
      </c>
      <c r="I39" s="160"/>
      <c r="J39" s="163">
        <f>SUM(J30:J37)</f>
        <v>0</v>
      </c>
      <c r="K39" s="164"/>
      <c r="L39" s="144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165"/>
      <c r="C40" s="166"/>
      <c r="D40" s="166"/>
      <c r="E40" s="166"/>
      <c r="F40" s="166"/>
      <c r="G40" s="166"/>
      <c r="H40" s="166"/>
      <c r="I40" s="166"/>
      <c r="J40" s="166"/>
      <c r="K40" s="166"/>
      <c r="L40" s="144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4" s="2" customFormat="1" ht="6.96" customHeight="1">
      <c r="A44" s="38"/>
      <c r="B44" s="167"/>
      <c r="C44" s="168"/>
      <c r="D44" s="168"/>
      <c r="E44" s="168"/>
      <c r="F44" s="168"/>
      <c r="G44" s="168"/>
      <c r="H44" s="168"/>
      <c r="I44" s="168"/>
      <c r="J44" s="168"/>
      <c r="K44" s="168"/>
      <c r="L44" s="144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</row>
    <row r="45" s="2" customFormat="1" ht="24.96" customHeight="1">
      <c r="A45" s="38"/>
      <c r="B45" s="39"/>
      <c r="C45" s="23" t="s">
        <v>131</v>
      </c>
      <c r="D45" s="40"/>
      <c r="E45" s="40"/>
      <c r="F45" s="40"/>
      <c r="G45" s="40"/>
      <c r="H45" s="40"/>
      <c r="I45" s="40"/>
      <c r="J45" s="40"/>
      <c r="K45" s="40"/>
      <c r="L45" s="144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</row>
    <row r="46" s="2" customFormat="1" ht="6.96" customHeight="1">
      <c r="A46" s="38"/>
      <c r="B46" s="39"/>
      <c r="C46" s="40"/>
      <c r="D46" s="40"/>
      <c r="E46" s="40"/>
      <c r="F46" s="40"/>
      <c r="G46" s="40"/>
      <c r="H46" s="40"/>
      <c r="I46" s="40"/>
      <c r="J46" s="40"/>
      <c r="K46" s="40"/>
      <c r="L46" s="144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</row>
    <row r="47" s="2" customFormat="1" ht="12" customHeight="1">
      <c r="A47" s="38"/>
      <c r="B47" s="39"/>
      <c r="C47" s="32" t="s">
        <v>16</v>
      </c>
      <c r="D47" s="40"/>
      <c r="E47" s="40"/>
      <c r="F47" s="40"/>
      <c r="G47" s="40"/>
      <c r="H47" s="40"/>
      <c r="I47" s="40"/>
      <c r="J47" s="40"/>
      <c r="K47" s="40"/>
      <c r="L47" s="144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</row>
    <row r="48" s="2" customFormat="1" ht="16.5" customHeight="1">
      <c r="A48" s="38"/>
      <c r="B48" s="39"/>
      <c r="C48" s="40"/>
      <c r="D48" s="40"/>
      <c r="E48" s="169" t="str">
        <f>E7</f>
        <v>Sázava - sběrný dvůr</v>
      </c>
      <c r="F48" s="32"/>
      <c r="G48" s="32"/>
      <c r="H48" s="32"/>
      <c r="I48" s="40"/>
      <c r="J48" s="40"/>
      <c r="K48" s="40"/>
      <c r="L48" s="144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</row>
    <row r="49" s="2" customFormat="1" ht="12" customHeight="1">
      <c r="A49" s="38"/>
      <c r="B49" s="39"/>
      <c r="C49" s="32" t="s">
        <v>129</v>
      </c>
      <c r="D49" s="40"/>
      <c r="E49" s="40"/>
      <c r="F49" s="40"/>
      <c r="G49" s="40"/>
      <c r="H49" s="40"/>
      <c r="I49" s="40"/>
      <c r="J49" s="40"/>
      <c r="K49" s="40"/>
      <c r="L49" s="144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</row>
    <row r="50" s="2" customFormat="1" ht="16.5" customHeight="1">
      <c r="A50" s="38"/>
      <c r="B50" s="39"/>
      <c r="C50" s="40"/>
      <c r="D50" s="40"/>
      <c r="E50" s="69" t="str">
        <f>E9</f>
        <v>Etapa 1 - SO 08 - Odvodnění</v>
      </c>
      <c r="F50" s="40"/>
      <c r="G50" s="40"/>
      <c r="H50" s="40"/>
      <c r="I50" s="40"/>
      <c r="J50" s="40"/>
      <c r="K50" s="40"/>
      <c r="L50" s="144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</row>
    <row r="51" s="2" customFormat="1" ht="6.96" customHeight="1">
      <c r="A51" s="38"/>
      <c r="B51" s="39"/>
      <c r="C51" s="40"/>
      <c r="D51" s="40"/>
      <c r="E51" s="40"/>
      <c r="F51" s="40"/>
      <c r="G51" s="40"/>
      <c r="H51" s="40"/>
      <c r="I51" s="40"/>
      <c r="J51" s="40"/>
      <c r="K51" s="40"/>
      <c r="L51" s="144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</row>
    <row r="52" s="2" customFormat="1" ht="12" customHeight="1">
      <c r="A52" s="38"/>
      <c r="B52" s="39"/>
      <c r="C52" s="32" t="s">
        <v>21</v>
      </c>
      <c r="D52" s="40"/>
      <c r="E52" s="40"/>
      <c r="F52" s="27" t="str">
        <f>F12</f>
        <v xml:space="preserve"> </v>
      </c>
      <c r="G52" s="40"/>
      <c r="H52" s="40"/>
      <c r="I52" s="32" t="s">
        <v>23</v>
      </c>
      <c r="J52" s="72" t="str">
        <f>IF(J12="","",J12)</f>
        <v>14. 4. 2021</v>
      </c>
      <c r="K52" s="40"/>
      <c r="L52" s="144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</row>
    <row r="53" s="2" customFormat="1" ht="6.96" customHeight="1">
      <c r="A53" s="38"/>
      <c r="B53" s="39"/>
      <c r="C53" s="40"/>
      <c r="D53" s="40"/>
      <c r="E53" s="40"/>
      <c r="F53" s="40"/>
      <c r="G53" s="40"/>
      <c r="H53" s="40"/>
      <c r="I53" s="40"/>
      <c r="J53" s="40"/>
      <c r="K53" s="40"/>
      <c r="L53" s="144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</row>
    <row r="54" s="2" customFormat="1" ht="15.15" customHeight="1">
      <c r="A54" s="38"/>
      <c r="B54" s="39"/>
      <c r="C54" s="32" t="s">
        <v>25</v>
      </c>
      <c r="D54" s="40"/>
      <c r="E54" s="40"/>
      <c r="F54" s="27" t="str">
        <f>E15</f>
        <v>město Sázava</v>
      </c>
      <c r="G54" s="40"/>
      <c r="H54" s="40"/>
      <c r="I54" s="32" t="s">
        <v>32</v>
      </c>
      <c r="J54" s="36" t="str">
        <f>E21</f>
        <v xml:space="preserve"> </v>
      </c>
      <c r="K54" s="40"/>
      <c r="L54" s="144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</row>
    <row r="55" s="2" customFormat="1" ht="15.15" customHeight="1">
      <c r="A55" s="38"/>
      <c r="B55" s="39"/>
      <c r="C55" s="32" t="s">
        <v>30</v>
      </c>
      <c r="D55" s="40"/>
      <c r="E55" s="40"/>
      <c r="F55" s="27" t="str">
        <f>IF(E18="","",E18)</f>
        <v>Vyplň údaj</v>
      </c>
      <c r="G55" s="40"/>
      <c r="H55" s="40"/>
      <c r="I55" s="32" t="s">
        <v>35</v>
      </c>
      <c r="J55" s="36" t="str">
        <f>E24</f>
        <v>Marcel Cikánek</v>
      </c>
      <c r="K55" s="40"/>
      <c r="L55" s="144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</row>
    <row r="56" s="2" customFormat="1" ht="10.32" customHeight="1">
      <c r="A56" s="38"/>
      <c r="B56" s="39"/>
      <c r="C56" s="40"/>
      <c r="D56" s="40"/>
      <c r="E56" s="40"/>
      <c r="F56" s="40"/>
      <c r="G56" s="40"/>
      <c r="H56" s="40"/>
      <c r="I56" s="40"/>
      <c r="J56" s="40"/>
      <c r="K56" s="40"/>
      <c r="L56" s="144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</row>
    <row r="57" s="2" customFormat="1" ht="29.28" customHeight="1">
      <c r="A57" s="38"/>
      <c r="B57" s="39"/>
      <c r="C57" s="170" t="s">
        <v>132</v>
      </c>
      <c r="D57" s="171"/>
      <c r="E57" s="171"/>
      <c r="F57" s="171"/>
      <c r="G57" s="171"/>
      <c r="H57" s="171"/>
      <c r="I57" s="171"/>
      <c r="J57" s="172" t="s">
        <v>133</v>
      </c>
      <c r="K57" s="171"/>
      <c r="L57" s="144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</row>
    <row r="58" s="2" customFormat="1" ht="10.32" customHeight="1">
      <c r="A58" s="38"/>
      <c r="B58" s="39"/>
      <c r="C58" s="40"/>
      <c r="D58" s="40"/>
      <c r="E58" s="40"/>
      <c r="F58" s="40"/>
      <c r="G58" s="40"/>
      <c r="H58" s="40"/>
      <c r="I58" s="40"/>
      <c r="J58" s="40"/>
      <c r="K58" s="40"/>
      <c r="L58" s="144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</row>
    <row r="59" s="2" customFormat="1" ht="22.8" customHeight="1">
      <c r="A59" s="38"/>
      <c r="B59" s="39"/>
      <c r="C59" s="173" t="s">
        <v>71</v>
      </c>
      <c r="D59" s="40"/>
      <c r="E59" s="40"/>
      <c r="F59" s="40"/>
      <c r="G59" s="40"/>
      <c r="H59" s="40"/>
      <c r="I59" s="40"/>
      <c r="J59" s="102">
        <f>J88</f>
        <v>0</v>
      </c>
      <c r="K59" s="40"/>
      <c r="L59" s="144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U59" s="17" t="s">
        <v>134</v>
      </c>
    </row>
    <row r="60" s="9" customFormat="1" ht="24.96" customHeight="1">
      <c r="A60" s="9"/>
      <c r="B60" s="174"/>
      <c r="C60" s="175"/>
      <c r="D60" s="176" t="s">
        <v>135</v>
      </c>
      <c r="E60" s="177"/>
      <c r="F60" s="177"/>
      <c r="G60" s="177"/>
      <c r="H60" s="177"/>
      <c r="I60" s="177"/>
      <c r="J60" s="178">
        <f>J89</f>
        <v>0</v>
      </c>
      <c r="K60" s="175"/>
      <c r="L60" s="17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80"/>
      <c r="C61" s="125"/>
      <c r="D61" s="181" t="s">
        <v>136</v>
      </c>
      <c r="E61" s="182"/>
      <c r="F61" s="182"/>
      <c r="G61" s="182"/>
      <c r="H61" s="182"/>
      <c r="I61" s="182"/>
      <c r="J61" s="183">
        <f>J90</f>
        <v>0</v>
      </c>
      <c r="K61" s="125"/>
      <c r="L61" s="184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80"/>
      <c r="C62" s="125"/>
      <c r="D62" s="181" t="s">
        <v>137</v>
      </c>
      <c r="E62" s="182"/>
      <c r="F62" s="182"/>
      <c r="G62" s="182"/>
      <c r="H62" s="182"/>
      <c r="I62" s="182"/>
      <c r="J62" s="183">
        <f>J201</f>
        <v>0</v>
      </c>
      <c r="K62" s="125"/>
      <c r="L62" s="184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80"/>
      <c r="C63" s="125"/>
      <c r="D63" s="181" t="s">
        <v>444</v>
      </c>
      <c r="E63" s="182"/>
      <c r="F63" s="182"/>
      <c r="G63" s="182"/>
      <c r="H63" s="182"/>
      <c r="I63" s="182"/>
      <c r="J63" s="183">
        <f>J245</f>
        <v>0</v>
      </c>
      <c r="K63" s="125"/>
      <c r="L63" s="184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80"/>
      <c r="C64" s="125"/>
      <c r="D64" s="181" t="s">
        <v>445</v>
      </c>
      <c r="E64" s="182"/>
      <c r="F64" s="182"/>
      <c r="G64" s="182"/>
      <c r="H64" s="182"/>
      <c r="I64" s="182"/>
      <c r="J64" s="183">
        <f>J250</f>
        <v>0</v>
      </c>
      <c r="K64" s="125"/>
      <c r="L64" s="184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80"/>
      <c r="C65" s="125"/>
      <c r="D65" s="181" t="s">
        <v>139</v>
      </c>
      <c r="E65" s="182"/>
      <c r="F65" s="182"/>
      <c r="G65" s="182"/>
      <c r="H65" s="182"/>
      <c r="I65" s="182"/>
      <c r="J65" s="183">
        <f>J388</f>
        <v>0</v>
      </c>
      <c r="K65" s="125"/>
      <c r="L65" s="184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80"/>
      <c r="C66" s="125"/>
      <c r="D66" s="181" t="s">
        <v>140</v>
      </c>
      <c r="E66" s="182"/>
      <c r="F66" s="182"/>
      <c r="G66" s="182"/>
      <c r="H66" s="182"/>
      <c r="I66" s="182"/>
      <c r="J66" s="183">
        <f>J428</f>
        <v>0</v>
      </c>
      <c r="K66" s="125"/>
      <c r="L66" s="184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9" customFormat="1" ht="24.96" customHeight="1">
      <c r="A67" s="9"/>
      <c r="B67" s="174"/>
      <c r="C67" s="175"/>
      <c r="D67" s="176" t="s">
        <v>141</v>
      </c>
      <c r="E67" s="177"/>
      <c r="F67" s="177"/>
      <c r="G67" s="177"/>
      <c r="H67" s="177"/>
      <c r="I67" s="177"/>
      <c r="J67" s="178">
        <f>J432</f>
        <v>0</v>
      </c>
      <c r="K67" s="175"/>
      <c r="L67" s="17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</row>
    <row r="68" s="10" customFormat="1" ht="19.92" customHeight="1">
      <c r="A68" s="10"/>
      <c r="B68" s="180"/>
      <c r="C68" s="125"/>
      <c r="D68" s="181" t="s">
        <v>924</v>
      </c>
      <c r="E68" s="182"/>
      <c r="F68" s="182"/>
      <c r="G68" s="182"/>
      <c r="H68" s="182"/>
      <c r="I68" s="182"/>
      <c r="J68" s="183">
        <f>J433</f>
        <v>0</v>
      </c>
      <c r="K68" s="125"/>
      <c r="L68" s="184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2" customFormat="1" ht="21.84" customHeight="1">
      <c r="A69" s="38"/>
      <c r="B69" s="39"/>
      <c r="C69" s="40"/>
      <c r="D69" s="40"/>
      <c r="E69" s="40"/>
      <c r="F69" s="40"/>
      <c r="G69" s="40"/>
      <c r="H69" s="40"/>
      <c r="I69" s="40"/>
      <c r="J69" s="40"/>
      <c r="K69" s="40"/>
      <c r="L69" s="144"/>
      <c r="S69" s="38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/>
      <c r="AE69" s="38"/>
    </row>
    <row r="70" s="2" customFormat="1" ht="6.96" customHeight="1">
      <c r="A70" s="38"/>
      <c r="B70" s="59"/>
      <c r="C70" s="60"/>
      <c r="D70" s="60"/>
      <c r="E70" s="60"/>
      <c r="F70" s="60"/>
      <c r="G70" s="60"/>
      <c r="H70" s="60"/>
      <c r="I70" s="60"/>
      <c r="J70" s="60"/>
      <c r="K70" s="60"/>
      <c r="L70" s="144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</row>
    <row r="74" s="2" customFormat="1" ht="6.96" customHeight="1">
      <c r="A74" s="38"/>
      <c r="B74" s="61"/>
      <c r="C74" s="62"/>
      <c r="D74" s="62"/>
      <c r="E74" s="62"/>
      <c r="F74" s="62"/>
      <c r="G74" s="62"/>
      <c r="H74" s="62"/>
      <c r="I74" s="62"/>
      <c r="J74" s="62"/>
      <c r="K74" s="62"/>
      <c r="L74" s="144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</row>
    <row r="75" s="2" customFormat="1" ht="24.96" customHeight="1">
      <c r="A75" s="38"/>
      <c r="B75" s="39"/>
      <c r="C75" s="23" t="s">
        <v>144</v>
      </c>
      <c r="D75" s="40"/>
      <c r="E75" s="40"/>
      <c r="F75" s="40"/>
      <c r="G75" s="40"/>
      <c r="H75" s="40"/>
      <c r="I75" s="40"/>
      <c r="J75" s="40"/>
      <c r="K75" s="40"/>
      <c r="L75" s="144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</row>
    <row r="76" s="2" customFormat="1" ht="6.96" customHeight="1">
      <c r="A76" s="38"/>
      <c r="B76" s="39"/>
      <c r="C76" s="40"/>
      <c r="D76" s="40"/>
      <c r="E76" s="40"/>
      <c r="F76" s="40"/>
      <c r="G76" s="40"/>
      <c r="H76" s="40"/>
      <c r="I76" s="40"/>
      <c r="J76" s="40"/>
      <c r="K76" s="40"/>
      <c r="L76" s="144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2" customHeight="1">
      <c r="A77" s="38"/>
      <c r="B77" s="39"/>
      <c r="C77" s="32" t="s">
        <v>16</v>
      </c>
      <c r="D77" s="40"/>
      <c r="E77" s="40"/>
      <c r="F77" s="40"/>
      <c r="G77" s="40"/>
      <c r="H77" s="40"/>
      <c r="I77" s="40"/>
      <c r="J77" s="40"/>
      <c r="K77" s="40"/>
      <c r="L77" s="144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78" s="2" customFormat="1" ht="16.5" customHeight="1">
      <c r="A78" s="38"/>
      <c r="B78" s="39"/>
      <c r="C78" s="40"/>
      <c r="D78" s="40"/>
      <c r="E78" s="169" t="str">
        <f>E7</f>
        <v>Sázava - sběrný dvůr</v>
      </c>
      <c r="F78" s="32"/>
      <c r="G78" s="32"/>
      <c r="H78" s="32"/>
      <c r="I78" s="40"/>
      <c r="J78" s="40"/>
      <c r="K78" s="40"/>
      <c r="L78" s="144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</row>
    <row r="79" s="2" customFormat="1" ht="12" customHeight="1">
      <c r="A79" s="38"/>
      <c r="B79" s="39"/>
      <c r="C79" s="32" t="s">
        <v>129</v>
      </c>
      <c r="D79" s="40"/>
      <c r="E79" s="40"/>
      <c r="F79" s="40"/>
      <c r="G79" s="40"/>
      <c r="H79" s="40"/>
      <c r="I79" s="40"/>
      <c r="J79" s="40"/>
      <c r="K79" s="40"/>
      <c r="L79" s="144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</row>
    <row r="80" s="2" customFormat="1" ht="16.5" customHeight="1">
      <c r="A80" s="38"/>
      <c r="B80" s="39"/>
      <c r="C80" s="40"/>
      <c r="D80" s="40"/>
      <c r="E80" s="69" t="str">
        <f>E9</f>
        <v>Etapa 1 - SO 08 - Odvodnění</v>
      </c>
      <c r="F80" s="40"/>
      <c r="G80" s="40"/>
      <c r="H80" s="40"/>
      <c r="I80" s="40"/>
      <c r="J80" s="40"/>
      <c r="K80" s="40"/>
      <c r="L80" s="144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</row>
    <row r="81" s="2" customFormat="1" ht="6.96" customHeight="1">
      <c r="A81" s="38"/>
      <c r="B81" s="39"/>
      <c r="C81" s="40"/>
      <c r="D81" s="40"/>
      <c r="E81" s="40"/>
      <c r="F81" s="40"/>
      <c r="G81" s="40"/>
      <c r="H81" s="40"/>
      <c r="I81" s="40"/>
      <c r="J81" s="40"/>
      <c r="K81" s="40"/>
      <c r="L81" s="144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12" customHeight="1">
      <c r="A82" s="38"/>
      <c r="B82" s="39"/>
      <c r="C82" s="32" t="s">
        <v>21</v>
      </c>
      <c r="D82" s="40"/>
      <c r="E82" s="40"/>
      <c r="F82" s="27" t="str">
        <f>F12</f>
        <v xml:space="preserve"> </v>
      </c>
      <c r="G82" s="40"/>
      <c r="H82" s="40"/>
      <c r="I82" s="32" t="s">
        <v>23</v>
      </c>
      <c r="J82" s="72" t="str">
        <f>IF(J12="","",J12)</f>
        <v>14. 4. 2021</v>
      </c>
      <c r="K82" s="40"/>
      <c r="L82" s="144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144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5.15" customHeight="1">
      <c r="A84" s="38"/>
      <c r="B84" s="39"/>
      <c r="C84" s="32" t="s">
        <v>25</v>
      </c>
      <c r="D84" s="40"/>
      <c r="E84" s="40"/>
      <c r="F84" s="27" t="str">
        <f>E15</f>
        <v>město Sázava</v>
      </c>
      <c r="G84" s="40"/>
      <c r="H84" s="40"/>
      <c r="I84" s="32" t="s">
        <v>32</v>
      </c>
      <c r="J84" s="36" t="str">
        <f>E21</f>
        <v xml:space="preserve"> </v>
      </c>
      <c r="K84" s="40"/>
      <c r="L84" s="144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5.15" customHeight="1">
      <c r="A85" s="38"/>
      <c r="B85" s="39"/>
      <c r="C85" s="32" t="s">
        <v>30</v>
      </c>
      <c r="D85" s="40"/>
      <c r="E85" s="40"/>
      <c r="F85" s="27" t="str">
        <f>IF(E18="","",E18)</f>
        <v>Vyplň údaj</v>
      </c>
      <c r="G85" s="40"/>
      <c r="H85" s="40"/>
      <c r="I85" s="32" t="s">
        <v>35</v>
      </c>
      <c r="J85" s="36" t="str">
        <f>E24</f>
        <v>Marcel Cikánek</v>
      </c>
      <c r="K85" s="40"/>
      <c r="L85" s="144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0.32" customHeight="1">
      <c r="A86" s="38"/>
      <c r="B86" s="39"/>
      <c r="C86" s="40"/>
      <c r="D86" s="40"/>
      <c r="E86" s="40"/>
      <c r="F86" s="40"/>
      <c r="G86" s="40"/>
      <c r="H86" s="40"/>
      <c r="I86" s="40"/>
      <c r="J86" s="40"/>
      <c r="K86" s="40"/>
      <c r="L86" s="144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11" customFormat="1" ht="29.28" customHeight="1">
      <c r="A87" s="185"/>
      <c r="B87" s="186"/>
      <c r="C87" s="187" t="s">
        <v>145</v>
      </c>
      <c r="D87" s="188" t="s">
        <v>58</v>
      </c>
      <c r="E87" s="188" t="s">
        <v>54</v>
      </c>
      <c r="F87" s="188" t="s">
        <v>55</v>
      </c>
      <c r="G87" s="188" t="s">
        <v>146</v>
      </c>
      <c r="H87" s="188" t="s">
        <v>147</v>
      </c>
      <c r="I87" s="188" t="s">
        <v>148</v>
      </c>
      <c r="J87" s="188" t="s">
        <v>133</v>
      </c>
      <c r="K87" s="189" t="s">
        <v>149</v>
      </c>
      <c r="L87" s="190"/>
      <c r="M87" s="92" t="s">
        <v>19</v>
      </c>
      <c r="N87" s="93" t="s">
        <v>43</v>
      </c>
      <c r="O87" s="93" t="s">
        <v>150</v>
      </c>
      <c r="P87" s="93" t="s">
        <v>151</v>
      </c>
      <c r="Q87" s="93" t="s">
        <v>152</v>
      </c>
      <c r="R87" s="93" t="s">
        <v>153</v>
      </c>
      <c r="S87" s="93" t="s">
        <v>154</v>
      </c>
      <c r="T87" s="94" t="s">
        <v>155</v>
      </c>
      <c r="U87" s="185"/>
      <c r="V87" s="185"/>
      <c r="W87" s="185"/>
      <c r="X87" s="185"/>
      <c r="Y87" s="185"/>
      <c r="Z87" s="185"/>
      <c r="AA87" s="185"/>
      <c r="AB87" s="185"/>
      <c r="AC87" s="185"/>
      <c r="AD87" s="185"/>
      <c r="AE87" s="185"/>
    </row>
    <row r="88" s="2" customFormat="1" ht="22.8" customHeight="1">
      <c r="A88" s="38"/>
      <c r="B88" s="39"/>
      <c r="C88" s="99" t="s">
        <v>156</v>
      </c>
      <c r="D88" s="40"/>
      <c r="E88" s="40"/>
      <c r="F88" s="40"/>
      <c r="G88" s="40"/>
      <c r="H88" s="40"/>
      <c r="I88" s="40"/>
      <c r="J88" s="191">
        <f>BK88</f>
        <v>0</v>
      </c>
      <c r="K88" s="40"/>
      <c r="L88" s="44"/>
      <c r="M88" s="95"/>
      <c r="N88" s="192"/>
      <c r="O88" s="96"/>
      <c r="P88" s="193">
        <f>P89+P432</f>
        <v>0</v>
      </c>
      <c r="Q88" s="96"/>
      <c r="R88" s="193">
        <f>R89+R432</f>
        <v>365.69518621812</v>
      </c>
      <c r="S88" s="96"/>
      <c r="T88" s="194">
        <f>T89+T432</f>
        <v>0.0017200000000000002</v>
      </c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T88" s="17" t="s">
        <v>72</v>
      </c>
      <c r="AU88" s="17" t="s">
        <v>134</v>
      </c>
      <c r="BK88" s="195">
        <f>BK89+BK432</f>
        <v>0</v>
      </c>
    </row>
    <row r="89" s="12" customFormat="1" ht="25.92" customHeight="1">
      <c r="A89" s="12"/>
      <c r="B89" s="196"/>
      <c r="C89" s="197"/>
      <c r="D89" s="198" t="s">
        <v>72</v>
      </c>
      <c r="E89" s="199" t="s">
        <v>157</v>
      </c>
      <c r="F89" s="199" t="s">
        <v>158</v>
      </c>
      <c r="G89" s="197"/>
      <c r="H89" s="197"/>
      <c r="I89" s="200"/>
      <c r="J89" s="201">
        <f>BK89</f>
        <v>0</v>
      </c>
      <c r="K89" s="197"/>
      <c r="L89" s="202"/>
      <c r="M89" s="203"/>
      <c r="N89" s="204"/>
      <c r="O89" s="204"/>
      <c r="P89" s="205">
        <f>P90+P201+P245+P250+P388+P428</f>
        <v>0</v>
      </c>
      <c r="Q89" s="204"/>
      <c r="R89" s="205">
        <f>R90+R201+R245+R250+R388+R428</f>
        <v>365.69479741812</v>
      </c>
      <c r="S89" s="204"/>
      <c r="T89" s="206">
        <f>T90+T201+T245+T250+T388+T428</f>
        <v>0</v>
      </c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R89" s="207" t="s">
        <v>81</v>
      </c>
      <c r="AT89" s="208" t="s">
        <v>72</v>
      </c>
      <c r="AU89" s="208" t="s">
        <v>73</v>
      </c>
      <c r="AY89" s="207" t="s">
        <v>159</v>
      </c>
      <c r="BK89" s="209">
        <f>BK90+BK201+BK245+BK250+BK388+BK428</f>
        <v>0</v>
      </c>
    </row>
    <row r="90" s="12" customFormat="1" ht="22.8" customHeight="1">
      <c r="A90" s="12"/>
      <c r="B90" s="196"/>
      <c r="C90" s="197"/>
      <c r="D90" s="198" t="s">
        <v>72</v>
      </c>
      <c r="E90" s="210" t="s">
        <v>81</v>
      </c>
      <c r="F90" s="210" t="s">
        <v>119</v>
      </c>
      <c r="G90" s="197"/>
      <c r="H90" s="197"/>
      <c r="I90" s="200"/>
      <c r="J90" s="211">
        <f>BK90</f>
        <v>0</v>
      </c>
      <c r="K90" s="197"/>
      <c r="L90" s="202"/>
      <c r="M90" s="203"/>
      <c r="N90" s="204"/>
      <c r="O90" s="204"/>
      <c r="P90" s="205">
        <f>SUM(P91:P200)</f>
        <v>0</v>
      </c>
      <c r="Q90" s="204"/>
      <c r="R90" s="205">
        <f>SUM(R91:R200)</f>
        <v>196.13433128</v>
      </c>
      <c r="S90" s="204"/>
      <c r="T90" s="206">
        <f>SUM(T91:T200)</f>
        <v>0</v>
      </c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R90" s="207" t="s">
        <v>81</v>
      </c>
      <c r="AT90" s="208" t="s">
        <v>72</v>
      </c>
      <c r="AU90" s="208" t="s">
        <v>81</v>
      </c>
      <c r="AY90" s="207" t="s">
        <v>159</v>
      </c>
      <c r="BK90" s="209">
        <f>SUM(BK91:BK200)</f>
        <v>0</v>
      </c>
    </row>
    <row r="91" s="2" customFormat="1" ht="16.5" customHeight="1">
      <c r="A91" s="38"/>
      <c r="B91" s="39"/>
      <c r="C91" s="212" t="s">
        <v>81</v>
      </c>
      <c r="D91" s="212" t="s">
        <v>160</v>
      </c>
      <c r="E91" s="213" t="s">
        <v>925</v>
      </c>
      <c r="F91" s="214" t="s">
        <v>926</v>
      </c>
      <c r="G91" s="215" t="s">
        <v>927</v>
      </c>
      <c r="H91" s="216">
        <v>1920</v>
      </c>
      <c r="I91" s="217"/>
      <c r="J91" s="218">
        <f>ROUND(I91*H91,2)</f>
        <v>0</v>
      </c>
      <c r="K91" s="214" t="s">
        <v>164</v>
      </c>
      <c r="L91" s="44"/>
      <c r="M91" s="219" t="s">
        <v>19</v>
      </c>
      <c r="N91" s="220" t="s">
        <v>44</v>
      </c>
      <c r="O91" s="84"/>
      <c r="P91" s="221">
        <f>O91*H91</f>
        <v>0</v>
      </c>
      <c r="Q91" s="221">
        <v>3.2634E-05</v>
      </c>
      <c r="R91" s="221">
        <f>Q91*H91</f>
        <v>0.062657279999999996</v>
      </c>
      <c r="S91" s="221">
        <v>0</v>
      </c>
      <c r="T91" s="222">
        <f>S91*H91</f>
        <v>0</v>
      </c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R91" s="223" t="s">
        <v>115</v>
      </c>
      <c r="AT91" s="223" t="s">
        <v>160</v>
      </c>
      <c r="AU91" s="223" t="s">
        <v>83</v>
      </c>
      <c r="AY91" s="17" t="s">
        <v>159</v>
      </c>
      <c r="BE91" s="224">
        <f>IF(N91="základní",J91,0)</f>
        <v>0</v>
      </c>
      <c r="BF91" s="224">
        <f>IF(N91="snížená",J91,0)</f>
        <v>0</v>
      </c>
      <c r="BG91" s="224">
        <f>IF(N91="zákl. přenesená",J91,0)</f>
        <v>0</v>
      </c>
      <c r="BH91" s="224">
        <f>IF(N91="sníž. přenesená",J91,0)</f>
        <v>0</v>
      </c>
      <c r="BI91" s="224">
        <f>IF(N91="nulová",J91,0)</f>
        <v>0</v>
      </c>
      <c r="BJ91" s="17" t="s">
        <v>81</v>
      </c>
      <c r="BK91" s="224">
        <f>ROUND(I91*H91,2)</f>
        <v>0</v>
      </c>
      <c r="BL91" s="17" t="s">
        <v>115</v>
      </c>
      <c r="BM91" s="223" t="s">
        <v>928</v>
      </c>
    </row>
    <row r="92" s="2" customFormat="1">
      <c r="A92" s="38"/>
      <c r="B92" s="39"/>
      <c r="C92" s="40"/>
      <c r="D92" s="225" t="s">
        <v>166</v>
      </c>
      <c r="E92" s="40"/>
      <c r="F92" s="226" t="s">
        <v>929</v>
      </c>
      <c r="G92" s="40"/>
      <c r="H92" s="40"/>
      <c r="I92" s="227"/>
      <c r="J92" s="40"/>
      <c r="K92" s="40"/>
      <c r="L92" s="44"/>
      <c r="M92" s="228"/>
      <c r="N92" s="229"/>
      <c r="O92" s="84"/>
      <c r="P92" s="84"/>
      <c r="Q92" s="84"/>
      <c r="R92" s="84"/>
      <c r="S92" s="84"/>
      <c r="T92" s="85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  <c r="AT92" s="17" t="s">
        <v>166</v>
      </c>
      <c r="AU92" s="17" t="s">
        <v>83</v>
      </c>
    </row>
    <row r="93" s="2" customFormat="1">
      <c r="A93" s="38"/>
      <c r="B93" s="39"/>
      <c r="C93" s="40"/>
      <c r="D93" s="230" t="s">
        <v>168</v>
      </c>
      <c r="E93" s="40"/>
      <c r="F93" s="231" t="s">
        <v>930</v>
      </c>
      <c r="G93" s="40"/>
      <c r="H93" s="40"/>
      <c r="I93" s="227"/>
      <c r="J93" s="40"/>
      <c r="K93" s="40"/>
      <c r="L93" s="44"/>
      <c r="M93" s="228"/>
      <c r="N93" s="229"/>
      <c r="O93" s="84"/>
      <c r="P93" s="84"/>
      <c r="Q93" s="84"/>
      <c r="R93" s="84"/>
      <c r="S93" s="84"/>
      <c r="T93" s="85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T93" s="17" t="s">
        <v>168</v>
      </c>
      <c r="AU93" s="17" t="s">
        <v>83</v>
      </c>
    </row>
    <row r="94" s="2" customFormat="1" ht="16.5" customHeight="1">
      <c r="A94" s="38"/>
      <c r="B94" s="39"/>
      <c r="C94" s="212" t="s">
        <v>83</v>
      </c>
      <c r="D94" s="212" t="s">
        <v>160</v>
      </c>
      <c r="E94" s="213" t="s">
        <v>161</v>
      </c>
      <c r="F94" s="214" t="s">
        <v>162</v>
      </c>
      <c r="G94" s="215" t="s">
        <v>163</v>
      </c>
      <c r="H94" s="216">
        <v>322.30000000000001</v>
      </c>
      <c r="I94" s="217"/>
      <c r="J94" s="218">
        <f>ROUND(I94*H94,2)</f>
        <v>0</v>
      </c>
      <c r="K94" s="214" t="s">
        <v>164</v>
      </c>
      <c r="L94" s="44"/>
      <c r="M94" s="219" t="s">
        <v>19</v>
      </c>
      <c r="N94" s="220" t="s">
        <v>44</v>
      </c>
      <c r="O94" s="84"/>
      <c r="P94" s="221">
        <f>O94*H94</f>
        <v>0</v>
      </c>
      <c r="Q94" s="221">
        <v>0</v>
      </c>
      <c r="R94" s="221">
        <f>Q94*H94</f>
        <v>0</v>
      </c>
      <c r="S94" s="221">
        <v>0</v>
      </c>
      <c r="T94" s="222">
        <f>S94*H94</f>
        <v>0</v>
      </c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R94" s="223" t="s">
        <v>115</v>
      </c>
      <c r="AT94" s="223" t="s">
        <v>160</v>
      </c>
      <c r="AU94" s="223" t="s">
        <v>83</v>
      </c>
      <c r="AY94" s="17" t="s">
        <v>159</v>
      </c>
      <c r="BE94" s="224">
        <f>IF(N94="základní",J94,0)</f>
        <v>0</v>
      </c>
      <c r="BF94" s="224">
        <f>IF(N94="snížená",J94,0)</f>
        <v>0</v>
      </c>
      <c r="BG94" s="224">
        <f>IF(N94="zákl. přenesená",J94,0)</f>
        <v>0</v>
      </c>
      <c r="BH94" s="224">
        <f>IF(N94="sníž. přenesená",J94,0)</f>
        <v>0</v>
      </c>
      <c r="BI94" s="224">
        <f>IF(N94="nulová",J94,0)</f>
        <v>0</v>
      </c>
      <c r="BJ94" s="17" t="s">
        <v>81</v>
      </c>
      <c r="BK94" s="224">
        <f>ROUND(I94*H94,2)</f>
        <v>0</v>
      </c>
      <c r="BL94" s="17" t="s">
        <v>115</v>
      </c>
      <c r="BM94" s="223" t="s">
        <v>931</v>
      </c>
    </row>
    <row r="95" s="2" customFormat="1">
      <c r="A95" s="38"/>
      <c r="B95" s="39"/>
      <c r="C95" s="40"/>
      <c r="D95" s="225" t="s">
        <v>166</v>
      </c>
      <c r="E95" s="40"/>
      <c r="F95" s="226" t="s">
        <v>167</v>
      </c>
      <c r="G95" s="40"/>
      <c r="H95" s="40"/>
      <c r="I95" s="227"/>
      <c r="J95" s="40"/>
      <c r="K95" s="40"/>
      <c r="L95" s="44"/>
      <c r="M95" s="228"/>
      <c r="N95" s="229"/>
      <c r="O95" s="84"/>
      <c r="P95" s="84"/>
      <c r="Q95" s="84"/>
      <c r="R95" s="84"/>
      <c r="S95" s="84"/>
      <c r="T95" s="85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  <c r="AT95" s="17" t="s">
        <v>166</v>
      </c>
      <c r="AU95" s="17" t="s">
        <v>83</v>
      </c>
    </row>
    <row r="96" s="2" customFormat="1">
      <c r="A96" s="38"/>
      <c r="B96" s="39"/>
      <c r="C96" s="40"/>
      <c r="D96" s="230" t="s">
        <v>168</v>
      </c>
      <c r="E96" s="40"/>
      <c r="F96" s="231" t="s">
        <v>169</v>
      </c>
      <c r="G96" s="40"/>
      <c r="H96" s="40"/>
      <c r="I96" s="227"/>
      <c r="J96" s="40"/>
      <c r="K96" s="40"/>
      <c r="L96" s="44"/>
      <c r="M96" s="228"/>
      <c r="N96" s="229"/>
      <c r="O96" s="84"/>
      <c r="P96" s="84"/>
      <c r="Q96" s="84"/>
      <c r="R96" s="84"/>
      <c r="S96" s="84"/>
      <c r="T96" s="85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T96" s="17" t="s">
        <v>168</v>
      </c>
      <c r="AU96" s="17" t="s">
        <v>83</v>
      </c>
    </row>
    <row r="97" s="13" customFormat="1">
      <c r="A97" s="13"/>
      <c r="B97" s="232"/>
      <c r="C97" s="233"/>
      <c r="D97" s="225" t="s">
        <v>170</v>
      </c>
      <c r="E97" s="234" t="s">
        <v>19</v>
      </c>
      <c r="F97" s="235" t="s">
        <v>932</v>
      </c>
      <c r="G97" s="233"/>
      <c r="H97" s="236">
        <v>322.30000000000001</v>
      </c>
      <c r="I97" s="237"/>
      <c r="J97" s="233"/>
      <c r="K97" s="233"/>
      <c r="L97" s="238"/>
      <c r="M97" s="239"/>
      <c r="N97" s="240"/>
      <c r="O97" s="240"/>
      <c r="P97" s="240"/>
      <c r="Q97" s="240"/>
      <c r="R97" s="240"/>
      <c r="S97" s="240"/>
      <c r="T97" s="241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T97" s="242" t="s">
        <v>170</v>
      </c>
      <c r="AU97" s="242" t="s">
        <v>83</v>
      </c>
      <c r="AV97" s="13" t="s">
        <v>83</v>
      </c>
      <c r="AW97" s="13" t="s">
        <v>34</v>
      </c>
      <c r="AX97" s="13" t="s">
        <v>73</v>
      </c>
      <c r="AY97" s="242" t="s">
        <v>159</v>
      </c>
    </row>
    <row r="98" s="2" customFormat="1" ht="21.75" customHeight="1">
      <c r="A98" s="38"/>
      <c r="B98" s="39"/>
      <c r="C98" s="212" t="s">
        <v>112</v>
      </c>
      <c r="D98" s="212" t="s">
        <v>160</v>
      </c>
      <c r="E98" s="213" t="s">
        <v>193</v>
      </c>
      <c r="F98" s="214" t="s">
        <v>194</v>
      </c>
      <c r="G98" s="215" t="s">
        <v>174</v>
      </c>
      <c r="H98" s="216">
        <v>1253.3399999999999</v>
      </c>
      <c r="I98" s="217"/>
      <c r="J98" s="218">
        <f>ROUND(I98*H98,2)</f>
        <v>0</v>
      </c>
      <c r="K98" s="214" t="s">
        <v>164</v>
      </c>
      <c r="L98" s="44"/>
      <c r="M98" s="219" t="s">
        <v>19</v>
      </c>
      <c r="N98" s="220" t="s">
        <v>44</v>
      </c>
      <c r="O98" s="84"/>
      <c r="P98" s="221">
        <f>O98*H98</f>
        <v>0</v>
      </c>
      <c r="Q98" s="221">
        <v>0</v>
      </c>
      <c r="R98" s="221">
        <f>Q98*H98</f>
        <v>0</v>
      </c>
      <c r="S98" s="221">
        <v>0</v>
      </c>
      <c r="T98" s="222">
        <f>S98*H98</f>
        <v>0</v>
      </c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R98" s="223" t="s">
        <v>115</v>
      </c>
      <c r="AT98" s="223" t="s">
        <v>160</v>
      </c>
      <c r="AU98" s="223" t="s">
        <v>83</v>
      </c>
      <c r="AY98" s="17" t="s">
        <v>159</v>
      </c>
      <c r="BE98" s="224">
        <f>IF(N98="základní",J98,0)</f>
        <v>0</v>
      </c>
      <c r="BF98" s="224">
        <f>IF(N98="snížená",J98,0)</f>
        <v>0</v>
      </c>
      <c r="BG98" s="224">
        <f>IF(N98="zákl. přenesená",J98,0)</f>
        <v>0</v>
      </c>
      <c r="BH98" s="224">
        <f>IF(N98="sníž. přenesená",J98,0)</f>
        <v>0</v>
      </c>
      <c r="BI98" s="224">
        <f>IF(N98="nulová",J98,0)</f>
        <v>0</v>
      </c>
      <c r="BJ98" s="17" t="s">
        <v>81</v>
      </c>
      <c r="BK98" s="224">
        <f>ROUND(I98*H98,2)</f>
        <v>0</v>
      </c>
      <c r="BL98" s="17" t="s">
        <v>115</v>
      </c>
      <c r="BM98" s="223" t="s">
        <v>933</v>
      </c>
    </row>
    <row r="99" s="2" customFormat="1">
      <c r="A99" s="38"/>
      <c r="B99" s="39"/>
      <c r="C99" s="40"/>
      <c r="D99" s="225" t="s">
        <v>166</v>
      </c>
      <c r="E99" s="40"/>
      <c r="F99" s="226" t="s">
        <v>196</v>
      </c>
      <c r="G99" s="40"/>
      <c r="H99" s="40"/>
      <c r="I99" s="227"/>
      <c r="J99" s="40"/>
      <c r="K99" s="40"/>
      <c r="L99" s="44"/>
      <c r="M99" s="228"/>
      <c r="N99" s="229"/>
      <c r="O99" s="84"/>
      <c r="P99" s="84"/>
      <c r="Q99" s="84"/>
      <c r="R99" s="84"/>
      <c r="S99" s="84"/>
      <c r="T99" s="85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T99" s="17" t="s">
        <v>166</v>
      </c>
      <c r="AU99" s="17" t="s">
        <v>83</v>
      </c>
    </row>
    <row r="100" s="2" customFormat="1">
      <c r="A100" s="38"/>
      <c r="B100" s="39"/>
      <c r="C100" s="40"/>
      <c r="D100" s="230" t="s">
        <v>168</v>
      </c>
      <c r="E100" s="40"/>
      <c r="F100" s="231" t="s">
        <v>197</v>
      </c>
      <c r="G100" s="40"/>
      <c r="H100" s="40"/>
      <c r="I100" s="227"/>
      <c r="J100" s="40"/>
      <c r="K100" s="40"/>
      <c r="L100" s="44"/>
      <c r="M100" s="228"/>
      <c r="N100" s="229"/>
      <c r="O100" s="84"/>
      <c r="P100" s="84"/>
      <c r="Q100" s="84"/>
      <c r="R100" s="84"/>
      <c r="S100" s="84"/>
      <c r="T100" s="85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T100" s="17" t="s">
        <v>168</v>
      </c>
      <c r="AU100" s="17" t="s">
        <v>83</v>
      </c>
    </row>
    <row r="101" s="13" customFormat="1">
      <c r="A101" s="13"/>
      <c r="B101" s="232"/>
      <c r="C101" s="233"/>
      <c r="D101" s="225" t="s">
        <v>170</v>
      </c>
      <c r="E101" s="234" t="s">
        <v>19</v>
      </c>
      <c r="F101" s="235" t="s">
        <v>934</v>
      </c>
      <c r="G101" s="233"/>
      <c r="H101" s="236">
        <v>32.229999999999997</v>
      </c>
      <c r="I101" s="237"/>
      <c r="J101" s="233"/>
      <c r="K101" s="233"/>
      <c r="L101" s="238"/>
      <c r="M101" s="239"/>
      <c r="N101" s="240"/>
      <c r="O101" s="240"/>
      <c r="P101" s="240"/>
      <c r="Q101" s="240"/>
      <c r="R101" s="240"/>
      <c r="S101" s="240"/>
      <c r="T101" s="241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T101" s="242" t="s">
        <v>170</v>
      </c>
      <c r="AU101" s="242" t="s">
        <v>83</v>
      </c>
      <c r="AV101" s="13" t="s">
        <v>83</v>
      </c>
      <c r="AW101" s="13" t="s">
        <v>34</v>
      </c>
      <c r="AX101" s="13" t="s">
        <v>73</v>
      </c>
      <c r="AY101" s="242" t="s">
        <v>159</v>
      </c>
    </row>
    <row r="102" s="13" customFormat="1">
      <c r="A102" s="13"/>
      <c r="B102" s="232"/>
      <c r="C102" s="233"/>
      <c r="D102" s="225" t="s">
        <v>170</v>
      </c>
      <c r="E102" s="234" t="s">
        <v>19</v>
      </c>
      <c r="F102" s="235" t="s">
        <v>935</v>
      </c>
      <c r="G102" s="233"/>
      <c r="H102" s="236">
        <v>32.229999999999997</v>
      </c>
      <c r="I102" s="237"/>
      <c r="J102" s="233"/>
      <c r="K102" s="233"/>
      <c r="L102" s="238"/>
      <c r="M102" s="239"/>
      <c r="N102" s="240"/>
      <c r="O102" s="240"/>
      <c r="P102" s="240"/>
      <c r="Q102" s="240"/>
      <c r="R102" s="240"/>
      <c r="S102" s="240"/>
      <c r="T102" s="241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T102" s="242" t="s">
        <v>170</v>
      </c>
      <c r="AU102" s="242" t="s">
        <v>83</v>
      </c>
      <c r="AV102" s="13" t="s">
        <v>83</v>
      </c>
      <c r="AW102" s="13" t="s">
        <v>34</v>
      </c>
      <c r="AX102" s="13" t="s">
        <v>73</v>
      </c>
      <c r="AY102" s="242" t="s">
        <v>159</v>
      </c>
    </row>
    <row r="103" s="13" customFormat="1">
      <c r="A103" s="13"/>
      <c r="B103" s="232"/>
      <c r="C103" s="233"/>
      <c r="D103" s="225" t="s">
        <v>170</v>
      </c>
      <c r="E103" s="234" t="s">
        <v>19</v>
      </c>
      <c r="F103" s="235" t="s">
        <v>936</v>
      </c>
      <c r="G103" s="233"/>
      <c r="H103" s="236">
        <v>594.44000000000005</v>
      </c>
      <c r="I103" s="237"/>
      <c r="J103" s="233"/>
      <c r="K103" s="233"/>
      <c r="L103" s="238"/>
      <c r="M103" s="239"/>
      <c r="N103" s="240"/>
      <c r="O103" s="240"/>
      <c r="P103" s="240"/>
      <c r="Q103" s="240"/>
      <c r="R103" s="240"/>
      <c r="S103" s="240"/>
      <c r="T103" s="241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T103" s="242" t="s">
        <v>170</v>
      </c>
      <c r="AU103" s="242" t="s">
        <v>83</v>
      </c>
      <c r="AV103" s="13" t="s">
        <v>83</v>
      </c>
      <c r="AW103" s="13" t="s">
        <v>34</v>
      </c>
      <c r="AX103" s="13" t="s">
        <v>73</v>
      </c>
      <c r="AY103" s="242" t="s">
        <v>159</v>
      </c>
    </row>
    <row r="104" s="13" customFormat="1">
      <c r="A104" s="13"/>
      <c r="B104" s="232"/>
      <c r="C104" s="233"/>
      <c r="D104" s="225" t="s">
        <v>170</v>
      </c>
      <c r="E104" s="234" t="s">
        <v>19</v>
      </c>
      <c r="F104" s="235" t="s">
        <v>937</v>
      </c>
      <c r="G104" s="233"/>
      <c r="H104" s="236">
        <v>594.44000000000005</v>
      </c>
      <c r="I104" s="237"/>
      <c r="J104" s="233"/>
      <c r="K104" s="233"/>
      <c r="L104" s="238"/>
      <c r="M104" s="239"/>
      <c r="N104" s="240"/>
      <c r="O104" s="240"/>
      <c r="P104" s="240"/>
      <c r="Q104" s="240"/>
      <c r="R104" s="240"/>
      <c r="S104" s="240"/>
      <c r="T104" s="241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T104" s="242" t="s">
        <v>170</v>
      </c>
      <c r="AU104" s="242" t="s">
        <v>83</v>
      </c>
      <c r="AV104" s="13" t="s">
        <v>83</v>
      </c>
      <c r="AW104" s="13" t="s">
        <v>34</v>
      </c>
      <c r="AX104" s="13" t="s">
        <v>73</v>
      </c>
      <c r="AY104" s="242" t="s">
        <v>159</v>
      </c>
    </row>
    <row r="105" s="2" customFormat="1" ht="16.5" customHeight="1">
      <c r="A105" s="38"/>
      <c r="B105" s="39"/>
      <c r="C105" s="212" t="s">
        <v>115</v>
      </c>
      <c r="D105" s="212" t="s">
        <v>160</v>
      </c>
      <c r="E105" s="213" t="s">
        <v>200</v>
      </c>
      <c r="F105" s="214" t="s">
        <v>201</v>
      </c>
      <c r="G105" s="215" t="s">
        <v>174</v>
      </c>
      <c r="H105" s="216">
        <v>626.66999999999996</v>
      </c>
      <c r="I105" s="217"/>
      <c r="J105" s="218">
        <f>ROUND(I105*H105,2)</f>
        <v>0</v>
      </c>
      <c r="K105" s="214" t="s">
        <v>164</v>
      </c>
      <c r="L105" s="44"/>
      <c r="M105" s="219" t="s">
        <v>19</v>
      </c>
      <c r="N105" s="220" t="s">
        <v>44</v>
      </c>
      <c r="O105" s="84"/>
      <c r="P105" s="221">
        <f>O105*H105</f>
        <v>0</v>
      </c>
      <c r="Q105" s="221">
        <v>0</v>
      </c>
      <c r="R105" s="221">
        <f>Q105*H105</f>
        <v>0</v>
      </c>
      <c r="S105" s="221">
        <v>0</v>
      </c>
      <c r="T105" s="222">
        <f>S105*H105</f>
        <v>0</v>
      </c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  <c r="AR105" s="223" t="s">
        <v>115</v>
      </c>
      <c r="AT105" s="223" t="s">
        <v>160</v>
      </c>
      <c r="AU105" s="223" t="s">
        <v>83</v>
      </c>
      <c r="AY105" s="17" t="s">
        <v>159</v>
      </c>
      <c r="BE105" s="224">
        <f>IF(N105="základní",J105,0)</f>
        <v>0</v>
      </c>
      <c r="BF105" s="224">
        <f>IF(N105="snížená",J105,0)</f>
        <v>0</v>
      </c>
      <c r="BG105" s="224">
        <f>IF(N105="zákl. přenesená",J105,0)</f>
        <v>0</v>
      </c>
      <c r="BH105" s="224">
        <f>IF(N105="sníž. přenesená",J105,0)</f>
        <v>0</v>
      </c>
      <c r="BI105" s="224">
        <f>IF(N105="nulová",J105,0)</f>
        <v>0</v>
      </c>
      <c r="BJ105" s="17" t="s">
        <v>81</v>
      </c>
      <c r="BK105" s="224">
        <f>ROUND(I105*H105,2)</f>
        <v>0</v>
      </c>
      <c r="BL105" s="17" t="s">
        <v>115</v>
      </c>
      <c r="BM105" s="223" t="s">
        <v>938</v>
      </c>
    </row>
    <row r="106" s="2" customFormat="1">
      <c r="A106" s="38"/>
      <c r="B106" s="39"/>
      <c r="C106" s="40"/>
      <c r="D106" s="225" t="s">
        <v>166</v>
      </c>
      <c r="E106" s="40"/>
      <c r="F106" s="226" t="s">
        <v>203</v>
      </c>
      <c r="G106" s="40"/>
      <c r="H106" s="40"/>
      <c r="I106" s="227"/>
      <c r="J106" s="40"/>
      <c r="K106" s="40"/>
      <c r="L106" s="44"/>
      <c r="M106" s="228"/>
      <c r="N106" s="229"/>
      <c r="O106" s="84"/>
      <c r="P106" s="84"/>
      <c r="Q106" s="84"/>
      <c r="R106" s="84"/>
      <c r="S106" s="84"/>
      <c r="T106" s="85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T106" s="17" t="s">
        <v>166</v>
      </c>
      <c r="AU106" s="17" t="s">
        <v>83</v>
      </c>
    </row>
    <row r="107" s="2" customFormat="1">
      <c r="A107" s="38"/>
      <c r="B107" s="39"/>
      <c r="C107" s="40"/>
      <c r="D107" s="230" t="s">
        <v>168</v>
      </c>
      <c r="E107" s="40"/>
      <c r="F107" s="231" t="s">
        <v>204</v>
      </c>
      <c r="G107" s="40"/>
      <c r="H107" s="40"/>
      <c r="I107" s="227"/>
      <c r="J107" s="40"/>
      <c r="K107" s="40"/>
      <c r="L107" s="44"/>
      <c r="M107" s="228"/>
      <c r="N107" s="229"/>
      <c r="O107" s="84"/>
      <c r="P107" s="84"/>
      <c r="Q107" s="84"/>
      <c r="R107" s="84"/>
      <c r="S107" s="84"/>
      <c r="T107" s="85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T107" s="17" t="s">
        <v>168</v>
      </c>
      <c r="AU107" s="17" t="s">
        <v>83</v>
      </c>
    </row>
    <row r="108" s="13" customFormat="1">
      <c r="A108" s="13"/>
      <c r="B108" s="232"/>
      <c r="C108" s="233"/>
      <c r="D108" s="225" t="s">
        <v>170</v>
      </c>
      <c r="E108" s="234" t="s">
        <v>19</v>
      </c>
      <c r="F108" s="235" t="s">
        <v>939</v>
      </c>
      <c r="G108" s="233"/>
      <c r="H108" s="236">
        <v>32.229999999999997</v>
      </c>
      <c r="I108" s="237"/>
      <c r="J108" s="233"/>
      <c r="K108" s="233"/>
      <c r="L108" s="238"/>
      <c r="M108" s="239"/>
      <c r="N108" s="240"/>
      <c r="O108" s="240"/>
      <c r="P108" s="240"/>
      <c r="Q108" s="240"/>
      <c r="R108" s="240"/>
      <c r="S108" s="240"/>
      <c r="T108" s="241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T108" s="242" t="s">
        <v>170</v>
      </c>
      <c r="AU108" s="242" t="s">
        <v>83</v>
      </c>
      <c r="AV108" s="13" t="s">
        <v>83</v>
      </c>
      <c r="AW108" s="13" t="s">
        <v>34</v>
      </c>
      <c r="AX108" s="13" t="s">
        <v>73</v>
      </c>
      <c r="AY108" s="242" t="s">
        <v>159</v>
      </c>
    </row>
    <row r="109" s="13" customFormat="1">
      <c r="A109" s="13"/>
      <c r="B109" s="232"/>
      <c r="C109" s="233"/>
      <c r="D109" s="225" t="s">
        <v>170</v>
      </c>
      <c r="E109" s="234" t="s">
        <v>19</v>
      </c>
      <c r="F109" s="235" t="s">
        <v>940</v>
      </c>
      <c r="G109" s="233"/>
      <c r="H109" s="236">
        <v>594.44000000000005</v>
      </c>
      <c r="I109" s="237"/>
      <c r="J109" s="233"/>
      <c r="K109" s="233"/>
      <c r="L109" s="238"/>
      <c r="M109" s="239"/>
      <c r="N109" s="240"/>
      <c r="O109" s="240"/>
      <c r="P109" s="240"/>
      <c r="Q109" s="240"/>
      <c r="R109" s="240"/>
      <c r="S109" s="240"/>
      <c r="T109" s="241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T109" s="242" t="s">
        <v>170</v>
      </c>
      <c r="AU109" s="242" t="s">
        <v>83</v>
      </c>
      <c r="AV109" s="13" t="s">
        <v>83</v>
      </c>
      <c r="AW109" s="13" t="s">
        <v>34</v>
      </c>
      <c r="AX109" s="13" t="s">
        <v>73</v>
      </c>
      <c r="AY109" s="242" t="s">
        <v>159</v>
      </c>
    </row>
    <row r="110" s="2" customFormat="1" ht="21.75" customHeight="1">
      <c r="A110" s="38"/>
      <c r="B110" s="39"/>
      <c r="C110" s="212" t="s">
        <v>118</v>
      </c>
      <c r="D110" s="212" t="s">
        <v>160</v>
      </c>
      <c r="E110" s="213" t="s">
        <v>172</v>
      </c>
      <c r="F110" s="214" t="s">
        <v>173</v>
      </c>
      <c r="G110" s="215" t="s">
        <v>174</v>
      </c>
      <c r="H110" s="216">
        <v>32.229999999999997</v>
      </c>
      <c r="I110" s="217"/>
      <c r="J110" s="218">
        <f>ROUND(I110*H110,2)</f>
        <v>0</v>
      </c>
      <c r="K110" s="214" t="s">
        <v>164</v>
      </c>
      <c r="L110" s="44"/>
      <c r="M110" s="219" t="s">
        <v>19</v>
      </c>
      <c r="N110" s="220" t="s">
        <v>44</v>
      </c>
      <c r="O110" s="84"/>
      <c r="P110" s="221">
        <f>O110*H110</f>
        <v>0</v>
      </c>
      <c r="Q110" s="221">
        <v>0</v>
      </c>
      <c r="R110" s="221">
        <f>Q110*H110</f>
        <v>0</v>
      </c>
      <c r="S110" s="221">
        <v>0</v>
      </c>
      <c r="T110" s="222">
        <f>S110*H110</f>
        <v>0</v>
      </c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R110" s="223" t="s">
        <v>115</v>
      </c>
      <c r="AT110" s="223" t="s">
        <v>160</v>
      </c>
      <c r="AU110" s="223" t="s">
        <v>83</v>
      </c>
      <c r="AY110" s="17" t="s">
        <v>159</v>
      </c>
      <c r="BE110" s="224">
        <f>IF(N110="základní",J110,0)</f>
        <v>0</v>
      </c>
      <c r="BF110" s="224">
        <f>IF(N110="snížená",J110,0)</f>
        <v>0</v>
      </c>
      <c r="BG110" s="224">
        <f>IF(N110="zákl. přenesená",J110,0)</f>
        <v>0</v>
      </c>
      <c r="BH110" s="224">
        <f>IF(N110="sníž. přenesená",J110,0)</f>
        <v>0</v>
      </c>
      <c r="BI110" s="224">
        <f>IF(N110="nulová",J110,0)</f>
        <v>0</v>
      </c>
      <c r="BJ110" s="17" t="s">
        <v>81</v>
      </c>
      <c r="BK110" s="224">
        <f>ROUND(I110*H110,2)</f>
        <v>0</v>
      </c>
      <c r="BL110" s="17" t="s">
        <v>115</v>
      </c>
      <c r="BM110" s="223" t="s">
        <v>941</v>
      </c>
    </row>
    <row r="111" s="2" customFormat="1">
      <c r="A111" s="38"/>
      <c r="B111" s="39"/>
      <c r="C111" s="40"/>
      <c r="D111" s="225" t="s">
        <v>166</v>
      </c>
      <c r="E111" s="40"/>
      <c r="F111" s="226" t="s">
        <v>176</v>
      </c>
      <c r="G111" s="40"/>
      <c r="H111" s="40"/>
      <c r="I111" s="227"/>
      <c r="J111" s="40"/>
      <c r="K111" s="40"/>
      <c r="L111" s="44"/>
      <c r="M111" s="228"/>
      <c r="N111" s="229"/>
      <c r="O111" s="84"/>
      <c r="P111" s="84"/>
      <c r="Q111" s="84"/>
      <c r="R111" s="84"/>
      <c r="S111" s="84"/>
      <c r="T111" s="85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  <c r="AT111" s="17" t="s">
        <v>166</v>
      </c>
      <c r="AU111" s="17" t="s">
        <v>83</v>
      </c>
    </row>
    <row r="112" s="2" customFormat="1">
      <c r="A112" s="38"/>
      <c r="B112" s="39"/>
      <c r="C112" s="40"/>
      <c r="D112" s="230" t="s">
        <v>168</v>
      </c>
      <c r="E112" s="40"/>
      <c r="F112" s="231" t="s">
        <v>177</v>
      </c>
      <c r="G112" s="40"/>
      <c r="H112" s="40"/>
      <c r="I112" s="227"/>
      <c r="J112" s="40"/>
      <c r="K112" s="40"/>
      <c r="L112" s="44"/>
      <c r="M112" s="228"/>
      <c r="N112" s="229"/>
      <c r="O112" s="84"/>
      <c r="P112" s="84"/>
      <c r="Q112" s="84"/>
      <c r="R112" s="84"/>
      <c r="S112" s="84"/>
      <c r="T112" s="85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  <c r="AT112" s="17" t="s">
        <v>168</v>
      </c>
      <c r="AU112" s="17" t="s">
        <v>83</v>
      </c>
    </row>
    <row r="113" s="13" customFormat="1">
      <c r="A113" s="13"/>
      <c r="B113" s="232"/>
      <c r="C113" s="233"/>
      <c r="D113" s="225" t="s">
        <v>170</v>
      </c>
      <c r="E113" s="234" t="s">
        <v>19</v>
      </c>
      <c r="F113" s="235" t="s">
        <v>939</v>
      </c>
      <c r="G113" s="233"/>
      <c r="H113" s="236">
        <v>32.229999999999997</v>
      </c>
      <c r="I113" s="237"/>
      <c r="J113" s="233"/>
      <c r="K113" s="233"/>
      <c r="L113" s="238"/>
      <c r="M113" s="239"/>
      <c r="N113" s="240"/>
      <c r="O113" s="240"/>
      <c r="P113" s="240"/>
      <c r="Q113" s="240"/>
      <c r="R113" s="240"/>
      <c r="S113" s="240"/>
      <c r="T113" s="241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T113" s="242" t="s">
        <v>170</v>
      </c>
      <c r="AU113" s="242" t="s">
        <v>83</v>
      </c>
      <c r="AV113" s="13" t="s">
        <v>83</v>
      </c>
      <c r="AW113" s="13" t="s">
        <v>34</v>
      </c>
      <c r="AX113" s="13" t="s">
        <v>73</v>
      </c>
      <c r="AY113" s="242" t="s">
        <v>159</v>
      </c>
    </row>
    <row r="114" s="2" customFormat="1" ht="21.75" customHeight="1">
      <c r="A114" s="38"/>
      <c r="B114" s="39"/>
      <c r="C114" s="212" t="s">
        <v>206</v>
      </c>
      <c r="D114" s="212" t="s">
        <v>160</v>
      </c>
      <c r="E114" s="213" t="s">
        <v>179</v>
      </c>
      <c r="F114" s="214" t="s">
        <v>180</v>
      </c>
      <c r="G114" s="215" t="s">
        <v>174</v>
      </c>
      <c r="H114" s="216">
        <v>128.91999999999999</v>
      </c>
      <c r="I114" s="217"/>
      <c r="J114" s="218">
        <f>ROUND(I114*H114,2)</f>
        <v>0</v>
      </c>
      <c r="K114" s="214" t="s">
        <v>164</v>
      </c>
      <c r="L114" s="44"/>
      <c r="M114" s="219" t="s">
        <v>19</v>
      </c>
      <c r="N114" s="220" t="s">
        <v>44</v>
      </c>
      <c r="O114" s="84"/>
      <c r="P114" s="221">
        <f>O114*H114</f>
        <v>0</v>
      </c>
      <c r="Q114" s="221">
        <v>0</v>
      </c>
      <c r="R114" s="221">
        <f>Q114*H114</f>
        <v>0</v>
      </c>
      <c r="S114" s="221">
        <v>0</v>
      </c>
      <c r="T114" s="222">
        <f>S114*H114</f>
        <v>0</v>
      </c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  <c r="AR114" s="223" t="s">
        <v>115</v>
      </c>
      <c r="AT114" s="223" t="s">
        <v>160</v>
      </c>
      <c r="AU114" s="223" t="s">
        <v>83</v>
      </c>
      <c r="AY114" s="17" t="s">
        <v>159</v>
      </c>
      <c r="BE114" s="224">
        <f>IF(N114="základní",J114,0)</f>
        <v>0</v>
      </c>
      <c r="BF114" s="224">
        <f>IF(N114="snížená",J114,0)</f>
        <v>0</v>
      </c>
      <c r="BG114" s="224">
        <f>IF(N114="zákl. přenesená",J114,0)</f>
        <v>0</v>
      </c>
      <c r="BH114" s="224">
        <f>IF(N114="sníž. přenesená",J114,0)</f>
        <v>0</v>
      </c>
      <c r="BI114" s="224">
        <f>IF(N114="nulová",J114,0)</f>
        <v>0</v>
      </c>
      <c r="BJ114" s="17" t="s">
        <v>81</v>
      </c>
      <c r="BK114" s="224">
        <f>ROUND(I114*H114,2)</f>
        <v>0</v>
      </c>
      <c r="BL114" s="17" t="s">
        <v>115</v>
      </c>
      <c r="BM114" s="223" t="s">
        <v>942</v>
      </c>
    </row>
    <row r="115" s="2" customFormat="1">
      <c r="A115" s="38"/>
      <c r="B115" s="39"/>
      <c r="C115" s="40"/>
      <c r="D115" s="225" t="s">
        <v>166</v>
      </c>
      <c r="E115" s="40"/>
      <c r="F115" s="226" t="s">
        <v>182</v>
      </c>
      <c r="G115" s="40"/>
      <c r="H115" s="40"/>
      <c r="I115" s="227"/>
      <c r="J115" s="40"/>
      <c r="K115" s="40"/>
      <c r="L115" s="44"/>
      <c r="M115" s="228"/>
      <c r="N115" s="229"/>
      <c r="O115" s="84"/>
      <c r="P115" s="84"/>
      <c r="Q115" s="84"/>
      <c r="R115" s="84"/>
      <c r="S115" s="84"/>
      <c r="T115" s="85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  <c r="AT115" s="17" t="s">
        <v>166</v>
      </c>
      <c r="AU115" s="17" t="s">
        <v>83</v>
      </c>
    </row>
    <row r="116" s="2" customFormat="1">
      <c r="A116" s="38"/>
      <c r="B116" s="39"/>
      <c r="C116" s="40"/>
      <c r="D116" s="230" t="s">
        <v>168</v>
      </c>
      <c r="E116" s="40"/>
      <c r="F116" s="231" t="s">
        <v>183</v>
      </c>
      <c r="G116" s="40"/>
      <c r="H116" s="40"/>
      <c r="I116" s="227"/>
      <c r="J116" s="40"/>
      <c r="K116" s="40"/>
      <c r="L116" s="44"/>
      <c r="M116" s="228"/>
      <c r="N116" s="229"/>
      <c r="O116" s="84"/>
      <c r="P116" s="84"/>
      <c r="Q116" s="84"/>
      <c r="R116" s="84"/>
      <c r="S116" s="84"/>
      <c r="T116" s="85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  <c r="AT116" s="17" t="s">
        <v>168</v>
      </c>
      <c r="AU116" s="17" t="s">
        <v>83</v>
      </c>
    </row>
    <row r="117" s="13" customFormat="1">
      <c r="A117" s="13"/>
      <c r="B117" s="232"/>
      <c r="C117" s="233"/>
      <c r="D117" s="225" t="s">
        <v>170</v>
      </c>
      <c r="E117" s="234" t="s">
        <v>19</v>
      </c>
      <c r="F117" s="235" t="s">
        <v>943</v>
      </c>
      <c r="G117" s="233"/>
      <c r="H117" s="236">
        <v>128.91999999999999</v>
      </c>
      <c r="I117" s="237"/>
      <c r="J117" s="233"/>
      <c r="K117" s="233"/>
      <c r="L117" s="238"/>
      <c r="M117" s="239"/>
      <c r="N117" s="240"/>
      <c r="O117" s="240"/>
      <c r="P117" s="240"/>
      <c r="Q117" s="240"/>
      <c r="R117" s="240"/>
      <c r="S117" s="240"/>
      <c r="T117" s="241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T117" s="242" t="s">
        <v>170</v>
      </c>
      <c r="AU117" s="242" t="s">
        <v>83</v>
      </c>
      <c r="AV117" s="13" t="s">
        <v>83</v>
      </c>
      <c r="AW117" s="13" t="s">
        <v>34</v>
      </c>
      <c r="AX117" s="13" t="s">
        <v>73</v>
      </c>
      <c r="AY117" s="242" t="s">
        <v>159</v>
      </c>
    </row>
    <row r="118" s="2" customFormat="1" ht="16.5" customHeight="1">
      <c r="A118" s="38"/>
      <c r="B118" s="39"/>
      <c r="C118" s="212" t="s">
        <v>212</v>
      </c>
      <c r="D118" s="212" t="s">
        <v>160</v>
      </c>
      <c r="E118" s="213" t="s">
        <v>944</v>
      </c>
      <c r="F118" s="214" t="s">
        <v>945</v>
      </c>
      <c r="G118" s="215" t="s">
        <v>174</v>
      </c>
      <c r="H118" s="216">
        <v>631.89999999999998</v>
      </c>
      <c r="I118" s="217"/>
      <c r="J118" s="218">
        <f>ROUND(I118*H118,2)</f>
        <v>0</v>
      </c>
      <c r="K118" s="214" t="s">
        <v>164</v>
      </c>
      <c r="L118" s="44"/>
      <c r="M118" s="219" t="s">
        <v>19</v>
      </c>
      <c r="N118" s="220" t="s">
        <v>44</v>
      </c>
      <c r="O118" s="84"/>
      <c r="P118" s="221">
        <f>O118*H118</f>
        <v>0</v>
      </c>
      <c r="Q118" s="221">
        <v>0</v>
      </c>
      <c r="R118" s="221">
        <f>Q118*H118</f>
        <v>0</v>
      </c>
      <c r="S118" s="221">
        <v>0</v>
      </c>
      <c r="T118" s="222">
        <f>S118*H118</f>
        <v>0</v>
      </c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R118" s="223" t="s">
        <v>115</v>
      </c>
      <c r="AT118" s="223" t="s">
        <v>160</v>
      </c>
      <c r="AU118" s="223" t="s">
        <v>83</v>
      </c>
      <c r="AY118" s="17" t="s">
        <v>159</v>
      </c>
      <c r="BE118" s="224">
        <f>IF(N118="základní",J118,0)</f>
        <v>0</v>
      </c>
      <c r="BF118" s="224">
        <f>IF(N118="snížená",J118,0)</f>
        <v>0</v>
      </c>
      <c r="BG118" s="224">
        <f>IF(N118="zákl. přenesená",J118,0)</f>
        <v>0</v>
      </c>
      <c r="BH118" s="224">
        <f>IF(N118="sníž. přenesená",J118,0)</f>
        <v>0</v>
      </c>
      <c r="BI118" s="224">
        <f>IF(N118="nulová",J118,0)</f>
        <v>0</v>
      </c>
      <c r="BJ118" s="17" t="s">
        <v>81</v>
      </c>
      <c r="BK118" s="224">
        <f>ROUND(I118*H118,2)</f>
        <v>0</v>
      </c>
      <c r="BL118" s="17" t="s">
        <v>115</v>
      </c>
      <c r="BM118" s="223" t="s">
        <v>946</v>
      </c>
    </row>
    <row r="119" s="2" customFormat="1">
      <c r="A119" s="38"/>
      <c r="B119" s="39"/>
      <c r="C119" s="40"/>
      <c r="D119" s="225" t="s">
        <v>166</v>
      </c>
      <c r="E119" s="40"/>
      <c r="F119" s="226" t="s">
        <v>947</v>
      </c>
      <c r="G119" s="40"/>
      <c r="H119" s="40"/>
      <c r="I119" s="227"/>
      <c r="J119" s="40"/>
      <c r="K119" s="40"/>
      <c r="L119" s="44"/>
      <c r="M119" s="228"/>
      <c r="N119" s="229"/>
      <c r="O119" s="84"/>
      <c r="P119" s="84"/>
      <c r="Q119" s="84"/>
      <c r="R119" s="84"/>
      <c r="S119" s="84"/>
      <c r="T119" s="85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T119" s="17" t="s">
        <v>166</v>
      </c>
      <c r="AU119" s="17" t="s">
        <v>83</v>
      </c>
    </row>
    <row r="120" s="2" customFormat="1">
      <c r="A120" s="38"/>
      <c r="B120" s="39"/>
      <c r="C120" s="40"/>
      <c r="D120" s="230" t="s">
        <v>168</v>
      </c>
      <c r="E120" s="40"/>
      <c r="F120" s="231" t="s">
        <v>948</v>
      </c>
      <c r="G120" s="40"/>
      <c r="H120" s="40"/>
      <c r="I120" s="227"/>
      <c r="J120" s="40"/>
      <c r="K120" s="40"/>
      <c r="L120" s="44"/>
      <c r="M120" s="228"/>
      <c r="N120" s="229"/>
      <c r="O120" s="84"/>
      <c r="P120" s="84"/>
      <c r="Q120" s="84"/>
      <c r="R120" s="84"/>
      <c r="S120" s="84"/>
      <c r="T120" s="85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T120" s="17" t="s">
        <v>168</v>
      </c>
      <c r="AU120" s="17" t="s">
        <v>83</v>
      </c>
    </row>
    <row r="121" s="13" customFormat="1">
      <c r="A121" s="13"/>
      <c r="B121" s="232"/>
      <c r="C121" s="233"/>
      <c r="D121" s="225" t="s">
        <v>170</v>
      </c>
      <c r="E121" s="234" t="s">
        <v>19</v>
      </c>
      <c r="F121" s="235" t="s">
        <v>949</v>
      </c>
      <c r="G121" s="233"/>
      <c r="H121" s="236">
        <v>631.89999999999998</v>
      </c>
      <c r="I121" s="237"/>
      <c r="J121" s="233"/>
      <c r="K121" s="233"/>
      <c r="L121" s="238"/>
      <c r="M121" s="239"/>
      <c r="N121" s="240"/>
      <c r="O121" s="240"/>
      <c r="P121" s="240"/>
      <c r="Q121" s="240"/>
      <c r="R121" s="240"/>
      <c r="S121" s="240"/>
      <c r="T121" s="241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T121" s="242" t="s">
        <v>170</v>
      </c>
      <c r="AU121" s="242" t="s">
        <v>83</v>
      </c>
      <c r="AV121" s="13" t="s">
        <v>83</v>
      </c>
      <c r="AW121" s="13" t="s">
        <v>34</v>
      </c>
      <c r="AX121" s="13" t="s">
        <v>73</v>
      </c>
      <c r="AY121" s="242" t="s">
        <v>159</v>
      </c>
    </row>
    <row r="122" s="2" customFormat="1" ht="16.5" customHeight="1">
      <c r="A122" s="38"/>
      <c r="B122" s="39"/>
      <c r="C122" s="212" t="s">
        <v>219</v>
      </c>
      <c r="D122" s="212" t="s">
        <v>160</v>
      </c>
      <c r="E122" s="213" t="s">
        <v>950</v>
      </c>
      <c r="F122" s="214" t="s">
        <v>951</v>
      </c>
      <c r="G122" s="215" t="s">
        <v>174</v>
      </c>
      <c r="H122" s="216">
        <v>46.460000000000001</v>
      </c>
      <c r="I122" s="217"/>
      <c r="J122" s="218">
        <f>ROUND(I122*H122,2)</f>
        <v>0</v>
      </c>
      <c r="K122" s="214" t="s">
        <v>164</v>
      </c>
      <c r="L122" s="44"/>
      <c r="M122" s="219" t="s">
        <v>19</v>
      </c>
      <c r="N122" s="220" t="s">
        <v>44</v>
      </c>
      <c r="O122" s="84"/>
      <c r="P122" s="221">
        <f>O122*H122</f>
        <v>0</v>
      </c>
      <c r="Q122" s="221">
        <v>0</v>
      </c>
      <c r="R122" s="221">
        <f>Q122*H122</f>
        <v>0</v>
      </c>
      <c r="S122" s="221">
        <v>0</v>
      </c>
      <c r="T122" s="222">
        <f>S122*H122</f>
        <v>0</v>
      </c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R122" s="223" t="s">
        <v>115</v>
      </c>
      <c r="AT122" s="223" t="s">
        <v>160</v>
      </c>
      <c r="AU122" s="223" t="s">
        <v>83</v>
      </c>
      <c r="AY122" s="17" t="s">
        <v>159</v>
      </c>
      <c r="BE122" s="224">
        <f>IF(N122="základní",J122,0)</f>
        <v>0</v>
      </c>
      <c r="BF122" s="224">
        <f>IF(N122="snížená",J122,0)</f>
        <v>0</v>
      </c>
      <c r="BG122" s="224">
        <f>IF(N122="zákl. přenesená",J122,0)</f>
        <v>0</v>
      </c>
      <c r="BH122" s="224">
        <f>IF(N122="sníž. přenesená",J122,0)</f>
        <v>0</v>
      </c>
      <c r="BI122" s="224">
        <f>IF(N122="nulová",J122,0)</f>
        <v>0</v>
      </c>
      <c r="BJ122" s="17" t="s">
        <v>81</v>
      </c>
      <c r="BK122" s="224">
        <f>ROUND(I122*H122,2)</f>
        <v>0</v>
      </c>
      <c r="BL122" s="17" t="s">
        <v>115</v>
      </c>
      <c r="BM122" s="223" t="s">
        <v>952</v>
      </c>
    </row>
    <row r="123" s="2" customFormat="1">
      <c r="A123" s="38"/>
      <c r="B123" s="39"/>
      <c r="C123" s="40"/>
      <c r="D123" s="225" t="s">
        <v>166</v>
      </c>
      <c r="E123" s="40"/>
      <c r="F123" s="226" t="s">
        <v>953</v>
      </c>
      <c r="G123" s="40"/>
      <c r="H123" s="40"/>
      <c r="I123" s="227"/>
      <c r="J123" s="40"/>
      <c r="K123" s="40"/>
      <c r="L123" s="44"/>
      <c r="M123" s="228"/>
      <c r="N123" s="229"/>
      <c r="O123" s="84"/>
      <c r="P123" s="84"/>
      <c r="Q123" s="84"/>
      <c r="R123" s="84"/>
      <c r="S123" s="84"/>
      <c r="T123" s="85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T123" s="17" t="s">
        <v>166</v>
      </c>
      <c r="AU123" s="17" t="s">
        <v>83</v>
      </c>
    </row>
    <row r="124" s="2" customFormat="1">
      <c r="A124" s="38"/>
      <c r="B124" s="39"/>
      <c r="C124" s="40"/>
      <c r="D124" s="230" t="s">
        <v>168</v>
      </c>
      <c r="E124" s="40"/>
      <c r="F124" s="231" t="s">
        <v>954</v>
      </c>
      <c r="G124" s="40"/>
      <c r="H124" s="40"/>
      <c r="I124" s="227"/>
      <c r="J124" s="40"/>
      <c r="K124" s="40"/>
      <c r="L124" s="44"/>
      <c r="M124" s="228"/>
      <c r="N124" s="229"/>
      <c r="O124" s="84"/>
      <c r="P124" s="84"/>
      <c r="Q124" s="84"/>
      <c r="R124" s="84"/>
      <c r="S124" s="84"/>
      <c r="T124" s="85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T124" s="17" t="s">
        <v>168</v>
      </c>
      <c r="AU124" s="17" t="s">
        <v>83</v>
      </c>
    </row>
    <row r="125" s="13" customFormat="1">
      <c r="A125" s="13"/>
      <c r="B125" s="232"/>
      <c r="C125" s="233"/>
      <c r="D125" s="225" t="s">
        <v>170</v>
      </c>
      <c r="E125" s="234" t="s">
        <v>19</v>
      </c>
      <c r="F125" s="235" t="s">
        <v>955</v>
      </c>
      <c r="G125" s="233"/>
      <c r="H125" s="236">
        <v>44.299999999999997</v>
      </c>
      <c r="I125" s="237"/>
      <c r="J125" s="233"/>
      <c r="K125" s="233"/>
      <c r="L125" s="238"/>
      <c r="M125" s="239"/>
      <c r="N125" s="240"/>
      <c r="O125" s="240"/>
      <c r="P125" s="240"/>
      <c r="Q125" s="240"/>
      <c r="R125" s="240"/>
      <c r="S125" s="240"/>
      <c r="T125" s="241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T125" s="242" t="s">
        <v>170</v>
      </c>
      <c r="AU125" s="242" t="s">
        <v>83</v>
      </c>
      <c r="AV125" s="13" t="s">
        <v>83</v>
      </c>
      <c r="AW125" s="13" t="s">
        <v>34</v>
      </c>
      <c r="AX125" s="13" t="s">
        <v>73</v>
      </c>
      <c r="AY125" s="242" t="s">
        <v>159</v>
      </c>
    </row>
    <row r="126" s="13" customFormat="1">
      <c r="A126" s="13"/>
      <c r="B126" s="232"/>
      <c r="C126" s="233"/>
      <c r="D126" s="225" t="s">
        <v>170</v>
      </c>
      <c r="E126" s="234" t="s">
        <v>19</v>
      </c>
      <c r="F126" s="235" t="s">
        <v>956</v>
      </c>
      <c r="G126" s="233"/>
      <c r="H126" s="236">
        <v>2.1600000000000001</v>
      </c>
      <c r="I126" s="237"/>
      <c r="J126" s="233"/>
      <c r="K126" s="233"/>
      <c r="L126" s="238"/>
      <c r="M126" s="239"/>
      <c r="N126" s="240"/>
      <c r="O126" s="240"/>
      <c r="P126" s="240"/>
      <c r="Q126" s="240"/>
      <c r="R126" s="240"/>
      <c r="S126" s="240"/>
      <c r="T126" s="241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T126" s="242" t="s">
        <v>170</v>
      </c>
      <c r="AU126" s="242" t="s">
        <v>83</v>
      </c>
      <c r="AV126" s="13" t="s">
        <v>83</v>
      </c>
      <c r="AW126" s="13" t="s">
        <v>34</v>
      </c>
      <c r="AX126" s="13" t="s">
        <v>73</v>
      </c>
      <c r="AY126" s="242" t="s">
        <v>159</v>
      </c>
    </row>
    <row r="127" s="2" customFormat="1" ht="21.75" customHeight="1">
      <c r="A127" s="38"/>
      <c r="B127" s="39"/>
      <c r="C127" s="212" t="s">
        <v>225</v>
      </c>
      <c r="D127" s="212" t="s">
        <v>160</v>
      </c>
      <c r="E127" s="213" t="s">
        <v>957</v>
      </c>
      <c r="F127" s="214" t="s">
        <v>958</v>
      </c>
      <c r="G127" s="215" t="s">
        <v>174</v>
      </c>
      <c r="H127" s="216">
        <v>47.950000000000003</v>
      </c>
      <c r="I127" s="217"/>
      <c r="J127" s="218">
        <f>ROUND(I127*H127,2)</f>
        <v>0</v>
      </c>
      <c r="K127" s="214" t="s">
        <v>164</v>
      </c>
      <c r="L127" s="44"/>
      <c r="M127" s="219" t="s">
        <v>19</v>
      </c>
      <c r="N127" s="220" t="s">
        <v>44</v>
      </c>
      <c r="O127" s="84"/>
      <c r="P127" s="221">
        <f>O127*H127</f>
        <v>0</v>
      </c>
      <c r="Q127" s="221">
        <v>0</v>
      </c>
      <c r="R127" s="221">
        <f>Q127*H127</f>
        <v>0</v>
      </c>
      <c r="S127" s="221">
        <v>0</v>
      </c>
      <c r="T127" s="222">
        <f>S127*H127</f>
        <v>0</v>
      </c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R127" s="223" t="s">
        <v>115</v>
      </c>
      <c r="AT127" s="223" t="s">
        <v>160</v>
      </c>
      <c r="AU127" s="223" t="s">
        <v>83</v>
      </c>
      <c r="AY127" s="17" t="s">
        <v>159</v>
      </c>
      <c r="BE127" s="224">
        <f>IF(N127="základní",J127,0)</f>
        <v>0</v>
      </c>
      <c r="BF127" s="224">
        <f>IF(N127="snížená",J127,0)</f>
        <v>0</v>
      </c>
      <c r="BG127" s="224">
        <f>IF(N127="zákl. přenesená",J127,0)</f>
        <v>0</v>
      </c>
      <c r="BH127" s="224">
        <f>IF(N127="sníž. přenesená",J127,0)</f>
        <v>0</v>
      </c>
      <c r="BI127" s="224">
        <f>IF(N127="nulová",J127,0)</f>
        <v>0</v>
      </c>
      <c r="BJ127" s="17" t="s">
        <v>81</v>
      </c>
      <c r="BK127" s="224">
        <f>ROUND(I127*H127,2)</f>
        <v>0</v>
      </c>
      <c r="BL127" s="17" t="s">
        <v>115</v>
      </c>
      <c r="BM127" s="223" t="s">
        <v>959</v>
      </c>
    </row>
    <row r="128" s="2" customFormat="1">
      <c r="A128" s="38"/>
      <c r="B128" s="39"/>
      <c r="C128" s="40"/>
      <c r="D128" s="225" t="s">
        <v>166</v>
      </c>
      <c r="E128" s="40"/>
      <c r="F128" s="226" t="s">
        <v>960</v>
      </c>
      <c r="G128" s="40"/>
      <c r="H128" s="40"/>
      <c r="I128" s="227"/>
      <c r="J128" s="40"/>
      <c r="K128" s="40"/>
      <c r="L128" s="44"/>
      <c r="M128" s="228"/>
      <c r="N128" s="229"/>
      <c r="O128" s="84"/>
      <c r="P128" s="84"/>
      <c r="Q128" s="84"/>
      <c r="R128" s="84"/>
      <c r="S128" s="84"/>
      <c r="T128" s="85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T128" s="17" t="s">
        <v>166</v>
      </c>
      <c r="AU128" s="17" t="s">
        <v>83</v>
      </c>
    </row>
    <row r="129" s="2" customFormat="1">
      <c r="A129" s="38"/>
      <c r="B129" s="39"/>
      <c r="C129" s="40"/>
      <c r="D129" s="230" t="s">
        <v>168</v>
      </c>
      <c r="E129" s="40"/>
      <c r="F129" s="231" t="s">
        <v>961</v>
      </c>
      <c r="G129" s="40"/>
      <c r="H129" s="40"/>
      <c r="I129" s="227"/>
      <c r="J129" s="40"/>
      <c r="K129" s="40"/>
      <c r="L129" s="44"/>
      <c r="M129" s="228"/>
      <c r="N129" s="229"/>
      <c r="O129" s="84"/>
      <c r="P129" s="84"/>
      <c r="Q129" s="84"/>
      <c r="R129" s="84"/>
      <c r="S129" s="84"/>
      <c r="T129" s="85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T129" s="17" t="s">
        <v>168</v>
      </c>
      <c r="AU129" s="17" t="s">
        <v>83</v>
      </c>
    </row>
    <row r="130" s="13" customFormat="1">
      <c r="A130" s="13"/>
      <c r="B130" s="232"/>
      <c r="C130" s="233"/>
      <c r="D130" s="225" t="s">
        <v>170</v>
      </c>
      <c r="E130" s="234" t="s">
        <v>19</v>
      </c>
      <c r="F130" s="235" t="s">
        <v>962</v>
      </c>
      <c r="G130" s="233"/>
      <c r="H130" s="236">
        <v>31.949999999999999</v>
      </c>
      <c r="I130" s="237"/>
      <c r="J130" s="233"/>
      <c r="K130" s="233"/>
      <c r="L130" s="238"/>
      <c r="M130" s="239"/>
      <c r="N130" s="240"/>
      <c r="O130" s="240"/>
      <c r="P130" s="240"/>
      <c r="Q130" s="240"/>
      <c r="R130" s="240"/>
      <c r="S130" s="240"/>
      <c r="T130" s="241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42" t="s">
        <v>170</v>
      </c>
      <c r="AU130" s="242" t="s">
        <v>83</v>
      </c>
      <c r="AV130" s="13" t="s">
        <v>83</v>
      </c>
      <c r="AW130" s="13" t="s">
        <v>34</v>
      </c>
      <c r="AX130" s="13" t="s">
        <v>73</v>
      </c>
      <c r="AY130" s="242" t="s">
        <v>159</v>
      </c>
    </row>
    <row r="131" s="13" customFormat="1">
      <c r="A131" s="13"/>
      <c r="B131" s="232"/>
      <c r="C131" s="233"/>
      <c r="D131" s="225" t="s">
        <v>170</v>
      </c>
      <c r="E131" s="234" t="s">
        <v>19</v>
      </c>
      <c r="F131" s="235" t="s">
        <v>963</v>
      </c>
      <c r="G131" s="233"/>
      <c r="H131" s="236">
        <v>16</v>
      </c>
      <c r="I131" s="237"/>
      <c r="J131" s="233"/>
      <c r="K131" s="233"/>
      <c r="L131" s="238"/>
      <c r="M131" s="239"/>
      <c r="N131" s="240"/>
      <c r="O131" s="240"/>
      <c r="P131" s="240"/>
      <c r="Q131" s="240"/>
      <c r="R131" s="240"/>
      <c r="S131" s="240"/>
      <c r="T131" s="241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242" t="s">
        <v>170</v>
      </c>
      <c r="AU131" s="242" t="s">
        <v>83</v>
      </c>
      <c r="AV131" s="13" t="s">
        <v>83</v>
      </c>
      <c r="AW131" s="13" t="s">
        <v>34</v>
      </c>
      <c r="AX131" s="13" t="s">
        <v>73</v>
      </c>
      <c r="AY131" s="242" t="s">
        <v>159</v>
      </c>
    </row>
    <row r="132" s="2" customFormat="1" ht="16.5" customHeight="1">
      <c r="A132" s="38"/>
      <c r="B132" s="39"/>
      <c r="C132" s="212" t="s">
        <v>964</v>
      </c>
      <c r="D132" s="212" t="s">
        <v>160</v>
      </c>
      <c r="E132" s="213" t="s">
        <v>186</v>
      </c>
      <c r="F132" s="214" t="s">
        <v>187</v>
      </c>
      <c r="G132" s="215" t="s">
        <v>174</v>
      </c>
      <c r="H132" s="216">
        <v>887.46000000000004</v>
      </c>
      <c r="I132" s="217"/>
      <c r="J132" s="218">
        <f>ROUND(I132*H132,2)</f>
        <v>0</v>
      </c>
      <c r="K132" s="214" t="s">
        <v>164</v>
      </c>
      <c r="L132" s="44"/>
      <c r="M132" s="219" t="s">
        <v>19</v>
      </c>
      <c r="N132" s="220" t="s">
        <v>44</v>
      </c>
      <c r="O132" s="84"/>
      <c r="P132" s="221">
        <f>O132*H132</f>
        <v>0</v>
      </c>
      <c r="Q132" s="221">
        <v>0</v>
      </c>
      <c r="R132" s="221">
        <f>Q132*H132</f>
        <v>0</v>
      </c>
      <c r="S132" s="221">
        <v>0</v>
      </c>
      <c r="T132" s="222">
        <f>S132*H132</f>
        <v>0</v>
      </c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R132" s="223" t="s">
        <v>115</v>
      </c>
      <c r="AT132" s="223" t="s">
        <v>160</v>
      </c>
      <c r="AU132" s="223" t="s">
        <v>83</v>
      </c>
      <c r="AY132" s="17" t="s">
        <v>159</v>
      </c>
      <c r="BE132" s="224">
        <f>IF(N132="základní",J132,0)</f>
        <v>0</v>
      </c>
      <c r="BF132" s="224">
        <f>IF(N132="snížená",J132,0)</f>
        <v>0</v>
      </c>
      <c r="BG132" s="224">
        <f>IF(N132="zákl. přenesená",J132,0)</f>
        <v>0</v>
      </c>
      <c r="BH132" s="224">
        <f>IF(N132="sníž. přenesená",J132,0)</f>
        <v>0</v>
      </c>
      <c r="BI132" s="224">
        <f>IF(N132="nulová",J132,0)</f>
        <v>0</v>
      </c>
      <c r="BJ132" s="17" t="s">
        <v>81</v>
      </c>
      <c r="BK132" s="224">
        <f>ROUND(I132*H132,2)</f>
        <v>0</v>
      </c>
      <c r="BL132" s="17" t="s">
        <v>115</v>
      </c>
      <c r="BM132" s="223" t="s">
        <v>965</v>
      </c>
    </row>
    <row r="133" s="2" customFormat="1">
      <c r="A133" s="38"/>
      <c r="B133" s="39"/>
      <c r="C133" s="40"/>
      <c r="D133" s="225" t="s">
        <v>166</v>
      </c>
      <c r="E133" s="40"/>
      <c r="F133" s="226" t="s">
        <v>189</v>
      </c>
      <c r="G133" s="40"/>
      <c r="H133" s="40"/>
      <c r="I133" s="227"/>
      <c r="J133" s="40"/>
      <c r="K133" s="40"/>
      <c r="L133" s="44"/>
      <c r="M133" s="228"/>
      <c r="N133" s="229"/>
      <c r="O133" s="84"/>
      <c r="P133" s="84"/>
      <c r="Q133" s="84"/>
      <c r="R133" s="84"/>
      <c r="S133" s="84"/>
      <c r="T133" s="85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T133" s="17" t="s">
        <v>166</v>
      </c>
      <c r="AU133" s="17" t="s">
        <v>83</v>
      </c>
    </row>
    <row r="134" s="2" customFormat="1">
      <c r="A134" s="38"/>
      <c r="B134" s="39"/>
      <c r="C134" s="40"/>
      <c r="D134" s="230" t="s">
        <v>168</v>
      </c>
      <c r="E134" s="40"/>
      <c r="F134" s="231" t="s">
        <v>190</v>
      </c>
      <c r="G134" s="40"/>
      <c r="H134" s="40"/>
      <c r="I134" s="227"/>
      <c r="J134" s="40"/>
      <c r="K134" s="40"/>
      <c r="L134" s="44"/>
      <c r="M134" s="228"/>
      <c r="N134" s="229"/>
      <c r="O134" s="84"/>
      <c r="P134" s="84"/>
      <c r="Q134" s="84"/>
      <c r="R134" s="84"/>
      <c r="S134" s="84"/>
      <c r="T134" s="85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T134" s="17" t="s">
        <v>168</v>
      </c>
      <c r="AU134" s="17" t="s">
        <v>83</v>
      </c>
    </row>
    <row r="135" s="13" customFormat="1">
      <c r="A135" s="13"/>
      <c r="B135" s="232"/>
      <c r="C135" s="233"/>
      <c r="D135" s="225" t="s">
        <v>170</v>
      </c>
      <c r="E135" s="234" t="s">
        <v>19</v>
      </c>
      <c r="F135" s="235" t="s">
        <v>966</v>
      </c>
      <c r="G135" s="233"/>
      <c r="H135" s="236">
        <v>32.229999999999997</v>
      </c>
      <c r="I135" s="237"/>
      <c r="J135" s="233"/>
      <c r="K135" s="233"/>
      <c r="L135" s="238"/>
      <c r="M135" s="239"/>
      <c r="N135" s="240"/>
      <c r="O135" s="240"/>
      <c r="P135" s="240"/>
      <c r="Q135" s="240"/>
      <c r="R135" s="240"/>
      <c r="S135" s="240"/>
      <c r="T135" s="241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42" t="s">
        <v>170</v>
      </c>
      <c r="AU135" s="242" t="s">
        <v>83</v>
      </c>
      <c r="AV135" s="13" t="s">
        <v>83</v>
      </c>
      <c r="AW135" s="13" t="s">
        <v>34</v>
      </c>
      <c r="AX135" s="13" t="s">
        <v>73</v>
      </c>
      <c r="AY135" s="242" t="s">
        <v>159</v>
      </c>
    </row>
    <row r="136" s="13" customFormat="1">
      <c r="A136" s="13"/>
      <c r="B136" s="232"/>
      <c r="C136" s="233"/>
      <c r="D136" s="225" t="s">
        <v>170</v>
      </c>
      <c r="E136" s="234" t="s">
        <v>19</v>
      </c>
      <c r="F136" s="235" t="s">
        <v>967</v>
      </c>
      <c r="G136" s="233"/>
      <c r="H136" s="236">
        <v>128.91999999999999</v>
      </c>
      <c r="I136" s="237"/>
      <c r="J136" s="233"/>
      <c r="K136" s="233"/>
      <c r="L136" s="238"/>
      <c r="M136" s="239"/>
      <c r="N136" s="240"/>
      <c r="O136" s="240"/>
      <c r="P136" s="240"/>
      <c r="Q136" s="240"/>
      <c r="R136" s="240"/>
      <c r="S136" s="240"/>
      <c r="T136" s="241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42" t="s">
        <v>170</v>
      </c>
      <c r="AU136" s="242" t="s">
        <v>83</v>
      </c>
      <c r="AV136" s="13" t="s">
        <v>83</v>
      </c>
      <c r="AW136" s="13" t="s">
        <v>34</v>
      </c>
      <c r="AX136" s="13" t="s">
        <v>73</v>
      </c>
      <c r="AY136" s="242" t="s">
        <v>159</v>
      </c>
    </row>
    <row r="137" s="13" customFormat="1">
      <c r="A137" s="13"/>
      <c r="B137" s="232"/>
      <c r="C137" s="233"/>
      <c r="D137" s="225" t="s">
        <v>170</v>
      </c>
      <c r="E137" s="234" t="s">
        <v>19</v>
      </c>
      <c r="F137" s="235" t="s">
        <v>968</v>
      </c>
      <c r="G137" s="233"/>
      <c r="H137" s="236">
        <v>631.89999999999998</v>
      </c>
      <c r="I137" s="237"/>
      <c r="J137" s="233"/>
      <c r="K137" s="233"/>
      <c r="L137" s="238"/>
      <c r="M137" s="239"/>
      <c r="N137" s="240"/>
      <c r="O137" s="240"/>
      <c r="P137" s="240"/>
      <c r="Q137" s="240"/>
      <c r="R137" s="240"/>
      <c r="S137" s="240"/>
      <c r="T137" s="241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42" t="s">
        <v>170</v>
      </c>
      <c r="AU137" s="242" t="s">
        <v>83</v>
      </c>
      <c r="AV137" s="13" t="s">
        <v>83</v>
      </c>
      <c r="AW137" s="13" t="s">
        <v>34</v>
      </c>
      <c r="AX137" s="13" t="s">
        <v>73</v>
      </c>
      <c r="AY137" s="242" t="s">
        <v>159</v>
      </c>
    </row>
    <row r="138" s="13" customFormat="1">
      <c r="A138" s="13"/>
      <c r="B138" s="232"/>
      <c r="C138" s="233"/>
      <c r="D138" s="225" t="s">
        <v>170</v>
      </c>
      <c r="E138" s="234" t="s">
        <v>19</v>
      </c>
      <c r="F138" s="235" t="s">
        <v>969</v>
      </c>
      <c r="G138" s="233"/>
      <c r="H138" s="236">
        <v>46.460000000000001</v>
      </c>
      <c r="I138" s="237"/>
      <c r="J138" s="233"/>
      <c r="K138" s="233"/>
      <c r="L138" s="238"/>
      <c r="M138" s="239"/>
      <c r="N138" s="240"/>
      <c r="O138" s="240"/>
      <c r="P138" s="240"/>
      <c r="Q138" s="240"/>
      <c r="R138" s="240"/>
      <c r="S138" s="240"/>
      <c r="T138" s="241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42" t="s">
        <v>170</v>
      </c>
      <c r="AU138" s="242" t="s">
        <v>83</v>
      </c>
      <c r="AV138" s="13" t="s">
        <v>83</v>
      </c>
      <c r="AW138" s="13" t="s">
        <v>34</v>
      </c>
      <c r="AX138" s="13" t="s">
        <v>73</v>
      </c>
      <c r="AY138" s="242" t="s">
        <v>159</v>
      </c>
    </row>
    <row r="139" s="13" customFormat="1">
      <c r="A139" s="13"/>
      <c r="B139" s="232"/>
      <c r="C139" s="233"/>
      <c r="D139" s="225" t="s">
        <v>170</v>
      </c>
      <c r="E139" s="234" t="s">
        <v>19</v>
      </c>
      <c r="F139" s="235" t="s">
        <v>970</v>
      </c>
      <c r="G139" s="233"/>
      <c r="H139" s="236">
        <v>47.950000000000003</v>
      </c>
      <c r="I139" s="237"/>
      <c r="J139" s="233"/>
      <c r="K139" s="233"/>
      <c r="L139" s="238"/>
      <c r="M139" s="239"/>
      <c r="N139" s="240"/>
      <c r="O139" s="240"/>
      <c r="P139" s="240"/>
      <c r="Q139" s="240"/>
      <c r="R139" s="240"/>
      <c r="S139" s="240"/>
      <c r="T139" s="241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42" t="s">
        <v>170</v>
      </c>
      <c r="AU139" s="242" t="s">
        <v>83</v>
      </c>
      <c r="AV139" s="13" t="s">
        <v>83</v>
      </c>
      <c r="AW139" s="13" t="s">
        <v>34</v>
      </c>
      <c r="AX139" s="13" t="s">
        <v>73</v>
      </c>
      <c r="AY139" s="242" t="s">
        <v>159</v>
      </c>
    </row>
    <row r="140" s="2" customFormat="1" ht="21.75" customHeight="1">
      <c r="A140" s="38"/>
      <c r="B140" s="39"/>
      <c r="C140" s="212" t="s">
        <v>232</v>
      </c>
      <c r="D140" s="212" t="s">
        <v>160</v>
      </c>
      <c r="E140" s="213" t="s">
        <v>207</v>
      </c>
      <c r="F140" s="214" t="s">
        <v>208</v>
      </c>
      <c r="G140" s="215" t="s">
        <v>174</v>
      </c>
      <c r="H140" s="216">
        <v>32.229999999999997</v>
      </c>
      <c r="I140" s="217"/>
      <c r="J140" s="218">
        <f>ROUND(I140*H140,2)</f>
        <v>0</v>
      </c>
      <c r="K140" s="214" t="s">
        <v>164</v>
      </c>
      <c r="L140" s="44"/>
      <c r="M140" s="219" t="s">
        <v>19</v>
      </c>
      <c r="N140" s="220" t="s">
        <v>44</v>
      </c>
      <c r="O140" s="84"/>
      <c r="P140" s="221">
        <f>O140*H140</f>
        <v>0</v>
      </c>
      <c r="Q140" s="221">
        <v>0</v>
      </c>
      <c r="R140" s="221">
        <f>Q140*H140</f>
        <v>0</v>
      </c>
      <c r="S140" s="221">
        <v>0</v>
      </c>
      <c r="T140" s="222">
        <f>S140*H140</f>
        <v>0</v>
      </c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R140" s="223" t="s">
        <v>115</v>
      </c>
      <c r="AT140" s="223" t="s">
        <v>160</v>
      </c>
      <c r="AU140" s="223" t="s">
        <v>83</v>
      </c>
      <c r="AY140" s="17" t="s">
        <v>159</v>
      </c>
      <c r="BE140" s="224">
        <f>IF(N140="základní",J140,0)</f>
        <v>0</v>
      </c>
      <c r="BF140" s="224">
        <f>IF(N140="snížená",J140,0)</f>
        <v>0</v>
      </c>
      <c r="BG140" s="224">
        <f>IF(N140="zákl. přenesená",J140,0)</f>
        <v>0</v>
      </c>
      <c r="BH140" s="224">
        <f>IF(N140="sníž. přenesená",J140,0)</f>
        <v>0</v>
      </c>
      <c r="BI140" s="224">
        <f>IF(N140="nulová",J140,0)</f>
        <v>0</v>
      </c>
      <c r="BJ140" s="17" t="s">
        <v>81</v>
      </c>
      <c r="BK140" s="224">
        <f>ROUND(I140*H140,2)</f>
        <v>0</v>
      </c>
      <c r="BL140" s="17" t="s">
        <v>115</v>
      </c>
      <c r="BM140" s="223" t="s">
        <v>971</v>
      </c>
    </row>
    <row r="141" s="2" customFormat="1">
      <c r="A141" s="38"/>
      <c r="B141" s="39"/>
      <c r="C141" s="40"/>
      <c r="D141" s="225" t="s">
        <v>166</v>
      </c>
      <c r="E141" s="40"/>
      <c r="F141" s="226" t="s">
        <v>210</v>
      </c>
      <c r="G141" s="40"/>
      <c r="H141" s="40"/>
      <c r="I141" s="227"/>
      <c r="J141" s="40"/>
      <c r="K141" s="40"/>
      <c r="L141" s="44"/>
      <c r="M141" s="228"/>
      <c r="N141" s="229"/>
      <c r="O141" s="84"/>
      <c r="P141" s="84"/>
      <c r="Q141" s="84"/>
      <c r="R141" s="84"/>
      <c r="S141" s="84"/>
      <c r="T141" s="85"/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T141" s="17" t="s">
        <v>166</v>
      </c>
      <c r="AU141" s="17" t="s">
        <v>83</v>
      </c>
    </row>
    <row r="142" s="2" customFormat="1">
      <c r="A142" s="38"/>
      <c r="B142" s="39"/>
      <c r="C142" s="40"/>
      <c r="D142" s="230" t="s">
        <v>168</v>
      </c>
      <c r="E142" s="40"/>
      <c r="F142" s="231" t="s">
        <v>211</v>
      </c>
      <c r="G142" s="40"/>
      <c r="H142" s="40"/>
      <c r="I142" s="227"/>
      <c r="J142" s="40"/>
      <c r="K142" s="40"/>
      <c r="L142" s="44"/>
      <c r="M142" s="228"/>
      <c r="N142" s="229"/>
      <c r="O142" s="84"/>
      <c r="P142" s="84"/>
      <c r="Q142" s="84"/>
      <c r="R142" s="84"/>
      <c r="S142" s="84"/>
      <c r="T142" s="85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T142" s="17" t="s">
        <v>168</v>
      </c>
      <c r="AU142" s="17" t="s">
        <v>83</v>
      </c>
    </row>
    <row r="143" s="13" customFormat="1">
      <c r="A143" s="13"/>
      <c r="B143" s="232"/>
      <c r="C143" s="233"/>
      <c r="D143" s="225" t="s">
        <v>170</v>
      </c>
      <c r="E143" s="234" t="s">
        <v>19</v>
      </c>
      <c r="F143" s="235" t="s">
        <v>966</v>
      </c>
      <c r="G143" s="233"/>
      <c r="H143" s="236">
        <v>32.229999999999997</v>
      </c>
      <c r="I143" s="237"/>
      <c r="J143" s="233"/>
      <c r="K143" s="233"/>
      <c r="L143" s="238"/>
      <c r="M143" s="239"/>
      <c r="N143" s="240"/>
      <c r="O143" s="240"/>
      <c r="P143" s="240"/>
      <c r="Q143" s="240"/>
      <c r="R143" s="240"/>
      <c r="S143" s="240"/>
      <c r="T143" s="241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42" t="s">
        <v>170</v>
      </c>
      <c r="AU143" s="242" t="s">
        <v>83</v>
      </c>
      <c r="AV143" s="13" t="s">
        <v>83</v>
      </c>
      <c r="AW143" s="13" t="s">
        <v>34</v>
      </c>
      <c r="AX143" s="13" t="s">
        <v>73</v>
      </c>
      <c r="AY143" s="242" t="s">
        <v>159</v>
      </c>
    </row>
    <row r="144" s="2" customFormat="1" ht="24.15" customHeight="1">
      <c r="A144" s="38"/>
      <c r="B144" s="39"/>
      <c r="C144" s="212" t="s">
        <v>239</v>
      </c>
      <c r="D144" s="212" t="s">
        <v>160</v>
      </c>
      <c r="E144" s="213" t="s">
        <v>213</v>
      </c>
      <c r="F144" s="214" t="s">
        <v>214</v>
      </c>
      <c r="G144" s="215" t="s">
        <v>174</v>
      </c>
      <c r="H144" s="216">
        <v>837.98000000000002</v>
      </c>
      <c r="I144" s="217"/>
      <c r="J144" s="218">
        <f>ROUND(I144*H144,2)</f>
        <v>0</v>
      </c>
      <c r="K144" s="214" t="s">
        <v>164</v>
      </c>
      <c r="L144" s="44"/>
      <c r="M144" s="219" t="s">
        <v>19</v>
      </c>
      <c r="N144" s="220" t="s">
        <v>44</v>
      </c>
      <c r="O144" s="84"/>
      <c r="P144" s="221">
        <f>O144*H144</f>
        <v>0</v>
      </c>
      <c r="Q144" s="221">
        <v>0</v>
      </c>
      <c r="R144" s="221">
        <f>Q144*H144</f>
        <v>0</v>
      </c>
      <c r="S144" s="221">
        <v>0</v>
      </c>
      <c r="T144" s="222">
        <f>S144*H144</f>
        <v>0</v>
      </c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R144" s="223" t="s">
        <v>115</v>
      </c>
      <c r="AT144" s="223" t="s">
        <v>160</v>
      </c>
      <c r="AU144" s="223" t="s">
        <v>83</v>
      </c>
      <c r="AY144" s="17" t="s">
        <v>159</v>
      </c>
      <c r="BE144" s="224">
        <f>IF(N144="základní",J144,0)</f>
        <v>0</v>
      </c>
      <c r="BF144" s="224">
        <f>IF(N144="snížená",J144,0)</f>
        <v>0</v>
      </c>
      <c r="BG144" s="224">
        <f>IF(N144="zákl. přenesená",J144,0)</f>
        <v>0</v>
      </c>
      <c r="BH144" s="224">
        <f>IF(N144="sníž. přenesená",J144,0)</f>
        <v>0</v>
      </c>
      <c r="BI144" s="224">
        <f>IF(N144="nulová",J144,0)</f>
        <v>0</v>
      </c>
      <c r="BJ144" s="17" t="s">
        <v>81</v>
      </c>
      <c r="BK144" s="224">
        <f>ROUND(I144*H144,2)</f>
        <v>0</v>
      </c>
      <c r="BL144" s="17" t="s">
        <v>115</v>
      </c>
      <c r="BM144" s="223" t="s">
        <v>972</v>
      </c>
    </row>
    <row r="145" s="2" customFormat="1">
      <c r="A145" s="38"/>
      <c r="B145" s="39"/>
      <c r="C145" s="40"/>
      <c r="D145" s="225" t="s">
        <v>166</v>
      </c>
      <c r="E145" s="40"/>
      <c r="F145" s="226" t="s">
        <v>216</v>
      </c>
      <c r="G145" s="40"/>
      <c r="H145" s="40"/>
      <c r="I145" s="227"/>
      <c r="J145" s="40"/>
      <c r="K145" s="40"/>
      <c r="L145" s="44"/>
      <c r="M145" s="228"/>
      <c r="N145" s="229"/>
      <c r="O145" s="84"/>
      <c r="P145" s="84"/>
      <c r="Q145" s="84"/>
      <c r="R145" s="84"/>
      <c r="S145" s="84"/>
      <c r="T145" s="85"/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T145" s="17" t="s">
        <v>166</v>
      </c>
      <c r="AU145" s="17" t="s">
        <v>83</v>
      </c>
    </row>
    <row r="146" s="2" customFormat="1">
      <c r="A146" s="38"/>
      <c r="B146" s="39"/>
      <c r="C146" s="40"/>
      <c r="D146" s="230" t="s">
        <v>168</v>
      </c>
      <c r="E146" s="40"/>
      <c r="F146" s="231" t="s">
        <v>217</v>
      </c>
      <c r="G146" s="40"/>
      <c r="H146" s="40"/>
      <c r="I146" s="227"/>
      <c r="J146" s="40"/>
      <c r="K146" s="40"/>
      <c r="L146" s="44"/>
      <c r="M146" s="228"/>
      <c r="N146" s="229"/>
      <c r="O146" s="84"/>
      <c r="P146" s="84"/>
      <c r="Q146" s="84"/>
      <c r="R146" s="84"/>
      <c r="S146" s="84"/>
      <c r="T146" s="85"/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T146" s="17" t="s">
        <v>168</v>
      </c>
      <c r="AU146" s="17" t="s">
        <v>83</v>
      </c>
    </row>
    <row r="147" s="13" customFormat="1">
      <c r="A147" s="13"/>
      <c r="B147" s="232"/>
      <c r="C147" s="233"/>
      <c r="D147" s="225" t="s">
        <v>170</v>
      </c>
      <c r="E147" s="234" t="s">
        <v>19</v>
      </c>
      <c r="F147" s="235" t="s">
        <v>973</v>
      </c>
      <c r="G147" s="233"/>
      <c r="H147" s="236">
        <v>837.98000000000002</v>
      </c>
      <c r="I147" s="237"/>
      <c r="J147" s="233"/>
      <c r="K147" s="233"/>
      <c r="L147" s="238"/>
      <c r="M147" s="239"/>
      <c r="N147" s="240"/>
      <c r="O147" s="240"/>
      <c r="P147" s="240"/>
      <c r="Q147" s="240"/>
      <c r="R147" s="240"/>
      <c r="S147" s="240"/>
      <c r="T147" s="241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42" t="s">
        <v>170</v>
      </c>
      <c r="AU147" s="242" t="s">
        <v>83</v>
      </c>
      <c r="AV147" s="13" t="s">
        <v>83</v>
      </c>
      <c r="AW147" s="13" t="s">
        <v>34</v>
      </c>
      <c r="AX147" s="13" t="s">
        <v>73</v>
      </c>
      <c r="AY147" s="242" t="s">
        <v>159</v>
      </c>
    </row>
    <row r="148" s="2" customFormat="1" ht="21.75" customHeight="1">
      <c r="A148" s="38"/>
      <c r="B148" s="39"/>
      <c r="C148" s="212" t="s">
        <v>8</v>
      </c>
      <c r="D148" s="212" t="s">
        <v>160</v>
      </c>
      <c r="E148" s="213" t="s">
        <v>220</v>
      </c>
      <c r="F148" s="214" t="s">
        <v>221</v>
      </c>
      <c r="G148" s="215" t="s">
        <v>174</v>
      </c>
      <c r="H148" s="216">
        <v>260.79000000000002</v>
      </c>
      <c r="I148" s="217"/>
      <c r="J148" s="218">
        <f>ROUND(I148*H148,2)</f>
        <v>0</v>
      </c>
      <c r="K148" s="214" t="s">
        <v>164</v>
      </c>
      <c r="L148" s="44"/>
      <c r="M148" s="219" t="s">
        <v>19</v>
      </c>
      <c r="N148" s="220" t="s">
        <v>44</v>
      </c>
      <c r="O148" s="84"/>
      <c r="P148" s="221">
        <f>O148*H148</f>
        <v>0</v>
      </c>
      <c r="Q148" s="221">
        <v>0</v>
      </c>
      <c r="R148" s="221">
        <f>Q148*H148</f>
        <v>0</v>
      </c>
      <c r="S148" s="221">
        <v>0</v>
      </c>
      <c r="T148" s="222">
        <f>S148*H148</f>
        <v>0</v>
      </c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R148" s="223" t="s">
        <v>115</v>
      </c>
      <c r="AT148" s="223" t="s">
        <v>160</v>
      </c>
      <c r="AU148" s="223" t="s">
        <v>83</v>
      </c>
      <c r="AY148" s="17" t="s">
        <v>159</v>
      </c>
      <c r="BE148" s="224">
        <f>IF(N148="základní",J148,0)</f>
        <v>0</v>
      </c>
      <c r="BF148" s="224">
        <f>IF(N148="snížená",J148,0)</f>
        <v>0</v>
      </c>
      <c r="BG148" s="224">
        <f>IF(N148="zákl. přenesená",J148,0)</f>
        <v>0</v>
      </c>
      <c r="BH148" s="224">
        <f>IF(N148="sníž. přenesená",J148,0)</f>
        <v>0</v>
      </c>
      <c r="BI148" s="224">
        <f>IF(N148="nulová",J148,0)</f>
        <v>0</v>
      </c>
      <c r="BJ148" s="17" t="s">
        <v>81</v>
      </c>
      <c r="BK148" s="224">
        <f>ROUND(I148*H148,2)</f>
        <v>0</v>
      </c>
      <c r="BL148" s="17" t="s">
        <v>115</v>
      </c>
      <c r="BM148" s="223" t="s">
        <v>974</v>
      </c>
    </row>
    <row r="149" s="2" customFormat="1">
      <c r="A149" s="38"/>
      <c r="B149" s="39"/>
      <c r="C149" s="40"/>
      <c r="D149" s="225" t="s">
        <v>166</v>
      </c>
      <c r="E149" s="40"/>
      <c r="F149" s="226" t="s">
        <v>223</v>
      </c>
      <c r="G149" s="40"/>
      <c r="H149" s="40"/>
      <c r="I149" s="227"/>
      <c r="J149" s="40"/>
      <c r="K149" s="40"/>
      <c r="L149" s="44"/>
      <c r="M149" s="228"/>
      <c r="N149" s="229"/>
      <c r="O149" s="84"/>
      <c r="P149" s="84"/>
      <c r="Q149" s="84"/>
      <c r="R149" s="84"/>
      <c r="S149" s="84"/>
      <c r="T149" s="85"/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T149" s="17" t="s">
        <v>166</v>
      </c>
      <c r="AU149" s="17" t="s">
        <v>83</v>
      </c>
    </row>
    <row r="150" s="2" customFormat="1">
      <c r="A150" s="38"/>
      <c r="B150" s="39"/>
      <c r="C150" s="40"/>
      <c r="D150" s="230" t="s">
        <v>168</v>
      </c>
      <c r="E150" s="40"/>
      <c r="F150" s="231" t="s">
        <v>224</v>
      </c>
      <c r="G150" s="40"/>
      <c r="H150" s="40"/>
      <c r="I150" s="227"/>
      <c r="J150" s="40"/>
      <c r="K150" s="40"/>
      <c r="L150" s="44"/>
      <c r="M150" s="228"/>
      <c r="N150" s="229"/>
      <c r="O150" s="84"/>
      <c r="P150" s="84"/>
      <c r="Q150" s="84"/>
      <c r="R150" s="84"/>
      <c r="S150" s="84"/>
      <c r="T150" s="85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T150" s="17" t="s">
        <v>168</v>
      </c>
      <c r="AU150" s="17" t="s">
        <v>83</v>
      </c>
    </row>
    <row r="151" s="13" customFormat="1">
      <c r="A151" s="13"/>
      <c r="B151" s="232"/>
      <c r="C151" s="233"/>
      <c r="D151" s="225" t="s">
        <v>170</v>
      </c>
      <c r="E151" s="234" t="s">
        <v>19</v>
      </c>
      <c r="F151" s="235" t="s">
        <v>975</v>
      </c>
      <c r="G151" s="233"/>
      <c r="H151" s="236">
        <v>260.79000000000002</v>
      </c>
      <c r="I151" s="237"/>
      <c r="J151" s="233"/>
      <c r="K151" s="233"/>
      <c r="L151" s="238"/>
      <c r="M151" s="239"/>
      <c r="N151" s="240"/>
      <c r="O151" s="240"/>
      <c r="P151" s="240"/>
      <c r="Q151" s="240"/>
      <c r="R151" s="240"/>
      <c r="S151" s="240"/>
      <c r="T151" s="241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42" t="s">
        <v>170</v>
      </c>
      <c r="AU151" s="242" t="s">
        <v>83</v>
      </c>
      <c r="AV151" s="13" t="s">
        <v>83</v>
      </c>
      <c r="AW151" s="13" t="s">
        <v>34</v>
      </c>
      <c r="AX151" s="13" t="s">
        <v>73</v>
      </c>
      <c r="AY151" s="242" t="s">
        <v>159</v>
      </c>
    </row>
    <row r="152" s="2" customFormat="1" ht="24.15" customHeight="1">
      <c r="A152" s="38"/>
      <c r="B152" s="39"/>
      <c r="C152" s="212" t="s">
        <v>253</v>
      </c>
      <c r="D152" s="212" t="s">
        <v>160</v>
      </c>
      <c r="E152" s="213" t="s">
        <v>226</v>
      </c>
      <c r="F152" s="214" t="s">
        <v>227</v>
      </c>
      <c r="G152" s="215" t="s">
        <v>174</v>
      </c>
      <c r="H152" s="216">
        <v>6780.54</v>
      </c>
      <c r="I152" s="217"/>
      <c r="J152" s="218">
        <f>ROUND(I152*H152,2)</f>
        <v>0</v>
      </c>
      <c r="K152" s="214" t="s">
        <v>164</v>
      </c>
      <c r="L152" s="44"/>
      <c r="M152" s="219" t="s">
        <v>19</v>
      </c>
      <c r="N152" s="220" t="s">
        <v>44</v>
      </c>
      <c r="O152" s="84"/>
      <c r="P152" s="221">
        <f>O152*H152</f>
        <v>0</v>
      </c>
      <c r="Q152" s="221">
        <v>0</v>
      </c>
      <c r="R152" s="221">
        <f>Q152*H152</f>
        <v>0</v>
      </c>
      <c r="S152" s="221">
        <v>0</v>
      </c>
      <c r="T152" s="222">
        <f>S152*H152</f>
        <v>0</v>
      </c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R152" s="223" t="s">
        <v>115</v>
      </c>
      <c r="AT152" s="223" t="s">
        <v>160</v>
      </c>
      <c r="AU152" s="223" t="s">
        <v>83</v>
      </c>
      <c r="AY152" s="17" t="s">
        <v>159</v>
      </c>
      <c r="BE152" s="224">
        <f>IF(N152="základní",J152,0)</f>
        <v>0</v>
      </c>
      <c r="BF152" s="224">
        <f>IF(N152="snížená",J152,0)</f>
        <v>0</v>
      </c>
      <c r="BG152" s="224">
        <f>IF(N152="zákl. přenesená",J152,0)</f>
        <v>0</v>
      </c>
      <c r="BH152" s="224">
        <f>IF(N152="sníž. přenesená",J152,0)</f>
        <v>0</v>
      </c>
      <c r="BI152" s="224">
        <f>IF(N152="nulová",J152,0)</f>
        <v>0</v>
      </c>
      <c r="BJ152" s="17" t="s">
        <v>81</v>
      </c>
      <c r="BK152" s="224">
        <f>ROUND(I152*H152,2)</f>
        <v>0</v>
      </c>
      <c r="BL152" s="17" t="s">
        <v>115</v>
      </c>
      <c r="BM152" s="223" t="s">
        <v>976</v>
      </c>
    </row>
    <row r="153" s="2" customFormat="1">
      <c r="A153" s="38"/>
      <c r="B153" s="39"/>
      <c r="C153" s="40"/>
      <c r="D153" s="225" t="s">
        <v>166</v>
      </c>
      <c r="E153" s="40"/>
      <c r="F153" s="226" t="s">
        <v>229</v>
      </c>
      <c r="G153" s="40"/>
      <c r="H153" s="40"/>
      <c r="I153" s="227"/>
      <c r="J153" s="40"/>
      <c r="K153" s="40"/>
      <c r="L153" s="44"/>
      <c r="M153" s="228"/>
      <c r="N153" s="229"/>
      <c r="O153" s="84"/>
      <c r="P153" s="84"/>
      <c r="Q153" s="84"/>
      <c r="R153" s="84"/>
      <c r="S153" s="84"/>
      <c r="T153" s="85"/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T153" s="17" t="s">
        <v>166</v>
      </c>
      <c r="AU153" s="17" t="s">
        <v>83</v>
      </c>
    </row>
    <row r="154" s="2" customFormat="1">
      <c r="A154" s="38"/>
      <c r="B154" s="39"/>
      <c r="C154" s="40"/>
      <c r="D154" s="230" t="s">
        <v>168</v>
      </c>
      <c r="E154" s="40"/>
      <c r="F154" s="231" t="s">
        <v>230</v>
      </c>
      <c r="G154" s="40"/>
      <c r="H154" s="40"/>
      <c r="I154" s="227"/>
      <c r="J154" s="40"/>
      <c r="K154" s="40"/>
      <c r="L154" s="44"/>
      <c r="M154" s="228"/>
      <c r="N154" s="229"/>
      <c r="O154" s="84"/>
      <c r="P154" s="84"/>
      <c r="Q154" s="84"/>
      <c r="R154" s="84"/>
      <c r="S154" s="84"/>
      <c r="T154" s="85"/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T154" s="17" t="s">
        <v>168</v>
      </c>
      <c r="AU154" s="17" t="s">
        <v>83</v>
      </c>
    </row>
    <row r="155" s="13" customFormat="1">
      <c r="A155" s="13"/>
      <c r="B155" s="232"/>
      <c r="C155" s="233"/>
      <c r="D155" s="225" t="s">
        <v>170</v>
      </c>
      <c r="E155" s="234" t="s">
        <v>19</v>
      </c>
      <c r="F155" s="235" t="s">
        <v>977</v>
      </c>
      <c r="G155" s="233"/>
      <c r="H155" s="236">
        <v>6780.54</v>
      </c>
      <c r="I155" s="237"/>
      <c r="J155" s="233"/>
      <c r="K155" s="233"/>
      <c r="L155" s="238"/>
      <c r="M155" s="239"/>
      <c r="N155" s="240"/>
      <c r="O155" s="240"/>
      <c r="P155" s="240"/>
      <c r="Q155" s="240"/>
      <c r="R155" s="240"/>
      <c r="S155" s="240"/>
      <c r="T155" s="241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42" t="s">
        <v>170</v>
      </c>
      <c r="AU155" s="242" t="s">
        <v>83</v>
      </c>
      <c r="AV155" s="13" t="s">
        <v>83</v>
      </c>
      <c r="AW155" s="13" t="s">
        <v>34</v>
      </c>
      <c r="AX155" s="13" t="s">
        <v>73</v>
      </c>
      <c r="AY155" s="242" t="s">
        <v>159</v>
      </c>
    </row>
    <row r="156" s="2" customFormat="1" ht="16.5" customHeight="1">
      <c r="A156" s="38"/>
      <c r="B156" s="39"/>
      <c r="C156" s="212" t="s">
        <v>260</v>
      </c>
      <c r="D156" s="212" t="s">
        <v>160</v>
      </c>
      <c r="E156" s="213" t="s">
        <v>240</v>
      </c>
      <c r="F156" s="214" t="s">
        <v>241</v>
      </c>
      <c r="G156" s="215" t="s">
        <v>242</v>
      </c>
      <c r="H156" s="216">
        <v>351.62400000000002</v>
      </c>
      <c r="I156" s="217"/>
      <c r="J156" s="218">
        <f>ROUND(I156*H156,2)</f>
        <v>0</v>
      </c>
      <c r="K156" s="214" t="s">
        <v>164</v>
      </c>
      <c r="L156" s="44"/>
      <c r="M156" s="219" t="s">
        <v>19</v>
      </c>
      <c r="N156" s="220" t="s">
        <v>44</v>
      </c>
      <c r="O156" s="84"/>
      <c r="P156" s="221">
        <f>O156*H156</f>
        <v>0</v>
      </c>
      <c r="Q156" s="221">
        <v>0</v>
      </c>
      <c r="R156" s="221">
        <f>Q156*H156</f>
        <v>0</v>
      </c>
      <c r="S156" s="221">
        <v>0</v>
      </c>
      <c r="T156" s="222">
        <f>S156*H156</f>
        <v>0</v>
      </c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R156" s="223" t="s">
        <v>115</v>
      </c>
      <c r="AT156" s="223" t="s">
        <v>160</v>
      </c>
      <c r="AU156" s="223" t="s">
        <v>83</v>
      </c>
      <c r="AY156" s="17" t="s">
        <v>159</v>
      </c>
      <c r="BE156" s="224">
        <f>IF(N156="základní",J156,0)</f>
        <v>0</v>
      </c>
      <c r="BF156" s="224">
        <f>IF(N156="snížená",J156,0)</f>
        <v>0</v>
      </c>
      <c r="BG156" s="224">
        <f>IF(N156="zákl. přenesená",J156,0)</f>
        <v>0</v>
      </c>
      <c r="BH156" s="224">
        <f>IF(N156="sníž. přenesená",J156,0)</f>
        <v>0</v>
      </c>
      <c r="BI156" s="224">
        <f>IF(N156="nulová",J156,0)</f>
        <v>0</v>
      </c>
      <c r="BJ156" s="17" t="s">
        <v>81</v>
      </c>
      <c r="BK156" s="224">
        <f>ROUND(I156*H156,2)</f>
        <v>0</v>
      </c>
      <c r="BL156" s="17" t="s">
        <v>115</v>
      </c>
      <c r="BM156" s="223" t="s">
        <v>978</v>
      </c>
    </row>
    <row r="157" s="2" customFormat="1">
      <c r="A157" s="38"/>
      <c r="B157" s="39"/>
      <c r="C157" s="40"/>
      <c r="D157" s="225" t="s">
        <v>166</v>
      </c>
      <c r="E157" s="40"/>
      <c r="F157" s="226" t="s">
        <v>244</v>
      </c>
      <c r="G157" s="40"/>
      <c r="H157" s="40"/>
      <c r="I157" s="227"/>
      <c r="J157" s="40"/>
      <c r="K157" s="40"/>
      <c r="L157" s="44"/>
      <c r="M157" s="228"/>
      <c r="N157" s="229"/>
      <c r="O157" s="84"/>
      <c r="P157" s="84"/>
      <c r="Q157" s="84"/>
      <c r="R157" s="84"/>
      <c r="S157" s="84"/>
      <c r="T157" s="85"/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T157" s="17" t="s">
        <v>166</v>
      </c>
      <c r="AU157" s="17" t="s">
        <v>83</v>
      </c>
    </row>
    <row r="158" s="2" customFormat="1">
      <c r="A158" s="38"/>
      <c r="B158" s="39"/>
      <c r="C158" s="40"/>
      <c r="D158" s="230" t="s">
        <v>168</v>
      </c>
      <c r="E158" s="40"/>
      <c r="F158" s="231" t="s">
        <v>245</v>
      </c>
      <c r="G158" s="40"/>
      <c r="H158" s="40"/>
      <c r="I158" s="227"/>
      <c r="J158" s="40"/>
      <c r="K158" s="40"/>
      <c r="L158" s="44"/>
      <c r="M158" s="228"/>
      <c r="N158" s="229"/>
      <c r="O158" s="84"/>
      <c r="P158" s="84"/>
      <c r="Q158" s="84"/>
      <c r="R158" s="84"/>
      <c r="S158" s="84"/>
      <c r="T158" s="85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T158" s="17" t="s">
        <v>168</v>
      </c>
      <c r="AU158" s="17" t="s">
        <v>83</v>
      </c>
    </row>
    <row r="159" s="13" customFormat="1">
      <c r="A159" s="13"/>
      <c r="B159" s="232"/>
      <c r="C159" s="233"/>
      <c r="D159" s="225" t="s">
        <v>170</v>
      </c>
      <c r="E159" s="234" t="s">
        <v>19</v>
      </c>
      <c r="F159" s="235" t="s">
        <v>979</v>
      </c>
      <c r="G159" s="233"/>
      <c r="H159" s="236">
        <v>351.62400000000002</v>
      </c>
      <c r="I159" s="237"/>
      <c r="J159" s="233"/>
      <c r="K159" s="233"/>
      <c r="L159" s="238"/>
      <c r="M159" s="239"/>
      <c r="N159" s="240"/>
      <c r="O159" s="240"/>
      <c r="P159" s="240"/>
      <c r="Q159" s="240"/>
      <c r="R159" s="240"/>
      <c r="S159" s="240"/>
      <c r="T159" s="241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42" t="s">
        <v>170</v>
      </c>
      <c r="AU159" s="242" t="s">
        <v>83</v>
      </c>
      <c r="AV159" s="13" t="s">
        <v>83</v>
      </c>
      <c r="AW159" s="13" t="s">
        <v>34</v>
      </c>
      <c r="AX159" s="13" t="s">
        <v>73</v>
      </c>
      <c r="AY159" s="242" t="s">
        <v>159</v>
      </c>
    </row>
    <row r="160" s="2" customFormat="1" ht="16.5" customHeight="1">
      <c r="A160" s="38"/>
      <c r="B160" s="39"/>
      <c r="C160" s="212" t="s">
        <v>267</v>
      </c>
      <c r="D160" s="212" t="s">
        <v>160</v>
      </c>
      <c r="E160" s="213" t="s">
        <v>233</v>
      </c>
      <c r="F160" s="214" t="s">
        <v>234</v>
      </c>
      <c r="G160" s="215" t="s">
        <v>174</v>
      </c>
      <c r="H160" s="216">
        <v>2.1600000000000001</v>
      </c>
      <c r="I160" s="217"/>
      <c r="J160" s="218">
        <f>ROUND(I160*H160,2)</f>
        <v>0</v>
      </c>
      <c r="K160" s="214" t="s">
        <v>164</v>
      </c>
      <c r="L160" s="44"/>
      <c r="M160" s="219" t="s">
        <v>19</v>
      </c>
      <c r="N160" s="220" t="s">
        <v>44</v>
      </c>
      <c r="O160" s="84"/>
      <c r="P160" s="221">
        <f>O160*H160</f>
        <v>0</v>
      </c>
      <c r="Q160" s="221">
        <v>0</v>
      </c>
      <c r="R160" s="221">
        <f>Q160*H160</f>
        <v>0</v>
      </c>
      <c r="S160" s="221">
        <v>0</v>
      </c>
      <c r="T160" s="222">
        <f>S160*H160</f>
        <v>0</v>
      </c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R160" s="223" t="s">
        <v>115</v>
      </c>
      <c r="AT160" s="223" t="s">
        <v>160</v>
      </c>
      <c r="AU160" s="223" t="s">
        <v>83</v>
      </c>
      <c r="AY160" s="17" t="s">
        <v>159</v>
      </c>
      <c r="BE160" s="224">
        <f>IF(N160="základní",J160,0)</f>
        <v>0</v>
      </c>
      <c r="BF160" s="224">
        <f>IF(N160="snížená",J160,0)</f>
        <v>0</v>
      </c>
      <c r="BG160" s="224">
        <f>IF(N160="zákl. přenesená",J160,0)</f>
        <v>0</v>
      </c>
      <c r="BH160" s="224">
        <f>IF(N160="sníž. přenesená",J160,0)</f>
        <v>0</v>
      </c>
      <c r="BI160" s="224">
        <f>IF(N160="nulová",J160,0)</f>
        <v>0</v>
      </c>
      <c r="BJ160" s="17" t="s">
        <v>81</v>
      </c>
      <c r="BK160" s="224">
        <f>ROUND(I160*H160,2)</f>
        <v>0</v>
      </c>
      <c r="BL160" s="17" t="s">
        <v>115</v>
      </c>
      <c r="BM160" s="223" t="s">
        <v>980</v>
      </c>
    </row>
    <row r="161" s="2" customFormat="1">
      <c r="A161" s="38"/>
      <c r="B161" s="39"/>
      <c r="C161" s="40"/>
      <c r="D161" s="225" t="s">
        <v>166</v>
      </c>
      <c r="E161" s="40"/>
      <c r="F161" s="226" t="s">
        <v>236</v>
      </c>
      <c r="G161" s="40"/>
      <c r="H161" s="40"/>
      <c r="I161" s="227"/>
      <c r="J161" s="40"/>
      <c r="K161" s="40"/>
      <c r="L161" s="44"/>
      <c r="M161" s="228"/>
      <c r="N161" s="229"/>
      <c r="O161" s="84"/>
      <c r="P161" s="84"/>
      <c r="Q161" s="84"/>
      <c r="R161" s="84"/>
      <c r="S161" s="84"/>
      <c r="T161" s="85"/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T161" s="17" t="s">
        <v>166</v>
      </c>
      <c r="AU161" s="17" t="s">
        <v>83</v>
      </c>
    </row>
    <row r="162" s="2" customFormat="1">
      <c r="A162" s="38"/>
      <c r="B162" s="39"/>
      <c r="C162" s="40"/>
      <c r="D162" s="230" t="s">
        <v>168</v>
      </c>
      <c r="E162" s="40"/>
      <c r="F162" s="231" t="s">
        <v>237</v>
      </c>
      <c r="G162" s="40"/>
      <c r="H162" s="40"/>
      <c r="I162" s="227"/>
      <c r="J162" s="40"/>
      <c r="K162" s="40"/>
      <c r="L162" s="44"/>
      <c r="M162" s="228"/>
      <c r="N162" s="229"/>
      <c r="O162" s="84"/>
      <c r="P162" s="84"/>
      <c r="Q162" s="84"/>
      <c r="R162" s="84"/>
      <c r="S162" s="84"/>
      <c r="T162" s="85"/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T162" s="17" t="s">
        <v>168</v>
      </c>
      <c r="AU162" s="17" t="s">
        <v>83</v>
      </c>
    </row>
    <row r="163" s="13" customFormat="1">
      <c r="A163" s="13"/>
      <c r="B163" s="232"/>
      <c r="C163" s="233"/>
      <c r="D163" s="225" t="s">
        <v>170</v>
      </c>
      <c r="E163" s="234" t="s">
        <v>19</v>
      </c>
      <c r="F163" s="235" t="s">
        <v>956</v>
      </c>
      <c r="G163" s="233"/>
      <c r="H163" s="236">
        <v>2.1600000000000001</v>
      </c>
      <c r="I163" s="237"/>
      <c r="J163" s="233"/>
      <c r="K163" s="233"/>
      <c r="L163" s="238"/>
      <c r="M163" s="239"/>
      <c r="N163" s="240"/>
      <c r="O163" s="240"/>
      <c r="P163" s="240"/>
      <c r="Q163" s="240"/>
      <c r="R163" s="240"/>
      <c r="S163" s="240"/>
      <c r="T163" s="241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42" t="s">
        <v>170</v>
      </c>
      <c r="AU163" s="242" t="s">
        <v>83</v>
      </c>
      <c r="AV163" s="13" t="s">
        <v>83</v>
      </c>
      <c r="AW163" s="13" t="s">
        <v>34</v>
      </c>
      <c r="AX163" s="13" t="s">
        <v>73</v>
      </c>
      <c r="AY163" s="242" t="s">
        <v>159</v>
      </c>
    </row>
    <row r="164" s="2" customFormat="1" ht="16.5" customHeight="1">
      <c r="A164" s="38"/>
      <c r="B164" s="39"/>
      <c r="C164" s="212" t="s">
        <v>274</v>
      </c>
      <c r="D164" s="212" t="s">
        <v>160</v>
      </c>
      <c r="E164" s="213" t="s">
        <v>488</v>
      </c>
      <c r="F164" s="214" t="s">
        <v>489</v>
      </c>
      <c r="G164" s="215" t="s">
        <v>174</v>
      </c>
      <c r="H164" s="216">
        <v>675.38199999999995</v>
      </c>
      <c r="I164" s="217"/>
      <c r="J164" s="218">
        <f>ROUND(I164*H164,2)</f>
        <v>0</v>
      </c>
      <c r="K164" s="214" t="s">
        <v>164</v>
      </c>
      <c r="L164" s="44"/>
      <c r="M164" s="219" t="s">
        <v>19</v>
      </c>
      <c r="N164" s="220" t="s">
        <v>44</v>
      </c>
      <c r="O164" s="84"/>
      <c r="P164" s="221">
        <f>O164*H164</f>
        <v>0</v>
      </c>
      <c r="Q164" s="221">
        <v>0</v>
      </c>
      <c r="R164" s="221">
        <f>Q164*H164</f>
        <v>0</v>
      </c>
      <c r="S164" s="221">
        <v>0</v>
      </c>
      <c r="T164" s="222">
        <f>S164*H164</f>
        <v>0</v>
      </c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R164" s="223" t="s">
        <v>115</v>
      </c>
      <c r="AT164" s="223" t="s">
        <v>160</v>
      </c>
      <c r="AU164" s="223" t="s">
        <v>83</v>
      </c>
      <c r="AY164" s="17" t="s">
        <v>159</v>
      </c>
      <c r="BE164" s="224">
        <f>IF(N164="základní",J164,0)</f>
        <v>0</v>
      </c>
      <c r="BF164" s="224">
        <f>IF(N164="snížená",J164,0)</f>
        <v>0</v>
      </c>
      <c r="BG164" s="224">
        <f>IF(N164="zákl. přenesená",J164,0)</f>
        <v>0</v>
      </c>
      <c r="BH164" s="224">
        <f>IF(N164="sníž. přenesená",J164,0)</f>
        <v>0</v>
      </c>
      <c r="BI164" s="224">
        <f>IF(N164="nulová",J164,0)</f>
        <v>0</v>
      </c>
      <c r="BJ164" s="17" t="s">
        <v>81</v>
      </c>
      <c r="BK164" s="224">
        <f>ROUND(I164*H164,2)</f>
        <v>0</v>
      </c>
      <c r="BL164" s="17" t="s">
        <v>115</v>
      </c>
      <c r="BM164" s="223" t="s">
        <v>981</v>
      </c>
    </row>
    <row r="165" s="2" customFormat="1">
      <c r="A165" s="38"/>
      <c r="B165" s="39"/>
      <c r="C165" s="40"/>
      <c r="D165" s="225" t="s">
        <v>166</v>
      </c>
      <c r="E165" s="40"/>
      <c r="F165" s="226" t="s">
        <v>491</v>
      </c>
      <c r="G165" s="40"/>
      <c r="H165" s="40"/>
      <c r="I165" s="227"/>
      <c r="J165" s="40"/>
      <c r="K165" s="40"/>
      <c r="L165" s="44"/>
      <c r="M165" s="228"/>
      <c r="N165" s="229"/>
      <c r="O165" s="84"/>
      <c r="P165" s="84"/>
      <c r="Q165" s="84"/>
      <c r="R165" s="84"/>
      <c r="S165" s="84"/>
      <c r="T165" s="85"/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T165" s="17" t="s">
        <v>166</v>
      </c>
      <c r="AU165" s="17" t="s">
        <v>83</v>
      </c>
    </row>
    <row r="166" s="2" customFormat="1">
      <c r="A166" s="38"/>
      <c r="B166" s="39"/>
      <c r="C166" s="40"/>
      <c r="D166" s="230" t="s">
        <v>168</v>
      </c>
      <c r="E166" s="40"/>
      <c r="F166" s="231" t="s">
        <v>492</v>
      </c>
      <c r="G166" s="40"/>
      <c r="H166" s="40"/>
      <c r="I166" s="227"/>
      <c r="J166" s="40"/>
      <c r="K166" s="40"/>
      <c r="L166" s="44"/>
      <c r="M166" s="228"/>
      <c r="N166" s="229"/>
      <c r="O166" s="84"/>
      <c r="P166" s="84"/>
      <c r="Q166" s="84"/>
      <c r="R166" s="84"/>
      <c r="S166" s="84"/>
      <c r="T166" s="85"/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T166" s="17" t="s">
        <v>168</v>
      </c>
      <c r="AU166" s="17" t="s">
        <v>83</v>
      </c>
    </row>
    <row r="167" s="13" customFormat="1">
      <c r="A167" s="13"/>
      <c r="B167" s="232"/>
      <c r="C167" s="233"/>
      <c r="D167" s="225" t="s">
        <v>170</v>
      </c>
      <c r="E167" s="234" t="s">
        <v>19</v>
      </c>
      <c r="F167" s="235" t="s">
        <v>982</v>
      </c>
      <c r="G167" s="233"/>
      <c r="H167" s="236">
        <v>656.75999999999999</v>
      </c>
      <c r="I167" s="237"/>
      <c r="J167" s="233"/>
      <c r="K167" s="233"/>
      <c r="L167" s="238"/>
      <c r="M167" s="239"/>
      <c r="N167" s="240"/>
      <c r="O167" s="240"/>
      <c r="P167" s="240"/>
      <c r="Q167" s="240"/>
      <c r="R167" s="240"/>
      <c r="S167" s="240"/>
      <c r="T167" s="241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42" t="s">
        <v>170</v>
      </c>
      <c r="AU167" s="242" t="s">
        <v>83</v>
      </c>
      <c r="AV167" s="13" t="s">
        <v>83</v>
      </c>
      <c r="AW167" s="13" t="s">
        <v>34</v>
      </c>
      <c r="AX167" s="13" t="s">
        <v>73</v>
      </c>
      <c r="AY167" s="242" t="s">
        <v>159</v>
      </c>
    </row>
    <row r="168" s="13" customFormat="1">
      <c r="A168" s="13"/>
      <c r="B168" s="232"/>
      <c r="C168" s="233"/>
      <c r="D168" s="225" t="s">
        <v>170</v>
      </c>
      <c r="E168" s="234" t="s">
        <v>19</v>
      </c>
      <c r="F168" s="235" t="s">
        <v>983</v>
      </c>
      <c r="G168" s="233"/>
      <c r="H168" s="236">
        <v>4.2220000000000004</v>
      </c>
      <c r="I168" s="237"/>
      <c r="J168" s="233"/>
      <c r="K168" s="233"/>
      <c r="L168" s="238"/>
      <c r="M168" s="239"/>
      <c r="N168" s="240"/>
      <c r="O168" s="240"/>
      <c r="P168" s="240"/>
      <c r="Q168" s="240"/>
      <c r="R168" s="240"/>
      <c r="S168" s="240"/>
      <c r="T168" s="241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42" t="s">
        <v>170</v>
      </c>
      <c r="AU168" s="242" t="s">
        <v>83</v>
      </c>
      <c r="AV168" s="13" t="s">
        <v>83</v>
      </c>
      <c r="AW168" s="13" t="s">
        <v>34</v>
      </c>
      <c r="AX168" s="13" t="s">
        <v>73</v>
      </c>
      <c r="AY168" s="242" t="s">
        <v>159</v>
      </c>
    </row>
    <row r="169" s="13" customFormat="1">
      <c r="A169" s="13"/>
      <c r="B169" s="232"/>
      <c r="C169" s="233"/>
      <c r="D169" s="225" t="s">
        <v>170</v>
      </c>
      <c r="E169" s="234" t="s">
        <v>19</v>
      </c>
      <c r="F169" s="235" t="s">
        <v>984</v>
      </c>
      <c r="G169" s="233"/>
      <c r="H169" s="236">
        <v>9.9199999999999999</v>
      </c>
      <c r="I169" s="237"/>
      <c r="J169" s="233"/>
      <c r="K169" s="233"/>
      <c r="L169" s="238"/>
      <c r="M169" s="239"/>
      <c r="N169" s="240"/>
      <c r="O169" s="240"/>
      <c r="P169" s="240"/>
      <c r="Q169" s="240"/>
      <c r="R169" s="240"/>
      <c r="S169" s="240"/>
      <c r="T169" s="241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42" t="s">
        <v>170</v>
      </c>
      <c r="AU169" s="242" t="s">
        <v>83</v>
      </c>
      <c r="AV169" s="13" t="s">
        <v>83</v>
      </c>
      <c r="AW169" s="13" t="s">
        <v>34</v>
      </c>
      <c r="AX169" s="13" t="s">
        <v>73</v>
      </c>
      <c r="AY169" s="242" t="s">
        <v>159</v>
      </c>
    </row>
    <row r="170" s="13" customFormat="1">
      <c r="A170" s="13"/>
      <c r="B170" s="232"/>
      <c r="C170" s="233"/>
      <c r="D170" s="225" t="s">
        <v>170</v>
      </c>
      <c r="E170" s="234" t="s">
        <v>19</v>
      </c>
      <c r="F170" s="235" t="s">
        <v>985</v>
      </c>
      <c r="G170" s="233"/>
      <c r="H170" s="236">
        <v>4.4800000000000004</v>
      </c>
      <c r="I170" s="237"/>
      <c r="J170" s="233"/>
      <c r="K170" s="233"/>
      <c r="L170" s="238"/>
      <c r="M170" s="239"/>
      <c r="N170" s="240"/>
      <c r="O170" s="240"/>
      <c r="P170" s="240"/>
      <c r="Q170" s="240"/>
      <c r="R170" s="240"/>
      <c r="S170" s="240"/>
      <c r="T170" s="241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42" t="s">
        <v>170</v>
      </c>
      <c r="AU170" s="242" t="s">
        <v>83</v>
      </c>
      <c r="AV170" s="13" t="s">
        <v>83</v>
      </c>
      <c r="AW170" s="13" t="s">
        <v>34</v>
      </c>
      <c r="AX170" s="13" t="s">
        <v>73</v>
      </c>
      <c r="AY170" s="242" t="s">
        <v>159</v>
      </c>
    </row>
    <row r="171" s="2" customFormat="1" ht="16.5" customHeight="1">
      <c r="A171" s="38"/>
      <c r="B171" s="39"/>
      <c r="C171" s="212" t="s">
        <v>282</v>
      </c>
      <c r="D171" s="212" t="s">
        <v>160</v>
      </c>
      <c r="E171" s="213" t="s">
        <v>495</v>
      </c>
      <c r="F171" s="214" t="s">
        <v>496</v>
      </c>
      <c r="G171" s="215" t="s">
        <v>174</v>
      </c>
      <c r="H171" s="216">
        <v>71.712000000000003</v>
      </c>
      <c r="I171" s="217"/>
      <c r="J171" s="218">
        <f>ROUND(I171*H171,2)</f>
        <v>0</v>
      </c>
      <c r="K171" s="214" t="s">
        <v>164</v>
      </c>
      <c r="L171" s="44"/>
      <c r="M171" s="219" t="s">
        <v>19</v>
      </c>
      <c r="N171" s="220" t="s">
        <v>44</v>
      </c>
      <c r="O171" s="84"/>
      <c r="P171" s="221">
        <f>O171*H171</f>
        <v>0</v>
      </c>
      <c r="Q171" s="221">
        <v>0</v>
      </c>
      <c r="R171" s="221">
        <f>Q171*H171</f>
        <v>0</v>
      </c>
      <c r="S171" s="221">
        <v>0</v>
      </c>
      <c r="T171" s="222">
        <f>S171*H171</f>
        <v>0</v>
      </c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R171" s="223" t="s">
        <v>115</v>
      </c>
      <c r="AT171" s="223" t="s">
        <v>160</v>
      </c>
      <c r="AU171" s="223" t="s">
        <v>83</v>
      </c>
      <c r="AY171" s="17" t="s">
        <v>159</v>
      </c>
      <c r="BE171" s="224">
        <f>IF(N171="základní",J171,0)</f>
        <v>0</v>
      </c>
      <c r="BF171" s="224">
        <f>IF(N171="snížená",J171,0)</f>
        <v>0</v>
      </c>
      <c r="BG171" s="224">
        <f>IF(N171="zákl. přenesená",J171,0)</f>
        <v>0</v>
      </c>
      <c r="BH171" s="224">
        <f>IF(N171="sníž. přenesená",J171,0)</f>
        <v>0</v>
      </c>
      <c r="BI171" s="224">
        <f>IF(N171="nulová",J171,0)</f>
        <v>0</v>
      </c>
      <c r="BJ171" s="17" t="s">
        <v>81</v>
      </c>
      <c r="BK171" s="224">
        <f>ROUND(I171*H171,2)</f>
        <v>0</v>
      </c>
      <c r="BL171" s="17" t="s">
        <v>115</v>
      </c>
      <c r="BM171" s="223" t="s">
        <v>986</v>
      </c>
    </row>
    <row r="172" s="2" customFormat="1">
      <c r="A172" s="38"/>
      <c r="B172" s="39"/>
      <c r="C172" s="40"/>
      <c r="D172" s="225" t="s">
        <v>166</v>
      </c>
      <c r="E172" s="40"/>
      <c r="F172" s="226" t="s">
        <v>498</v>
      </c>
      <c r="G172" s="40"/>
      <c r="H172" s="40"/>
      <c r="I172" s="227"/>
      <c r="J172" s="40"/>
      <c r="K172" s="40"/>
      <c r="L172" s="44"/>
      <c r="M172" s="228"/>
      <c r="N172" s="229"/>
      <c r="O172" s="84"/>
      <c r="P172" s="84"/>
      <c r="Q172" s="84"/>
      <c r="R172" s="84"/>
      <c r="S172" s="84"/>
      <c r="T172" s="85"/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T172" s="17" t="s">
        <v>166</v>
      </c>
      <c r="AU172" s="17" t="s">
        <v>83</v>
      </c>
    </row>
    <row r="173" s="2" customFormat="1">
      <c r="A173" s="38"/>
      <c r="B173" s="39"/>
      <c r="C173" s="40"/>
      <c r="D173" s="230" t="s">
        <v>168</v>
      </c>
      <c r="E173" s="40"/>
      <c r="F173" s="231" t="s">
        <v>499</v>
      </c>
      <c r="G173" s="40"/>
      <c r="H173" s="40"/>
      <c r="I173" s="227"/>
      <c r="J173" s="40"/>
      <c r="K173" s="40"/>
      <c r="L173" s="44"/>
      <c r="M173" s="228"/>
      <c r="N173" s="229"/>
      <c r="O173" s="84"/>
      <c r="P173" s="84"/>
      <c r="Q173" s="84"/>
      <c r="R173" s="84"/>
      <c r="S173" s="84"/>
      <c r="T173" s="85"/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T173" s="17" t="s">
        <v>168</v>
      </c>
      <c r="AU173" s="17" t="s">
        <v>83</v>
      </c>
    </row>
    <row r="174" s="13" customFormat="1">
      <c r="A174" s="13"/>
      <c r="B174" s="232"/>
      <c r="C174" s="233"/>
      <c r="D174" s="225" t="s">
        <v>170</v>
      </c>
      <c r="E174" s="234" t="s">
        <v>19</v>
      </c>
      <c r="F174" s="235" t="s">
        <v>987</v>
      </c>
      <c r="G174" s="233"/>
      <c r="H174" s="236">
        <v>51.911999999999999</v>
      </c>
      <c r="I174" s="237"/>
      <c r="J174" s="233"/>
      <c r="K174" s="233"/>
      <c r="L174" s="238"/>
      <c r="M174" s="239"/>
      <c r="N174" s="240"/>
      <c r="O174" s="240"/>
      <c r="P174" s="240"/>
      <c r="Q174" s="240"/>
      <c r="R174" s="240"/>
      <c r="S174" s="240"/>
      <c r="T174" s="241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242" t="s">
        <v>170</v>
      </c>
      <c r="AU174" s="242" t="s">
        <v>83</v>
      </c>
      <c r="AV174" s="13" t="s">
        <v>83</v>
      </c>
      <c r="AW174" s="13" t="s">
        <v>34</v>
      </c>
      <c r="AX174" s="13" t="s">
        <v>73</v>
      </c>
      <c r="AY174" s="242" t="s">
        <v>159</v>
      </c>
    </row>
    <row r="175" s="13" customFormat="1">
      <c r="A175" s="13"/>
      <c r="B175" s="232"/>
      <c r="C175" s="233"/>
      <c r="D175" s="225" t="s">
        <v>170</v>
      </c>
      <c r="E175" s="234" t="s">
        <v>19</v>
      </c>
      <c r="F175" s="235" t="s">
        <v>988</v>
      </c>
      <c r="G175" s="233"/>
      <c r="H175" s="236">
        <v>19.800000000000001</v>
      </c>
      <c r="I175" s="237"/>
      <c r="J175" s="233"/>
      <c r="K175" s="233"/>
      <c r="L175" s="238"/>
      <c r="M175" s="239"/>
      <c r="N175" s="240"/>
      <c r="O175" s="240"/>
      <c r="P175" s="240"/>
      <c r="Q175" s="240"/>
      <c r="R175" s="240"/>
      <c r="S175" s="240"/>
      <c r="T175" s="241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42" t="s">
        <v>170</v>
      </c>
      <c r="AU175" s="242" t="s">
        <v>83</v>
      </c>
      <c r="AV175" s="13" t="s">
        <v>83</v>
      </c>
      <c r="AW175" s="13" t="s">
        <v>34</v>
      </c>
      <c r="AX175" s="13" t="s">
        <v>73</v>
      </c>
      <c r="AY175" s="242" t="s">
        <v>159</v>
      </c>
    </row>
    <row r="176" s="2" customFormat="1" ht="16.5" customHeight="1">
      <c r="A176" s="38"/>
      <c r="B176" s="39"/>
      <c r="C176" s="247" t="s">
        <v>289</v>
      </c>
      <c r="D176" s="247" t="s">
        <v>434</v>
      </c>
      <c r="E176" s="248" t="s">
        <v>503</v>
      </c>
      <c r="F176" s="249" t="s">
        <v>504</v>
      </c>
      <c r="G176" s="250" t="s">
        <v>242</v>
      </c>
      <c r="H176" s="251">
        <v>192.547</v>
      </c>
      <c r="I176" s="252"/>
      <c r="J176" s="253">
        <f>ROUND(I176*H176,2)</f>
        <v>0</v>
      </c>
      <c r="K176" s="249" t="s">
        <v>164</v>
      </c>
      <c r="L176" s="254"/>
      <c r="M176" s="255" t="s">
        <v>19</v>
      </c>
      <c r="N176" s="256" t="s">
        <v>44</v>
      </c>
      <c r="O176" s="84"/>
      <c r="P176" s="221">
        <f>O176*H176</f>
        <v>0</v>
      </c>
      <c r="Q176" s="221">
        <v>1</v>
      </c>
      <c r="R176" s="221">
        <f>Q176*H176</f>
        <v>192.547</v>
      </c>
      <c r="S176" s="221">
        <v>0</v>
      </c>
      <c r="T176" s="222">
        <f>S176*H176</f>
        <v>0</v>
      </c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R176" s="223" t="s">
        <v>219</v>
      </c>
      <c r="AT176" s="223" t="s">
        <v>434</v>
      </c>
      <c r="AU176" s="223" t="s">
        <v>83</v>
      </c>
      <c r="AY176" s="17" t="s">
        <v>159</v>
      </c>
      <c r="BE176" s="224">
        <f>IF(N176="základní",J176,0)</f>
        <v>0</v>
      </c>
      <c r="BF176" s="224">
        <f>IF(N176="snížená",J176,0)</f>
        <v>0</v>
      </c>
      <c r="BG176" s="224">
        <f>IF(N176="zákl. přenesená",J176,0)</f>
        <v>0</v>
      </c>
      <c r="BH176" s="224">
        <f>IF(N176="sníž. přenesená",J176,0)</f>
        <v>0</v>
      </c>
      <c r="BI176" s="224">
        <f>IF(N176="nulová",J176,0)</f>
        <v>0</v>
      </c>
      <c r="BJ176" s="17" t="s">
        <v>81</v>
      </c>
      <c r="BK176" s="224">
        <f>ROUND(I176*H176,2)</f>
        <v>0</v>
      </c>
      <c r="BL176" s="17" t="s">
        <v>115</v>
      </c>
      <c r="BM176" s="223" t="s">
        <v>989</v>
      </c>
    </row>
    <row r="177" s="2" customFormat="1">
      <c r="A177" s="38"/>
      <c r="B177" s="39"/>
      <c r="C177" s="40"/>
      <c r="D177" s="225" t="s">
        <v>166</v>
      </c>
      <c r="E177" s="40"/>
      <c r="F177" s="226" t="s">
        <v>504</v>
      </c>
      <c r="G177" s="40"/>
      <c r="H177" s="40"/>
      <c r="I177" s="227"/>
      <c r="J177" s="40"/>
      <c r="K177" s="40"/>
      <c r="L177" s="44"/>
      <c r="M177" s="228"/>
      <c r="N177" s="229"/>
      <c r="O177" s="84"/>
      <c r="P177" s="84"/>
      <c r="Q177" s="84"/>
      <c r="R177" s="84"/>
      <c r="S177" s="84"/>
      <c r="T177" s="85"/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T177" s="17" t="s">
        <v>166</v>
      </c>
      <c r="AU177" s="17" t="s">
        <v>83</v>
      </c>
    </row>
    <row r="178" s="13" customFormat="1">
      <c r="A178" s="13"/>
      <c r="B178" s="232"/>
      <c r="C178" s="233"/>
      <c r="D178" s="225" t="s">
        <v>170</v>
      </c>
      <c r="E178" s="234" t="s">
        <v>19</v>
      </c>
      <c r="F178" s="235" t="s">
        <v>990</v>
      </c>
      <c r="G178" s="233"/>
      <c r="H178" s="236">
        <v>192.547</v>
      </c>
      <c r="I178" s="237"/>
      <c r="J178" s="233"/>
      <c r="K178" s="233"/>
      <c r="L178" s="238"/>
      <c r="M178" s="239"/>
      <c r="N178" s="240"/>
      <c r="O178" s="240"/>
      <c r="P178" s="240"/>
      <c r="Q178" s="240"/>
      <c r="R178" s="240"/>
      <c r="S178" s="240"/>
      <c r="T178" s="241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242" t="s">
        <v>170</v>
      </c>
      <c r="AU178" s="242" t="s">
        <v>83</v>
      </c>
      <c r="AV178" s="13" t="s">
        <v>83</v>
      </c>
      <c r="AW178" s="13" t="s">
        <v>34</v>
      </c>
      <c r="AX178" s="13" t="s">
        <v>73</v>
      </c>
      <c r="AY178" s="242" t="s">
        <v>159</v>
      </c>
    </row>
    <row r="179" s="2" customFormat="1" ht="16.5" customHeight="1">
      <c r="A179" s="38"/>
      <c r="B179" s="39"/>
      <c r="C179" s="212" t="s">
        <v>310</v>
      </c>
      <c r="D179" s="212" t="s">
        <v>160</v>
      </c>
      <c r="E179" s="213" t="s">
        <v>991</v>
      </c>
      <c r="F179" s="214" t="s">
        <v>992</v>
      </c>
      <c r="G179" s="215" t="s">
        <v>163</v>
      </c>
      <c r="H179" s="216">
        <v>10</v>
      </c>
      <c r="I179" s="217"/>
      <c r="J179" s="218">
        <f>ROUND(I179*H179,2)</f>
        <v>0</v>
      </c>
      <c r="K179" s="214" t="s">
        <v>164</v>
      </c>
      <c r="L179" s="44"/>
      <c r="M179" s="219" t="s">
        <v>19</v>
      </c>
      <c r="N179" s="220" t="s">
        <v>44</v>
      </c>
      <c r="O179" s="84"/>
      <c r="P179" s="221">
        <f>O179*H179</f>
        <v>0</v>
      </c>
      <c r="Q179" s="221">
        <v>0</v>
      </c>
      <c r="R179" s="221">
        <f>Q179*H179</f>
        <v>0</v>
      </c>
      <c r="S179" s="221">
        <v>0</v>
      </c>
      <c r="T179" s="222">
        <f>S179*H179</f>
        <v>0</v>
      </c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R179" s="223" t="s">
        <v>115</v>
      </c>
      <c r="AT179" s="223" t="s">
        <v>160</v>
      </c>
      <c r="AU179" s="223" t="s">
        <v>83</v>
      </c>
      <c r="AY179" s="17" t="s">
        <v>159</v>
      </c>
      <c r="BE179" s="224">
        <f>IF(N179="základní",J179,0)</f>
        <v>0</v>
      </c>
      <c r="BF179" s="224">
        <f>IF(N179="snížená",J179,0)</f>
        <v>0</v>
      </c>
      <c r="BG179" s="224">
        <f>IF(N179="zákl. přenesená",J179,0)</f>
        <v>0</v>
      </c>
      <c r="BH179" s="224">
        <f>IF(N179="sníž. přenesená",J179,0)</f>
        <v>0</v>
      </c>
      <c r="BI179" s="224">
        <f>IF(N179="nulová",J179,0)</f>
        <v>0</v>
      </c>
      <c r="BJ179" s="17" t="s">
        <v>81</v>
      </c>
      <c r="BK179" s="224">
        <f>ROUND(I179*H179,2)</f>
        <v>0</v>
      </c>
      <c r="BL179" s="17" t="s">
        <v>115</v>
      </c>
      <c r="BM179" s="223" t="s">
        <v>993</v>
      </c>
    </row>
    <row r="180" s="2" customFormat="1">
      <c r="A180" s="38"/>
      <c r="B180" s="39"/>
      <c r="C180" s="40"/>
      <c r="D180" s="225" t="s">
        <v>166</v>
      </c>
      <c r="E180" s="40"/>
      <c r="F180" s="226" t="s">
        <v>994</v>
      </c>
      <c r="G180" s="40"/>
      <c r="H180" s="40"/>
      <c r="I180" s="227"/>
      <c r="J180" s="40"/>
      <c r="K180" s="40"/>
      <c r="L180" s="44"/>
      <c r="M180" s="228"/>
      <c r="N180" s="229"/>
      <c r="O180" s="84"/>
      <c r="P180" s="84"/>
      <c r="Q180" s="84"/>
      <c r="R180" s="84"/>
      <c r="S180" s="84"/>
      <c r="T180" s="85"/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T180" s="17" t="s">
        <v>166</v>
      </c>
      <c r="AU180" s="17" t="s">
        <v>83</v>
      </c>
    </row>
    <row r="181" s="2" customFormat="1">
      <c r="A181" s="38"/>
      <c r="B181" s="39"/>
      <c r="C181" s="40"/>
      <c r="D181" s="230" t="s">
        <v>168</v>
      </c>
      <c r="E181" s="40"/>
      <c r="F181" s="231" t="s">
        <v>995</v>
      </c>
      <c r="G181" s="40"/>
      <c r="H181" s="40"/>
      <c r="I181" s="227"/>
      <c r="J181" s="40"/>
      <c r="K181" s="40"/>
      <c r="L181" s="44"/>
      <c r="M181" s="228"/>
      <c r="N181" s="229"/>
      <c r="O181" s="84"/>
      <c r="P181" s="84"/>
      <c r="Q181" s="84"/>
      <c r="R181" s="84"/>
      <c r="S181" s="84"/>
      <c r="T181" s="85"/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T181" s="17" t="s">
        <v>168</v>
      </c>
      <c r="AU181" s="17" t="s">
        <v>83</v>
      </c>
    </row>
    <row r="182" s="2" customFormat="1" ht="16.5" customHeight="1">
      <c r="A182" s="38"/>
      <c r="B182" s="39"/>
      <c r="C182" s="247" t="s">
        <v>316</v>
      </c>
      <c r="D182" s="247" t="s">
        <v>434</v>
      </c>
      <c r="E182" s="248" t="s">
        <v>996</v>
      </c>
      <c r="F182" s="249" t="s">
        <v>997</v>
      </c>
      <c r="G182" s="250" t="s">
        <v>242</v>
      </c>
      <c r="H182" s="251">
        <v>3.52</v>
      </c>
      <c r="I182" s="252"/>
      <c r="J182" s="253">
        <f>ROUND(I182*H182,2)</f>
        <v>0</v>
      </c>
      <c r="K182" s="249" t="s">
        <v>164</v>
      </c>
      <c r="L182" s="254"/>
      <c r="M182" s="255" t="s">
        <v>19</v>
      </c>
      <c r="N182" s="256" t="s">
        <v>44</v>
      </c>
      <c r="O182" s="84"/>
      <c r="P182" s="221">
        <f>O182*H182</f>
        <v>0</v>
      </c>
      <c r="Q182" s="221">
        <v>1</v>
      </c>
      <c r="R182" s="221">
        <f>Q182*H182</f>
        <v>3.52</v>
      </c>
      <c r="S182" s="221">
        <v>0</v>
      </c>
      <c r="T182" s="222">
        <f>S182*H182</f>
        <v>0</v>
      </c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R182" s="223" t="s">
        <v>219</v>
      </c>
      <c r="AT182" s="223" t="s">
        <v>434</v>
      </c>
      <c r="AU182" s="223" t="s">
        <v>83</v>
      </c>
      <c r="AY182" s="17" t="s">
        <v>159</v>
      </c>
      <c r="BE182" s="224">
        <f>IF(N182="základní",J182,0)</f>
        <v>0</v>
      </c>
      <c r="BF182" s="224">
        <f>IF(N182="snížená",J182,0)</f>
        <v>0</v>
      </c>
      <c r="BG182" s="224">
        <f>IF(N182="zákl. přenesená",J182,0)</f>
        <v>0</v>
      </c>
      <c r="BH182" s="224">
        <f>IF(N182="sníž. přenesená",J182,0)</f>
        <v>0</v>
      </c>
      <c r="BI182" s="224">
        <f>IF(N182="nulová",J182,0)</f>
        <v>0</v>
      </c>
      <c r="BJ182" s="17" t="s">
        <v>81</v>
      </c>
      <c r="BK182" s="224">
        <f>ROUND(I182*H182,2)</f>
        <v>0</v>
      </c>
      <c r="BL182" s="17" t="s">
        <v>115</v>
      </c>
      <c r="BM182" s="223" t="s">
        <v>998</v>
      </c>
    </row>
    <row r="183" s="2" customFormat="1">
      <c r="A183" s="38"/>
      <c r="B183" s="39"/>
      <c r="C183" s="40"/>
      <c r="D183" s="225" t="s">
        <v>166</v>
      </c>
      <c r="E183" s="40"/>
      <c r="F183" s="226" t="s">
        <v>997</v>
      </c>
      <c r="G183" s="40"/>
      <c r="H183" s="40"/>
      <c r="I183" s="227"/>
      <c r="J183" s="40"/>
      <c r="K183" s="40"/>
      <c r="L183" s="44"/>
      <c r="M183" s="228"/>
      <c r="N183" s="229"/>
      <c r="O183" s="84"/>
      <c r="P183" s="84"/>
      <c r="Q183" s="84"/>
      <c r="R183" s="84"/>
      <c r="S183" s="84"/>
      <c r="T183" s="85"/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T183" s="17" t="s">
        <v>166</v>
      </c>
      <c r="AU183" s="17" t="s">
        <v>83</v>
      </c>
    </row>
    <row r="184" s="13" customFormat="1">
      <c r="A184" s="13"/>
      <c r="B184" s="232"/>
      <c r="C184" s="233"/>
      <c r="D184" s="225" t="s">
        <v>170</v>
      </c>
      <c r="E184" s="234" t="s">
        <v>19</v>
      </c>
      <c r="F184" s="235" t="s">
        <v>999</v>
      </c>
      <c r="G184" s="233"/>
      <c r="H184" s="236">
        <v>3.52</v>
      </c>
      <c r="I184" s="237"/>
      <c r="J184" s="233"/>
      <c r="K184" s="233"/>
      <c r="L184" s="238"/>
      <c r="M184" s="239"/>
      <c r="N184" s="240"/>
      <c r="O184" s="240"/>
      <c r="P184" s="240"/>
      <c r="Q184" s="240"/>
      <c r="R184" s="240"/>
      <c r="S184" s="240"/>
      <c r="T184" s="241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242" t="s">
        <v>170</v>
      </c>
      <c r="AU184" s="242" t="s">
        <v>83</v>
      </c>
      <c r="AV184" s="13" t="s">
        <v>83</v>
      </c>
      <c r="AW184" s="13" t="s">
        <v>34</v>
      </c>
      <c r="AX184" s="13" t="s">
        <v>73</v>
      </c>
      <c r="AY184" s="242" t="s">
        <v>159</v>
      </c>
    </row>
    <row r="185" s="2" customFormat="1" ht="21.75" customHeight="1">
      <c r="A185" s="38"/>
      <c r="B185" s="39"/>
      <c r="C185" s="212" t="s">
        <v>7</v>
      </c>
      <c r="D185" s="212" t="s">
        <v>160</v>
      </c>
      <c r="E185" s="213" t="s">
        <v>1000</v>
      </c>
      <c r="F185" s="214" t="s">
        <v>1001</v>
      </c>
      <c r="G185" s="215" t="s">
        <v>163</v>
      </c>
      <c r="H185" s="216">
        <v>155.80000000000001</v>
      </c>
      <c r="I185" s="217"/>
      <c r="J185" s="218">
        <f>ROUND(I185*H185,2)</f>
        <v>0</v>
      </c>
      <c r="K185" s="214" t="s">
        <v>164</v>
      </c>
      <c r="L185" s="44"/>
      <c r="M185" s="219" t="s">
        <v>19</v>
      </c>
      <c r="N185" s="220" t="s">
        <v>44</v>
      </c>
      <c r="O185" s="84"/>
      <c r="P185" s="221">
        <f>O185*H185</f>
        <v>0</v>
      </c>
      <c r="Q185" s="221">
        <v>0</v>
      </c>
      <c r="R185" s="221">
        <f>Q185*H185</f>
        <v>0</v>
      </c>
      <c r="S185" s="221">
        <v>0</v>
      </c>
      <c r="T185" s="222">
        <f>S185*H185</f>
        <v>0</v>
      </c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R185" s="223" t="s">
        <v>115</v>
      </c>
      <c r="AT185" s="223" t="s">
        <v>160</v>
      </c>
      <c r="AU185" s="223" t="s">
        <v>83</v>
      </c>
      <c r="AY185" s="17" t="s">
        <v>159</v>
      </c>
      <c r="BE185" s="224">
        <f>IF(N185="základní",J185,0)</f>
        <v>0</v>
      </c>
      <c r="BF185" s="224">
        <f>IF(N185="snížená",J185,0)</f>
        <v>0</v>
      </c>
      <c r="BG185" s="224">
        <f>IF(N185="zákl. přenesená",J185,0)</f>
        <v>0</v>
      </c>
      <c r="BH185" s="224">
        <f>IF(N185="sníž. přenesená",J185,0)</f>
        <v>0</v>
      </c>
      <c r="BI185" s="224">
        <f>IF(N185="nulová",J185,0)</f>
        <v>0</v>
      </c>
      <c r="BJ185" s="17" t="s">
        <v>81</v>
      </c>
      <c r="BK185" s="224">
        <f>ROUND(I185*H185,2)</f>
        <v>0</v>
      </c>
      <c r="BL185" s="17" t="s">
        <v>115</v>
      </c>
      <c r="BM185" s="223" t="s">
        <v>1002</v>
      </c>
    </row>
    <row r="186" s="2" customFormat="1">
      <c r="A186" s="38"/>
      <c r="B186" s="39"/>
      <c r="C186" s="40"/>
      <c r="D186" s="225" t="s">
        <v>166</v>
      </c>
      <c r="E186" s="40"/>
      <c r="F186" s="226" t="s">
        <v>1003</v>
      </c>
      <c r="G186" s="40"/>
      <c r="H186" s="40"/>
      <c r="I186" s="227"/>
      <c r="J186" s="40"/>
      <c r="K186" s="40"/>
      <c r="L186" s="44"/>
      <c r="M186" s="228"/>
      <c r="N186" s="229"/>
      <c r="O186" s="84"/>
      <c r="P186" s="84"/>
      <c r="Q186" s="84"/>
      <c r="R186" s="84"/>
      <c r="S186" s="84"/>
      <c r="T186" s="85"/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T186" s="17" t="s">
        <v>166</v>
      </c>
      <c r="AU186" s="17" t="s">
        <v>83</v>
      </c>
    </row>
    <row r="187" s="2" customFormat="1">
      <c r="A187" s="38"/>
      <c r="B187" s="39"/>
      <c r="C187" s="40"/>
      <c r="D187" s="230" t="s">
        <v>168</v>
      </c>
      <c r="E187" s="40"/>
      <c r="F187" s="231" t="s">
        <v>1004</v>
      </c>
      <c r="G187" s="40"/>
      <c r="H187" s="40"/>
      <c r="I187" s="227"/>
      <c r="J187" s="40"/>
      <c r="K187" s="40"/>
      <c r="L187" s="44"/>
      <c r="M187" s="228"/>
      <c r="N187" s="229"/>
      <c r="O187" s="84"/>
      <c r="P187" s="84"/>
      <c r="Q187" s="84"/>
      <c r="R187" s="84"/>
      <c r="S187" s="84"/>
      <c r="T187" s="85"/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T187" s="17" t="s">
        <v>168</v>
      </c>
      <c r="AU187" s="17" t="s">
        <v>83</v>
      </c>
    </row>
    <row r="188" s="13" customFormat="1">
      <c r="A188" s="13"/>
      <c r="B188" s="232"/>
      <c r="C188" s="233"/>
      <c r="D188" s="225" t="s">
        <v>170</v>
      </c>
      <c r="E188" s="234" t="s">
        <v>19</v>
      </c>
      <c r="F188" s="235" t="s">
        <v>1005</v>
      </c>
      <c r="G188" s="233"/>
      <c r="H188" s="236">
        <v>155.80000000000001</v>
      </c>
      <c r="I188" s="237"/>
      <c r="J188" s="233"/>
      <c r="K188" s="233"/>
      <c r="L188" s="238"/>
      <c r="M188" s="239"/>
      <c r="N188" s="240"/>
      <c r="O188" s="240"/>
      <c r="P188" s="240"/>
      <c r="Q188" s="240"/>
      <c r="R188" s="240"/>
      <c r="S188" s="240"/>
      <c r="T188" s="241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T188" s="242" t="s">
        <v>170</v>
      </c>
      <c r="AU188" s="242" t="s">
        <v>83</v>
      </c>
      <c r="AV188" s="13" t="s">
        <v>83</v>
      </c>
      <c r="AW188" s="13" t="s">
        <v>34</v>
      </c>
      <c r="AX188" s="13" t="s">
        <v>73</v>
      </c>
      <c r="AY188" s="242" t="s">
        <v>159</v>
      </c>
    </row>
    <row r="189" s="2" customFormat="1" ht="16.5" customHeight="1">
      <c r="A189" s="38"/>
      <c r="B189" s="39"/>
      <c r="C189" s="212" t="s">
        <v>341</v>
      </c>
      <c r="D189" s="212" t="s">
        <v>160</v>
      </c>
      <c r="E189" s="213" t="s">
        <v>755</v>
      </c>
      <c r="F189" s="214" t="s">
        <v>756</v>
      </c>
      <c r="G189" s="215" t="s">
        <v>163</v>
      </c>
      <c r="H189" s="216">
        <v>155.80000000000001</v>
      </c>
      <c r="I189" s="217"/>
      <c r="J189" s="218">
        <f>ROUND(I189*H189,2)</f>
        <v>0</v>
      </c>
      <c r="K189" s="214" t="s">
        <v>164</v>
      </c>
      <c r="L189" s="44"/>
      <c r="M189" s="219" t="s">
        <v>19</v>
      </c>
      <c r="N189" s="220" t="s">
        <v>44</v>
      </c>
      <c r="O189" s="84"/>
      <c r="P189" s="221">
        <f>O189*H189</f>
        <v>0</v>
      </c>
      <c r="Q189" s="221">
        <v>0</v>
      </c>
      <c r="R189" s="221">
        <f>Q189*H189</f>
        <v>0</v>
      </c>
      <c r="S189" s="221">
        <v>0</v>
      </c>
      <c r="T189" s="222">
        <f>S189*H189</f>
        <v>0</v>
      </c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R189" s="223" t="s">
        <v>115</v>
      </c>
      <c r="AT189" s="223" t="s">
        <v>160</v>
      </c>
      <c r="AU189" s="223" t="s">
        <v>83</v>
      </c>
      <c r="AY189" s="17" t="s">
        <v>159</v>
      </c>
      <c r="BE189" s="224">
        <f>IF(N189="základní",J189,0)</f>
        <v>0</v>
      </c>
      <c r="BF189" s="224">
        <f>IF(N189="snížená",J189,0)</f>
        <v>0</v>
      </c>
      <c r="BG189" s="224">
        <f>IF(N189="zákl. přenesená",J189,0)</f>
        <v>0</v>
      </c>
      <c r="BH189" s="224">
        <f>IF(N189="sníž. přenesená",J189,0)</f>
        <v>0</v>
      </c>
      <c r="BI189" s="224">
        <f>IF(N189="nulová",J189,0)</f>
        <v>0</v>
      </c>
      <c r="BJ189" s="17" t="s">
        <v>81</v>
      </c>
      <c r="BK189" s="224">
        <f>ROUND(I189*H189,2)</f>
        <v>0</v>
      </c>
      <c r="BL189" s="17" t="s">
        <v>115</v>
      </c>
      <c r="BM189" s="223" t="s">
        <v>1006</v>
      </c>
    </row>
    <row r="190" s="2" customFormat="1">
      <c r="A190" s="38"/>
      <c r="B190" s="39"/>
      <c r="C190" s="40"/>
      <c r="D190" s="225" t="s">
        <v>166</v>
      </c>
      <c r="E190" s="40"/>
      <c r="F190" s="226" t="s">
        <v>758</v>
      </c>
      <c r="G190" s="40"/>
      <c r="H190" s="40"/>
      <c r="I190" s="227"/>
      <c r="J190" s="40"/>
      <c r="K190" s="40"/>
      <c r="L190" s="44"/>
      <c r="M190" s="228"/>
      <c r="N190" s="229"/>
      <c r="O190" s="84"/>
      <c r="P190" s="84"/>
      <c r="Q190" s="84"/>
      <c r="R190" s="84"/>
      <c r="S190" s="84"/>
      <c r="T190" s="85"/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T190" s="17" t="s">
        <v>166</v>
      </c>
      <c r="AU190" s="17" t="s">
        <v>83</v>
      </c>
    </row>
    <row r="191" s="2" customFormat="1">
      <c r="A191" s="38"/>
      <c r="B191" s="39"/>
      <c r="C191" s="40"/>
      <c r="D191" s="230" t="s">
        <v>168</v>
      </c>
      <c r="E191" s="40"/>
      <c r="F191" s="231" t="s">
        <v>759</v>
      </c>
      <c r="G191" s="40"/>
      <c r="H191" s="40"/>
      <c r="I191" s="227"/>
      <c r="J191" s="40"/>
      <c r="K191" s="40"/>
      <c r="L191" s="44"/>
      <c r="M191" s="228"/>
      <c r="N191" s="229"/>
      <c r="O191" s="84"/>
      <c r="P191" s="84"/>
      <c r="Q191" s="84"/>
      <c r="R191" s="84"/>
      <c r="S191" s="84"/>
      <c r="T191" s="85"/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T191" s="17" t="s">
        <v>168</v>
      </c>
      <c r="AU191" s="17" t="s">
        <v>83</v>
      </c>
    </row>
    <row r="192" s="13" customFormat="1">
      <c r="A192" s="13"/>
      <c r="B192" s="232"/>
      <c r="C192" s="233"/>
      <c r="D192" s="225" t="s">
        <v>170</v>
      </c>
      <c r="E192" s="234" t="s">
        <v>19</v>
      </c>
      <c r="F192" s="235" t="s">
        <v>1005</v>
      </c>
      <c r="G192" s="233"/>
      <c r="H192" s="236">
        <v>155.80000000000001</v>
      </c>
      <c r="I192" s="237"/>
      <c r="J192" s="233"/>
      <c r="K192" s="233"/>
      <c r="L192" s="238"/>
      <c r="M192" s="239"/>
      <c r="N192" s="240"/>
      <c r="O192" s="240"/>
      <c r="P192" s="240"/>
      <c r="Q192" s="240"/>
      <c r="R192" s="240"/>
      <c r="S192" s="240"/>
      <c r="T192" s="241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242" t="s">
        <v>170</v>
      </c>
      <c r="AU192" s="242" t="s">
        <v>83</v>
      </c>
      <c r="AV192" s="13" t="s">
        <v>83</v>
      </c>
      <c r="AW192" s="13" t="s">
        <v>34</v>
      </c>
      <c r="AX192" s="13" t="s">
        <v>73</v>
      </c>
      <c r="AY192" s="242" t="s">
        <v>159</v>
      </c>
    </row>
    <row r="193" s="2" customFormat="1" ht="16.5" customHeight="1">
      <c r="A193" s="38"/>
      <c r="B193" s="39"/>
      <c r="C193" s="247" t="s">
        <v>348</v>
      </c>
      <c r="D193" s="247" t="s">
        <v>434</v>
      </c>
      <c r="E193" s="248" t="s">
        <v>760</v>
      </c>
      <c r="F193" s="249" t="s">
        <v>761</v>
      </c>
      <c r="G193" s="250" t="s">
        <v>762</v>
      </c>
      <c r="H193" s="251">
        <v>4.6740000000000004</v>
      </c>
      <c r="I193" s="252"/>
      <c r="J193" s="253">
        <f>ROUND(I193*H193,2)</f>
        <v>0</v>
      </c>
      <c r="K193" s="249" t="s">
        <v>164</v>
      </c>
      <c r="L193" s="254"/>
      <c r="M193" s="255" t="s">
        <v>19</v>
      </c>
      <c r="N193" s="256" t="s">
        <v>44</v>
      </c>
      <c r="O193" s="84"/>
      <c r="P193" s="221">
        <f>O193*H193</f>
        <v>0</v>
      </c>
      <c r="Q193" s="221">
        <v>0.001</v>
      </c>
      <c r="R193" s="221">
        <f>Q193*H193</f>
        <v>0.0046740000000000002</v>
      </c>
      <c r="S193" s="221">
        <v>0</v>
      </c>
      <c r="T193" s="222">
        <f>S193*H193</f>
        <v>0</v>
      </c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R193" s="223" t="s">
        <v>219</v>
      </c>
      <c r="AT193" s="223" t="s">
        <v>434</v>
      </c>
      <c r="AU193" s="223" t="s">
        <v>83</v>
      </c>
      <c r="AY193" s="17" t="s">
        <v>159</v>
      </c>
      <c r="BE193" s="224">
        <f>IF(N193="základní",J193,0)</f>
        <v>0</v>
      </c>
      <c r="BF193" s="224">
        <f>IF(N193="snížená",J193,0)</f>
        <v>0</v>
      </c>
      <c r="BG193" s="224">
        <f>IF(N193="zákl. přenesená",J193,0)</f>
        <v>0</v>
      </c>
      <c r="BH193" s="224">
        <f>IF(N193="sníž. přenesená",J193,0)</f>
        <v>0</v>
      </c>
      <c r="BI193" s="224">
        <f>IF(N193="nulová",J193,0)</f>
        <v>0</v>
      </c>
      <c r="BJ193" s="17" t="s">
        <v>81</v>
      </c>
      <c r="BK193" s="224">
        <f>ROUND(I193*H193,2)</f>
        <v>0</v>
      </c>
      <c r="BL193" s="17" t="s">
        <v>115</v>
      </c>
      <c r="BM193" s="223" t="s">
        <v>1007</v>
      </c>
    </row>
    <row r="194" s="2" customFormat="1">
      <c r="A194" s="38"/>
      <c r="B194" s="39"/>
      <c r="C194" s="40"/>
      <c r="D194" s="225" t="s">
        <v>166</v>
      </c>
      <c r="E194" s="40"/>
      <c r="F194" s="226" t="s">
        <v>761</v>
      </c>
      <c r="G194" s="40"/>
      <c r="H194" s="40"/>
      <c r="I194" s="227"/>
      <c r="J194" s="40"/>
      <c r="K194" s="40"/>
      <c r="L194" s="44"/>
      <c r="M194" s="228"/>
      <c r="N194" s="229"/>
      <c r="O194" s="84"/>
      <c r="P194" s="84"/>
      <c r="Q194" s="84"/>
      <c r="R194" s="84"/>
      <c r="S194" s="84"/>
      <c r="T194" s="85"/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T194" s="17" t="s">
        <v>166</v>
      </c>
      <c r="AU194" s="17" t="s">
        <v>83</v>
      </c>
    </row>
    <row r="195" s="13" customFormat="1">
      <c r="A195" s="13"/>
      <c r="B195" s="232"/>
      <c r="C195" s="233"/>
      <c r="D195" s="225" t="s">
        <v>170</v>
      </c>
      <c r="E195" s="234" t="s">
        <v>19</v>
      </c>
      <c r="F195" s="235" t="s">
        <v>1008</v>
      </c>
      <c r="G195" s="233"/>
      <c r="H195" s="236">
        <v>4.6740000000000004</v>
      </c>
      <c r="I195" s="237"/>
      <c r="J195" s="233"/>
      <c r="K195" s="233"/>
      <c r="L195" s="238"/>
      <c r="M195" s="239"/>
      <c r="N195" s="240"/>
      <c r="O195" s="240"/>
      <c r="P195" s="240"/>
      <c r="Q195" s="240"/>
      <c r="R195" s="240"/>
      <c r="S195" s="240"/>
      <c r="T195" s="241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242" t="s">
        <v>170</v>
      </c>
      <c r="AU195" s="242" t="s">
        <v>83</v>
      </c>
      <c r="AV195" s="13" t="s">
        <v>83</v>
      </c>
      <c r="AW195" s="13" t="s">
        <v>34</v>
      </c>
      <c r="AX195" s="13" t="s">
        <v>73</v>
      </c>
      <c r="AY195" s="242" t="s">
        <v>159</v>
      </c>
    </row>
    <row r="196" s="2" customFormat="1" ht="16.5" customHeight="1">
      <c r="A196" s="38"/>
      <c r="B196" s="39"/>
      <c r="C196" s="212" t="s">
        <v>1009</v>
      </c>
      <c r="D196" s="212" t="s">
        <v>160</v>
      </c>
      <c r="E196" s="213" t="s">
        <v>1010</v>
      </c>
      <c r="F196" s="214" t="s">
        <v>1011</v>
      </c>
      <c r="G196" s="215" t="s">
        <v>174</v>
      </c>
      <c r="H196" s="216">
        <v>7.9279999999999999</v>
      </c>
      <c r="I196" s="217"/>
      <c r="J196" s="218">
        <f>ROUND(I196*H196,2)</f>
        <v>0</v>
      </c>
      <c r="K196" s="214" t="s">
        <v>164</v>
      </c>
      <c r="L196" s="44"/>
      <c r="M196" s="219" t="s">
        <v>19</v>
      </c>
      <c r="N196" s="220" t="s">
        <v>44</v>
      </c>
      <c r="O196" s="84"/>
      <c r="P196" s="221">
        <f>O196*H196</f>
        <v>0</v>
      </c>
      <c r="Q196" s="221">
        <v>0</v>
      </c>
      <c r="R196" s="221">
        <f>Q196*H196</f>
        <v>0</v>
      </c>
      <c r="S196" s="221">
        <v>0</v>
      </c>
      <c r="T196" s="222">
        <f>S196*H196</f>
        <v>0</v>
      </c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R196" s="223" t="s">
        <v>115</v>
      </c>
      <c r="AT196" s="223" t="s">
        <v>160</v>
      </c>
      <c r="AU196" s="223" t="s">
        <v>83</v>
      </c>
      <c r="AY196" s="17" t="s">
        <v>159</v>
      </c>
      <c r="BE196" s="224">
        <f>IF(N196="základní",J196,0)</f>
        <v>0</v>
      </c>
      <c r="BF196" s="224">
        <f>IF(N196="snížená",J196,0)</f>
        <v>0</v>
      </c>
      <c r="BG196" s="224">
        <f>IF(N196="zákl. přenesená",J196,0)</f>
        <v>0</v>
      </c>
      <c r="BH196" s="224">
        <f>IF(N196="sníž. přenesená",J196,0)</f>
        <v>0</v>
      </c>
      <c r="BI196" s="224">
        <f>IF(N196="nulová",J196,0)</f>
        <v>0</v>
      </c>
      <c r="BJ196" s="17" t="s">
        <v>81</v>
      </c>
      <c r="BK196" s="224">
        <f>ROUND(I196*H196,2)</f>
        <v>0</v>
      </c>
      <c r="BL196" s="17" t="s">
        <v>115</v>
      </c>
      <c r="BM196" s="223" t="s">
        <v>1012</v>
      </c>
    </row>
    <row r="197" s="2" customFormat="1">
      <c r="A197" s="38"/>
      <c r="B197" s="39"/>
      <c r="C197" s="40"/>
      <c r="D197" s="225" t="s">
        <v>166</v>
      </c>
      <c r="E197" s="40"/>
      <c r="F197" s="226" t="s">
        <v>1013</v>
      </c>
      <c r="G197" s="40"/>
      <c r="H197" s="40"/>
      <c r="I197" s="227"/>
      <c r="J197" s="40"/>
      <c r="K197" s="40"/>
      <c r="L197" s="44"/>
      <c r="M197" s="228"/>
      <c r="N197" s="229"/>
      <c r="O197" s="84"/>
      <c r="P197" s="84"/>
      <c r="Q197" s="84"/>
      <c r="R197" s="84"/>
      <c r="S197" s="84"/>
      <c r="T197" s="85"/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T197" s="17" t="s">
        <v>166</v>
      </c>
      <c r="AU197" s="17" t="s">
        <v>83</v>
      </c>
    </row>
    <row r="198" s="2" customFormat="1">
      <c r="A198" s="38"/>
      <c r="B198" s="39"/>
      <c r="C198" s="40"/>
      <c r="D198" s="230" t="s">
        <v>168</v>
      </c>
      <c r="E198" s="40"/>
      <c r="F198" s="231" t="s">
        <v>1014</v>
      </c>
      <c r="G198" s="40"/>
      <c r="H198" s="40"/>
      <c r="I198" s="227"/>
      <c r="J198" s="40"/>
      <c r="K198" s="40"/>
      <c r="L198" s="44"/>
      <c r="M198" s="228"/>
      <c r="N198" s="229"/>
      <c r="O198" s="84"/>
      <c r="P198" s="84"/>
      <c r="Q198" s="84"/>
      <c r="R198" s="84"/>
      <c r="S198" s="84"/>
      <c r="T198" s="85"/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T198" s="17" t="s">
        <v>168</v>
      </c>
      <c r="AU198" s="17" t="s">
        <v>83</v>
      </c>
    </row>
    <row r="199" s="13" customFormat="1">
      <c r="A199" s="13"/>
      <c r="B199" s="232"/>
      <c r="C199" s="233"/>
      <c r="D199" s="225" t="s">
        <v>170</v>
      </c>
      <c r="E199" s="234" t="s">
        <v>19</v>
      </c>
      <c r="F199" s="235" t="s">
        <v>1015</v>
      </c>
      <c r="G199" s="233"/>
      <c r="H199" s="236">
        <v>6.54</v>
      </c>
      <c r="I199" s="237"/>
      <c r="J199" s="233"/>
      <c r="K199" s="233"/>
      <c r="L199" s="238"/>
      <c r="M199" s="239"/>
      <c r="N199" s="240"/>
      <c r="O199" s="240"/>
      <c r="P199" s="240"/>
      <c r="Q199" s="240"/>
      <c r="R199" s="240"/>
      <c r="S199" s="240"/>
      <c r="T199" s="241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T199" s="242" t="s">
        <v>170</v>
      </c>
      <c r="AU199" s="242" t="s">
        <v>83</v>
      </c>
      <c r="AV199" s="13" t="s">
        <v>83</v>
      </c>
      <c r="AW199" s="13" t="s">
        <v>34</v>
      </c>
      <c r="AX199" s="13" t="s">
        <v>73</v>
      </c>
      <c r="AY199" s="242" t="s">
        <v>159</v>
      </c>
    </row>
    <row r="200" s="13" customFormat="1">
      <c r="A200" s="13"/>
      <c r="B200" s="232"/>
      <c r="C200" s="233"/>
      <c r="D200" s="225" t="s">
        <v>170</v>
      </c>
      <c r="E200" s="234" t="s">
        <v>19</v>
      </c>
      <c r="F200" s="235" t="s">
        <v>1016</v>
      </c>
      <c r="G200" s="233"/>
      <c r="H200" s="236">
        <v>1.3879999999999999</v>
      </c>
      <c r="I200" s="237"/>
      <c r="J200" s="233"/>
      <c r="K200" s="233"/>
      <c r="L200" s="238"/>
      <c r="M200" s="239"/>
      <c r="N200" s="240"/>
      <c r="O200" s="240"/>
      <c r="P200" s="240"/>
      <c r="Q200" s="240"/>
      <c r="R200" s="240"/>
      <c r="S200" s="240"/>
      <c r="T200" s="241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T200" s="242" t="s">
        <v>170</v>
      </c>
      <c r="AU200" s="242" t="s">
        <v>83</v>
      </c>
      <c r="AV200" s="13" t="s">
        <v>83</v>
      </c>
      <c r="AW200" s="13" t="s">
        <v>34</v>
      </c>
      <c r="AX200" s="13" t="s">
        <v>73</v>
      </c>
      <c r="AY200" s="242" t="s">
        <v>159</v>
      </c>
    </row>
    <row r="201" s="12" customFormat="1" ht="22.8" customHeight="1">
      <c r="A201" s="12"/>
      <c r="B201" s="196"/>
      <c r="C201" s="197"/>
      <c r="D201" s="198" t="s">
        <v>72</v>
      </c>
      <c r="E201" s="210" t="s">
        <v>83</v>
      </c>
      <c r="F201" s="210" t="s">
        <v>247</v>
      </c>
      <c r="G201" s="197"/>
      <c r="H201" s="197"/>
      <c r="I201" s="200"/>
      <c r="J201" s="211">
        <f>BK201</f>
        <v>0</v>
      </c>
      <c r="K201" s="197"/>
      <c r="L201" s="202"/>
      <c r="M201" s="203"/>
      <c r="N201" s="204"/>
      <c r="O201" s="204"/>
      <c r="P201" s="205">
        <f>SUM(P202:P244)</f>
        <v>0</v>
      </c>
      <c r="Q201" s="204"/>
      <c r="R201" s="205">
        <f>SUM(R202:R244)</f>
        <v>146.79836547152002</v>
      </c>
      <c r="S201" s="204"/>
      <c r="T201" s="206">
        <f>SUM(T202:T244)</f>
        <v>0</v>
      </c>
      <c r="U201" s="12"/>
      <c r="V201" s="12"/>
      <c r="W201" s="12"/>
      <c r="X201" s="12"/>
      <c r="Y201" s="12"/>
      <c r="Z201" s="12"/>
      <c r="AA201" s="12"/>
      <c r="AB201" s="12"/>
      <c r="AC201" s="12"/>
      <c r="AD201" s="12"/>
      <c r="AE201" s="12"/>
      <c r="AR201" s="207" t="s">
        <v>81</v>
      </c>
      <c r="AT201" s="208" t="s">
        <v>72</v>
      </c>
      <c r="AU201" s="208" t="s">
        <v>81</v>
      </c>
      <c r="AY201" s="207" t="s">
        <v>159</v>
      </c>
      <c r="BK201" s="209">
        <f>SUM(BK202:BK244)</f>
        <v>0</v>
      </c>
    </row>
    <row r="202" s="2" customFormat="1" ht="16.5" customHeight="1">
      <c r="A202" s="38"/>
      <c r="B202" s="39"/>
      <c r="C202" s="212" t="s">
        <v>821</v>
      </c>
      <c r="D202" s="212" t="s">
        <v>160</v>
      </c>
      <c r="E202" s="213" t="s">
        <v>1017</v>
      </c>
      <c r="F202" s="214" t="s">
        <v>1018</v>
      </c>
      <c r="G202" s="215" t="s">
        <v>163</v>
      </c>
      <c r="H202" s="216">
        <v>376.80000000000001</v>
      </c>
      <c r="I202" s="217"/>
      <c r="J202" s="218">
        <f>ROUND(I202*H202,2)</f>
        <v>0</v>
      </c>
      <c r="K202" s="214" t="s">
        <v>164</v>
      </c>
      <c r="L202" s="44"/>
      <c r="M202" s="219" t="s">
        <v>19</v>
      </c>
      <c r="N202" s="220" t="s">
        <v>44</v>
      </c>
      <c r="O202" s="84"/>
      <c r="P202" s="221">
        <f>O202*H202</f>
        <v>0</v>
      </c>
      <c r="Q202" s="221">
        <v>0.00014300000000000001</v>
      </c>
      <c r="R202" s="221">
        <f>Q202*H202</f>
        <v>0.053882400000000004</v>
      </c>
      <c r="S202" s="221">
        <v>0</v>
      </c>
      <c r="T202" s="222">
        <f>S202*H202</f>
        <v>0</v>
      </c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R202" s="223" t="s">
        <v>115</v>
      </c>
      <c r="AT202" s="223" t="s">
        <v>160</v>
      </c>
      <c r="AU202" s="223" t="s">
        <v>83</v>
      </c>
      <c r="AY202" s="17" t="s">
        <v>159</v>
      </c>
      <c r="BE202" s="224">
        <f>IF(N202="základní",J202,0)</f>
        <v>0</v>
      </c>
      <c r="BF202" s="224">
        <f>IF(N202="snížená",J202,0)</f>
        <v>0</v>
      </c>
      <c r="BG202" s="224">
        <f>IF(N202="zákl. přenesená",J202,0)</f>
        <v>0</v>
      </c>
      <c r="BH202" s="224">
        <f>IF(N202="sníž. přenesená",J202,0)</f>
        <v>0</v>
      </c>
      <c r="BI202" s="224">
        <f>IF(N202="nulová",J202,0)</f>
        <v>0</v>
      </c>
      <c r="BJ202" s="17" t="s">
        <v>81</v>
      </c>
      <c r="BK202" s="224">
        <f>ROUND(I202*H202,2)</f>
        <v>0</v>
      </c>
      <c r="BL202" s="17" t="s">
        <v>115</v>
      </c>
      <c r="BM202" s="223" t="s">
        <v>1019</v>
      </c>
    </row>
    <row r="203" s="2" customFormat="1">
      <c r="A203" s="38"/>
      <c r="B203" s="39"/>
      <c r="C203" s="40"/>
      <c r="D203" s="225" t="s">
        <v>166</v>
      </c>
      <c r="E203" s="40"/>
      <c r="F203" s="226" t="s">
        <v>1020</v>
      </c>
      <c r="G203" s="40"/>
      <c r="H203" s="40"/>
      <c r="I203" s="227"/>
      <c r="J203" s="40"/>
      <c r="K203" s="40"/>
      <c r="L203" s="44"/>
      <c r="M203" s="228"/>
      <c r="N203" s="229"/>
      <c r="O203" s="84"/>
      <c r="P203" s="84"/>
      <c r="Q203" s="84"/>
      <c r="R203" s="84"/>
      <c r="S203" s="84"/>
      <c r="T203" s="85"/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T203" s="17" t="s">
        <v>166</v>
      </c>
      <c r="AU203" s="17" t="s">
        <v>83</v>
      </c>
    </row>
    <row r="204" s="2" customFormat="1">
      <c r="A204" s="38"/>
      <c r="B204" s="39"/>
      <c r="C204" s="40"/>
      <c r="D204" s="230" t="s">
        <v>168</v>
      </c>
      <c r="E204" s="40"/>
      <c r="F204" s="231" t="s">
        <v>1021</v>
      </c>
      <c r="G204" s="40"/>
      <c r="H204" s="40"/>
      <c r="I204" s="227"/>
      <c r="J204" s="40"/>
      <c r="K204" s="40"/>
      <c r="L204" s="44"/>
      <c r="M204" s="228"/>
      <c r="N204" s="229"/>
      <c r="O204" s="84"/>
      <c r="P204" s="84"/>
      <c r="Q204" s="84"/>
      <c r="R204" s="84"/>
      <c r="S204" s="84"/>
      <c r="T204" s="85"/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T204" s="17" t="s">
        <v>168</v>
      </c>
      <c r="AU204" s="17" t="s">
        <v>83</v>
      </c>
    </row>
    <row r="205" s="2" customFormat="1" ht="16.5" customHeight="1">
      <c r="A205" s="38"/>
      <c r="B205" s="39"/>
      <c r="C205" s="247" t="s">
        <v>827</v>
      </c>
      <c r="D205" s="247" t="s">
        <v>434</v>
      </c>
      <c r="E205" s="248" t="s">
        <v>1022</v>
      </c>
      <c r="F205" s="249" t="s">
        <v>1023</v>
      </c>
      <c r="G205" s="250" t="s">
        <v>163</v>
      </c>
      <c r="H205" s="251">
        <v>376.80000000000001</v>
      </c>
      <c r="I205" s="252"/>
      <c r="J205" s="253">
        <f>ROUND(I205*H205,2)</f>
        <v>0</v>
      </c>
      <c r="K205" s="249" t="s">
        <v>164</v>
      </c>
      <c r="L205" s="254"/>
      <c r="M205" s="255" t="s">
        <v>19</v>
      </c>
      <c r="N205" s="256" t="s">
        <v>44</v>
      </c>
      <c r="O205" s="84"/>
      <c r="P205" s="221">
        <f>O205*H205</f>
        <v>0</v>
      </c>
      <c r="Q205" s="221">
        <v>0.00029999999999999997</v>
      </c>
      <c r="R205" s="221">
        <f>Q205*H205</f>
        <v>0.11303999999999999</v>
      </c>
      <c r="S205" s="221">
        <v>0</v>
      </c>
      <c r="T205" s="222">
        <f>S205*H205</f>
        <v>0</v>
      </c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R205" s="223" t="s">
        <v>219</v>
      </c>
      <c r="AT205" s="223" t="s">
        <v>434</v>
      </c>
      <c r="AU205" s="223" t="s">
        <v>83</v>
      </c>
      <c r="AY205" s="17" t="s">
        <v>159</v>
      </c>
      <c r="BE205" s="224">
        <f>IF(N205="základní",J205,0)</f>
        <v>0</v>
      </c>
      <c r="BF205" s="224">
        <f>IF(N205="snížená",J205,0)</f>
        <v>0</v>
      </c>
      <c r="BG205" s="224">
        <f>IF(N205="zákl. přenesená",J205,0)</f>
        <v>0</v>
      </c>
      <c r="BH205" s="224">
        <f>IF(N205="sníž. přenesená",J205,0)</f>
        <v>0</v>
      </c>
      <c r="BI205" s="224">
        <f>IF(N205="nulová",J205,0)</f>
        <v>0</v>
      </c>
      <c r="BJ205" s="17" t="s">
        <v>81</v>
      </c>
      <c r="BK205" s="224">
        <f>ROUND(I205*H205,2)</f>
        <v>0</v>
      </c>
      <c r="BL205" s="17" t="s">
        <v>115</v>
      </c>
      <c r="BM205" s="223" t="s">
        <v>1024</v>
      </c>
    </row>
    <row r="206" s="2" customFormat="1">
      <c r="A206" s="38"/>
      <c r="B206" s="39"/>
      <c r="C206" s="40"/>
      <c r="D206" s="225" t="s">
        <v>166</v>
      </c>
      <c r="E206" s="40"/>
      <c r="F206" s="226" t="s">
        <v>1023</v>
      </c>
      <c r="G206" s="40"/>
      <c r="H206" s="40"/>
      <c r="I206" s="227"/>
      <c r="J206" s="40"/>
      <c r="K206" s="40"/>
      <c r="L206" s="44"/>
      <c r="M206" s="228"/>
      <c r="N206" s="229"/>
      <c r="O206" s="84"/>
      <c r="P206" s="84"/>
      <c r="Q206" s="84"/>
      <c r="R206" s="84"/>
      <c r="S206" s="84"/>
      <c r="T206" s="85"/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T206" s="17" t="s">
        <v>166</v>
      </c>
      <c r="AU206" s="17" t="s">
        <v>83</v>
      </c>
    </row>
    <row r="207" s="13" customFormat="1">
      <c r="A207" s="13"/>
      <c r="B207" s="232"/>
      <c r="C207" s="233"/>
      <c r="D207" s="225" t="s">
        <v>170</v>
      </c>
      <c r="E207" s="233"/>
      <c r="F207" s="235" t="s">
        <v>1025</v>
      </c>
      <c r="G207" s="233"/>
      <c r="H207" s="236">
        <v>376.80000000000001</v>
      </c>
      <c r="I207" s="237"/>
      <c r="J207" s="233"/>
      <c r="K207" s="233"/>
      <c r="L207" s="238"/>
      <c r="M207" s="239"/>
      <c r="N207" s="240"/>
      <c r="O207" s="240"/>
      <c r="P207" s="240"/>
      <c r="Q207" s="240"/>
      <c r="R207" s="240"/>
      <c r="S207" s="240"/>
      <c r="T207" s="241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T207" s="242" t="s">
        <v>170</v>
      </c>
      <c r="AU207" s="242" t="s">
        <v>83</v>
      </c>
      <c r="AV207" s="13" t="s">
        <v>83</v>
      </c>
      <c r="AW207" s="13" t="s">
        <v>4</v>
      </c>
      <c r="AX207" s="13" t="s">
        <v>81</v>
      </c>
      <c r="AY207" s="242" t="s">
        <v>159</v>
      </c>
    </row>
    <row r="208" s="2" customFormat="1" ht="16.5" customHeight="1">
      <c r="A208" s="38"/>
      <c r="B208" s="39"/>
      <c r="C208" s="212" t="s">
        <v>428</v>
      </c>
      <c r="D208" s="212" t="s">
        <v>160</v>
      </c>
      <c r="E208" s="213" t="s">
        <v>1026</v>
      </c>
      <c r="F208" s="214" t="s">
        <v>1027</v>
      </c>
      <c r="G208" s="215" t="s">
        <v>163</v>
      </c>
      <c r="H208" s="216">
        <v>270.39999999999998</v>
      </c>
      <c r="I208" s="217"/>
      <c r="J208" s="218">
        <f>ROUND(I208*H208,2)</f>
        <v>0</v>
      </c>
      <c r="K208" s="214" t="s">
        <v>164</v>
      </c>
      <c r="L208" s="44"/>
      <c r="M208" s="219" t="s">
        <v>19</v>
      </c>
      <c r="N208" s="220" t="s">
        <v>44</v>
      </c>
      <c r="O208" s="84"/>
      <c r="P208" s="221">
        <f>O208*H208</f>
        <v>0</v>
      </c>
      <c r="Q208" s="221">
        <v>0.00028343999999999998</v>
      </c>
      <c r="R208" s="221">
        <f>Q208*H208</f>
        <v>0.076642175999999992</v>
      </c>
      <c r="S208" s="221">
        <v>0</v>
      </c>
      <c r="T208" s="222">
        <f>S208*H208</f>
        <v>0</v>
      </c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R208" s="223" t="s">
        <v>115</v>
      </c>
      <c r="AT208" s="223" t="s">
        <v>160</v>
      </c>
      <c r="AU208" s="223" t="s">
        <v>83</v>
      </c>
      <c r="AY208" s="17" t="s">
        <v>159</v>
      </c>
      <c r="BE208" s="224">
        <f>IF(N208="základní",J208,0)</f>
        <v>0</v>
      </c>
      <c r="BF208" s="224">
        <f>IF(N208="snížená",J208,0)</f>
        <v>0</v>
      </c>
      <c r="BG208" s="224">
        <f>IF(N208="zákl. přenesená",J208,0)</f>
        <v>0</v>
      </c>
      <c r="BH208" s="224">
        <f>IF(N208="sníž. přenesená",J208,0)</f>
        <v>0</v>
      </c>
      <c r="BI208" s="224">
        <f>IF(N208="nulová",J208,0)</f>
        <v>0</v>
      </c>
      <c r="BJ208" s="17" t="s">
        <v>81</v>
      </c>
      <c r="BK208" s="224">
        <f>ROUND(I208*H208,2)</f>
        <v>0</v>
      </c>
      <c r="BL208" s="17" t="s">
        <v>115</v>
      </c>
      <c r="BM208" s="223" t="s">
        <v>1028</v>
      </c>
    </row>
    <row r="209" s="2" customFormat="1">
      <c r="A209" s="38"/>
      <c r="B209" s="39"/>
      <c r="C209" s="40"/>
      <c r="D209" s="225" t="s">
        <v>166</v>
      </c>
      <c r="E209" s="40"/>
      <c r="F209" s="226" t="s">
        <v>1029</v>
      </c>
      <c r="G209" s="40"/>
      <c r="H209" s="40"/>
      <c r="I209" s="227"/>
      <c r="J209" s="40"/>
      <c r="K209" s="40"/>
      <c r="L209" s="44"/>
      <c r="M209" s="228"/>
      <c r="N209" s="229"/>
      <c r="O209" s="84"/>
      <c r="P209" s="84"/>
      <c r="Q209" s="84"/>
      <c r="R209" s="84"/>
      <c r="S209" s="84"/>
      <c r="T209" s="85"/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T209" s="17" t="s">
        <v>166</v>
      </c>
      <c r="AU209" s="17" t="s">
        <v>83</v>
      </c>
    </row>
    <row r="210" s="2" customFormat="1">
      <c r="A210" s="38"/>
      <c r="B210" s="39"/>
      <c r="C210" s="40"/>
      <c r="D210" s="230" t="s">
        <v>168</v>
      </c>
      <c r="E210" s="40"/>
      <c r="F210" s="231" t="s">
        <v>1030</v>
      </c>
      <c r="G210" s="40"/>
      <c r="H210" s="40"/>
      <c r="I210" s="227"/>
      <c r="J210" s="40"/>
      <c r="K210" s="40"/>
      <c r="L210" s="44"/>
      <c r="M210" s="228"/>
      <c r="N210" s="229"/>
      <c r="O210" s="84"/>
      <c r="P210" s="84"/>
      <c r="Q210" s="84"/>
      <c r="R210" s="84"/>
      <c r="S210" s="84"/>
      <c r="T210" s="85"/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T210" s="17" t="s">
        <v>168</v>
      </c>
      <c r="AU210" s="17" t="s">
        <v>83</v>
      </c>
    </row>
    <row r="211" s="2" customFormat="1" ht="16.5" customHeight="1">
      <c r="A211" s="38"/>
      <c r="B211" s="39"/>
      <c r="C211" s="212" t="s">
        <v>838</v>
      </c>
      <c r="D211" s="212" t="s">
        <v>160</v>
      </c>
      <c r="E211" s="213" t="s">
        <v>1031</v>
      </c>
      <c r="F211" s="214" t="s">
        <v>1032</v>
      </c>
      <c r="G211" s="215" t="s">
        <v>163</v>
      </c>
      <c r="H211" s="216">
        <v>270.39999999999998</v>
      </c>
      <c r="I211" s="217"/>
      <c r="J211" s="218">
        <f>ROUND(I211*H211,2)</f>
        <v>0</v>
      </c>
      <c r="K211" s="214" t="s">
        <v>164</v>
      </c>
      <c r="L211" s="44"/>
      <c r="M211" s="219" t="s">
        <v>19</v>
      </c>
      <c r="N211" s="220" t="s">
        <v>44</v>
      </c>
      <c r="O211" s="84"/>
      <c r="P211" s="221">
        <f>O211*H211</f>
        <v>0</v>
      </c>
      <c r="Q211" s="221">
        <v>0.00014249999999999999</v>
      </c>
      <c r="R211" s="221">
        <f>Q211*H211</f>
        <v>0.038531999999999997</v>
      </c>
      <c r="S211" s="221">
        <v>0</v>
      </c>
      <c r="T211" s="222">
        <f>S211*H211</f>
        <v>0</v>
      </c>
      <c r="U211" s="38"/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R211" s="223" t="s">
        <v>274</v>
      </c>
      <c r="AT211" s="223" t="s">
        <v>160</v>
      </c>
      <c r="AU211" s="223" t="s">
        <v>83</v>
      </c>
      <c r="AY211" s="17" t="s">
        <v>159</v>
      </c>
      <c r="BE211" s="224">
        <f>IF(N211="základní",J211,0)</f>
        <v>0</v>
      </c>
      <c r="BF211" s="224">
        <f>IF(N211="snížená",J211,0)</f>
        <v>0</v>
      </c>
      <c r="BG211" s="224">
        <f>IF(N211="zákl. přenesená",J211,0)</f>
        <v>0</v>
      </c>
      <c r="BH211" s="224">
        <f>IF(N211="sníž. přenesená",J211,0)</f>
        <v>0</v>
      </c>
      <c r="BI211" s="224">
        <f>IF(N211="nulová",J211,0)</f>
        <v>0</v>
      </c>
      <c r="BJ211" s="17" t="s">
        <v>81</v>
      </c>
      <c r="BK211" s="224">
        <f>ROUND(I211*H211,2)</f>
        <v>0</v>
      </c>
      <c r="BL211" s="17" t="s">
        <v>274</v>
      </c>
      <c r="BM211" s="223" t="s">
        <v>1033</v>
      </c>
    </row>
    <row r="212" s="2" customFormat="1">
      <c r="A212" s="38"/>
      <c r="B212" s="39"/>
      <c r="C212" s="40"/>
      <c r="D212" s="225" t="s">
        <v>166</v>
      </c>
      <c r="E212" s="40"/>
      <c r="F212" s="226" t="s">
        <v>1034</v>
      </c>
      <c r="G212" s="40"/>
      <c r="H212" s="40"/>
      <c r="I212" s="227"/>
      <c r="J212" s="40"/>
      <c r="K212" s="40"/>
      <c r="L212" s="44"/>
      <c r="M212" s="228"/>
      <c r="N212" s="229"/>
      <c r="O212" s="84"/>
      <c r="P212" s="84"/>
      <c r="Q212" s="84"/>
      <c r="R212" s="84"/>
      <c r="S212" s="84"/>
      <c r="T212" s="85"/>
      <c r="U212" s="38"/>
      <c r="V212" s="38"/>
      <c r="W212" s="38"/>
      <c r="X212" s="38"/>
      <c r="Y212" s="38"/>
      <c r="Z212" s="38"/>
      <c r="AA212" s="38"/>
      <c r="AB212" s="38"/>
      <c r="AC212" s="38"/>
      <c r="AD212" s="38"/>
      <c r="AE212" s="38"/>
      <c r="AT212" s="17" t="s">
        <v>166</v>
      </c>
      <c r="AU212" s="17" t="s">
        <v>83</v>
      </c>
    </row>
    <row r="213" s="2" customFormat="1">
      <c r="A213" s="38"/>
      <c r="B213" s="39"/>
      <c r="C213" s="40"/>
      <c r="D213" s="230" t="s">
        <v>168</v>
      </c>
      <c r="E213" s="40"/>
      <c r="F213" s="231" t="s">
        <v>1035</v>
      </c>
      <c r="G213" s="40"/>
      <c r="H213" s="40"/>
      <c r="I213" s="227"/>
      <c r="J213" s="40"/>
      <c r="K213" s="40"/>
      <c r="L213" s="44"/>
      <c r="M213" s="228"/>
      <c r="N213" s="229"/>
      <c r="O213" s="84"/>
      <c r="P213" s="84"/>
      <c r="Q213" s="84"/>
      <c r="R213" s="84"/>
      <c r="S213" s="84"/>
      <c r="T213" s="85"/>
      <c r="U213" s="38"/>
      <c r="V213" s="38"/>
      <c r="W213" s="38"/>
      <c r="X213" s="38"/>
      <c r="Y213" s="38"/>
      <c r="Z213" s="38"/>
      <c r="AA213" s="38"/>
      <c r="AB213" s="38"/>
      <c r="AC213" s="38"/>
      <c r="AD213" s="38"/>
      <c r="AE213" s="38"/>
      <c r="AT213" s="17" t="s">
        <v>168</v>
      </c>
      <c r="AU213" s="17" t="s">
        <v>83</v>
      </c>
    </row>
    <row r="214" s="2" customFormat="1" ht="16.5" customHeight="1">
      <c r="A214" s="38"/>
      <c r="B214" s="39"/>
      <c r="C214" s="212" t="s">
        <v>476</v>
      </c>
      <c r="D214" s="212" t="s">
        <v>160</v>
      </c>
      <c r="E214" s="213" t="s">
        <v>1036</v>
      </c>
      <c r="F214" s="214" t="s">
        <v>1037</v>
      </c>
      <c r="G214" s="215" t="s">
        <v>163</v>
      </c>
      <c r="H214" s="216">
        <v>270.39999999999998</v>
      </c>
      <c r="I214" s="217"/>
      <c r="J214" s="218">
        <f>ROUND(I214*H214,2)</f>
        <v>0</v>
      </c>
      <c r="K214" s="214" t="s">
        <v>164</v>
      </c>
      <c r="L214" s="44"/>
      <c r="M214" s="219" t="s">
        <v>19</v>
      </c>
      <c r="N214" s="220" t="s">
        <v>44</v>
      </c>
      <c r="O214" s="84"/>
      <c r="P214" s="221">
        <f>O214*H214</f>
        <v>0</v>
      </c>
      <c r="Q214" s="221">
        <v>0.000146</v>
      </c>
      <c r="R214" s="221">
        <f>Q214*H214</f>
        <v>0.039478399999999997</v>
      </c>
      <c r="S214" s="221">
        <v>0</v>
      </c>
      <c r="T214" s="222">
        <f>S214*H214</f>
        <v>0</v>
      </c>
      <c r="U214" s="38"/>
      <c r="V214" s="38"/>
      <c r="W214" s="38"/>
      <c r="X214" s="38"/>
      <c r="Y214" s="38"/>
      <c r="Z214" s="38"/>
      <c r="AA214" s="38"/>
      <c r="AB214" s="38"/>
      <c r="AC214" s="38"/>
      <c r="AD214" s="38"/>
      <c r="AE214" s="38"/>
      <c r="AR214" s="223" t="s">
        <v>274</v>
      </c>
      <c r="AT214" s="223" t="s">
        <v>160</v>
      </c>
      <c r="AU214" s="223" t="s">
        <v>83</v>
      </c>
      <c r="AY214" s="17" t="s">
        <v>159</v>
      </c>
      <c r="BE214" s="224">
        <f>IF(N214="základní",J214,0)</f>
        <v>0</v>
      </c>
      <c r="BF214" s="224">
        <f>IF(N214="snížená",J214,0)</f>
        <v>0</v>
      </c>
      <c r="BG214" s="224">
        <f>IF(N214="zákl. přenesená",J214,0)</f>
        <v>0</v>
      </c>
      <c r="BH214" s="224">
        <f>IF(N214="sníž. přenesená",J214,0)</f>
        <v>0</v>
      </c>
      <c r="BI214" s="224">
        <f>IF(N214="nulová",J214,0)</f>
        <v>0</v>
      </c>
      <c r="BJ214" s="17" t="s">
        <v>81</v>
      </c>
      <c r="BK214" s="224">
        <f>ROUND(I214*H214,2)</f>
        <v>0</v>
      </c>
      <c r="BL214" s="17" t="s">
        <v>274</v>
      </c>
      <c r="BM214" s="223" t="s">
        <v>1038</v>
      </c>
    </row>
    <row r="215" s="2" customFormat="1">
      <c r="A215" s="38"/>
      <c r="B215" s="39"/>
      <c r="C215" s="40"/>
      <c r="D215" s="225" t="s">
        <v>166</v>
      </c>
      <c r="E215" s="40"/>
      <c r="F215" s="226" t="s">
        <v>1039</v>
      </c>
      <c r="G215" s="40"/>
      <c r="H215" s="40"/>
      <c r="I215" s="227"/>
      <c r="J215" s="40"/>
      <c r="K215" s="40"/>
      <c r="L215" s="44"/>
      <c r="M215" s="228"/>
      <c r="N215" s="229"/>
      <c r="O215" s="84"/>
      <c r="P215" s="84"/>
      <c r="Q215" s="84"/>
      <c r="R215" s="84"/>
      <c r="S215" s="84"/>
      <c r="T215" s="85"/>
      <c r="U215" s="38"/>
      <c r="V215" s="38"/>
      <c r="W215" s="38"/>
      <c r="X215" s="38"/>
      <c r="Y215" s="38"/>
      <c r="Z215" s="38"/>
      <c r="AA215" s="38"/>
      <c r="AB215" s="38"/>
      <c r="AC215" s="38"/>
      <c r="AD215" s="38"/>
      <c r="AE215" s="38"/>
      <c r="AT215" s="17" t="s">
        <v>166</v>
      </c>
      <c r="AU215" s="17" t="s">
        <v>83</v>
      </c>
    </row>
    <row r="216" s="2" customFormat="1">
      <c r="A216" s="38"/>
      <c r="B216" s="39"/>
      <c r="C216" s="40"/>
      <c r="D216" s="230" t="s">
        <v>168</v>
      </c>
      <c r="E216" s="40"/>
      <c r="F216" s="231" t="s">
        <v>1040</v>
      </c>
      <c r="G216" s="40"/>
      <c r="H216" s="40"/>
      <c r="I216" s="227"/>
      <c r="J216" s="40"/>
      <c r="K216" s="40"/>
      <c r="L216" s="44"/>
      <c r="M216" s="228"/>
      <c r="N216" s="229"/>
      <c r="O216" s="84"/>
      <c r="P216" s="84"/>
      <c r="Q216" s="84"/>
      <c r="R216" s="84"/>
      <c r="S216" s="84"/>
      <c r="T216" s="85"/>
      <c r="U216" s="38"/>
      <c r="V216" s="38"/>
      <c r="W216" s="38"/>
      <c r="X216" s="38"/>
      <c r="Y216" s="38"/>
      <c r="Z216" s="38"/>
      <c r="AA216" s="38"/>
      <c r="AB216" s="38"/>
      <c r="AC216" s="38"/>
      <c r="AD216" s="38"/>
      <c r="AE216" s="38"/>
      <c r="AT216" s="17" t="s">
        <v>168</v>
      </c>
      <c r="AU216" s="17" t="s">
        <v>83</v>
      </c>
    </row>
    <row r="217" s="2" customFormat="1" ht="16.5" customHeight="1">
      <c r="A217" s="38"/>
      <c r="B217" s="39"/>
      <c r="C217" s="212" t="s">
        <v>480</v>
      </c>
      <c r="D217" s="212" t="s">
        <v>160</v>
      </c>
      <c r="E217" s="213" t="s">
        <v>1041</v>
      </c>
      <c r="F217" s="214" t="s">
        <v>1042</v>
      </c>
      <c r="G217" s="215" t="s">
        <v>163</v>
      </c>
      <c r="H217" s="216">
        <v>376.80000000000001</v>
      </c>
      <c r="I217" s="217"/>
      <c r="J217" s="218">
        <f>ROUND(I217*H217,2)</f>
        <v>0</v>
      </c>
      <c r="K217" s="214" t="s">
        <v>19</v>
      </c>
      <c r="L217" s="44"/>
      <c r="M217" s="219" t="s">
        <v>19</v>
      </c>
      <c r="N217" s="220" t="s">
        <v>44</v>
      </c>
      <c r="O217" s="84"/>
      <c r="P217" s="221">
        <f>O217*H217</f>
        <v>0</v>
      </c>
      <c r="Q217" s="221">
        <v>0</v>
      </c>
      <c r="R217" s="221">
        <f>Q217*H217</f>
        <v>0</v>
      </c>
      <c r="S217" s="221">
        <v>0</v>
      </c>
      <c r="T217" s="222">
        <f>S217*H217</f>
        <v>0</v>
      </c>
      <c r="U217" s="38"/>
      <c r="V217" s="38"/>
      <c r="W217" s="38"/>
      <c r="X217" s="38"/>
      <c r="Y217" s="38"/>
      <c r="Z217" s="38"/>
      <c r="AA217" s="38"/>
      <c r="AB217" s="38"/>
      <c r="AC217" s="38"/>
      <c r="AD217" s="38"/>
      <c r="AE217" s="38"/>
      <c r="AR217" s="223" t="s">
        <v>115</v>
      </c>
      <c r="AT217" s="223" t="s">
        <v>160</v>
      </c>
      <c r="AU217" s="223" t="s">
        <v>83</v>
      </c>
      <c r="AY217" s="17" t="s">
        <v>159</v>
      </c>
      <c r="BE217" s="224">
        <f>IF(N217="základní",J217,0)</f>
        <v>0</v>
      </c>
      <c r="BF217" s="224">
        <f>IF(N217="snížená",J217,0)</f>
        <v>0</v>
      </c>
      <c r="BG217" s="224">
        <f>IF(N217="zákl. přenesená",J217,0)</f>
        <v>0</v>
      </c>
      <c r="BH217" s="224">
        <f>IF(N217="sníž. přenesená",J217,0)</f>
        <v>0</v>
      </c>
      <c r="BI217" s="224">
        <f>IF(N217="nulová",J217,0)</f>
        <v>0</v>
      </c>
      <c r="BJ217" s="17" t="s">
        <v>81</v>
      </c>
      <c r="BK217" s="224">
        <f>ROUND(I217*H217,2)</f>
        <v>0</v>
      </c>
      <c r="BL217" s="17" t="s">
        <v>115</v>
      </c>
      <c r="BM217" s="223" t="s">
        <v>1043</v>
      </c>
    </row>
    <row r="218" s="2" customFormat="1">
      <c r="A218" s="38"/>
      <c r="B218" s="39"/>
      <c r="C218" s="40"/>
      <c r="D218" s="225" t="s">
        <v>166</v>
      </c>
      <c r="E218" s="40"/>
      <c r="F218" s="226" t="s">
        <v>1042</v>
      </c>
      <c r="G218" s="40"/>
      <c r="H218" s="40"/>
      <c r="I218" s="227"/>
      <c r="J218" s="40"/>
      <c r="K218" s="40"/>
      <c r="L218" s="44"/>
      <c r="M218" s="228"/>
      <c r="N218" s="229"/>
      <c r="O218" s="84"/>
      <c r="P218" s="84"/>
      <c r="Q218" s="84"/>
      <c r="R218" s="84"/>
      <c r="S218" s="84"/>
      <c r="T218" s="85"/>
      <c r="U218" s="38"/>
      <c r="V218" s="38"/>
      <c r="W218" s="38"/>
      <c r="X218" s="38"/>
      <c r="Y218" s="38"/>
      <c r="Z218" s="38"/>
      <c r="AA218" s="38"/>
      <c r="AB218" s="38"/>
      <c r="AC218" s="38"/>
      <c r="AD218" s="38"/>
      <c r="AE218" s="38"/>
      <c r="AT218" s="17" t="s">
        <v>166</v>
      </c>
      <c r="AU218" s="17" t="s">
        <v>83</v>
      </c>
    </row>
    <row r="219" s="2" customFormat="1" ht="16.5" customHeight="1">
      <c r="A219" s="38"/>
      <c r="B219" s="39"/>
      <c r="C219" s="212" t="s">
        <v>845</v>
      </c>
      <c r="D219" s="212" t="s">
        <v>160</v>
      </c>
      <c r="E219" s="213" t="s">
        <v>1044</v>
      </c>
      <c r="F219" s="214" t="s">
        <v>1045</v>
      </c>
      <c r="G219" s="215" t="s">
        <v>174</v>
      </c>
      <c r="H219" s="216">
        <v>57.359999999999999</v>
      </c>
      <c r="I219" s="217"/>
      <c r="J219" s="218">
        <f>ROUND(I219*H219,2)</f>
        <v>0</v>
      </c>
      <c r="K219" s="214" t="s">
        <v>164</v>
      </c>
      <c r="L219" s="44"/>
      <c r="M219" s="219" t="s">
        <v>19</v>
      </c>
      <c r="N219" s="220" t="s">
        <v>44</v>
      </c>
      <c r="O219" s="84"/>
      <c r="P219" s="221">
        <f>O219*H219</f>
        <v>0</v>
      </c>
      <c r="Q219" s="221">
        <v>2.1600000000000001</v>
      </c>
      <c r="R219" s="221">
        <f>Q219*H219</f>
        <v>123.89760000000001</v>
      </c>
      <c r="S219" s="221">
        <v>0</v>
      </c>
      <c r="T219" s="222">
        <f>S219*H219</f>
        <v>0</v>
      </c>
      <c r="U219" s="38"/>
      <c r="V219" s="38"/>
      <c r="W219" s="38"/>
      <c r="X219" s="38"/>
      <c r="Y219" s="38"/>
      <c r="Z219" s="38"/>
      <c r="AA219" s="38"/>
      <c r="AB219" s="38"/>
      <c r="AC219" s="38"/>
      <c r="AD219" s="38"/>
      <c r="AE219" s="38"/>
      <c r="AR219" s="223" t="s">
        <v>115</v>
      </c>
      <c r="AT219" s="223" t="s">
        <v>160</v>
      </c>
      <c r="AU219" s="223" t="s">
        <v>83</v>
      </c>
      <c r="AY219" s="17" t="s">
        <v>159</v>
      </c>
      <c r="BE219" s="224">
        <f>IF(N219="základní",J219,0)</f>
        <v>0</v>
      </c>
      <c r="BF219" s="224">
        <f>IF(N219="snížená",J219,0)</f>
        <v>0</v>
      </c>
      <c r="BG219" s="224">
        <f>IF(N219="zákl. přenesená",J219,0)</f>
        <v>0</v>
      </c>
      <c r="BH219" s="224">
        <f>IF(N219="sníž. přenesená",J219,0)</f>
        <v>0</v>
      </c>
      <c r="BI219" s="224">
        <f>IF(N219="nulová",J219,0)</f>
        <v>0</v>
      </c>
      <c r="BJ219" s="17" t="s">
        <v>81</v>
      </c>
      <c r="BK219" s="224">
        <f>ROUND(I219*H219,2)</f>
        <v>0</v>
      </c>
      <c r="BL219" s="17" t="s">
        <v>115</v>
      </c>
      <c r="BM219" s="223" t="s">
        <v>1046</v>
      </c>
    </row>
    <row r="220" s="2" customFormat="1">
      <c r="A220" s="38"/>
      <c r="B220" s="39"/>
      <c r="C220" s="40"/>
      <c r="D220" s="225" t="s">
        <v>166</v>
      </c>
      <c r="E220" s="40"/>
      <c r="F220" s="226" t="s">
        <v>1047</v>
      </c>
      <c r="G220" s="40"/>
      <c r="H220" s="40"/>
      <c r="I220" s="227"/>
      <c r="J220" s="40"/>
      <c r="K220" s="40"/>
      <c r="L220" s="44"/>
      <c r="M220" s="228"/>
      <c r="N220" s="229"/>
      <c r="O220" s="84"/>
      <c r="P220" s="84"/>
      <c r="Q220" s="84"/>
      <c r="R220" s="84"/>
      <c r="S220" s="84"/>
      <c r="T220" s="85"/>
      <c r="U220" s="38"/>
      <c r="V220" s="38"/>
      <c r="W220" s="38"/>
      <c r="X220" s="38"/>
      <c r="Y220" s="38"/>
      <c r="Z220" s="38"/>
      <c r="AA220" s="38"/>
      <c r="AB220" s="38"/>
      <c r="AC220" s="38"/>
      <c r="AD220" s="38"/>
      <c r="AE220" s="38"/>
      <c r="AT220" s="17" t="s">
        <v>166</v>
      </c>
      <c r="AU220" s="17" t="s">
        <v>83</v>
      </c>
    </row>
    <row r="221" s="2" customFormat="1">
      <c r="A221" s="38"/>
      <c r="B221" s="39"/>
      <c r="C221" s="40"/>
      <c r="D221" s="230" t="s">
        <v>168</v>
      </c>
      <c r="E221" s="40"/>
      <c r="F221" s="231" t="s">
        <v>1048</v>
      </c>
      <c r="G221" s="40"/>
      <c r="H221" s="40"/>
      <c r="I221" s="227"/>
      <c r="J221" s="40"/>
      <c r="K221" s="40"/>
      <c r="L221" s="44"/>
      <c r="M221" s="228"/>
      <c r="N221" s="229"/>
      <c r="O221" s="84"/>
      <c r="P221" s="84"/>
      <c r="Q221" s="84"/>
      <c r="R221" s="84"/>
      <c r="S221" s="84"/>
      <c r="T221" s="85"/>
      <c r="U221" s="38"/>
      <c r="V221" s="38"/>
      <c r="W221" s="38"/>
      <c r="X221" s="38"/>
      <c r="Y221" s="38"/>
      <c r="Z221" s="38"/>
      <c r="AA221" s="38"/>
      <c r="AB221" s="38"/>
      <c r="AC221" s="38"/>
      <c r="AD221" s="38"/>
      <c r="AE221" s="38"/>
      <c r="AT221" s="17" t="s">
        <v>168</v>
      </c>
      <c r="AU221" s="17" t="s">
        <v>83</v>
      </c>
    </row>
    <row r="222" s="13" customFormat="1">
      <c r="A222" s="13"/>
      <c r="B222" s="232"/>
      <c r="C222" s="233"/>
      <c r="D222" s="225" t="s">
        <v>170</v>
      </c>
      <c r="E222" s="234" t="s">
        <v>19</v>
      </c>
      <c r="F222" s="235" t="s">
        <v>1049</v>
      </c>
      <c r="G222" s="233"/>
      <c r="H222" s="236">
        <v>8.2200000000000006</v>
      </c>
      <c r="I222" s="237"/>
      <c r="J222" s="233"/>
      <c r="K222" s="233"/>
      <c r="L222" s="238"/>
      <c r="M222" s="239"/>
      <c r="N222" s="240"/>
      <c r="O222" s="240"/>
      <c r="P222" s="240"/>
      <c r="Q222" s="240"/>
      <c r="R222" s="240"/>
      <c r="S222" s="240"/>
      <c r="T222" s="241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T222" s="242" t="s">
        <v>170</v>
      </c>
      <c r="AU222" s="242" t="s">
        <v>83</v>
      </c>
      <c r="AV222" s="13" t="s">
        <v>83</v>
      </c>
      <c r="AW222" s="13" t="s">
        <v>34</v>
      </c>
      <c r="AX222" s="13" t="s">
        <v>73</v>
      </c>
      <c r="AY222" s="242" t="s">
        <v>159</v>
      </c>
    </row>
    <row r="223" s="13" customFormat="1">
      <c r="A223" s="13"/>
      <c r="B223" s="232"/>
      <c r="C223" s="233"/>
      <c r="D223" s="225" t="s">
        <v>170</v>
      </c>
      <c r="E223" s="234" t="s">
        <v>19</v>
      </c>
      <c r="F223" s="235" t="s">
        <v>1050</v>
      </c>
      <c r="G223" s="233"/>
      <c r="H223" s="236">
        <v>9.8900000000000006</v>
      </c>
      <c r="I223" s="237"/>
      <c r="J223" s="233"/>
      <c r="K223" s="233"/>
      <c r="L223" s="238"/>
      <c r="M223" s="239"/>
      <c r="N223" s="240"/>
      <c r="O223" s="240"/>
      <c r="P223" s="240"/>
      <c r="Q223" s="240"/>
      <c r="R223" s="240"/>
      <c r="S223" s="240"/>
      <c r="T223" s="241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T223" s="242" t="s">
        <v>170</v>
      </c>
      <c r="AU223" s="242" t="s">
        <v>83</v>
      </c>
      <c r="AV223" s="13" t="s">
        <v>83</v>
      </c>
      <c r="AW223" s="13" t="s">
        <v>34</v>
      </c>
      <c r="AX223" s="13" t="s">
        <v>73</v>
      </c>
      <c r="AY223" s="242" t="s">
        <v>159</v>
      </c>
    </row>
    <row r="224" s="13" customFormat="1">
      <c r="A224" s="13"/>
      <c r="B224" s="232"/>
      <c r="C224" s="233"/>
      <c r="D224" s="225" t="s">
        <v>170</v>
      </c>
      <c r="E224" s="234" t="s">
        <v>19</v>
      </c>
      <c r="F224" s="235" t="s">
        <v>1051</v>
      </c>
      <c r="G224" s="233"/>
      <c r="H224" s="236">
        <v>39.25</v>
      </c>
      <c r="I224" s="237"/>
      <c r="J224" s="233"/>
      <c r="K224" s="233"/>
      <c r="L224" s="238"/>
      <c r="M224" s="239"/>
      <c r="N224" s="240"/>
      <c r="O224" s="240"/>
      <c r="P224" s="240"/>
      <c r="Q224" s="240"/>
      <c r="R224" s="240"/>
      <c r="S224" s="240"/>
      <c r="T224" s="241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T224" s="242" t="s">
        <v>170</v>
      </c>
      <c r="AU224" s="242" t="s">
        <v>83</v>
      </c>
      <c r="AV224" s="13" t="s">
        <v>83</v>
      </c>
      <c r="AW224" s="13" t="s">
        <v>34</v>
      </c>
      <c r="AX224" s="13" t="s">
        <v>73</v>
      </c>
      <c r="AY224" s="242" t="s">
        <v>159</v>
      </c>
    </row>
    <row r="225" s="2" customFormat="1" ht="16.5" customHeight="1">
      <c r="A225" s="38"/>
      <c r="B225" s="39"/>
      <c r="C225" s="212" t="s">
        <v>303</v>
      </c>
      <c r="D225" s="212" t="s">
        <v>160</v>
      </c>
      <c r="E225" s="213" t="s">
        <v>1052</v>
      </c>
      <c r="F225" s="214" t="s">
        <v>1053</v>
      </c>
      <c r="G225" s="215" t="s">
        <v>163</v>
      </c>
      <c r="H225" s="216">
        <v>14.050000000000001</v>
      </c>
      <c r="I225" s="217"/>
      <c r="J225" s="218">
        <f>ROUND(I225*H225,2)</f>
        <v>0</v>
      </c>
      <c r="K225" s="214" t="s">
        <v>164</v>
      </c>
      <c r="L225" s="44"/>
      <c r="M225" s="219" t="s">
        <v>19</v>
      </c>
      <c r="N225" s="220" t="s">
        <v>44</v>
      </c>
      <c r="O225" s="84"/>
      <c r="P225" s="221">
        <f>O225*H225</f>
        <v>0</v>
      </c>
      <c r="Q225" s="221">
        <v>0.0026919000000000001</v>
      </c>
      <c r="R225" s="221">
        <f>Q225*H225</f>
        <v>0.037821195000000002</v>
      </c>
      <c r="S225" s="221">
        <v>0</v>
      </c>
      <c r="T225" s="222">
        <f>S225*H225</f>
        <v>0</v>
      </c>
      <c r="U225" s="38"/>
      <c r="V225" s="38"/>
      <c r="W225" s="38"/>
      <c r="X225" s="38"/>
      <c r="Y225" s="38"/>
      <c r="Z225" s="38"/>
      <c r="AA225" s="38"/>
      <c r="AB225" s="38"/>
      <c r="AC225" s="38"/>
      <c r="AD225" s="38"/>
      <c r="AE225" s="38"/>
      <c r="AR225" s="223" t="s">
        <v>115</v>
      </c>
      <c r="AT225" s="223" t="s">
        <v>160</v>
      </c>
      <c r="AU225" s="223" t="s">
        <v>83</v>
      </c>
      <c r="AY225" s="17" t="s">
        <v>159</v>
      </c>
      <c r="BE225" s="224">
        <f>IF(N225="základní",J225,0)</f>
        <v>0</v>
      </c>
      <c r="BF225" s="224">
        <f>IF(N225="snížená",J225,0)</f>
        <v>0</v>
      </c>
      <c r="BG225" s="224">
        <f>IF(N225="zákl. přenesená",J225,0)</f>
        <v>0</v>
      </c>
      <c r="BH225" s="224">
        <f>IF(N225="sníž. přenesená",J225,0)</f>
        <v>0</v>
      </c>
      <c r="BI225" s="224">
        <f>IF(N225="nulová",J225,0)</f>
        <v>0</v>
      </c>
      <c r="BJ225" s="17" t="s">
        <v>81</v>
      </c>
      <c r="BK225" s="224">
        <f>ROUND(I225*H225,2)</f>
        <v>0</v>
      </c>
      <c r="BL225" s="17" t="s">
        <v>115</v>
      </c>
      <c r="BM225" s="223" t="s">
        <v>1054</v>
      </c>
    </row>
    <row r="226" s="2" customFormat="1">
      <c r="A226" s="38"/>
      <c r="B226" s="39"/>
      <c r="C226" s="40"/>
      <c r="D226" s="225" t="s">
        <v>166</v>
      </c>
      <c r="E226" s="40"/>
      <c r="F226" s="226" t="s">
        <v>1055</v>
      </c>
      <c r="G226" s="40"/>
      <c r="H226" s="40"/>
      <c r="I226" s="227"/>
      <c r="J226" s="40"/>
      <c r="K226" s="40"/>
      <c r="L226" s="44"/>
      <c r="M226" s="228"/>
      <c r="N226" s="229"/>
      <c r="O226" s="84"/>
      <c r="P226" s="84"/>
      <c r="Q226" s="84"/>
      <c r="R226" s="84"/>
      <c r="S226" s="84"/>
      <c r="T226" s="85"/>
      <c r="U226" s="38"/>
      <c r="V226" s="38"/>
      <c r="W226" s="38"/>
      <c r="X226" s="38"/>
      <c r="Y226" s="38"/>
      <c r="Z226" s="38"/>
      <c r="AA226" s="38"/>
      <c r="AB226" s="38"/>
      <c r="AC226" s="38"/>
      <c r="AD226" s="38"/>
      <c r="AE226" s="38"/>
      <c r="AT226" s="17" t="s">
        <v>166</v>
      </c>
      <c r="AU226" s="17" t="s">
        <v>83</v>
      </c>
    </row>
    <row r="227" s="2" customFormat="1">
      <c r="A227" s="38"/>
      <c r="B227" s="39"/>
      <c r="C227" s="40"/>
      <c r="D227" s="230" t="s">
        <v>168</v>
      </c>
      <c r="E227" s="40"/>
      <c r="F227" s="231" t="s">
        <v>1056</v>
      </c>
      <c r="G227" s="40"/>
      <c r="H227" s="40"/>
      <c r="I227" s="227"/>
      <c r="J227" s="40"/>
      <c r="K227" s="40"/>
      <c r="L227" s="44"/>
      <c r="M227" s="228"/>
      <c r="N227" s="229"/>
      <c r="O227" s="84"/>
      <c r="P227" s="84"/>
      <c r="Q227" s="84"/>
      <c r="R227" s="84"/>
      <c r="S227" s="84"/>
      <c r="T227" s="85"/>
      <c r="U227" s="38"/>
      <c r="V227" s="38"/>
      <c r="W227" s="38"/>
      <c r="X227" s="38"/>
      <c r="Y227" s="38"/>
      <c r="Z227" s="38"/>
      <c r="AA227" s="38"/>
      <c r="AB227" s="38"/>
      <c r="AC227" s="38"/>
      <c r="AD227" s="38"/>
      <c r="AE227" s="38"/>
      <c r="AT227" s="17" t="s">
        <v>168</v>
      </c>
      <c r="AU227" s="17" t="s">
        <v>83</v>
      </c>
    </row>
    <row r="228" s="13" customFormat="1">
      <c r="A228" s="13"/>
      <c r="B228" s="232"/>
      <c r="C228" s="233"/>
      <c r="D228" s="225" t="s">
        <v>170</v>
      </c>
      <c r="E228" s="234" t="s">
        <v>19</v>
      </c>
      <c r="F228" s="235" t="s">
        <v>1057</v>
      </c>
      <c r="G228" s="233"/>
      <c r="H228" s="236">
        <v>14.050000000000001</v>
      </c>
      <c r="I228" s="237"/>
      <c r="J228" s="233"/>
      <c r="K228" s="233"/>
      <c r="L228" s="238"/>
      <c r="M228" s="239"/>
      <c r="N228" s="240"/>
      <c r="O228" s="240"/>
      <c r="P228" s="240"/>
      <c r="Q228" s="240"/>
      <c r="R228" s="240"/>
      <c r="S228" s="240"/>
      <c r="T228" s="241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T228" s="242" t="s">
        <v>170</v>
      </c>
      <c r="AU228" s="242" t="s">
        <v>83</v>
      </c>
      <c r="AV228" s="13" t="s">
        <v>83</v>
      </c>
      <c r="AW228" s="13" t="s">
        <v>34</v>
      </c>
      <c r="AX228" s="13" t="s">
        <v>73</v>
      </c>
      <c r="AY228" s="242" t="s">
        <v>159</v>
      </c>
    </row>
    <row r="229" s="2" customFormat="1" ht="16.5" customHeight="1">
      <c r="A229" s="38"/>
      <c r="B229" s="39"/>
      <c r="C229" s="212" t="s">
        <v>296</v>
      </c>
      <c r="D229" s="212" t="s">
        <v>160</v>
      </c>
      <c r="E229" s="213" t="s">
        <v>275</v>
      </c>
      <c r="F229" s="214" t="s">
        <v>276</v>
      </c>
      <c r="G229" s="215" t="s">
        <v>242</v>
      </c>
      <c r="H229" s="216">
        <v>1.2509999999999999</v>
      </c>
      <c r="I229" s="217"/>
      <c r="J229" s="218">
        <f>ROUND(I229*H229,2)</f>
        <v>0</v>
      </c>
      <c r="K229" s="214" t="s">
        <v>164</v>
      </c>
      <c r="L229" s="44"/>
      <c r="M229" s="219" t="s">
        <v>19</v>
      </c>
      <c r="N229" s="220" t="s">
        <v>44</v>
      </c>
      <c r="O229" s="84"/>
      <c r="P229" s="221">
        <f>O229*H229</f>
        <v>0</v>
      </c>
      <c r="Q229" s="221">
        <v>1.0606207999999999</v>
      </c>
      <c r="R229" s="221">
        <f>Q229*H229</f>
        <v>1.3268366207999998</v>
      </c>
      <c r="S229" s="221">
        <v>0</v>
      </c>
      <c r="T229" s="222">
        <f>S229*H229</f>
        <v>0</v>
      </c>
      <c r="U229" s="38"/>
      <c r="V229" s="38"/>
      <c r="W229" s="38"/>
      <c r="X229" s="38"/>
      <c r="Y229" s="38"/>
      <c r="Z229" s="38"/>
      <c r="AA229" s="38"/>
      <c r="AB229" s="38"/>
      <c r="AC229" s="38"/>
      <c r="AD229" s="38"/>
      <c r="AE229" s="38"/>
      <c r="AR229" s="223" t="s">
        <v>115</v>
      </c>
      <c r="AT229" s="223" t="s">
        <v>160</v>
      </c>
      <c r="AU229" s="223" t="s">
        <v>83</v>
      </c>
      <c r="AY229" s="17" t="s">
        <v>159</v>
      </c>
      <c r="BE229" s="224">
        <f>IF(N229="základní",J229,0)</f>
        <v>0</v>
      </c>
      <c r="BF229" s="224">
        <f>IF(N229="snížená",J229,0)</f>
        <v>0</v>
      </c>
      <c r="BG229" s="224">
        <f>IF(N229="zákl. přenesená",J229,0)</f>
        <v>0</v>
      </c>
      <c r="BH229" s="224">
        <f>IF(N229="sníž. přenesená",J229,0)</f>
        <v>0</v>
      </c>
      <c r="BI229" s="224">
        <f>IF(N229="nulová",J229,0)</f>
        <v>0</v>
      </c>
      <c r="BJ229" s="17" t="s">
        <v>81</v>
      </c>
      <c r="BK229" s="224">
        <f>ROUND(I229*H229,2)</f>
        <v>0</v>
      </c>
      <c r="BL229" s="17" t="s">
        <v>115</v>
      </c>
      <c r="BM229" s="223" t="s">
        <v>1058</v>
      </c>
    </row>
    <row r="230" s="2" customFormat="1">
      <c r="A230" s="38"/>
      <c r="B230" s="39"/>
      <c r="C230" s="40"/>
      <c r="D230" s="225" t="s">
        <v>166</v>
      </c>
      <c r="E230" s="40"/>
      <c r="F230" s="226" t="s">
        <v>278</v>
      </c>
      <c r="G230" s="40"/>
      <c r="H230" s="40"/>
      <c r="I230" s="227"/>
      <c r="J230" s="40"/>
      <c r="K230" s="40"/>
      <c r="L230" s="44"/>
      <c r="M230" s="228"/>
      <c r="N230" s="229"/>
      <c r="O230" s="84"/>
      <c r="P230" s="84"/>
      <c r="Q230" s="84"/>
      <c r="R230" s="84"/>
      <c r="S230" s="84"/>
      <c r="T230" s="85"/>
      <c r="U230" s="38"/>
      <c r="V230" s="38"/>
      <c r="W230" s="38"/>
      <c r="X230" s="38"/>
      <c r="Y230" s="38"/>
      <c r="Z230" s="38"/>
      <c r="AA230" s="38"/>
      <c r="AB230" s="38"/>
      <c r="AC230" s="38"/>
      <c r="AD230" s="38"/>
      <c r="AE230" s="38"/>
      <c r="AT230" s="17" t="s">
        <v>166</v>
      </c>
      <c r="AU230" s="17" t="s">
        <v>83</v>
      </c>
    </row>
    <row r="231" s="2" customFormat="1">
      <c r="A231" s="38"/>
      <c r="B231" s="39"/>
      <c r="C231" s="40"/>
      <c r="D231" s="230" t="s">
        <v>168</v>
      </c>
      <c r="E231" s="40"/>
      <c r="F231" s="231" t="s">
        <v>279</v>
      </c>
      <c r="G231" s="40"/>
      <c r="H231" s="40"/>
      <c r="I231" s="227"/>
      <c r="J231" s="40"/>
      <c r="K231" s="40"/>
      <c r="L231" s="44"/>
      <c r="M231" s="228"/>
      <c r="N231" s="229"/>
      <c r="O231" s="84"/>
      <c r="P231" s="84"/>
      <c r="Q231" s="84"/>
      <c r="R231" s="84"/>
      <c r="S231" s="84"/>
      <c r="T231" s="85"/>
      <c r="U231" s="38"/>
      <c r="V231" s="38"/>
      <c r="W231" s="38"/>
      <c r="X231" s="38"/>
      <c r="Y231" s="38"/>
      <c r="Z231" s="38"/>
      <c r="AA231" s="38"/>
      <c r="AB231" s="38"/>
      <c r="AC231" s="38"/>
      <c r="AD231" s="38"/>
      <c r="AE231" s="38"/>
      <c r="AT231" s="17" t="s">
        <v>168</v>
      </c>
      <c r="AU231" s="17" t="s">
        <v>83</v>
      </c>
    </row>
    <row r="232" s="13" customFormat="1">
      <c r="A232" s="13"/>
      <c r="B232" s="232"/>
      <c r="C232" s="233"/>
      <c r="D232" s="225" t="s">
        <v>170</v>
      </c>
      <c r="E232" s="234" t="s">
        <v>19</v>
      </c>
      <c r="F232" s="235" t="s">
        <v>1059</v>
      </c>
      <c r="G232" s="233"/>
      <c r="H232" s="236">
        <v>1.2509999999999999</v>
      </c>
      <c r="I232" s="237"/>
      <c r="J232" s="233"/>
      <c r="K232" s="233"/>
      <c r="L232" s="238"/>
      <c r="M232" s="239"/>
      <c r="N232" s="240"/>
      <c r="O232" s="240"/>
      <c r="P232" s="240"/>
      <c r="Q232" s="240"/>
      <c r="R232" s="240"/>
      <c r="S232" s="240"/>
      <c r="T232" s="241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T232" s="242" t="s">
        <v>170</v>
      </c>
      <c r="AU232" s="242" t="s">
        <v>83</v>
      </c>
      <c r="AV232" s="13" t="s">
        <v>83</v>
      </c>
      <c r="AW232" s="13" t="s">
        <v>34</v>
      </c>
      <c r="AX232" s="13" t="s">
        <v>73</v>
      </c>
      <c r="AY232" s="242" t="s">
        <v>159</v>
      </c>
    </row>
    <row r="233" s="2" customFormat="1" ht="16.5" customHeight="1">
      <c r="A233" s="38"/>
      <c r="B233" s="39"/>
      <c r="C233" s="212" t="s">
        <v>323</v>
      </c>
      <c r="D233" s="212" t="s">
        <v>160</v>
      </c>
      <c r="E233" s="213" t="s">
        <v>1060</v>
      </c>
      <c r="F233" s="214" t="s">
        <v>1061</v>
      </c>
      <c r="G233" s="215" t="s">
        <v>174</v>
      </c>
      <c r="H233" s="216">
        <v>8.4299999999999997</v>
      </c>
      <c r="I233" s="217"/>
      <c r="J233" s="218">
        <f>ROUND(I233*H233,2)</f>
        <v>0</v>
      </c>
      <c r="K233" s="214" t="s">
        <v>164</v>
      </c>
      <c r="L233" s="44"/>
      <c r="M233" s="219" t="s">
        <v>19</v>
      </c>
      <c r="N233" s="220" t="s">
        <v>44</v>
      </c>
      <c r="O233" s="84"/>
      <c r="P233" s="221">
        <f>O233*H233</f>
        <v>0</v>
      </c>
      <c r="Q233" s="221">
        <v>2.5018722040000001</v>
      </c>
      <c r="R233" s="221">
        <f>Q233*H233</f>
        <v>21.09078267972</v>
      </c>
      <c r="S233" s="221">
        <v>0</v>
      </c>
      <c r="T233" s="222">
        <f>S233*H233</f>
        <v>0</v>
      </c>
      <c r="U233" s="38"/>
      <c r="V233" s="38"/>
      <c r="W233" s="38"/>
      <c r="X233" s="38"/>
      <c r="Y233" s="38"/>
      <c r="Z233" s="38"/>
      <c r="AA233" s="38"/>
      <c r="AB233" s="38"/>
      <c r="AC233" s="38"/>
      <c r="AD233" s="38"/>
      <c r="AE233" s="38"/>
      <c r="AR233" s="223" t="s">
        <v>115</v>
      </c>
      <c r="AT233" s="223" t="s">
        <v>160</v>
      </c>
      <c r="AU233" s="223" t="s">
        <v>83</v>
      </c>
      <c r="AY233" s="17" t="s">
        <v>159</v>
      </c>
      <c r="BE233" s="224">
        <f>IF(N233="základní",J233,0)</f>
        <v>0</v>
      </c>
      <c r="BF233" s="224">
        <f>IF(N233="snížená",J233,0)</f>
        <v>0</v>
      </c>
      <c r="BG233" s="224">
        <f>IF(N233="zákl. přenesená",J233,0)</f>
        <v>0</v>
      </c>
      <c r="BH233" s="224">
        <f>IF(N233="sníž. přenesená",J233,0)</f>
        <v>0</v>
      </c>
      <c r="BI233" s="224">
        <f>IF(N233="nulová",J233,0)</f>
        <v>0</v>
      </c>
      <c r="BJ233" s="17" t="s">
        <v>81</v>
      </c>
      <c r="BK233" s="224">
        <f>ROUND(I233*H233,2)</f>
        <v>0</v>
      </c>
      <c r="BL233" s="17" t="s">
        <v>115</v>
      </c>
      <c r="BM233" s="223" t="s">
        <v>1062</v>
      </c>
    </row>
    <row r="234" s="2" customFormat="1">
      <c r="A234" s="38"/>
      <c r="B234" s="39"/>
      <c r="C234" s="40"/>
      <c r="D234" s="225" t="s">
        <v>166</v>
      </c>
      <c r="E234" s="40"/>
      <c r="F234" s="226" t="s">
        <v>1063</v>
      </c>
      <c r="G234" s="40"/>
      <c r="H234" s="40"/>
      <c r="I234" s="227"/>
      <c r="J234" s="40"/>
      <c r="K234" s="40"/>
      <c r="L234" s="44"/>
      <c r="M234" s="228"/>
      <c r="N234" s="229"/>
      <c r="O234" s="84"/>
      <c r="P234" s="84"/>
      <c r="Q234" s="84"/>
      <c r="R234" s="84"/>
      <c r="S234" s="84"/>
      <c r="T234" s="85"/>
      <c r="U234" s="38"/>
      <c r="V234" s="38"/>
      <c r="W234" s="38"/>
      <c r="X234" s="38"/>
      <c r="Y234" s="38"/>
      <c r="Z234" s="38"/>
      <c r="AA234" s="38"/>
      <c r="AB234" s="38"/>
      <c r="AC234" s="38"/>
      <c r="AD234" s="38"/>
      <c r="AE234" s="38"/>
      <c r="AT234" s="17" t="s">
        <v>166</v>
      </c>
      <c r="AU234" s="17" t="s">
        <v>83</v>
      </c>
    </row>
    <row r="235" s="2" customFormat="1">
      <c r="A235" s="38"/>
      <c r="B235" s="39"/>
      <c r="C235" s="40"/>
      <c r="D235" s="230" t="s">
        <v>168</v>
      </c>
      <c r="E235" s="40"/>
      <c r="F235" s="231" t="s">
        <v>1064</v>
      </c>
      <c r="G235" s="40"/>
      <c r="H235" s="40"/>
      <c r="I235" s="227"/>
      <c r="J235" s="40"/>
      <c r="K235" s="40"/>
      <c r="L235" s="44"/>
      <c r="M235" s="228"/>
      <c r="N235" s="229"/>
      <c r="O235" s="84"/>
      <c r="P235" s="84"/>
      <c r="Q235" s="84"/>
      <c r="R235" s="84"/>
      <c r="S235" s="84"/>
      <c r="T235" s="85"/>
      <c r="U235" s="38"/>
      <c r="V235" s="38"/>
      <c r="W235" s="38"/>
      <c r="X235" s="38"/>
      <c r="Y235" s="38"/>
      <c r="Z235" s="38"/>
      <c r="AA235" s="38"/>
      <c r="AB235" s="38"/>
      <c r="AC235" s="38"/>
      <c r="AD235" s="38"/>
      <c r="AE235" s="38"/>
      <c r="AT235" s="17" t="s">
        <v>168</v>
      </c>
      <c r="AU235" s="17" t="s">
        <v>83</v>
      </c>
    </row>
    <row r="236" s="13" customFormat="1">
      <c r="A236" s="13"/>
      <c r="B236" s="232"/>
      <c r="C236" s="233"/>
      <c r="D236" s="225" t="s">
        <v>170</v>
      </c>
      <c r="E236" s="234" t="s">
        <v>19</v>
      </c>
      <c r="F236" s="235" t="s">
        <v>1065</v>
      </c>
      <c r="G236" s="233"/>
      <c r="H236" s="236">
        <v>8.4299999999999997</v>
      </c>
      <c r="I236" s="237"/>
      <c r="J236" s="233"/>
      <c r="K236" s="233"/>
      <c r="L236" s="238"/>
      <c r="M236" s="239"/>
      <c r="N236" s="240"/>
      <c r="O236" s="240"/>
      <c r="P236" s="240"/>
      <c r="Q236" s="240"/>
      <c r="R236" s="240"/>
      <c r="S236" s="240"/>
      <c r="T236" s="241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T236" s="242" t="s">
        <v>170</v>
      </c>
      <c r="AU236" s="242" t="s">
        <v>83</v>
      </c>
      <c r="AV236" s="13" t="s">
        <v>83</v>
      </c>
      <c r="AW236" s="13" t="s">
        <v>34</v>
      </c>
      <c r="AX236" s="13" t="s">
        <v>73</v>
      </c>
      <c r="AY236" s="242" t="s">
        <v>159</v>
      </c>
    </row>
    <row r="237" s="2" customFormat="1" ht="16.5" customHeight="1">
      <c r="A237" s="38"/>
      <c r="B237" s="39"/>
      <c r="C237" s="212" t="s">
        <v>472</v>
      </c>
      <c r="D237" s="212" t="s">
        <v>160</v>
      </c>
      <c r="E237" s="213" t="s">
        <v>1066</v>
      </c>
      <c r="F237" s="214" t="s">
        <v>1067</v>
      </c>
      <c r="G237" s="215" t="s">
        <v>163</v>
      </c>
      <c r="H237" s="216">
        <v>14.050000000000001</v>
      </c>
      <c r="I237" s="217"/>
      <c r="J237" s="218">
        <f>ROUND(I237*H237,2)</f>
        <v>0</v>
      </c>
      <c r="K237" s="214" t="s">
        <v>164</v>
      </c>
      <c r="L237" s="44"/>
      <c r="M237" s="219" t="s">
        <v>19</v>
      </c>
      <c r="N237" s="220" t="s">
        <v>44</v>
      </c>
      <c r="O237" s="84"/>
      <c r="P237" s="221">
        <f>O237*H237</f>
        <v>0</v>
      </c>
      <c r="Q237" s="221">
        <v>0</v>
      </c>
      <c r="R237" s="221">
        <f>Q237*H237</f>
        <v>0</v>
      </c>
      <c r="S237" s="221">
        <v>0</v>
      </c>
      <c r="T237" s="222">
        <f>S237*H237</f>
        <v>0</v>
      </c>
      <c r="U237" s="38"/>
      <c r="V237" s="38"/>
      <c r="W237" s="38"/>
      <c r="X237" s="38"/>
      <c r="Y237" s="38"/>
      <c r="Z237" s="38"/>
      <c r="AA237" s="38"/>
      <c r="AB237" s="38"/>
      <c r="AC237" s="38"/>
      <c r="AD237" s="38"/>
      <c r="AE237" s="38"/>
      <c r="AR237" s="223" t="s">
        <v>115</v>
      </c>
      <c r="AT237" s="223" t="s">
        <v>160</v>
      </c>
      <c r="AU237" s="223" t="s">
        <v>83</v>
      </c>
      <c r="AY237" s="17" t="s">
        <v>159</v>
      </c>
      <c r="BE237" s="224">
        <f>IF(N237="základní",J237,0)</f>
        <v>0</v>
      </c>
      <c r="BF237" s="224">
        <f>IF(N237="snížená",J237,0)</f>
        <v>0</v>
      </c>
      <c r="BG237" s="224">
        <f>IF(N237="zákl. přenesená",J237,0)</f>
        <v>0</v>
      </c>
      <c r="BH237" s="224">
        <f>IF(N237="sníž. přenesená",J237,0)</f>
        <v>0</v>
      </c>
      <c r="BI237" s="224">
        <f>IF(N237="nulová",J237,0)</f>
        <v>0</v>
      </c>
      <c r="BJ237" s="17" t="s">
        <v>81</v>
      </c>
      <c r="BK237" s="224">
        <f>ROUND(I237*H237,2)</f>
        <v>0</v>
      </c>
      <c r="BL237" s="17" t="s">
        <v>115</v>
      </c>
      <c r="BM237" s="223" t="s">
        <v>1068</v>
      </c>
    </row>
    <row r="238" s="2" customFormat="1">
      <c r="A238" s="38"/>
      <c r="B238" s="39"/>
      <c r="C238" s="40"/>
      <c r="D238" s="225" t="s">
        <v>166</v>
      </c>
      <c r="E238" s="40"/>
      <c r="F238" s="226" t="s">
        <v>1069</v>
      </c>
      <c r="G238" s="40"/>
      <c r="H238" s="40"/>
      <c r="I238" s="227"/>
      <c r="J238" s="40"/>
      <c r="K238" s="40"/>
      <c r="L238" s="44"/>
      <c r="M238" s="228"/>
      <c r="N238" s="229"/>
      <c r="O238" s="84"/>
      <c r="P238" s="84"/>
      <c r="Q238" s="84"/>
      <c r="R238" s="84"/>
      <c r="S238" s="84"/>
      <c r="T238" s="85"/>
      <c r="U238" s="38"/>
      <c r="V238" s="38"/>
      <c r="W238" s="38"/>
      <c r="X238" s="38"/>
      <c r="Y238" s="38"/>
      <c r="Z238" s="38"/>
      <c r="AA238" s="38"/>
      <c r="AB238" s="38"/>
      <c r="AC238" s="38"/>
      <c r="AD238" s="38"/>
      <c r="AE238" s="38"/>
      <c r="AT238" s="17" t="s">
        <v>166</v>
      </c>
      <c r="AU238" s="17" t="s">
        <v>83</v>
      </c>
    </row>
    <row r="239" s="2" customFormat="1">
      <c r="A239" s="38"/>
      <c r="B239" s="39"/>
      <c r="C239" s="40"/>
      <c r="D239" s="230" t="s">
        <v>168</v>
      </c>
      <c r="E239" s="40"/>
      <c r="F239" s="231" t="s">
        <v>1070</v>
      </c>
      <c r="G239" s="40"/>
      <c r="H239" s="40"/>
      <c r="I239" s="227"/>
      <c r="J239" s="40"/>
      <c r="K239" s="40"/>
      <c r="L239" s="44"/>
      <c r="M239" s="228"/>
      <c r="N239" s="229"/>
      <c r="O239" s="84"/>
      <c r="P239" s="84"/>
      <c r="Q239" s="84"/>
      <c r="R239" s="84"/>
      <c r="S239" s="84"/>
      <c r="T239" s="85"/>
      <c r="U239" s="38"/>
      <c r="V239" s="38"/>
      <c r="W239" s="38"/>
      <c r="X239" s="38"/>
      <c r="Y239" s="38"/>
      <c r="Z239" s="38"/>
      <c r="AA239" s="38"/>
      <c r="AB239" s="38"/>
      <c r="AC239" s="38"/>
      <c r="AD239" s="38"/>
      <c r="AE239" s="38"/>
      <c r="AT239" s="17" t="s">
        <v>168</v>
      </c>
      <c r="AU239" s="17" t="s">
        <v>83</v>
      </c>
    </row>
    <row r="240" s="13" customFormat="1">
      <c r="A240" s="13"/>
      <c r="B240" s="232"/>
      <c r="C240" s="233"/>
      <c r="D240" s="225" t="s">
        <v>170</v>
      </c>
      <c r="E240" s="234" t="s">
        <v>19</v>
      </c>
      <c r="F240" s="235" t="s">
        <v>1057</v>
      </c>
      <c r="G240" s="233"/>
      <c r="H240" s="236">
        <v>14.050000000000001</v>
      </c>
      <c r="I240" s="237"/>
      <c r="J240" s="233"/>
      <c r="K240" s="233"/>
      <c r="L240" s="238"/>
      <c r="M240" s="239"/>
      <c r="N240" s="240"/>
      <c r="O240" s="240"/>
      <c r="P240" s="240"/>
      <c r="Q240" s="240"/>
      <c r="R240" s="240"/>
      <c r="S240" s="240"/>
      <c r="T240" s="241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T240" s="242" t="s">
        <v>170</v>
      </c>
      <c r="AU240" s="242" t="s">
        <v>83</v>
      </c>
      <c r="AV240" s="13" t="s">
        <v>83</v>
      </c>
      <c r="AW240" s="13" t="s">
        <v>34</v>
      </c>
      <c r="AX240" s="13" t="s">
        <v>73</v>
      </c>
      <c r="AY240" s="242" t="s">
        <v>159</v>
      </c>
    </row>
    <row r="241" s="2" customFormat="1" ht="16.5" customHeight="1">
      <c r="A241" s="38"/>
      <c r="B241" s="39"/>
      <c r="C241" s="212" t="s">
        <v>358</v>
      </c>
      <c r="D241" s="212" t="s">
        <v>160</v>
      </c>
      <c r="E241" s="213" t="s">
        <v>248</v>
      </c>
      <c r="F241" s="214" t="s">
        <v>249</v>
      </c>
      <c r="G241" s="215" t="s">
        <v>163</v>
      </c>
      <c r="H241" s="216">
        <v>180</v>
      </c>
      <c r="I241" s="217"/>
      <c r="J241" s="218">
        <f>ROUND(I241*H241,2)</f>
        <v>0</v>
      </c>
      <c r="K241" s="214" t="s">
        <v>164</v>
      </c>
      <c r="L241" s="44"/>
      <c r="M241" s="219" t="s">
        <v>19</v>
      </c>
      <c r="N241" s="220" t="s">
        <v>44</v>
      </c>
      <c r="O241" s="84"/>
      <c r="P241" s="221">
        <f>O241*H241</f>
        <v>0</v>
      </c>
      <c r="Q241" s="221">
        <v>0.00068749999999999996</v>
      </c>
      <c r="R241" s="221">
        <f>Q241*H241</f>
        <v>0.12375</v>
      </c>
      <c r="S241" s="221">
        <v>0</v>
      </c>
      <c r="T241" s="222">
        <f>S241*H241</f>
        <v>0</v>
      </c>
      <c r="U241" s="38"/>
      <c r="V241" s="38"/>
      <c r="W241" s="38"/>
      <c r="X241" s="38"/>
      <c r="Y241" s="38"/>
      <c r="Z241" s="38"/>
      <c r="AA241" s="38"/>
      <c r="AB241" s="38"/>
      <c r="AC241" s="38"/>
      <c r="AD241" s="38"/>
      <c r="AE241" s="38"/>
      <c r="AR241" s="223" t="s">
        <v>115</v>
      </c>
      <c r="AT241" s="223" t="s">
        <v>160</v>
      </c>
      <c r="AU241" s="223" t="s">
        <v>83</v>
      </c>
      <c r="AY241" s="17" t="s">
        <v>159</v>
      </c>
      <c r="BE241" s="224">
        <f>IF(N241="základní",J241,0)</f>
        <v>0</v>
      </c>
      <c r="BF241" s="224">
        <f>IF(N241="snížená",J241,0)</f>
        <v>0</v>
      </c>
      <c r="BG241" s="224">
        <f>IF(N241="zákl. přenesená",J241,0)</f>
        <v>0</v>
      </c>
      <c r="BH241" s="224">
        <f>IF(N241="sníž. přenesená",J241,0)</f>
        <v>0</v>
      </c>
      <c r="BI241" s="224">
        <f>IF(N241="nulová",J241,0)</f>
        <v>0</v>
      </c>
      <c r="BJ241" s="17" t="s">
        <v>81</v>
      </c>
      <c r="BK241" s="224">
        <f>ROUND(I241*H241,2)</f>
        <v>0</v>
      </c>
      <c r="BL241" s="17" t="s">
        <v>115</v>
      </c>
      <c r="BM241" s="223" t="s">
        <v>1071</v>
      </c>
    </row>
    <row r="242" s="2" customFormat="1">
      <c r="A242" s="38"/>
      <c r="B242" s="39"/>
      <c r="C242" s="40"/>
      <c r="D242" s="225" t="s">
        <v>166</v>
      </c>
      <c r="E242" s="40"/>
      <c r="F242" s="226" t="s">
        <v>251</v>
      </c>
      <c r="G242" s="40"/>
      <c r="H242" s="40"/>
      <c r="I242" s="227"/>
      <c r="J242" s="40"/>
      <c r="K242" s="40"/>
      <c r="L242" s="44"/>
      <c r="M242" s="228"/>
      <c r="N242" s="229"/>
      <c r="O242" s="84"/>
      <c r="P242" s="84"/>
      <c r="Q242" s="84"/>
      <c r="R242" s="84"/>
      <c r="S242" s="84"/>
      <c r="T242" s="85"/>
      <c r="U242" s="38"/>
      <c r="V242" s="38"/>
      <c r="W242" s="38"/>
      <c r="X242" s="38"/>
      <c r="Y242" s="38"/>
      <c r="Z242" s="38"/>
      <c r="AA242" s="38"/>
      <c r="AB242" s="38"/>
      <c r="AC242" s="38"/>
      <c r="AD242" s="38"/>
      <c r="AE242" s="38"/>
      <c r="AT242" s="17" t="s">
        <v>166</v>
      </c>
      <c r="AU242" s="17" t="s">
        <v>83</v>
      </c>
    </row>
    <row r="243" s="2" customFormat="1">
      <c r="A243" s="38"/>
      <c r="B243" s="39"/>
      <c r="C243" s="40"/>
      <c r="D243" s="230" t="s">
        <v>168</v>
      </c>
      <c r="E243" s="40"/>
      <c r="F243" s="231" t="s">
        <v>252</v>
      </c>
      <c r="G243" s="40"/>
      <c r="H243" s="40"/>
      <c r="I243" s="227"/>
      <c r="J243" s="40"/>
      <c r="K243" s="40"/>
      <c r="L243" s="44"/>
      <c r="M243" s="228"/>
      <c r="N243" s="229"/>
      <c r="O243" s="84"/>
      <c r="P243" s="84"/>
      <c r="Q243" s="84"/>
      <c r="R243" s="84"/>
      <c r="S243" s="84"/>
      <c r="T243" s="85"/>
      <c r="U243" s="38"/>
      <c r="V243" s="38"/>
      <c r="W243" s="38"/>
      <c r="X243" s="38"/>
      <c r="Y243" s="38"/>
      <c r="Z243" s="38"/>
      <c r="AA243" s="38"/>
      <c r="AB243" s="38"/>
      <c r="AC243" s="38"/>
      <c r="AD243" s="38"/>
      <c r="AE243" s="38"/>
      <c r="AT243" s="17" t="s">
        <v>168</v>
      </c>
      <c r="AU243" s="17" t="s">
        <v>83</v>
      </c>
    </row>
    <row r="244" s="13" customFormat="1">
      <c r="A244" s="13"/>
      <c r="B244" s="232"/>
      <c r="C244" s="233"/>
      <c r="D244" s="225" t="s">
        <v>170</v>
      </c>
      <c r="E244" s="234" t="s">
        <v>19</v>
      </c>
      <c r="F244" s="235" t="s">
        <v>1072</v>
      </c>
      <c r="G244" s="233"/>
      <c r="H244" s="236">
        <v>180</v>
      </c>
      <c r="I244" s="237"/>
      <c r="J244" s="233"/>
      <c r="K244" s="233"/>
      <c r="L244" s="238"/>
      <c r="M244" s="239"/>
      <c r="N244" s="240"/>
      <c r="O244" s="240"/>
      <c r="P244" s="240"/>
      <c r="Q244" s="240"/>
      <c r="R244" s="240"/>
      <c r="S244" s="240"/>
      <c r="T244" s="241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  <c r="AT244" s="242" t="s">
        <v>170</v>
      </c>
      <c r="AU244" s="242" t="s">
        <v>83</v>
      </c>
      <c r="AV244" s="13" t="s">
        <v>83</v>
      </c>
      <c r="AW244" s="13" t="s">
        <v>34</v>
      </c>
      <c r="AX244" s="13" t="s">
        <v>73</v>
      </c>
      <c r="AY244" s="242" t="s">
        <v>159</v>
      </c>
    </row>
    <row r="245" s="12" customFormat="1" ht="22.8" customHeight="1">
      <c r="A245" s="12"/>
      <c r="B245" s="196"/>
      <c r="C245" s="197"/>
      <c r="D245" s="198" t="s">
        <v>72</v>
      </c>
      <c r="E245" s="210" t="s">
        <v>115</v>
      </c>
      <c r="F245" s="210" t="s">
        <v>508</v>
      </c>
      <c r="G245" s="197"/>
      <c r="H245" s="197"/>
      <c r="I245" s="200"/>
      <c r="J245" s="211">
        <f>BK245</f>
        <v>0</v>
      </c>
      <c r="K245" s="197"/>
      <c r="L245" s="202"/>
      <c r="M245" s="203"/>
      <c r="N245" s="204"/>
      <c r="O245" s="204"/>
      <c r="P245" s="205">
        <f>SUM(P246:P249)</f>
        <v>0</v>
      </c>
      <c r="Q245" s="204"/>
      <c r="R245" s="205">
        <f>SUM(R246:R249)</f>
        <v>0</v>
      </c>
      <c r="S245" s="204"/>
      <c r="T245" s="206">
        <f>SUM(T246:T249)</f>
        <v>0</v>
      </c>
      <c r="U245" s="12"/>
      <c r="V245" s="12"/>
      <c r="W245" s="12"/>
      <c r="X245" s="12"/>
      <c r="Y245" s="12"/>
      <c r="Z245" s="12"/>
      <c r="AA245" s="12"/>
      <c r="AB245" s="12"/>
      <c r="AC245" s="12"/>
      <c r="AD245" s="12"/>
      <c r="AE245" s="12"/>
      <c r="AR245" s="207" t="s">
        <v>81</v>
      </c>
      <c r="AT245" s="208" t="s">
        <v>72</v>
      </c>
      <c r="AU245" s="208" t="s">
        <v>81</v>
      </c>
      <c r="AY245" s="207" t="s">
        <v>159</v>
      </c>
      <c r="BK245" s="209">
        <f>SUM(BK246:BK249)</f>
        <v>0</v>
      </c>
    </row>
    <row r="246" s="2" customFormat="1" ht="16.5" customHeight="1">
      <c r="A246" s="38"/>
      <c r="B246" s="39"/>
      <c r="C246" s="212" t="s">
        <v>1073</v>
      </c>
      <c r="D246" s="212" t="s">
        <v>160</v>
      </c>
      <c r="E246" s="213" t="s">
        <v>516</v>
      </c>
      <c r="F246" s="214" t="s">
        <v>517</v>
      </c>
      <c r="G246" s="215" t="s">
        <v>163</v>
      </c>
      <c r="H246" s="216">
        <v>2.25</v>
      </c>
      <c r="I246" s="217"/>
      <c r="J246" s="218">
        <f>ROUND(I246*H246,2)</f>
        <v>0</v>
      </c>
      <c r="K246" s="214" t="s">
        <v>164</v>
      </c>
      <c r="L246" s="44"/>
      <c r="M246" s="219" t="s">
        <v>19</v>
      </c>
      <c r="N246" s="220" t="s">
        <v>44</v>
      </c>
      <c r="O246" s="84"/>
      <c r="P246" s="221">
        <f>O246*H246</f>
        <v>0</v>
      </c>
      <c r="Q246" s="221">
        <v>0</v>
      </c>
      <c r="R246" s="221">
        <f>Q246*H246</f>
        <v>0</v>
      </c>
      <c r="S246" s="221">
        <v>0</v>
      </c>
      <c r="T246" s="222">
        <f>S246*H246</f>
        <v>0</v>
      </c>
      <c r="U246" s="38"/>
      <c r="V246" s="38"/>
      <c r="W246" s="38"/>
      <c r="X246" s="38"/>
      <c r="Y246" s="38"/>
      <c r="Z246" s="38"/>
      <c r="AA246" s="38"/>
      <c r="AB246" s="38"/>
      <c r="AC246" s="38"/>
      <c r="AD246" s="38"/>
      <c r="AE246" s="38"/>
      <c r="AR246" s="223" t="s">
        <v>115</v>
      </c>
      <c r="AT246" s="223" t="s">
        <v>160</v>
      </c>
      <c r="AU246" s="223" t="s">
        <v>83</v>
      </c>
      <c r="AY246" s="17" t="s">
        <v>159</v>
      </c>
      <c r="BE246" s="224">
        <f>IF(N246="základní",J246,0)</f>
        <v>0</v>
      </c>
      <c r="BF246" s="224">
        <f>IF(N246="snížená",J246,0)</f>
        <v>0</v>
      </c>
      <c r="BG246" s="224">
        <f>IF(N246="zákl. přenesená",J246,0)</f>
        <v>0</v>
      </c>
      <c r="BH246" s="224">
        <f>IF(N246="sníž. přenesená",J246,0)</f>
        <v>0</v>
      </c>
      <c r="BI246" s="224">
        <f>IF(N246="nulová",J246,0)</f>
        <v>0</v>
      </c>
      <c r="BJ246" s="17" t="s">
        <v>81</v>
      </c>
      <c r="BK246" s="224">
        <f>ROUND(I246*H246,2)</f>
        <v>0</v>
      </c>
      <c r="BL246" s="17" t="s">
        <v>115</v>
      </c>
      <c r="BM246" s="223" t="s">
        <v>1074</v>
      </c>
    </row>
    <row r="247" s="2" customFormat="1">
      <c r="A247" s="38"/>
      <c r="B247" s="39"/>
      <c r="C247" s="40"/>
      <c r="D247" s="225" t="s">
        <v>166</v>
      </c>
      <c r="E247" s="40"/>
      <c r="F247" s="226" t="s">
        <v>519</v>
      </c>
      <c r="G247" s="40"/>
      <c r="H247" s="40"/>
      <c r="I247" s="227"/>
      <c r="J247" s="40"/>
      <c r="K247" s="40"/>
      <c r="L247" s="44"/>
      <c r="M247" s="228"/>
      <c r="N247" s="229"/>
      <c r="O247" s="84"/>
      <c r="P247" s="84"/>
      <c r="Q247" s="84"/>
      <c r="R247" s="84"/>
      <c r="S247" s="84"/>
      <c r="T247" s="85"/>
      <c r="U247" s="38"/>
      <c r="V247" s="38"/>
      <c r="W247" s="38"/>
      <c r="X247" s="38"/>
      <c r="Y247" s="38"/>
      <c r="Z247" s="38"/>
      <c r="AA247" s="38"/>
      <c r="AB247" s="38"/>
      <c r="AC247" s="38"/>
      <c r="AD247" s="38"/>
      <c r="AE247" s="38"/>
      <c r="AT247" s="17" t="s">
        <v>166</v>
      </c>
      <c r="AU247" s="17" t="s">
        <v>83</v>
      </c>
    </row>
    <row r="248" s="2" customFormat="1">
      <c r="A248" s="38"/>
      <c r="B248" s="39"/>
      <c r="C248" s="40"/>
      <c r="D248" s="230" t="s">
        <v>168</v>
      </c>
      <c r="E248" s="40"/>
      <c r="F248" s="231" t="s">
        <v>520</v>
      </c>
      <c r="G248" s="40"/>
      <c r="H248" s="40"/>
      <c r="I248" s="227"/>
      <c r="J248" s="40"/>
      <c r="K248" s="40"/>
      <c r="L248" s="44"/>
      <c r="M248" s="228"/>
      <c r="N248" s="229"/>
      <c r="O248" s="84"/>
      <c r="P248" s="84"/>
      <c r="Q248" s="84"/>
      <c r="R248" s="84"/>
      <c r="S248" s="84"/>
      <c r="T248" s="85"/>
      <c r="U248" s="38"/>
      <c r="V248" s="38"/>
      <c r="W248" s="38"/>
      <c r="X248" s="38"/>
      <c r="Y248" s="38"/>
      <c r="Z248" s="38"/>
      <c r="AA248" s="38"/>
      <c r="AB248" s="38"/>
      <c r="AC248" s="38"/>
      <c r="AD248" s="38"/>
      <c r="AE248" s="38"/>
      <c r="AT248" s="17" t="s">
        <v>168</v>
      </c>
      <c r="AU248" s="17" t="s">
        <v>83</v>
      </c>
    </row>
    <row r="249" s="13" customFormat="1">
      <c r="A249" s="13"/>
      <c r="B249" s="232"/>
      <c r="C249" s="233"/>
      <c r="D249" s="225" t="s">
        <v>170</v>
      </c>
      <c r="E249" s="234" t="s">
        <v>19</v>
      </c>
      <c r="F249" s="235" t="s">
        <v>1075</v>
      </c>
      <c r="G249" s="233"/>
      <c r="H249" s="236">
        <v>2.25</v>
      </c>
      <c r="I249" s="237"/>
      <c r="J249" s="233"/>
      <c r="K249" s="233"/>
      <c r="L249" s="238"/>
      <c r="M249" s="239"/>
      <c r="N249" s="240"/>
      <c r="O249" s="240"/>
      <c r="P249" s="240"/>
      <c r="Q249" s="240"/>
      <c r="R249" s="240"/>
      <c r="S249" s="240"/>
      <c r="T249" s="241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T249" s="242" t="s">
        <v>170</v>
      </c>
      <c r="AU249" s="242" t="s">
        <v>83</v>
      </c>
      <c r="AV249" s="13" t="s">
        <v>83</v>
      </c>
      <c r="AW249" s="13" t="s">
        <v>34</v>
      </c>
      <c r="AX249" s="13" t="s">
        <v>73</v>
      </c>
      <c r="AY249" s="242" t="s">
        <v>159</v>
      </c>
    </row>
    <row r="250" s="12" customFormat="1" ht="22.8" customHeight="1">
      <c r="A250" s="12"/>
      <c r="B250" s="196"/>
      <c r="C250" s="197"/>
      <c r="D250" s="198" t="s">
        <v>72</v>
      </c>
      <c r="E250" s="210" t="s">
        <v>219</v>
      </c>
      <c r="F250" s="210" t="s">
        <v>522</v>
      </c>
      <c r="G250" s="197"/>
      <c r="H250" s="197"/>
      <c r="I250" s="200"/>
      <c r="J250" s="211">
        <f>BK250</f>
        <v>0</v>
      </c>
      <c r="K250" s="197"/>
      <c r="L250" s="202"/>
      <c r="M250" s="203"/>
      <c r="N250" s="204"/>
      <c r="O250" s="204"/>
      <c r="P250" s="205">
        <f>SUM(P251:P387)</f>
        <v>0</v>
      </c>
      <c r="Q250" s="204"/>
      <c r="R250" s="205">
        <f>SUM(R251:R387)</f>
        <v>13.160834946600001</v>
      </c>
      <c r="S250" s="204"/>
      <c r="T250" s="206">
        <f>SUM(T251:T387)</f>
        <v>0</v>
      </c>
      <c r="U250" s="12"/>
      <c r="V250" s="12"/>
      <c r="W250" s="12"/>
      <c r="X250" s="12"/>
      <c r="Y250" s="12"/>
      <c r="Z250" s="12"/>
      <c r="AA250" s="12"/>
      <c r="AB250" s="12"/>
      <c r="AC250" s="12"/>
      <c r="AD250" s="12"/>
      <c r="AE250" s="12"/>
      <c r="AR250" s="207" t="s">
        <v>81</v>
      </c>
      <c r="AT250" s="208" t="s">
        <v>72</v>
      </c>
      <c r="AU250" s="208" t="s">
        <v>81</v>
      </c>
      <c r="AY250" s="207" t="s">
        <v>159</v>
      </c>
      <c r="BK250" s="209">
        <f>SUM(BK251:BK387)</f>
        <v>0</v>
      </c>
    </row>
    <row r="251" s="2" customFormat="1" ht="16.5" customHeight="1">
      <c r="A251" s="38"/>
      <c r="B251" s="39"/>
      <c r="C251" s="212" t="s">
        <v>367</v>
      </c>
      <c r="D251" s="212" t="s">
        <v>160</v>
      </c>
      <c r="E251" s="213" t="s">
        <v>577</v>
      </c>
      <c r="F251" s="214" t="s">
        <v>578</v>
      </c>
      <c r="G251" s="215" t="s">
        <v>299</v>
      </c>
      <c r="H251" s="216">
        <v>54</v>
      </c>
      <c r="I251" s="217"/>
      <c r="J251" s="218">
        <f>ROUND(I251*H251,2)</f>
        <v>0</v>
      </c>
      <c r="K251" s="214" t="s">
        <v>164</v>
      </c>
      <c r="L251" s="44"/>
      <c r="M251" s="219" t="s">
        <v>19</v>
      </c>
      <c r="N251" s="220" t="s">
        <v>44</v>
      </c>
      <c r="O251" s="84"/>
      <c r="P251" s="221">
        <f>O251*H251</f>
        <v>0</v>
      </c>
      <c r="Q251" s="221">
        <v>0</v>
      </c>
      <c r="R251" s="221">
        <f>Q251*H251</f>
        <v>0</v>
      </c>
      <c r="S251" s="221">
        <v>0</v>
      </c>
      <c r="T251" s="222">
        <f>S251*H251</f>
        <v>0</v>
      </c>
      <c r="U251" s="38"/>
      <c r="V251" s="38"/>
      <c r="W251" s="38"/>
      <c r="X251" s="38"/>
      <c r="Y251" s="38"/>
      <c r="Z251" s="38"/>
      <c r="AA251" s="38"/>
      <c r="AB251" s="38"/>
      <c r="AC251" s="38"/>
      <c r="AD251" s="38"/>
      <c r="AE251" s="38"/>
      <c r="AR251" s="223" t="s">
        <v>115</v>
      </c>
      <c r="AT251" s="223" t="s">
        <v>160</v>
      </c>
      <c r="AU251" s="223" t="s">
        <v>83</v>
      </c>
      <c r="AY251" s="17" t="s">
        <v>159</v>
      </c>
      <c r="BE251" s="224">
        <f>IF(N251="základní",J251,0)</f>
        <v>0</v>
      </c>
      <c r="BF251" s="224">
        <f>IF(N251="snížená",J251,0)</f>
        <v>0</v>
      </c>
      <c r="BG251" s="224">
        <f>IF(N251="zákl. přenesená",J251,0)</f>
        <v>0</v>
      </c>
      <c r="BH251" s="224">
        <f>IF(N251="sníž. přenesená",J251,0)</f>
        <v>0</v>
      </c>
      <c r="BI251" s="224">
        <f>IF(N251="nulová",J251,0)</f>
        <v>0</v>
      </c>
      <c r="BJ251" s="17" t="s">
        <v>81</v>
      </c>
      <c r="BK251" s="224">
        <f>ROUND(I251*H251,2)</f>
        <v>0</v>
      </c>
      <c r="BL251" s="17" t="s">
        <v>115</v>
      </c>
      <c r="BM251" s="223" t="s">
        <v>1076</v>
      </c>
    </row>
    <row r="252" s="2" customFormat="1">
      <c r="A252" s="38"/>
      <c r="B252" s="39"/>
      <c r="C252" s="40"/>
      <c r="D252" s="225" t="s">
        <v>166</v>
      </c>
      <c r="E252" s="40"/>
      <c r="F252" s="226" t="s">
        <v>580</v>
      </c>
      <c r="G252" s="40"/>
      <c r="H252" s="40"/>
      <c r="I252" s="227"/>
      <c r="J252" s="40"/>
      <c r="K252" s="40"/>
      <c r="L252" s="44"/>
      <c r="M252" s="228"/>
      <c r="N252" s="229"/>
      <c r="O252" s="84"/>
      <c r="P252" s="84"/>
      <c r="Q252" s="84"/>
      <c r="R252" s="84"/>
      <c r="S252" s="84"/>
      <c r="T252" s="85"/>
      <c r="U252" s="38"/>
      <c r="V252" s="38"/>
      <c r="W252" s="38"/>
      <c r="X252" s="38"/>
      <c r="Y252" s="38"/>
      <c r="Z252" s="38"/>
      <c r="AA252" s="38"/>
      <c r="AB252" s="38"/>
      <c r="AC252" s="38"/>
      <c r="AD252" s="38"/>
      <c r="AE252" s="38"/>
      <c r="AT252" s="17" t="s">
        <v>166</v>
      </c>
      <c r="AU252" s="17" t="s">
        <v>83</v>
      </c>
    </row>
    <row r="253" s="2" customFormat="1">
      <c r="A253" s="38"/>
      <c r="B253" s="39"/>
      <c r="C253" s="40"/>
      <c r="D253" s="230" t="s">
        <v>168</v>
      </c>
      <c r="E253" s="40"/>
      <c r="F253" s="231" t="s">
        <v>581</v>
      </c>
      <c r="G253" s="40"/>
      <c r="H253" s="40"/>
      <c r="I253" s="227"/>
      <c r="J253" s="40"/>
      <c r="K253" s="40"/>
      <c r="L253" s="44"/>
      <c r="M253" s="228"/>
      <c r="N253" s="229"/>
      <c r="O253" s="84"/>
      <c r="P253" s="84"/>
      <c r="Q253" s="84"/>
      <c r="R253" s="84"/>
      <c r="S253" s="84"/>
      <c r="T253" s="85"/>
      <c r="U253" s="38"/>
      <c r="V253" s="38"/>
      <c r="W253" s="38"/>
      <c r="X253" s="38"/>
      <c r="Y253" s="38"/>
      <c r="Z253" s="38"/>
      <c r="AA253" s="38"/>
      <c r="AB253" s="38"/>
      <c r="AC253" s="38"/>
      <c r="AD253" s="38"/>
      <c r="AE253" s="38"/>
      <c r="AT253" s="17" t="s">
        <v>168</v>
      </c>
      <c r="AU253" s="17" t="s">
        <v>83</v>
      </c>
    </row>
    <row r="254" s="2" customFormat="1" ht="16.5" customHeight="1">
      <c r="A254" s="38"/>
      <c r="B254" s="39"/>
      <c r="C254" s="247" t="s">
        <v>185</v>
      </c>
      <c r="D254" s="247" t="s">
        <v>434</v>
      </c>
      <c r="E254" s="248" t="s">
        <v>583</v>
      </c>
      <c r="F254" s="249" t="s">
        <v>584</v>
      </c>
      <c r="G254" s="250" t="s">
        <v>299</v>
      </c>
      <c r="H254" s="251">
        <v>54</v>
      </c>
      <c r="I254" s="252"/>
      <c r="J254" s="253">
        <f>ROUND(I254*H254,2)</f>
        <v>0</v>
      </c>
      <c r="K254" s="249" t="s">
        <v>164</v>
      </c>
      <c r="L254" s="254"/>
      <c r="M254" s="255" t="s">
        <v>19</v>
      </c>
      <c r="N254" s="256" t="s">
        <v>44</v>
      </c>
      <c r="O254" s="84"/>
      <c r="P254" s="221">
        <f>O254*H254</f>
        <v>0</v>
      </c>
      <c r="Q254" s="221">
        <v>0.00027</v>
      </c>
      <c r="R254" s="221">
        <f>Q254*H254</f>
        <v>0.014580000000000001</v>
      </c>
      <c r="S254" s="221">
        <v>0</v>
      </c>
      <c r="T254" s="222">
        <f>S254*H254</f>
        <v>0</v>
      </c>
      <c r="U254" s="38"/>
      <c r="V254" s="38"/>
      <c r="W254" s="38"/>
      <c r="X254" s="38"/>
      <c r="Y254" s="38"/>
      <c r="Z254" s="38"/>
      <c r="AA254" s="38"/>
      <c r="AB254" s="38"/>
      <c r="AC254" s="38"/>
      <c r="AD254" s="38"/>
      <c r="AE254" s="38"/>
      <c r="AR254" s="223" t="s">
        <v>219</v>
      </c>
      <c r="AT254" s="223" t="s">
        <v>434</v>
      </c>
      <c r="AU254" s="223" t="s">
        <v>83</v>
      </c>
      <c r="AY254" s="17" t="s">
        <v>159</v>
      </c>
      <c r="BE254" s="224">
        <f>IF(N254="základní",J254,0)</f>
        <v>0</v>
      </c>
      <c r="BF254" s="224">
        <f>IF(N254="snížená",J254,0)</f>
        <v>0</v>
      </c>
      <c r="BG254" s="224">
        <f>IF(N254="zákl. přenesená",J254,0)</f>
        <v>0</v>
      </c>
      <c r="BH254" s="224">
        <f>IF(N254="sníž. přenesená",J254,0)</f>
        <v>0</v>
      </c>
      <c r="BI254" s="224">
        <f>IF(N254="nulová",J254,0)</f>
        <v>0</v>
      </c>
      <c r="BJ254" s="17" t="s">
        <v>81</v>
      </c>
      <c r="BK254" s="224">
        <f>ROUND(I254*H254,2)</f>
        <v>0</v>
      </c>
      <c r="BL254" s="17" t="s">
        <v>115</v>
      </c>
      <c r="BM254" s="223" t="s">
        <v>1077</v>
      </c>
    </row>
    <row r="255" s="2" customFormat="1">
      <c r="A255" s="38"/>
      <c r="B255" s="39"/>
      <c r="C255" s="40"/>
      <c r="D255" s="225" t="s">
        <v>166</v>
      </c>
      <c r="E255" s="40"/>
      <c r="F255" s="226" t="s">
        <v>584</v>
      </c>
      <c r="G255" s="40"/>
      <c r="H255" s="40"/>
      <c r="I255" s="227"/>
      <c r="J255" s="40"/>
      <c r="K255" s="40"/>
      <c r="L255" s="44"/>
      <c r="M255" s="228"/>
      <c r="N255" s="229"/>
      <c r="O255" s="84"/>
      <c r="P255" s="84"/>
      <c r="Q255" s="84"/>
      <c r="R255" s="84"/>
      <c r="S255" s="84"/>
      <c r="T255" s="85"/>
      <c r="U255" s="38"/>
      <c r="V255" s="38"/>
      <c r="W255" s="38"/>
      <c r="X255" s="38"/>
      <c r="Y255" s="38"/>
      <c r="Z255" s="38"/>
      <c r="AA255" s="38"/>
      <c r="AB255" s="38"/>
      <c r="AC255" s="38"/>
      <c r="AD255" s="38"/>
      <c r="AE255" s="38"/>
      <c r="AT255" s="17" t="s">
        <v>166</v>
      </c>
      <c r="AU255" s="17" t="s">
        <v>83</v>
      </c>
    </row>
    <row r="256" s="13" customFormat="1">
      <c r="A256" s="13"/>
      <c r="B256" s="232"/>
      <c r="C256" s="233"/>
      <c r="D256" s="225" t="s">
        <v>170</v>
      </c>
      <c r="E256" s="233"/>
      <c r="F256" s="235" t="s">
        <v>1078</v>
      </c>
      <c r="G256" s="233"/>
      <c r="H256" s="236">
        <v>54</v>
      </c>
      <c r="I256" s="237"/>
      <c r="J256" s="233"/>
      <c r="K256" s="233"/>
      <c r="L256" s="238"/>
      <c r="M256" s="239"/>
      <c r="N256" s="240"/>
      <c r="O256" s="240"/>
      <c r="P256" s="240"/>
      <c r="Q256" s="240"/>
      <c r="R256" s="240"/>
      <c r="S256" s="240"/>
      <c r="T256" s="241"/>
      <c r="U256" s="13"/>
      <c r="V256" s="13"/>
      <c r="W256" s="13"/>
      <c r="X256" s="13"/>
      <c r="Y256" s="13"/>
      <c r="Z256" s="13"/>
      <c r="AA256" s="13"/>
      <c r="AB256" s="13"/>
      <c r="AC256" s="13"/>
      <c r="AD256" s="13"/>
      <c r="AE256" s="13"/>
      <c r="AT256" s="242" t="s">
        <v>170</v>
      </c>
      <c r="AU256" s="242" t="s">
        <v>83</v>
      </c>
      <c r="AV256" s="13" t="s">
        <v>83</v>
      </c>
      <c r="AW256" s="13" t="s">
        <v>4</v>
      </c>
      <c r="AX256" s="13" t="s">
        <v>81</v>
      </c>
      <c r="AY256" s="242" t="s">
        <v>159</v>
      </c>
    </row>
    <row r="257" s="2" customFormat="1" ht="16.5" customHeight="1">
      <c r="A257" s="38"/>
      <c r="B257" s="39"/>
      <c r="C257" s="212" t="s">
        <v>1079</v>
      </c>
      <c r="D257" s="212" t="s">
        <v>160</v>
      </c>
      <c r="E257" s="213" t="s">
        <v>1080</v>
      </c>
      <c r="F257" s="214" t="s">
        <v>1081</v>
      </c>
      <c r="G257" s="215" t="s">
        <v>338</v>
      </c>
      <c r="H257" s="216">
        <v>1</v>
      </c>
      <c r="I257" s="217"/>
      <c r="J257" s="218">
        <f>ROUND(I257*H257,2)</f>
        <v>0</v>
      </c>
      <c r="K257" s="214" t="s">
        <v>164</v>
      </c>
      <c r="L257" s="44"/>
      <c r="M257" s="219" t="s">
        <v>19</v>
      </c>
      <c r="N257" s="220" t="s">
        <v>44</v>
      </c>
      <c r="O257" s="84"/>
      <c r="P257" s="221">
        <f>O257*H257</f>
        <v>0</v>
      </c>
      <c r="Q257" s="221">
        <v>0</v>
      </c>
      <c r="R257" s="221">
        <f>Q257*H257</f>
        <v>0</v>
      </c>
      <c r="S257" s="221">
        <v>0</v>
      </c>
      <c r="T257" s="222">
        <f>S257*H257</f>
        <v>0</v>
      </c>
      <c r="U257" s="38"/>
      <c r="V257" s="38"/>
      <c r="W257" s="38"/>
      <c r="X257" s="38"/>
      <c r="Y257" s="38"/>
      <c r="Z257" s="38"/>
      <c r="AA257" s="38"/>
      <c r="AB257" s="38"/>
      <c r="AC257" s="38"/>
      <c r="AD257" s="38"/>
      <c r="AE257" s="38"/>
      <c r="AR257" s="223" t="s">
        <v>115</v>
      </c>
      <c r="AT257" s="223" t="s">
        <v>160</v>
      </c>
      <c r="AU257" s="223" t="s">
        <v>83</v>
      </c>
      <c r="AY257" s="17" t="s">
        <v>159</v>
      </c>
      <c r="BE257" s="224">
        <f>IF(N257="základní",J257,0)</f>
        <v>0</v>
      </c>
      <c r="BF257" s="224">
        <f>IF(N257="snížená",J257,0)</f>
        <v>0</v>
      </c>
      <c r="BG257" s="224">
        <f>IF(N257="zákl. přenesená",J257,0)</f>
        <v>0</v>
      </c>
      <c r="BH257" s="224">
        <f>IF(N257="sníž. přenesená",J257,0)</f>
        <v>0</v>
      </c>
      <c r="BI257" s="224">
        <f>IF(N257="nulová",J257,0)</f>
        <v>0</v>
      </c>
      <c r="BJ257" s="17" t="s">
        <v>81</v>
      </c>
      <c r="BK257" s="224">
        <f>ROUND(I257*H257,2)</f>
        <v>0</v>
      </c>
      <c r="BL257" s="17" t="s">
        <v>115</v>
      </c>
      <c r="BM257" s="223" t="s">
        <v>1082</v>
      </c>
    </row>
    <row r="258" s="2" customFormat="1">
      <c r="A258" s="38"/>
      <c r="B258" s="39"/>
      <c r="C258" s="40"/>
      <c r="D258" s="225" t="s">
        <v>166</v>
      </c>
      <c r="E258" s="40"/>
      <c r="F258" s="226" t="s">
        <v>1083</v>
      </c>
      <c r="G258" s="40"/>
      <c r="H258" s="40"/>
      <c r="I258" s="227"/>
      <c r="J258" s="40"/>
      <c r="K258" s="40"/>
      <c r="L258" s="44"/>
      <c r="M258" s="228"/>
      <c r="N258" s="229"/>
      <c r="O258" s="84"/>
      <c r="P258" s="84"/>
      <c r="Q258" s="84"/>
      <c r="R258" s="84"/>
      <c r="S258" s="84"/>
      <c r="T258" s="85"/>
      <c r="U258" s="38"/>
      <c r="V258" s="38"/>
      <c r="W258" s="38"/>
      <c r="X258" s="38"/>
      <c r="Y258" s="38"/>
      <c r="Z258" s="38"/>
      <c r="AA258" s="38"/>
      <c r="AB258" s="38"/>
      <c r="AC258" s="38"/>
      <c r="AD258" s="38"/>
      <c r="AE258" s="38"/>
      <c r="AT258" s="17" t="s">
        <v>166</v>
      </c>
      <c r="AU258" s="17" t="s">
        <v>83</v>
      </c>
    </row>
    <row r="259" s="2" customFormat="1">
      <c r="A259" s="38"/>
      <c r="B259" s="39"/>
      <c r="C259" s="40"/>
      <c r="D259" s="230" t="s">
        <v>168</v>
      </c>
      <c r="E259" s="40"/>
      <c r="F259" s="231" t="s">
        <v>1084</v>
      </c>
      <c r="G259" s="40"/>
      <c r="H259" s="40"/>
      <c r="I259" s="227"/>
      <c r="J259" s="40"/>
      <c r="K259" s="40"/>
      <c r="L259" s="44"/>
      <c r="M259" s="228"/>
      <c r="N259" s="229"/>
      <c r="O259" s="84"/>
      <c r="P259" s="84"/>
      <c r="Q259" s="84"/>
      <c r="R259" s="84"/>
      <c r="S259" s="84"/>
      <c r="T259" s="85"/>
      <c r="U259" s="38"/>
      <c r="V259" s="38"/>
      <c r="W259" s="38"/>
      <c r="X259" s="38"/>
      <c r="Y259" s="38"/>
      <c r="Z259" s="38"/>
      <c r="AA259" s="38"/>
      <c r="AB259" s="38"/>
      <c r="AC259" s="38"/>
      <c r="AD259" s="38"/>
      <c r="AE259" s="38"/>
      <c r="AT259" s="17" t="s">
        <v>168</v>
      </c>
      <c r="AU259" s="17" t="s">
        <v>83</v>
      </c>
    </row>
    <row r="260" s="2" customFormat="1" ht="16.5" customHeight="1">
      <c r="A260" s="38"/>
      <c r="B260" s="39"/>
      <c r="C260" s="247" t="s">
        <v>1085</v>
      </c>
      <c r="D260" s="247" t="s">
        <v>434</v>
      </c>
      <c r="E260" s="248" t="s">
        <v>1086</v>
      </c>
      <c r="F260" s="249" t="s">
        <v>1087</v>
      </c>
      <c r="G260" s="250" t="s">
        <v>338</v>
      </c>
      <c r="H260" s="251">
        <v>1</v>
      </c>
      <c r="I260" s="252"/>
      <c r="J260" s="253">
        <f>ROUND(I260*H260,2)</f>
        <v>0</v>
      </c>
      <c r="K260" s="249" t="s">
        <v>164</v>
      </c>
      <c r="L260" s="254"/>
      <c r="M260" s="255" t="s">
        <v>19</v>
      </c>
      <c r="N260" s="256" t="s">
        <v>44</v>
      </c>
      <c r="O260" s="84"/>
      <c r="P260" s="221">
        <f>O260*H260</f>
        <v>0</v>
      </c>
      <c r="Q260" s="221">
        <v>0.00040999999999999999</v>
      </c>
      <c r="R260" s="221">
        <f>Q260*H260</f>
        <v>0.00040999999999999999</v>
      </c>
      <c r="S260" s="221">
        <v>0</v>
      </c>
      <c r="T260" s="222">
        <f>S260*H260</f>
        <v>0</v>
      </c>
      <c r="U260" s="38"/>
      <c r="V260" s="38"/>
      <c r="W260" s="38"/>
      <c r="X260" s="38"/>
      <c r="Y260" s="38"/>
      <c r="Z260" s="38"/>
      <c r="AA260" s="38"/>
      <c r="AB260" s="38"/>
      <c r="AC260" s="38"/>
      <c r="AD260" s="38"/>
      <c r="AE260" s="38"/>
      <c r="AR260" s="223" t="s">
        <v>219</v>
      </c>
      <c r="AT260" s="223" t="s">
        <v>434</v>
      </c>
      <c r="AU260" s="223" t="s">
        <v>83</v>
      </c>
      <c r="AY260" s="17" t="s">
        <v>159</v>
      </c>
      <c r="BE260" s="224">
        <f>IF(N260="základní",J260,0)</f>
        <v>0</v>
      </c>
      <c r="BF260" s="224">
        <f>IF(N260="snížená",J260,0)</f>
        <v>0</v>
      </c>
      <c r="BG260" s="224">
        <f>IF(N260="zákl. přenesená",J260,0)</f>
        <v>0</v>
      </c>
      <c r="BH260" s="224">
        <f>IF(N260="sníž. přenesená",J260,0)</f>
        <v>0</v>
      </c>
      <c r="BI260" s="224">
        <f>IF(N260="nulová",J260,0)</f>
        <v>0</v>
      </c>
      <c r="BJ260" s="17" t="s">
        <v>81</v>
      </c>
      <c r="BK260" s="224">
        <f>ROUND(I260*H260,2)</f>
        <v>0</v>
      </c>
      <c r="BL260" s="17" t="s">
        <v>115</v>
      </c>
      <c r="BM260" s="223" t="s">
        <v>1088</v>
      </c>
    </row>
    <row r="261" s="2" customFormat="1">
      <c r="A261" s="38"/>
      <c r="B261" s="39"/>
      <c r="C261" s="40"/>
      <c r="D261" s="225" t="s">
        <v>166</v>
      </c>
      <c r="E261" s="40"/>
      <c r="F261" s="226" t="s">
        <v>1087</v>
      </c>
      <c r="G261" s="40"/>
      <c r="H261" s="40"/>
      <c r="I261" s="227"/>
      <c r="J261" s="40"/>
      <c r="K261" s="40"/>
      <c r="L261" s="44"/>
      <c r="M261" s="228"/>
      <c r="N261" s="229"/>
      <c r="O261" s="84"/>
      <c r="P261" s="84"/>
      <c r="Q261" s="84"/>
      <c r="R261" s="84"/>
      <c r="S261" s="84"/>
      <c r="T261" s="85"/>
      <c r="U261" s="38"/>
      <c r="V261" s="38"/>
      <c r="W261" s="38"/>
      <c r="X261" s="38"/>
      <c r="Y261" s="38"/>
      <c r="Z261" s="38"/>
      <c r="AA261" s="38"/>
      <c r="AB261" s="38"/>
      <c r="AC261" s="38"/>
      <c r="AD261" s="38"/>
      <c r="AE261" s="38"/>
      <c r="AT261" s="17" t="s">
        <v>166</v>
      </c>
      <c r="AU261" s="17" t="s">
        <v>83</v>
      </c>
    </row>
    <row r="262" s="2" customFormat="1" ht="16.5" customHeight="1">
      <c r="A262" s="38"/>
      <c r="B262" s="39"/>
      <c r="C262" s="212" t="s">
        <v>1089</v>
      </c>
      <c r="D262" s="212" t="s">
        <v>160</v>
      </c>
      <c r="E262" s="213" t="s">
        <v>1090</v>
      </c>
      <c r="F262" s="214" t="s">
        <v>1091</v>
      </c>
      <c r="G262" s="215" t="s">
        <v>338</v>
      </c>
      <c r="H262" s="216">
        <v>1</v>
      </c>
      <c r="I262" s="217"/>
      <c r="J262" s="218">
        <f>ROUND(I262*H262,2)</f>
        <v>0</v>
      </c>
      <c r="K262" s="214" t="s">
        <v>164</v>
      </c>
      <c r="L262" s="44"/>
      <c r="M262" s="219" t="s">
        <v>19</v>
      </c>
      <c r="N262" s="220" t="s">
        <v>44</v>
      </c>
      <c r="O262" s="84"/>
      <c r="P262" s="221">
        <f>O262*H262</f>
        <v>0</v>
      </c>
      <c r="Q262" s="221">
        <v>0.00056957000000000004</v>
      </c>
      <c r="R262" s="221">
        <f>Q262*H262</f>
        <v>0.00056957000000000004</v>
      </c>
      <c r="S262" s="221">
        <v>0</v>
      </c>
      <c r="T262" s="222">
        <f>S262*H262</f>
        <v>0</v>
      </c>
      <c r="U262" s="38"/>
      <c r="V262" s="38"/>
      <c r="W262" s="38"/>
      <c r="X262" s="38"/>
      <c r="Y262" s="38"/>
      <c r="Z262" s="38"/>
      <c r="AA262" s="38"/>
      <c r="AB262" s="38"/>
      <c r="AC262" s="38"/>
      <c r="AD262" s="38"/>
      <c r="AE262" s="38"/>
      <c r="AR262" s="223" t="s">
        <v>274</v>
      </c>
      <c r="AT262" s="223" t="s">
        <v>160</v>
      </c>
      <c r="AU262" s="223" t="s">
        <v>83</v>
      </c>
      <c r="AY262" s="17" t="s">
        <v>159</v>
      </c>
      <c r="BE262" s="224">
        <f>IF(N262="základní",J262,0)</f>
        <v>0</v>
      </c>
      <c r="BF262" s="224">
        <f>IF(N262="snížená",J262,0)</f>
        <v>0</v>
      </c>
      <c r="BG262" s="224">
        <f>IF(N262="zákl. přenesená",J262,0)</f>
        <v>0</v>
      </c>
      <c r="BH262" s="224">
        <f>IF(N262="sníž. přenesená",J262,0)</f>
        <v>0</v>
      </c>
      <c r="BI262" s="224">
        <f>IF(N262="nulová",J262,0)</f>
        <v>0</v>
      </c>
      <c r="BJ262" s="17" t="s">
        <v>81</v>
      </c>
      <c r="BK262" s="224">
        <f>ROUND(I262*H262,2)</f>
        <v>0</v>
      </c>
      <c r="BL262" s="17" t="s">
        <v>274</v>
      </c>
      <c r="BM262" s="223" t="s">
        <v>1092</v>
      </c>
    </row>
    <row r="263" s="2" customFormat="1">
      <c r="A263" s="38"/>
      <c r="B263" s="39"/>
      <c r="C263" s="40"/>
      <c r="D263" s="225" t="s">
        <v>166</v>
      </c>
      <c r="E263" s="40"/>
      <c r="F263" s="226" t="s">
        <v>1093</v>
      </c>
      <c r="G263" s="40"/>
      <c r="H263" s="40"/>
      <c r="I263" s="227"/>
      <c r="J263" s="40"/>
      <c r="K263" s="40"/>
      <c r="L263" s="44"/>
      <c r="M263" s="228"/>
      <c r="N263" s="229"/>
      <c r="O263" s="84"/>
      <c r="P263" s="84"/>
      <c r="Q263" s="84"/>
      <c r="R263" s="84"/>
      <c r="S263" s="84"/>
      <c r="T263" s="85"/>
      <c r="U263" s="38"/>
      <c r="V263" s="38"/>
      <c r="W263" s="38"/>
      <c r="X263" s="38"/>
      <c r="Y263" s="38"/>
      <c r="Z263" s="38"/>
      <c r="AA263" s="38"/>
      <c r="AB263" s="38"/>
      <c r="AC263" s="38"/>
      <c r="AD263" s="38"/>
      <c r="AE263" s="38"/>
      <c r="AT263" s="17" t="s">
        <v>166</v>
      </c>
      <c r="AU263" s="17" t="s">
        <v>83</v>
      </c>
    </row>
    <row r="264" s="2" customFormat="1">
      <c r="A264" s="38"/>
      <c r="B264" s="39"/>
      <c r="C264" s="40"/>
      <c r="D264" s="230" t="s">
        <v>168</v>
      </c>
      <c r="E264" s="40"/>
      <c r="F264" s="231" t="s">
        <v>1094</v>
      </c>
      <c r="G264" s="40"/>
      <c r="H264" s="40"/>
      <c r="I264" s="227"/>
      <c r="J264" s="40"/>
      <c r="K264" s="40"/>
      <c r="L264" s="44"/>
      <c r="M264" s="228"/>
      <c r="N264" s="229"/>
      <c r="O264" s="84"/>
      <c r="P264" s="84"/>
      <c r="Q264" s="84"/>
      <c r="R264" s="84"/>
      <c r="S264" s="84"/>
      <c r="T264" s="85"/>
      <c r="U264" s="38"/>
      <c r="V264" s="38"/>
      <c r="W264" s="38"/>
      <c r="X264" s="38"/>
      <c r="Y264" s="38"/>
      <c r="Z264" s="38"/>
      <c r="AA264" s="38"/>
      <c r="AB264" s="38"/>
      <c r="AC264" s="38"/>
      <c r="AD264" s="38"/>
      <c r="AE264" s="38"/>
      <c r="AT264" s="17" t="s">
        <v>168</v>
      </c>
      <c r="AU264" s="17" t="s">
        <v>83</v>
      </c>
    </row>
    <row r="265" s="2" customFormat="1" ht="16.5" customHeight="1">
      <c r="A265" s="38"/>
      <c r="B265" s="39"/>
      <c r="C265" s="212" t="s">
        <v>1095</v>
      </c>
      <c r="D265" s="212" t="s">
        <v>160</v>
      </c>
      <c r="E265" s="213" t="s">
        <v>1096</v>
      </c>
      <c r="F265" s="214" t="s">
        <v>1097</v>
      </c>
      <c r="G265" s="215" t="s">
        <v>338</v>
      </c>
      <c r="H265" s="216">
        <v>1</v>
      </c>
      <c r="I265" s="217"/>
      <c r="J265" s="218">
        <f>ROUND(I265*H265,2)</f>
        <v>0</v>
      </c>
      <c r="K265" s="214" t="s">
        <v>164</v>
      </c>
      <c r="L265" s="44"/>
      <c r="M265" s="219" t="s">
        <v>19</v>
      </c>
      <c r="N265" s="220" t="s">
        <v>44</v>
      </c>
      <c r="O265" s="84"/>
      <c r="P265" s="221">
        <f>O265*H265</f>
        <v>0</v>
      </c>
      <c r="Q265" s="221">
        <v>0.00049956999999999996</v>
      </c>
      <c r="R265" s="221">
        <f>Q265*H265</f>
        <v>0.00049956999999999996</v>
      </c>
      <c r="S265" s="221">
        <v>0</v>
      </c>
      <c r="T265" s="222">
        <f>S265*H265</f>
        <v>0</v>
      </c>
      <c r="U265" s="38"/>
      <c r="V265" s="38"/>
      <c r="W265" s="38"/>
      <c r="X265" s="38"/>
      <c r="Y265" s="38"/>
      <c r="Z265" s="38"/>
      <c r="AA265" s="38"/>
      <c r="AB265" s="38"/>
      <c r="AC265" s="38"/>
      <c r="AD265" s="38"/>
      <c r="AE265" s="38"/>
      <c r="AR265" s="223" t="s">
        <v>274</v>
      </c>
      <c r="AT265" s="223" t="s">
        <v>160</v>
      </c>
      <c r="AU265" s="223" t="s">
        <v>83</v>
      </c>
      <c r="AY265" s="17" t="s">
        <v>159</v>
      </c>
      <c r="BE265" s="224">
        <f>IF(N265="základní",J265,0)</f>
        <v>0</v>
      </c>
      <c r="BF265" s="224">
        <f>IF(N265="snížená",J265,0)</f>
        <v>0</v>
      </c>
      <c r="BG265" s="224">
        <f>IF(N265="zákl. přenesená",J265,0)</f>
        <v>0</v>
      </c>
      <c r="BH265" s="224">
        <f>IF(N265="sníž. přenesená",J265,0)</f>
        <v>0</v>
      </c>
      <c r="BI265" s="224">
        <f>IF(N265="nulová",J265,0)</f>
        <v>0</v>
      </c>
      <c r="BJ265" s="17" t="s">
        <v>81</v>
      </c>
      <c r="BK265" s="224">
        <f>ROUND(I265*H265,2)</f>
        <v>0</v>
      </c>
      <c r="BL265" s="17" t="s">
        <v>274</v>
      </c>
      <c r="BM265" s="223" t="s">
        <v>1098</v>
      </c>
    </row>
    <row r="266" s="2" customFormat="1">
      <c r="A266" s="38"/>
      <c r="B266" s="39"/>
      <c r="C266" s="40"/>
      <c r="D266" s="225" t="s">
        <v>166</v>
      </c>
      <c r="E266" s="40"/>
      <c r="F266" s="226" t="s">
        <v>1099</v>
      </c>
      <c r="G266" s="40"/>
      <c r="H266" s="40"/>
      <c r="I266" s="227"/>
      <c r="J266" s="40"/>
      <c r="K266" s="40"/>
      <c r="L266" s="44"/>
      <c r="M266" s="228"/>
      <c r="N266" s="229"/>
      <c r="O266" s="84"/>
      <c r="P266" s="84"/>
      <c r="Q266" s="84"/>
      <c r="R266" s="84"/>
      <c r="S266" s="84"/>
      <c r="T266" s="85"/>
      <c r="U266" s="38"/>
      <c r="V266" s="38"/>
      <c r="W266" s="38"/>
      <c r="X266" s="38"/>
      <c r="Y266" s="38"/>
      <c r="Z266" s="38"/>
      <c r="AA266" s="38"/>
      <c r="AB266" s="38"/>
      <c r="AC266" s="38"/>
      <c r="AD266" s="38"/>
      <c r="AE266" s="38"/>
      <c r="AT266" s="17" t="s">
        <v>166</v>
      </c>
      <c r="AU266" s="17" t="s">
        <v>83</v>
      </c>
    </row>
    <row r="267" s="2" customFormat="1">
      <c r="A267" s="38"/>
      <c r="B267" s="39"/>
      <c r="C267" s="40"/>
      <c r="D267" s="230" t="s">
        <v>168</v>
      </c>
      <c r="E267" s="40"/>
      <c r="F267" s="231" t="s">
        <v>1100</v>
      </c>
      <c r="G267" s="40"/>
      <c r="H267" s="40"/>
      <c r="I267" s="227"/>
      <c r="J267" s="40"/>
      <c r="K267" s="40"/>
      <c r="L267" s="44"/>
      <c r="M267" s="228"/>
      <c r="N267" s="229"/>
      <c r="O267" s="84"/>
      <c r="P267" s="84"/>
      <c r="Q267" s="84"/>
      <c r="R267" s="84"/>
      <c r="S267" s="84"/>
      <c r="T267" s="85"/>
      <c r="U267" s="38"/>
      <c r="V267" s="38"/>
      <c r="W267" s="38"/>
      <c r="X267" s="38"/>
      <c r="Y267" s="38"/>
      <c r="Z267" s="38"/>
      <c r="AA267" s="38"/>
      <c r="AB267" s="38"/>
      <c r="AC267" s="38"/>
      <c r="AD267" s="38"/>
      <c r="AE267" s="38"/>
      <c r="AT267" s="17" t="s">
        <v>168</v>
      </c>
      <c r="AU267" s="17" t="s">
        <v>83</v>
      </c>
    </row>
    <row r="268" s="2" customFormat="1" ht="16.5" customHeight="1">
      <c r="A268" s="38"/>
      <c r="B268" s="39"/>
      <c r="C268" s="212" t="s">
        <v>1101</v>
      </c>
      <c r="D268" s="212" t="s">
        <v>160</v>
      </c>
      <c r="E268" s="213" t="s">
        <v>1102</v>
      </c>
      <c r="F268" s="214" t="s">
        <v>1103</v>
      </c>
      <c r="G268" s="215" t="s">
        <v>299</v>
      </c>
      <c r="H268" s="216">
        <v>2</v>
      </c>
      <c r="I268" s="217"/>
      <c r="J268" s="218">
        <f>ROUND(I268*H268,2)</f>
        <v>0</v>
      </c>
      <c r="K268" s="214" t="s">
        <v>164</v>
      </c>
      <c r="L268" s="44"/>
      <c r="M268" s="219" t="s">
        <v>19</v>
      </c>
      <c r="N268" s="220" t="s">
        <v>44</v>
      </c>
      <c r="O268" s="84"/>
      <c r="P268" s="221">
        <f>O268*H268</f>
        <v>0</v>
      </c>
      <c r="Q268" s="221">
        <v>0.0014920700000000001</v>
      </c>
      <c r="R268" s="221">
        <f>Q268*H268</f>
        <v>0.0029841400000000001</v>
      </c>
      <c r="S268" s="221">
        <v>0</v>
      </c>
      <c r="T268" s="222">
        <f>S268*H268</f>
        <v>0</v>
      </c>
      <c r="U268" s="38"/>
      <c r="V268" s="38"/>
      <c r="W268" s="38"/>
      <c r="X268" s="38"/>
      <c r="Y268" s="38"/>
      <c r="Z268" s="38"/>
      <c r="AA268" s="38"/>
      <c r="AB268" s="38"/>
      <c r="AC268" s="38"/>
      <c r="AD268" s="38"/>
      <c r="AE268" s="38"/>
      <c r="AR268" s="223" t="s">
        <v>274</v>
      </c>
      <c r="AT268" s="223" t="s">
        <v>160</v>
      </c>
      <c r="AU268" s="223" t="s">
        <v>83</v>
      </c>
      <c r="AY268" s="17" t="s">
        <v>159</v>
      </c>
      <c r="BE268" s="224">
        <f>IF(N268="základní",J268,0)</f>
        <v>0</v>
      </c>
      <c r="BF268" s="224">
        <f>IF(N268="snížená",J268,0)</f>
        <v>0</v>
      </c>
      <c r="BG268" s="224">
        <f>IF(N268="zákl. přenesená",J268,0)</f>
        <v>0</v>
      </c>
      <c r="BH268" s="224">
        <f>IF(N268="sníž. přenesená",J268,0)</f>
        <v>0</v>
      </c>
      <c r="BI268" s="224">
        <f>IF(N268="nulová",J268,0)</f>
        <v>0</v>
      </c>
      <c r="BJ268" s="17" t="s">
        <v>81</v>
      </c>
      <c r="BK268" s="224">
        <f>ROUND(I268*H268,2)</f>
        <v>0</v>
      </c>
      <c r="BL268" s="17" t="s">
        <v>274</v>
      </c>
      <c r="BM268" s="223" t="s">
        <v>1104</v>
      </c>
    </row>
    <row r="269" s="2" customFormat="1">
      <c r="A269" s="38"/>
      <c r="B269" s="39"/>
      <c r="C269" s="40"/>
      <c r="D269" s="225" t="s">
        <v>166</v>
      </c>
      <c r="E269" s="40"/>
      <c r="F269" s="226" t="s">
        <v>1105</v>
      </c>
      <c r="G269" s="40"/>
      <c r="H269" s="40"/>
      <c r="I269" s="227"/>
      <c r="J269" s="40"/>
      <c r="K269" s="40"/>
      <c r="L269" s="44"/>
      <c r="M269" s="228"/>
      <c r="N269" s="229"/>
      <c r="O269" s="84"/>
      <c r="P269" s="84"/>
      <c r="Q269" s="84"/>
      <c r="R269" s="84"/>
      <c r="S269" s="84"/>
      <c r="T269" s="85"/>
      <c r="U269" s="38"/>
      <c r="V269" s="38"/>
      <c r="W269" s="38"/>
      <c r="X269" s="38"/>
      <c r="Y269" s="38"/>
      <c r="Z269" s="38"/>
      <c r="AA269" s="38"/>
      <c r="AB269" s="38"/>
      <c r="AC269" s="38"/>
      <c r="AD269" s="38"/>
      <c r="AE269" s="38"/>
      <c r="AT269" s="17" t="s">
        <v>166</v>
      </c>
      <c r="AU269" s="17" t="s">
        <v>83</v>
      </c>
    </row>
    <row r="270" s="2" customFormat="1">
      <c r="A270" s="38"/>
      <c r="B270" s="39"/>
      <c r="C270" s="40"/>
      <c r="D270" s="230" t="s">
        <v>168</v>
      </c>
      <c r="E270" s="40"/>
      <c r="F270" s="231" t="s">
        <v>1106</v>
      </c>
      <c r="G270" s="40"/>
      <c r="H270" s="40"/>
      <c r="I270" s="227"/>
      <c r="J270" s="40"/>
      <c r="K270" s="40"/>
      <c r="L270" s="44"/>
      <c r="M270" s="228"/>
      <c r="N270" s="229"/>
      <c r="O270" s="84"/>
      <c r="P270" s="84"/>
      <c r="Q270" s="84"/>
      <c r="R270" s="84"/>
      <c r="S270" s="84"/>
      <c r="T270" s="85"/>
      <c r="U270" s="38"/>
      <c r="V270" s="38"/>
      <c r="W270" s="38"/>
      <c r="X270" s="38"/>
      <c r="Y270" s="38"/>
      <c r="Z270" s="38"/>
      <c r="AA270" s="38"/>
      <c r="AB270" s="38"/>
      <c r="AC270" s="38"/>
      <c r="AD270" s="38"/>
      <c r="AE270" s="38"/>
      <c r="AT270" s="17" t="s">
        <v>168</v>
      </c>
      <c r="AU270" s="17" t="s">
        <v>83</v>
      </c>
    </row>
    <row r="271" s="2" customFormat="1" ht="16.5" customHeight="1">
      <c r="A271" s="38"/>
      <c r="B271" s="39"/>
      <c r="C271" s="212" t="s">
        <v>1107</v>
      </c>
      <c r="D271" s="212" t="s">
        <v>160</v>
      </c>
      <c r="E271" s="213" t="s">
        <v>1108</v>
      </c>
      <c r="F271" s="214" t="s">
        <v>1109</v>
      </c>
      <c r="G271" s="215" t="s">
        <v>299</v>
      </c>
      <c r="H271" s="216">
        <v>2</v>
      </c>
      <c r="I271" s="217"/>
      <c r="J271" s="218">
        <f>ROUND(I271*H271,2)</f>
        <v>0</v>
      </c>
      <c r="K271" s="214" t="s">
        <v>164</v>
      </c>
      <c r="L271" s="44"/>
      <c r="M271" s="219" t="s">
        <v>19</v>
      </c>
      <c r="N271" s="220" t="s">
        <v>44</v>
      </c>
      <c r="O271" s="84"/>
      <c r="P271" s="221">
        <f>O271*H271</f>
        <v>0</v>
      </c>
      <c r="Q271" s="221">
        <v>0.00018972349999999999</v>
      </c>
      <c r="R271" s="221">
        <f>Q271*H271</f>
        <v>0.00037944699999999999</v>
      </c>
      <c r="S271" s="221">
        <v>0</v>
      </c>
      <c r="T271" s="222">
        <f>S271*H271</f>
        <v>0</v>
      </c>
      <c r="U271" s="38"/>
      <c r="V271" s="38"/>
      <c r="W271" s="38"/>
      <c r="X271" s="38"/>
      <c r="Y271" s="38"/>
      <c r="Z271" s="38"/>
      <c r="AA271" s="38"/>
      <c r="AB271" s="38"/>
      <c r="AC271" s="38"/>
      <c r="AD271" s="38"/>
      <c r="AE271" s="38"/>
      <c r="AR271" s="223" t="s">
        <v>274</v>
      </c>
      <c r="AT271" s="223" t="s">
        <v>160</v>
      </c>
      <c r="AU271" s="223" t="s">
        <v>83</v>
      </c>
      <c r="AY271" s="17" t="s">
        <v>159</v>
      </c>
      <c r="BE271" s="224">
        <f>IF(N271="základní",J271,0)</f>
        <v>0</v>
      </c>
      <c r="BF271" s="224">
        <f>IF(N271="snížená",J271,0)</f>
        <v>0</v>
      </c>
      <c r="BG271" s="224">
        <f>IF(N271="zákl. přenesená",J271,0)</f>
        <v>0</v>
      </c>
      <c r="BH271" s="224">
        <f>IF(N271="sníž. přenesená",J271,0)</f>
        <v>0</v>
      </c>
      <c r="BI271" s="224">
        <f>IF(N271="nulová",J271,0)</f>
        <v>0</v>
      </c>
      <c r="BJ271" s="17" t="s">
        <v>81</v>
      </c>
      <c r="BK271" s="224">
        <f>ROUND(I271*H271,2)</f>
        <v>0</v>
      </c>
      <c r="BL271" s="17" t="s">
        <v>274</v>
      </c>
      <c r="BM271" s="223" t="s">
        <v>1110</v>
      </c>
    </row>
    <row r="272" s="2" customFormat="1">
      <c r="A272" s="38"/>
      <c r="B272" s="39"/>
      <c r="C272" s="40"/>
      <c r="D272" s="225" t="s">
        <v>166</v>
      </c>
      <c r="E272" s="40"/>
      <c r="F272" s="226" t="s">
        <v>1111</v>
      </c>
      <c r="G272" s="40"/>
      <c r="H272" s="40"/>
      <c r="I272" s="227"/>
      <c r="J272" s="40"/>
      <c r="K272" s="40"/>
      <c r="L272" s="44"/>
      <c r="M272" s="228"/>
      <c r="N272" s="229"/>
      <c r="O272" s="84"/>
      <c r="P272" s="84"/>
      <c r="Q272" s="84"/>
      <c r="R272" s="84"/>
      <c r="S272" s="84"/>
      <c r="T272" s="85"/>
      <c r="U272" s="38"/>
      <c r="V272" s="38"/>
      <c r="W272" s="38"/>
      <c r="X272" s="38"/>
      <c r="Y272" s="38"/>
      <c r="Z272" s="38"/>
      <c r="AA272" s="38"/>
      <c r="AB272" s="38"/>
      <c r="AC272" s="38"/>
      <c r="AD272" s="38"/>
      <c r="AE272" s="38"/>
      <c r="AT272" s="17" t="s">
        <v>166</v>
      </c>
      <c r="AU272" s="17" t="s">
        <v>83</v>
      </c>
    </row>
    <row r="273" s="2" customFormat="1">
      <c r="A273" s="38"/>
      <c r="B273" s="39"/>
      <c r="C273" s="40"/>
      <c r="D273" s="230" t="s">
        <v>168</v>
      </c>
      <c r="E273" s="40"/>
      <c r="F273" s="231" t="s">
        <v>1112</v>
      </c>
      <c r="G273" s="40"/>
      <c r="H273" s="40"/>
      <c r="I273" s="227"/>
      <c r="J273" s="40"/>
      <c r="K273" s="40"/>
      <c r="L273" s="44"/>
      <c r="M273" s="228"/>
      <c r="N273" s="229"/>
      <c r="O273" s="84"/>
      <c r="P273" s="84"/>
      <c r="Q273" s="84"/>
      <c r="R273" s="84"/>
      <c r="S273" s="84"/>
      <c r="T273" s="85"/>
      <c r="U273" s="38"/>
      <c r="V273" s="38"/>
      <c r="W273" s="38"/>
      <c r="X273" s="38"/>
      <c r="Y273" s="38"/>
      <c r="Z273" s="38"/>
      <c r="AA273" s="38"/>
      <c r="AB273" s="38"/>
      <c r="AC273" s="38"/>
      <c r="AD273" s="38"/>
      <c r="AE273" s="38"/>
      <c r="AT273" s="17" t="s">
        <v>168</v>
      </c>
      <c r="AU273" s="17" t="s">
        <v>83</v>
      </c>
    </row>
    <row r="274" s="2" customFormat="1" ht="16.5" customHeight="1">
      <c r="A274" s="38"/>
      <c r="B274" s="39"/>
      <c r="C274" s="212" t="s">
        <v>1113</v>
      </c>
      <c r="D274" s="212" t="s">
        <v>160</v>
      </c>
      <c r="E274" s="213" t="s">
        <v>1114</v>
      </c>
      <c r="F274" s="214" t="s">
        <v>1115</v>
      </c>
      <c r="G274" s="215" t="s">
        <v>299</v>
      </c>
      <c r="H274" s="216">
        <v>54.700000000000003</v>
      </c>
      <c r="I274" s="217"/>
      <c r="J274" s="218">
        <f>ROUND(I274*H274,2)</f>
        <v>0</v>
      </c>
      <c r="K274" s="214" t="s">
        <v>164</v>
      </c>
      <c r="L274" s="44"/>
      <c r="M274" s="219" t="s">
        <v>19</v>
      </c>
      <c r="N274" s="220" t="s">
        <v>44</v>
      </c>
      <c r="O274" s="84"/>
      <c r="P274" s="221">
        <f>O274*H274</f>
        <v>0</v>
      </c>
      <c r="Q274" s="221">
        <v>1.1E-05</v>
      </c>
      <c r="R274" s="221">
        <f>Q274*H274</f>
        <v>0.00060170000000000004</v>
      </c>
      <c r="S274" s="221">
        <v>0</v>
      </c>
      <c r="T274" s="222">
        <f>S274*H274</f>
        <v>0</v>
      </c>
      <c r="U274" s="38"/>
      <c r="V274" s="38"/>
      <c r="W274" s="38"/>
      <c r="X274" s="38"/>
      <c r="Y274" s="38"/>
      <c r="Z274" s="38"/>
      <c r="AA274" s="38"/>
      <c r="AB274" s="38"/>
      <c r="AC274" s="38"/>
      <c r="AD274" s="38"/>
      <c r="AE274" s="38"/>
      <c r="AR274" s="223" t="s">
        <v>115</v>
      </c>
      <c r="AT274" s="223" t="s">
        <v>160</v>
      </c>
      <c r="AU274" s="223" t="s">
        <v>83</v>
      </c>
      <c r="AY274" s="17" t="s">
        <v>159</v>
      </c>
      <c r="BE274" s="224">
        <f>IF(N274="základní",J274,0)</f>
        <v>0</v>
      </c>
      <c r="BF274" s="224">
        <f>IF(N274="snížená",J274,0)</f>
        <v>0</v>
      </c>
      <c r="BG274" s="224">
        <f>IF(N274="zákl. přenesená",J274,0)</f>
        <v>0</v>
      </c>
      <c r="BH274" s="224">
        <f>IF(N274="sníž. přenesená",J274,0)</f>
        <v>0</v>
      </c>
      <c r="BI274" s="224">
        <f>IF(N274="nulová",J274,0)</f>
        <v>0</v>
      </c>
      <c r="BJ274" s="17" t="s">
        <v>81</v>
      </c>
      <c r="BK274" s="224">
        <f>ROUND(I274*H274,2)</f>
        <v>0</v>
      </c>
      <c r="BL274" s="17" t="s">
        <v>115</v>
      </c>
      <c r="BM274" s="223" t="s">
        <v>1116</v>
      </c>
    </row>
    <row r="275" s="2" customFormat="1">
      <c r="A275" s="38"/>
      <c r="B275" s="39"/>
      <c r="C275" s="40"/>
      <c r="D275" s="225" t="s">
        <v>166</v>
      </c>
      <c r="E275" s="40"/>
      <c r="F275" s="226" t="s">
        <v>1117</v>
      </c>
      <c r="G275" s="40"/>
      <c r="H275" s="40"/>
      <c r="I275" s="227"/>
      <c r="J275" s="40"/>
      <c r="K275" s="40"/>
      <c r="L275" s="44"/>
      <c r="M275" s="228"/>
      <c r="N275" s="229"/>
      <c r="O275" s="84"/>
      <c r="P275" s="84"/>
      <c r="Q275" s="84"/>
      <c r="R275" s="84"/>
      <c r="S275" s="84"/>
      <c r="T275" s="85"/>
      <c r="U275" s="38"/>
      <c r="V275" s="38"/>
      <c r="W275" s="38"/>
      <c r="X275" s="38"/>
      <c r="Y275" s="38"/>
      <c r="Z275" s="38"/>
      <c r="AA275" s="38"/>
      <c r="AB275" s="38"/>
      <c r="AC275" s="38"/>
      <c r="AD275" s="38"/>
      <c r="AE275" s="38"/>
      <c r="AT275" s="17" t="s">
        <v>166</v>
      </c>
      <c r="AU275" s="17" t="s">
        <v>83</v>
      </c>
    </row>
    <row r="276" s="2" customFormat="1">
      <c r="A276" s="38"/>
      <c r="B276" s="39"/>
      <c r="C276" s="40"/>
      <c r="D276" s="230" t="s">
        <v>168</v>
      </c>
      <c r="E276" s="40"/>
      <c r="F276" s="231" t="s">
        <v>1118</v>
      </c>
      <c r="G276" s="40"/>
      <c r="H276" s="40"/>
      <c r="I276" s="227"/>
      <c r="J276" s="40"/>
      <c r="K276" s="40"/>
      <c r="L276" s="44"/>
      <c r="M276" s="228"/>
      <c r="N276" s="229"/>
      <c r="O276" s="84"/>
      <c r="P276" s="84"/>
      <c r="Q276" s="84"/>
      <c r="R276" s="84"/>
      <c r="S276" s="84"/>
      <c r="T276" s="85"/>
      <c r="U276" s="38"/>
      <c r="V276" s="38"/>
      <c r="W276" s="38"/>
      <c r="X276" s="38"/>
      <c r="Y276" s="38"/>
      <c r="Z276" s="38"/>
      <c r="AA276" s="38"/>
      <c r="AB276" s="38"/>
      <c r="AC276" s="38"/>
      <c r="AD276" s="38"/>
      <c r="AE276" s="38"/>
      <c r="AT276" s="17" t="s">
        <v>168</v>
      </c>
      <c r="AU276" s="17" t="s">
        <v>83</v>
      </c>
    </row>
    <row r="277" s="13" customFormat="1">
      <c r="A277" s="13"/>
      <c r="B277" s="232"/>
      <c r="C277" s="233"/>
      <c r="D277" s="225" t="s">
        <v>170</v>
      </c>
      <c r="E277" s="234" t="s">
        <v>19</v>
      </c>
      <c r="F277" s="235" t="s">
        <v>1119</v>
      </c>
      <c r="G277" s="233"/>
      <c r="H277" s="236">
        <v>54.700000000000003</v>
      </c>
      <c r="I277" s="237"/>
      <c r="J277" s="233"/>
      <c r="K277" s="233"/>
      <c r="L277" s="238"/>
      <c r="M277" s="239"/>
      <c r="N277" s="240"/>
      <c r="O277" s="240"/>
      <c r="P277" s="240"/>
      <c r="Q277" s="240"/>
      <c r="R277" s="240"/>
      <c r="S277" s="240"/>
      <c r="T277" s="241"/>
      <c r="U277" s="13"/>
      <c r="V277" s="13"/>
      <c r="W277" s="13"/>
      <c r="X277" s="13"/>
      <c r="Y277" s="13"/>
      <c r="Z277" s="13"/>
      <c r="AA277" s="13"/>
      <c r="AB277" s="13"/>
      <c r="AC277" s="13"/>
      <c r="AD277" s="13"/>
      <c r="AE277" s="13"/>
      <c r="AT277" s="242" t="s">
        <v>170</v>
      </c>
      <c r="AU277" s="242" t="s">
        <v>83</v>
      </c>
      <c r="AV277" s="13" t="s">
        <v>83</v>
      </c>
      <c r="AW277" s="13" t="s">
        <v>34</v>
      </c>
      <c r="AX277" s="13" t="s">
        <v>73</v>
      </c>
      <c r="AY277" s="242" t="s">
        <v>159</v>
      </c>
    </row>
    <row r="278" s="2" customFormat="1" ht="16.5" customHeight="1">
      <c r="A278" s="38"/>
      <c r="B278" s="39"/>
      <c r="C278" s="247" t="s">
        <v>1120</v>
      </c>
      <c r="D278" s="247" t="s">
        <v>434</v>
      </c>
      <c r="E278" s="248" t="s">
        <v>1121</v>
      </c>
      <c r="F278" s="249" t="s">
        <v>1122</v>
      </c>
      <c r="G278" s="250" t="s">
        <v>299</v>
      </c>
      <c r="H278" s="251">
        <v>55.521000000000001</v>
      </c>
      <c r="I278" s="252"/>
      <c r="J278" s="253">
        <f>ROUND(I278*H278,2)</f>
        <v>0</v>
      </c>
      <c r="K278" s="249" t="s">
        <v>164</v>
      </c>
      <c r="L278" s="254"/>
      <c r="M278" s="255" t="s">
        <v>19</v>
      </c>
      <c r="N278" s="256" t="s">
        <v>44</v>
      </c>
      <c r="O278" s="84"/>
      <c r="P278" s="221">
        <f>O278*H278</f>
        <v>0</v>
      </c>
      <c r="Q278" s="221">
        <v>0.0035999999999999999</v>
      </c>
      <c r="R278" s="221">
        <f>Q278*H278</f>
        <v>0.19987559999999999</v>
      </c>
      <c r="S278" s="221">
        <v>0</v>
      </c>
      <c r="T278" s="222">
        <f>S278*H278</f>
        <v>0</v>
      </c>
      <c r="U278" s="38"/>
      <c r="V278" s="38"/>
      <c r="W278" s="38"/>
      <c r="X278" s="38"/>
      <c r="Y278" s="38"/>
      <c r="Z278" s="38"/>
      <c r="AA278" s="38"/>
      <c r="AB278" s="38"/>
      <c r="AC278" s="38"/>
      <c r="AD278" s="38"/>
      <c r="AE278" s="38"/>
      <c r="AR278" s="223" t="s">
        <v>219</v>
      </c>
      <c r="AT278" s="223" t="s">
        <v>434</v>
      </c>
      <c r="AU278" s="223" t="s">
        <v>83</v>
      </c>
      <c r="AY278" s="17" t="s">
        <v>159</v>
      </c>
      <c r="BE278" s="224">
        <f>IF(N278="základní",J278,0)</f>
        <v>0</v>
      </c>
      <c r="BF278" s="224">
        <f>IF(N278="snížená",J278,0)</f>
        <v>0</v>
      </c>
      <c r="BG278" s="224">
        <f>IF(N278="zákl. přenesená",J278,0)</f>
        <v>0</v>
      </c>
      <c r="BH278" s="224">
        <f>IF(N278="sníž. přenesená",J278,0)</f>
        <v>0</v>
      </c>
      <c r="BI278" s="224">
        <f>IF(N278="nulová",J278,0)</f>
        <v>0</v>
      </c>
      <c r="BJ278" s="17" t="s">
        <v>81</v>
      </c>
      <c r="BK278" s="224">
        <f>ROUND(I278*H278,2)</f>
        <v>0</v>
      </c>
      <c r="BL278" s="17" t="s">
        <v>115</v>
      </c>
      <c r="BM278" s="223" t="s">
        <v>1123</v>
      </c>
    </row>
    <row r="279" s="2" customFormat="1">
      <c r="A279" s="38"/>
      <c r="B279" s="39"/>
      <c r="C279" s="40"/>
      <c r="D279" s="225" t="s">
        <v>166</v>
      </c>
      <c r="E279" s="40"/>
      <c r="F279" s="226" t="s">
        <v>1122</v>
      </c>
      <c r="G279" s="40"/>
      <c r="H279" s="40"/>
      <c r="I279" s="227"/>
      <c r="J279" s="40"/>
      <c r="K279" s="40"/>
      <c r="L279" s="44"/>
      <c r="M279" s="228"/>
      <c r="N279" s="229"/>
      <c r="O279" s="84"/>
      <c r="P279" s="84"/>
      <c r="Q279" s="84"/>
      <c r="R279" s="84"/>
      <c r="S279" s="84"/>
      <c r="T279" s="85"/>
      <c r="U279" s="38"/>
      <c r="V279" s="38"/>
      <c r="W279" s="38"/>
      <c r="X279" s="38"/>
      <c r="Y279" s="38"/>
      <c r="Z279" s="38"/>
      <c r="AA279" s="38"/>
      <c r="AB279" s="38"/>
      <c r="AC279" s="38"/>
      <c r="AD279" s="38"/>
      <c r="AE279" s="38"/>
      <c r="AT279" s="17" t="s">
        <v>166</v>
      </c>
      <c r="AU279" s="17" t="s">
        <v>83</v>
      </c>
    </row>
    <row r="280" s="13" customFormat="1">
      <c r="A280" s="13"/>
      <c r="B280" s="232"/>
      <c r="C280" s="233"/>
      <c r="D280" s="225" t="s">
        <v>170</v>
      </c>
      <c r="E280" s="234" t="s">
        <v>19</v>
      </c>
      <c r="F280" s="235" t="s">
        <v>1119</v>
      </c>
      <c r="G280" s="233"/>
      <c r="H280" s="236">
        <v>54.700000000000003</v>
      </c>
      <c r="I280" s="237"/>
      <c r="J280" s="233"/>
      <c r="K280" s="233"/>
      <c r="L280" s="238"/>
      <c r="M280" s="239"/>
      <c r="N280" s="240"/>
      <c r="O280" s="240"/>
      <c r="P280" s="240"/>
      <c r="Q280" s="240"/>
      <c r="R280" s="240"/>
      <c r="S280" s="240"/>
      <c r="T280" s="241"/>
      <c r="U280" s="13"/>
      <c r="V280" s="13"/>
      <c r="W280" s="13"/>
      <c r="X280" s="13"/>
      <c r="Y280" s="13"/>
      <c r="Z280" s="13"/>
      <c r="AA280" s="13"/>
      <c r="AB280" s="13"/>
      <c r="AC280" s="13"/>
      <c r="AD280" s="13"/>
      <c r="AE280" s="13"/>
      <c r="AT280" s="242" t="s">
        <v>170</v>
      </c>
      <c r="AU280" s="242" t="s">
        <v>83</v>
      </c>
      <c r="AV280" s="13" t="s">
        <v>83</v>
      </c>
      <c r="AW280" s="13" t="s">
        <v>34</v>
      </c>
      <c r="AX280" s="13" t="s">
        <v>73</v>
      </c>
      <c r="AY280" s="242" t="s">
        <v>159</v>
      </c>
    </row>
    <row r="281" s="13" customFormat="1">
      <c r="A281" s="13"/>
      <c r="B281" s="232"/>
      <c r="C281" s="233"/>
      <c r="D281" s="225" t="s">
        <v>170</v>
      </c>
      <c r="E281" s="233"/>
      <c r="F281" s="235" t="s">
        <v>1124</v>
      </c>
      <c r="G281" s="233"/>
      <c r="H281" s="236">
        <v>55.521000000000001</v>
      </c>
      <c r="I281" s="237"/>
      <c r="J281" s="233"/>
      <c r="K281" s="233"/>
      <c r="L281" s="238"/>
      <c r="M281" s="239"/>
      <c r="N281" s="240"/>
      <c r="O281" s="240"/>
      <c r="P281" s="240"/>
      <c r="Q281" s="240"/>
      <c r="R281" s="240"/>
      <c r="S281" s="240"/>
      <c r="T281" s="241"/>
      <c r="U281" s="13"/>
      <c r="V281" s="13"/>
      <c r="W281" s="13"/>
      <c r="X281" s="13"/>
      <c r="Y281" s="13"/>
      <c r="Z281" s="13"/>
      <c r="AA281" s="13"/>
      <c r="AB281" s="13"/>
      <c r="AC281" s="13"/>
      <c r="AD281" s="13"/>
      <c r="AE281" s="13"/>
      <c r="AT281" s="242" t="s">
        <v>170</v>
      </c>
      <c r="AU281" s="242" t="s">
        <v>83</v>
      </c>
      <c r="AV281" s="13" t="s">
        <v>83</v>
      </c>
      <c r="AW281" s="13" t="s">
        <v>4</v>
      </c>
      <c r="AX281" s="13" t="s">
        <v>81</v>
      </c>
      <c r="AY281" s="242" t="s">
        <v>159</v>
      </c>
    </row>
    <row r="282" s="2" customFormat="1" ht="16.5" customHeight="1">
      <c r="A282" s="38"/>
      <c r="B282" s="39"/>
      <c r="C282" s="212" t="s">
        <v>1125</v>
      </c>
      <c r="D282" s="212" t="s">
        <v>160</v>
      </c>
      <c r="E282" s="213" t="s">
        <v>1126</v>
      </c>
      <c r="F282" s="214" t="s">
        <v>1127</v>
      </c>
      <c r="G282" s="215" t="s">
        <v>299</v>
      </c>
      <c r="H282" s="216">
        <v>89.5</v>
      </c>
      <c r="I282" s="217"/>
      <c r="J282" s="218">
        <f>ROUND(I282*H282,2)</f>
        <v>0</v>
      </c>
      <c r="K282" s="214" t="s">
        <v>164</v>
      </c>
      <c r="L282" s="44"/>
      <c r="M282" s="219" t="s">
        <v>19</v>
      </c>
      <c r="N282" s="220" t="s">
        <v>44</v>
      </c>
      <c r="O282" s="84"/>
      <c r="P282" s="221">
        <f>O282*H282</f>
        <v>0</v>
      </c>
      <c r="Q282" s="221">
        <v>1.2999999999999999E-05</v>
      </c>
      <c r="R282" s="221">
        <f>Q282*H282</f>
        <v>0.0011634999999999998</v>
      </c>
      <c r="S282" s="221">
        <v>0</v>
      </c>
      <c r="T282" s="222">
        <f>S282*H282</f>
        <v>0</v>
      </c>
      <c r="U282" s="38"/>
      <c r="V282" s="38"/>
      <c r="W282" s="38"/>
      <c r="X282" s="38"/>
      <c r="Y282" s="38"/>
      <c r="Z282" s="38"/>
      <c r="AA282" s="38"/>
      <c r="AB282" s="38"/>
      <c r="AC282" s="38"/>
      <c r="AD282" s="38"/>
      <c r="AE282" s="38"/>
      <c r="AR282" s="223" t="s">
        <v>115</v>
      </c>
      <c r="AT282" s="223" t="s">
        <v>160</v>
      </c>
      <c r="AU282" s="223" t="s">
        <v>83</v>
      </c>
      <c r="AY282" s="17" t="s">
        <v>159</v>
      </c>
      <c r="BE282" s="224">
        <f>IF(N282="základní",J282,0)</f>
        <v>0</v>
      </c>
      <c r="BF282" s="224">
        <f>IF(N282="snížená",J282,0)</f>
        <v>0</v>
      </c>
      <c r="BG282" s="224">
        <f>IF(N282="zákl. přenesená",J282,0)</f>
        <v>0</v>
      </c>
      <c r="BH282" s="224">
        <f>IF(N282="sníž. přenesená",J282,0)</f>
        <v>0</v>
      </c>
      <c r="BI282" s="224">
        <f>IF(N282="nulová",J282,0)</f>
        <v>0</v>
      </c>
      <c r="BJ282" s="17" t="s">
        <v>81</v>
      </c>
      <c r="BK282" s="224">
        <f>ROUND(I282*H282,2)</f>
        <v>0</v>
      </c>
      <c r="BL282" s="17" t="s">
        <v>115</v>
      </c>
      <c r="BM282" s="223" t="s">
        <v>1128</v>
      </c>
    </row>
    <row r="283" s="2" customFormat="1">
      <c r="A283" s="38"/>
      <c r="B283" s="39"/>
      <c r="C283" s="40"/>
      <c r="D283" s="225" t="s">
        <v>166</v>
      </c>
      <c r="E283" s="40"/>
      <c r="F283" s="226" t="s">
        <v>1129</v>
      </c>
      <c r="G283" s="40"/>
      <c r="H283" s="40"/>
      <c r="I283" s="227"/>
      <c r="J283" s="40"/>
      <c r="K283" s="40"/>
      <c r="L283" s="44"/>
      <c r="M283" s="228"/>
      <c r="N283" s="229"/>
      <c r="O283" s="84"/>
      <c r="P283" s="84"/>
      <c r="Q283" s="84"/>
      <c r="R283" s="84"/>
      <c r="S283" s="84"/>
      <c r="T283" s="85"/>
      <c r="U283" s="38"/>
      <c r="V283" s="38"/>
      <c r="W283" s="38"/>
      <c r="X283" s="38"/>
      <c r="Y283" s="38"/>
      <c r="Z283" s="38"/>
      <c r="AA283" s="38"/>
      <c r="AB283" s="38"/>
      <c r="AC283" s="38"/>
      <c r="AD283" s="38"/>
      <c r="AE283" s="38"/>
      <c r="AT283" s="17" t="s">
        <v>166</v>
      </c>
      <c r="AU283" s="17" t="s">
        <v>83</v>
      </c>
    </row>
    <row r="284" s="2" customFormat="1">
      <c r="A284" s="38"/>
      <c r="B284" s="39"/>
      <c r="C284" s="40"/>
      <c r="D284" s="230" t="s">
        <v>168</v>
      </c>
      <c r="E284" s="40"/>
      <c r="F284" s="231" t="s">
        <v>1130</v>
      </c>
      <c r="G284" s="40"/>
      <c r="H284" s="40"/>
      <c r="I284" s="227"/>
      <c r="J284" s="40"/>
      <c r="K284" s="40"/>
      <c r="L284" s="44"/>
      <c r="M284" s="228"/>
      <c r="N284" s="229"/>
      <c r="O284" s="84"/>
      <c r="P284" s="84"/>
      <c r="Q284" s="84"/>
      <c r="R284" s="84"/>
      <c r="S284" s="84"/>
      <c r="T284" s="85"/>
      <c r="U284" s="38"/>
      <c r="V284" s="38"/>
      <c r="W284" s="38"/>
      <c r="X284" s="38"/>
      <c r="Y284" s="38"/>
      <c r="Z284" s="38"/>
      <c r="AA284" s="38"/>
      <c r="AB284" s="38"/>
      <c r="AC284" s="38"/>
      <c r="AD284" s="38"/>
      <c r="AE284" s="38"/>
      <c r="AT284" s="17" t="s">
        <v>168</v>
      </c>
      <c r="AU284" s="17" t="s">
        <v>83</v>
      </c>
    </row>
    <row r="285" s="2" customFormat="1" ht="16.5" customHeight="1">
      <c r="A285" s="38"/>
      <c r="B285" s="39"/>
      <c r="C285" s="247" t="s">
        <v>1131</v>
      </c>
      <c r="D285" s="247" t="s">
        <v>434</v>
      </c>
      <c r="E285" s="248" t="s">
        <v>1132</v>
      </c>
      <c r="F285" s="249" t="s">
        <v>1133</v>
      </c>
      <c r="G285" s="250" t="s">
        <v>299</v>
      </c>
      <c r="H285" s="251">
        <v>89.5</v>
      </c>
      <c r="I285" s="252"/>
      <c r="J285" s="253">
        <f>ROUND(I285*H285,2)</f>
        <v>0</v>
      </c>
      <c r="K285" s="249" t="s">
        <v>164</v>
      </c>
      <c r="L285" s="254"/>
      <c r="M285" s="255" t="s">
        <v>19</v>
      </c>
      <c r="N285" s="256" t="s">
        <v>44</v>
      </c>
      <c r="O285" s="84"/>
      <c r="P285" s="221">
        <f>O285*H285</f>
        <v>0</v>
      </c>
      <c r="Q285" s="221">
        <v>0.0051000000000000004</v>
      </c>
      <c r="R285" s="221">
        <f>Q285*H285</f>
        <v>0.45645000000000002</v>
      </c>
      <c r="S285" s="221">
        <v>0</v>
      </c>
      <c r="T285" s="222">
        <f>S285*H285</f>
        <v>0</v>
      </c>
      <c r="U285" s="38"/>
      <c r="V285" s="38"/>
      <c r="W285" s="38"/>
      <c r="X285" s="38"/>
      <c r="Y285" s="38"/>
      <c r="Z285" s="38"/>
      <c r="AA285" s="38"/>
      <c r="AB285" s="38"/>
      <c r="AC285" s="38"/>
      <c r="AD285" s="38"/>
      <c r="AE285" s="38"/>
      <c r="AR285" s="223" t="s">
        <v>219</v>
      </c>
      <c r="AT285" s="223" t="s">
        <v>434</v>
      </c>
      <c r="AU285" s="223" t="s">
        <v>83</v>
      </c>
      <c r="AY285" s="17" t="s">
        <v>159</v>
      </c>
      <c r="BE285" s="224">
        <f>IF(N285="základní",J285,0)</f>
        <v>0</v>
      </c>
      <c r="BF285" s="224">
        <f>IF(N285="snížená",J285,0)</f>
        <v>0</v>
      </c>
      <c r="BG285" s="224">
        <f>IF(N285="zákl. přenesená",J285,0)</f>
        <v>0</v>
      </c>
      <c r="BH285" s="224">
        <f>IF(N285="sníž. přenesená",J285,0)</f>
        <v>0</v>
      </c>
      <c r="BI285" s="224">
        <f>IF(N285="nulová",J285,0)</f>
        <v>0</v>
      </c>
      <c r="BJ285" s="17" t="s">
        <v>81</v>
      </c>
      <c r="BK285" s="224">
        <f>ROUND(I285*H285,2)</f>
        <v>0</v>
      </c>
      <c r="BL285" s="17" t="s">
        <v>115</v>
      </c>
      <c r="BM285" s="223" t="s">
        <v>1134</v>
      </c>
    </row>
    <row r="286" s="2" customFormat="1">
      <c r="A286" s="38"/>
      <c r="B286" s="39"/>
      <c r="C286" s="40"/>
      <c r="D286" s="225" t="s">
        <v>166</v>
      </c>
      <c r="E286" s="40"/>
      <c r="F286" s="226" t="s">
        <v>1133</v>
      </c>
      <c r="G286" s="40"/>
      <c r="H286" s="40"/>
      <c r="I286" s="227"/>
      <c r="J286" s="40"/>
      <c r="K286" s="40"/>
      <c r="L286" s="44"/>
      <c r="M286" s="228"/>
      <c r="N286" s="229"/>
      <c r="O286" s="84"/>
      <c r="P286" s="84"/>
      <c r="Q286" s="84"/>
      <c r="R286" s="84"/>
      <c r="S286" s="84"/>
      <c r="T286" s="85"/>
      <c r="U286" s="38"/>
      <c r="V286" s="38"/>
      <c r="W286" s="38"/>
      <c r="X286" s="38"/>
      <c r="Y286" s="38"/>
      <c r="Z286" s="38"/>
      <c r="AA286" s="38"/>
      <c r="AB286" s="38"/>
      <c r="AC286" s="38"/>
      <c r="AD286" s="38"/>
      <c r="AE286" s="38"/>
      <c r="AT286" s="17" t="s">
        <v>166</v>
      </c>
      <c r="AU286" s="17" t="s">
        <v>83</v>
      </c>
    </row>
    <row r="287" s="13" customFormat="1">
      <c r="A287" s="13"/>
      <c r="B287" s="232"/>
      <c r="C287" s="233"/>
      <c r="D287" s="225" t="s">
        <v>170</v>
      </c>
      <c r="E287" s="233"/>
      <c r="F287" s="235" t="s">
        <v>1135</v>
      </c>
      <c r="G287" s="233"/>
      <c r="H287" s="236">
        <v>89.5</v>
      </c>
      <c r="I287" s="237"/>
      <c r="J287" s="233"/>
      <c r="K287" s="233"/>
      <c r="L287" s="238"/>
      <c r="M287" s="239"/>
      <c r="N287" s="240"/>
      <c r="O287" s="240"/>
      <c r="P287" s="240"/>
      <c r="Q287" s="240"/>
      <c r="R287" s="240"/>
      <c r="S287" s="240"/>
      <c r="T287" s="241"/>
      <c r="U287" s="13"/>
      <c r="V287" s="13"/>
      <c r="W287" s="13"/>
      <c r="X287" s="13"/>
      <c r="Y287" s="13"/>
      <c r="Z287" s="13"/>
      <c r="AA287" s="13"/>
      <c r="AB287" s="13"/>
      <c r="AC287" s="13"/>
      <c r="AD287" s="13"/>
      <c r="AE287" s="13"/>
      <c r="AT287" s="242" t="s">
        <v>170</v>
      </c>
      <c r="AU287" s="242" t="s">
        <v>83</v>
      </c>
      <c r="AV287" s="13" t="s">
        <v>83</v>
      </c>
      <c r="AW287" s="13" t="s">
        <v>4</v>
      </c>
      <c r="AX287" s="13" t="s">
        <v>81</v>
      </c>
      <c r="AY287" s="242" t="s">
        <v>159</v>
      </c>
    </row>
    <row r="288" s="2" customFormat="1" ht="16.5" customHeight="1">
      <c r="A288" s="38"/>
      <c r="B288" s="39"/>
      <c r="C288" s="212" t="s">
        <v>335</v>
      </c>
      <c r="D288" s="212" t="s">
        <v>160</v>
      </c>
      <c r="E288" s="213" t="s">
        <v>1136</v>
      </c>
      <c r="F288" s="214" t="s">
        <v>1137</v>
      </c>
      <c r="G288" s="215" t="s">
        <v>299</v>
      </c>
      <c r="H288" s="216">
        <v>6.5</v>
      </c>
      <c r="I288" s="217"/>
      <c r="J288" s="218">
        <f>ROUND(I288*H288,2)</f>
        <v>0</v>
      </c>
      <c r="K288" s="214" t="s">
        <v>648</v>
      </c>
      <c r="L288" s="44"/>
      <c r="M288" s="219" t="s">
        <v>19</v>
      </c>
      <c r="N288" s="220" t="s">
        <v>44</v>
      </c>
      <c r="O288" s="84"/>
      <c r="P288" s="221">
        <f>O288*H288</f>
        <v>0</v>
      </c>
      <c r="Q288" s="221">
        <v>0.0125498824</v>
      </c>
      <c r="R288" s="221">
        <f>Q288*H288</f>
        <v>0.081574235600000003</v>
      </c>
      <c r="S288" s="221">
        <v>0</v>
      </c>
      <c r="T288" s="222">
        <f>S288*H288</f>
        <v>0</v>
      </c>
      <c r="U288" s="38"/>
      <c r="V288" s="38"/>
      <c r="W288" s="38"/>
      <c r="X288" s="38"/>
      <c r="Y288" s="38"/>
      <c r="Z288" s="38"/>
      <c r="AA288" s="38"/>
      <c r="AB288" s="38"/>
      <c r="AC288" s="38"/>
      <c r="AD288" s="38"/>
      <c r="AE288" s="38"/>
      <c r="AR288" s="223" t="s">
        <v>115</v>
      </c>
      <c r="AT288" s="223" t="s">
        <v>160</v>
      </c>
      <c r="AU288" s="223" t="s">
        <v>83</v>
      </c>
      <c r="AY288" s="17" t="s">
        <v>159</v>
      </c>
      <c r="BE288" s="224">
        <f>IF(N288="základní",J288,0)</f>
        <v>0</v>
      </c>
      <c r="BF288" s="224">
        <f>IF(N288="snížená",J288,0)</f>
        <v>0</v>
      </c>
      <c r="BG288" s="224">
        <f>IF(N288="zákl. přenesená",J288,0)</f>
        <v>0</v>
      </c>
      <c r="BH288" s="224">
        <f>IF(N288="sníž. přenesená",J288,0)</f>
        <v>0</v>
      </c>
      <c r="BI288" s="224">
        <f>IF(N288="nulová",J288,0)</f>
        <v>0</v>
      </c>
      <c r="BJ288" s="17" t="s">
        <v>81</v>
      </c>
      <c r="BK288" s="224">
        <f>ROUND(I288*H288,2)</f>
        <v>0</v>
      </c>
      <c r="BL288" s="17" t="s">
        <v>115</v>
      </c>
      <c r="BM288" s="223" t="s">
        <v>1138</v>
      </c>
    </row>
    <row r="289" s="2" customFormat="1">
      <c r="A289" s="38"/>
      <c r="B289" s="39"/>
      <c r="C289" s="40"/>
      <c r="D289" s="225" t="s">
        <v>166</v>
      </c>
      <c r="E289" s="40"/>
      <c r="F289" s="226" t="s">
        <v>1139</v>
      </c>
      <c r="G289" s="40"/>
      <c r="H289" s="40"/>
      <c r="I289" s="227"/>
      <c r="J289" s="40"/>
      <c r="K289" s="40"/>
      <c r="L289" s="44"/>
      <c r="M289" s="228"/>
      <c r="N289" s="229"/>
      <c r="O289" s="84"/>
      <c r="P289" s="84"/>
      <c r="Q289" s="84"/>
      <c r="R289" s="84"/>
      <c r="S289" s="84"/>
      <c r="T289" s="85"/>
      <c r="U289" s="38"/>
      <c r="V289" s="38"/>
      <c r="W289" s="38"/>
      <c r="X289" s="38"/>
      <c r="Y289" s="38"/>
      <c r="Z289" s="38"/>
      <c r="AA289" s="38"/>
      <c r="AB289" s="38"/>
      <c r="AC289" s="38"/>
      <c r="AD289" s="38"/>
      <c r="AE289" s="38"/>
      <c r="AT289" s="17" t="s">
        <v>166</v>
      </c>
      <c r="AU289" s="17" t="s">
        <v>83</v>
      </c>
    </row>
    <row r="290" s="2" customFormat="1">
      <c r="A290" s="38"/>
      <c r="B290" s="39"/>
      <c r="C290" s="40"/>
      <c r="D290" s="230" t="s">
        <v>168</v>
      </c>
      <c r="E290" s="40"/>
      <c r="F290" s="231" t="s">
        <v>1140</v>
      </c>
      <c r="G290" s="40"/>
      <c r="H290" s="40"/>
      <c r="I290" s="227"/>
      <c r="J290" s="40"/>
      <c r="K290" s="40"/>
      <c r="L290" s="44"/>
      <c r="M290" s="228"/>
      <c r="N290" s="229"/>
      <c r="O290" s="84"/>
      <c r="P290" s="84"/>
      <c r="Q290" s="84"/>
      <c r="R290" s="84"/>
      <c r="S290" s="84"/>
      <c r="T290" s="85"/>
      <c r="U290" s="38"/>
      <c r="V290" s="38"/>
      <c r="W290" s="38"/>
      <c r="X290" s="38"/>
      <c r="Y290" s="38"/>
      <c r="Z290" s="38"/>
      <c r="AA290" s="38"/>
      <c r="AB290" s="38"/>
      <c r="AC290" s="38"/>
      <c r="AD290" s="38"/>
      <c r="AE290" s="38"/>
      <c r="AT290" s="17" t="s">
        <v>168</v>
      </c>
      <c r="AU290" s="17" t="s">
        <v>83</v>
      </c>
    </row>
    <row r="291" s="13" customFormat="1">
      <c r="A291" s="13"/>
      <c r="B291" s="232"/>
      <c r="C291" s="233"/>
      <c r="D291" s="225" t="s">
        <v>170</v>
      </c>
      <c r="E291" s="234" t="s">
        <v>19</v>
      </c>
      <c r="F291" s="235" t="s">
        <v>1141</v>
      </c>
      <c r="G291" s="233"/>
      <c r="H291" s="236">
        <v>2.5</v>
      </c>
      <c r="I291" s="237"/>
      <c r="J291" s="233"/>
      <c r="K291" s="233"/>
      <c r="L291" s="238"/>
      <c r="M291" s="239"/>
      <c r="N291" s="240"/>
      <c r="O291" s="240"/>
      <c r="P291" s="240"/>
      <c r="Q291" s="240"/>
      <c r="R291" s="240"/>
      <c r="S291" s="240"/>
      <c r="T291" s="241"/>
      <c r="U291" s="13"/>
      <c r="V291" s="13"/>
      <c r="W291" s="13"/>
      <c r="X291" s="13"/>
      <c r="Y291" s="13"/>
      <c r="Z291" s="13"/>
      <c r="AA291" s="13"/>
      <c r="AB291" s="13"/>
      <c r="AC291" s="13"/>
      <c r="AD291" s="13"/>
      <c r="AE291" s="13"/>
      <c r="AT291" s="242" t="s">
        <v>170</v>
      </c>
      <c r="AU291" s="242" t="s">
        <v>83</v>
      </c>
      <c r="AV291" s="13" t="s">
        <v>83</v>
      </c>
      <c r="AW291" s="13" t="s">
        <v>34</v>
      </c>
      <c r="AX291" s="13" t="s">
        <v>73</v>
      </c>
      <c r="AY291" s="242" t="s">
        <v>159</v>
      </c>
    </row>
    <row r="292" s="13" customFormat="1">
      <c r="A292" s="13"/>
      <c r="B292" s="232"/>
      <c r="C292" s="233"/>
      <c r="D292" s="225" t="s">
        <v>170</v>
      </c>
      <c r="E292" s="234" t="s">
        <v>19</v>
      </c>
      <c r="F292" s="235" t="s">
        <v>1142</v>
      </c>
      <c r="G292" s="233"/>
      <c r="H292" s="236">
        <v>4</v>
      </c>
      <c r="I292" s="237"/>
      <c r="J292" s="233"/>
      <c r="K292" s="233"/>
      <c r="L292" s="238"/>
      <c r="M292" s="239"/>
      <c r="N292" s="240"/>
      <c r="O292" s="240"/>
      <c r="P292" s="240"/>
      <c r="Q292" s="240"/>
      <c r="R292" s="240"/>
      <c r="S292" s="240"/>
      <c r="T292" s="241"/>
      <c r="U292" s="13"/>
      <c r="V292" s="13"/>
      <c r="W292" s="13"/>
      <c r="X292" s="13"/>
      <c r="Y292" s="13"/>
      <c r="Z292" s="13"/>
      <c r="AA292" s="13"/>
      <c r="AB292" s="13"/>
      <c r="AC292" s="13"/>
      <c r="AD292" s="13"/>
      <c r="AE292" s="13"/>
      <c r="AT292" s="242" t="s">
        <v>170</v>
      </c>
      <c r="AU292" s="242" t="s">
        <v>83</v>
      </c>
      <c r="AV292" s="13" t="s">
        <v>83</v>
      </c>
      <c r="AW292" s="13" t="s">
        <v>34</v>
      </c>
      <c r="AX292" s="13" t="s">
        <v>73</v>
      </c>
      <c r="AY292" s="242" t="s">
        <v>159</v>
      </c>
    </row>
    <row r="293" s="2" customFormat="1" ht="21.75" customHeight="1">
      <c r="A293" s="38"/>
      <c r="B293" s="39"/>
      <c r="C293" s="212" t="s">
        <v>1143</v>
      </c>
      <c r="D293" s="212" t="s">
        <v>160</v>
      </c>
      <c r="E293" s="213" t="s">
        <v>1144</v>
      </c>
      <c r="F293" s="214" t="s">
        <v>1145</v>
      </c>
      <c r="G293" s="215" t="s">
        <v>338</v>
      </c>
      <c r="H293" s="216">
        <v>9</v>
      </c>
      <c r="I293" s="217"/>
      <c r="J293" s="218">
        <f>ROUND(I293*H293,2)</f>
        <v>0</v>
      </c>
      <c r="K293" s="214" t="s">
        <v>164</v>
      </c>
      <c r="L293" s="44"/>
      <c r="M293" s="219" t="s">
        <v>19</v>
      </c>
      <c r="N293" s="220" t="s">
        <v>44</v>
      </c>
      <c r="O293" s="84"/>
      <c r="P293" s="221">
        <f>O293*H293</f>
        <v>0</v>
      </c>
      <c r="Q293" s="221">
        <v>1.2500000000000001E-06</v>
      </c>
      <c r="R293" s="221">
        <f>Q293*H293</f>
        <v>1.1250000000000001E-05</v>
      </c>
      <c r="S293" s="221">
        <v>0</v>
      </c>
      <c r="T293" s="222">
        <f>S293*H293</f>
        <v>0</v>
      </c>
      <c r="U293" s="38"/>
      <c r="V293" s="38"/>
      <c r="W293" s="38"/>
      <c r="X293" s="38"/>
      <c r="Y293" s="38"/>
      <c r="Z293" s="38"/>
      <c r="AA293" s="38"/>
      <c r="AB293" s="38"/>
      <c r="AC293" s="38"/>
      <c r="AD293" s="38"/>
      <c r="AE293" s="38"/>
      <c r="AR293" s="223" t="s">
        <v>115</v>
      </c>
      <c r="AT293" s="223" t="s">
        <v>160</v>
      </c>
      <c r="AU293" s="223" t="s">
        <v>83</v>
      </c>
      <c r="AY293" s="17" t="s">
        <v>159</v>
      </c>
      <c r="BE293" s="224">
        <f>IF(N293="základní",J293,0)</f>
        <v>0</v>
      </c>
      <c r="BF293" s="224">
        <f>IF(N293="snížená",J293,0)</f>
        <v>0</v>
      </c>
      <c r="BG293" s="224">
        <f>IF(N293="zákl. přenesená",J293,0)</f>
        <v>0</v>
      </c>
      <c r="BH293" s="224">
        <f>IF(N293="sníž. přenesená",J293,0)</f>
        <v>0</v>
      </c>
      <c r="BI293" s="224">
        <f>IF(N293="nulová",J293,0)</f>
        <v>0</v>
      </c>
      <c r="BJ293" s="17" t="s">
        <v>81</v>
      </c>
      <c r="BK293" s="224">
        <f>ROUND(I293*H293,2)</f>
        <v>0</v>
      </c>
      <c r="BL293" s="17" t="s">
        <v>115</v>
      </c>
      <c r="BM293" s="223" t="s">
        <v>1146</v>
      </c>
    </row>
    <row r="294" s="2" customFormat="1">
      <c r="A294" s="38"/>
      <c r="B294" s="39"/>
      <c r="C294" s="40"/>
      <c r="D294" s="225" t="s">
        <v>166</v>
      </c>
      <c r="E294" s="40"/>
      <c r="F294" s="226" t="s">
        <v>1147</v>
      </c>
      <c r="G294" s="40"/>
      <c r="H294" s="40"/>
      <c r="I294" s="227"/>
      <c r="J294" s="40"/>
      <c r="K294" s="40"/>
      <c r="L294" s="44"/>
      <c r="M294" s="228"/>
      <c r="N294" s="229"/>
      <c r="O294" s="84"/>
      <c r="P294" s="84"/>
      <c r="Q294" s="84"/>
      <c r="R294" s="84"/>
      <c r="S294" s="84"/>
      <c r="T294" s="85"/>
      <c r="U294" s="38"/>
      <c r="V294" s="38"/>
      <c r="W294" s="38"/>
      <c r="X294" s="38"/>
      <c r="Y294" s="38"/>
      <c r="Z294" s="38"/>
      <c r="AA294" s="38"/>
      <c r="AB294" s="38"/>
      <c r="AC294" s="38"/>
      <c r="AD294" s="38"/>
      <c r="AE294" s="38"/>
      <c r="AT294" s="17" t="s">
        <v>166</v>
      </c>
      <c r="AU294" s="17" t="s">
        <v>83</v>
      </c>
    </row>
    <row r="295" s="2" customFormat="1">
      <c r="A295" s="38"/>
      <c r="B295" s="39"/>
      <c r="C295" s="40"/>
      <c r="D295" s="230" t="s">
        <v>168</v>
      </c>
      <c r="E295" s="40"/>
      <c r="F295" s="231" t="s">
        <v>1148</v>
      </c>
      <c r="G295" s="40"/>
      <c r="H295" s="40"/>
      <c r="I295" s="227"/>
      <c r="J295" s="40"/>
      <c r="K295" s="40"/>
      <c r="L295" s="44"/>
      <c r="M295" s="228"/>
      <c r="N295" s="229"/>
      <c r="O295" s="84"/>
      <c r="P295" s="84"/>
      <c r="Q295" s="84"/>
      <c r="R295" s="84"/>
      <c r="S295" s="84"/>
      <c r="T295" s="85"/>
      <c r="U295" s="38"/>
      <c r="V295" s="38"/>
      <c r="W295" s="38"/>
      <c r="X295" s="38"/>
      <c r="Y295" s="38"/>
      <c r="Z295" s="38"/>
      <c r="AA295" s="38"/>
      <c r="AB295" s="38"/>
      <c r="AC295" s="38"/>
      <c r="AD295" s="38"/>
      <c r="AE295" s="38"/>
      <c r="AT295" s="17" t="s">
        <v>168</v>
      </c>
      <c r="AU295" s="17" t="s">
        <v>83</v>
      </c>
    </row>
    <row r="296" s="2" customFormat="1" ht="16.5" customHeight="1">
      <c r="A296" s="38"/>
      <c r="B296" s="39"/>
      <c r="C296" s="247" t="s">
        <v>1149</v>
      </c>
      <c r="D296" s="247" t="s">
        <v>434</v>
      </c>
      <c r="E296" s="248" t="s">
        <v>1150</v>
      </c>
      <c r="F296" s="249" t="s">
        <v>1151</v>
      </c>
      <c r="G296" s="250" t="s">
        <v>338</v>
      </c>
      <c r="H296" s="251">
        <v>7</v>
      </c>
      <c r="I296" s="252"/>
      <c r="J296" s="253">
        <f>ROUND(I296*H296,2)</f>
        <v>0</v>
      </c>
      <c r="K296" s="249" t="s">
        <v>164</v>
      </c>
      <c r="L296" s="254"/>
      <c r="M296" s="255" t="s">
        <v>19</v>
      </c>
      <c r="N296" s="256" t="s">
        <v>44</v>
      </c>
      <c r="O296" s="84"/>
      <c r="P296" s="221">
        <f>O296*H296</f>
        <v>0</v>
      </c>
      <c r="Q296" s="221">
        <v>0.00080000000000000004</v>
      </c>
      <c r="R296" s="221">
        <f>Q296*H296</f>
        <v>0.0055999999999999999</v>
      </c>
      <c r="S296" s="221">
        <v>0</v>
      </c>
      <c r="T296" s="222">
        <f>S296*H296</f>
        <v>0</v>
      </c>
      <c r="U296" s="38"/>
      <c r="V296" s="38"/>
      <c r="W296" s="38"/>
      <c r="X296" s="38"/>
      <c r="Y296" s="38"/>
      <c r="Z296" s="38"/>
      <c r="AA296" s="38"/>
      <c r="AB296" s="38"/>
      <c r="AC296" s="38"/>
      <c r="AD296" s="38"/>
      <c r="AE296" s="38"/>
      <c r="AR296" s="223" t="s">
        <v>219</v>
      </c>
      <c r="AT296" s="223" t="s">
        <v>434</v>
      </c>
      <c r="AU296" s="223" t="s">
        <v>83</v>
      </c>
      <c r="AY296" s="17" t="s">
        <v>159</v>
      </c>
      <c r="BE296" s="224">
        <f>IF(N296="základní",J296,0)</f>
        <v>0</v>
      </c>
      <c r="BF296" s="224">
        <f>IF(N296="snížená",J296,0)</f>
        <v>0</v>
      </c>
      <c r="BG296" s="224">
        <f>IF(N296="zákl. přenesená",J296,0)</f>
        <v>0</v>
      </c>
      <c r="BH296" s="224">
        <f>IF(N296="sníž. přenesená",J296,0)</f>
        <v>0</v>
      </c>
      <c r="BI296" s="224">
        <f>IF(N296="nulová",J296,0)</f>
        <v>0</v>
      </c>
      <c r="BJ296" s="17" t="s">
        <v>81</v>
      </c>
      <c r="BK296" s="224">
        <f>ROUND(I296*H296,2)</f>
        <v>0</v>
      </c>
      <c r="BL296" s="17" t="s">
        <v>115</v>
      </c>
      <c r="BM296" s="223" t="s">
        <v>1152</v>
      </c>
    </row>
    <row r="297" s="2" customFormat="1">
      <c r="A297" s="38"/>
      <c r="B297" s="39"/>
      <c r="C297" s="40"/>
      <c r="D297" s="225" t="s">
        <v>166</v>
      </c>
      <c r="E297" s="40"/>
      <c r="F297" s="226" t="s">
        <v>1151</v>
      </c>
      <c r="G297" s="40"/>
      <c r="H297" s="40"/>
      <c r="I297" s="227"/>
      <c r="J297" s="40"/>
      <c r="K297" s="40"/>
      <c r="L297" s="44"/>
      <c r="M297" s="228"/>
      <c r="N297" s="229"/>
      <c r="O297" s="84"/>
      <c r="P297" s="84"/>
      <c r="Q297" s="84"/>
      <c r="R297" s="84"/>
      <c r="S297" s="84"/>
      <c r="T297" s="85"/>
      <c r="U297" s="38"/>
      <c r="V297" s="38"/>
      <c r="W297" s="38"/>
      <c r="X297" s="38"/>
      <c r="Y297" s="38"/>
      <c r="Z297" s="38"/>
      <c r="AA297" s="38"/>
      <c r="AB297" s="38"/>
      <c r="AC297" s="38"/>
      <c r="AD297" s="38"/>
      <c r="AE297" s="38"/>
      <c r="AT297" s="17" t="s">
        <v>166</v>
      </c>
      <c r="AU297" s="17" t="s">
        <v>83</v>
      </c>
    </row>
    <row r="298" s="2" customFormat="1" ht="16.5" customHeight="1">
      <c r="A298" s="38"/>
      <c r="B298" s="39"/>
      <c r="C298" s="247" t="s">
        <v>1153</v>
      </c>
      <c r="D298" s="247" t="s">
        <v>434</v>
      </c>
      <c r="E298" s="248" t="s">
        <v>1154</v>
      </c>
      <c r="F298" s="249" t="s">
        <v>1155</v>
      </c>
      <c r="G298" s="250" t="s">
        <v>338</v>
      </c>
      <c r="H298" s="251">
        <v>2</v>
      </c>
      <c r="I298" s="252"/>
      <c r="J298" s="253">
        <f>ROUND(I298*H298,2)</f>
        <v>0</v>
      </c>
      <c r="K298" s="249" t="s">
        <v>164</v>
      </c>
      <c r="L298" s="254"/>
      <c r="M298" s="255" t="s">
        <v>19</v>
      </c>
      <c r="N298" s="256" t="s">
        <v>44</v>
      </c>
      <c r="O298" s="84"/>
      <c r="P298" s="221">
        <f>O298*H298</f>
        <v>0</v>
      </c>
      <c r="Q298" s="221">
        <v>0.001</v>
      </c>
      <c r="R298" s="221">
        <f>Q298*H298</f>
        <v>0.002</v>
      </c>
      <c r="S298" s="221">
        <v>0</v>
      </c>
      <c r="T298" s="222">
        <f>S298*H298</f>
        <v>0</v>
      </c>
      <c r="U298" s="38"/>
      <c r="V298" s="38"/>
      <c r="W298" s="38"/>
      <c r="X298" s="38"/>
      <c r="Y298" s="38"/>
      <c r="Z298" s="38"/>
      <c r="AA298" s="38"/>
      <c r="AB298" s="38"/>
      <c r="AC298" s="38"/>
      <c r="AD298" s="38"/>
      <c r="AE298" s="38"/>
      <c r="AR298" s="223" t="s">
        <v>219</v>
      </c>
      <c r="AT298" s="223" t="s">
        <v>434</v>
      </c>
      <c r="AU298" s="223" t="s">
        <v>83</v>
      </c>
      <c r="AY298" s="17" t="s">
        <v>159</v>
      </c>
      <c r="BE298" s="224">
        <f>IF(N298="základní",J298,0)</f>
        <v>0</v>
      </c>
      <c r="BF298" s="224">
        <f>IF(N298="snížená",J298,0)</f>
        <v>0</v>
      </c>
      <c r="BG298" s="224">
        <f>IF(N298="zákl. přenesená",J298,0)</f>
        <v>0</v>
      </c>
      <c r="BH298" s="224">
        <f>IF(N298="sníž. přenesená",J298,0)</f>
        <v>0</v>
      </c>
      <c r="BI298" s="224">
        <f>IF(N298="nulová",J298,0)</f>
        <v>0</v>
      </c>
      <c r="BJ298" s="17" t="s">
        <v>81</v>
      </c>
      <c r="BK298" s="224">
        <f>ROUND(I298*H298,2)</f>
        <v>0</v>
      </c>
      <c r="BL298" s="17" t="s">
        <v>115</v>
      </c>
      <c r="BM298" s="223" t="s">
        <v>1156</v>
      </c>
    </row>
    <row r="299" s="2" customFormat="1">
      <c r="A299" s="38"/>
      <c r="B299" s="39"/>
      <c r="C299" s="40"/>
      <c r="D299" s="225" t="s">
        <v>166</v>
      </c>
      <c r="E299" s="40"/>
      <c r="F299" s="226" t="s">
        <v>1155</v>
      </c>
      <c r="G299" s="40"/>
      <c r="H299" s="40"/>
      <c r="I299" s="227"/>
      <c r="J299" s="40"/>
      <c r="K299" s="40"/>
      <c r="L299" s="44"/>
      <c r="M299" s="228"/>
      <c r="N299" s="229"/>
      <c r="O299" s="84"/>
      <c r="P299" s="84"/>
      <c r="Q299" s="84"/>
      <c r="R299" s="84"/>
      <c r="S299" s="84"/>
      <c r="T299" s="85"/>
      <c r="U299" s="38"/>
      <c r="V299" s="38"/>
      <c r="W299" s="38"/>
      <c r="X299" s="38"/>
      <c r="Y299" s="38"/>
      <c r="Z299" s="38"/>
      <c r="AA299" s="38"/>
      <c r="AB299" s="38"/>
      <c r="AC299" s="38"/>
      <c r="AD299" s="38"/>
      <c r="AE299" s="38"/>
      <c r="AT299" s="17" t="s">
        <v>166</v>
      </c>
      <c r="AU299" s="17" t="s">
        <v>83</v>
      </c>
    </row>
    <row r="300" s="2" customFormat="1" ht="21.75" customHeight="1">
      <c r="A300" s="38"/>
      <c r="B300" s="39"/>
      <c r="C300" s="212" t="s">
        <v>1157</v>
      </c>
      <c r="D300" s="212" t="s">
        <v>160</v>
      </c>
      <c r="E300" s="213" t="s">
        <v>1158</v>
      </c>
      <c r="F300" s="214" t="s">
        <v>1159</v>
      </c>
      <c r="G300" s="215" t="s">
        <v>338</v>
      </c>
      <c r="H300" s="216">
        <v>1</v>
      </c>
      <c r="I300" s="217"/>
      <c r="J300" s="218">
        <f>ROUND(I300*H300,2)</f>
        <v>0</v>
      </c>
      <c r="K300" s="214" t="s">
        <v>164</v>
      </c>
      <c r="L300" s="44"/>
      <c r="M300" s="219" t="s">
        <v>19</v>
      </c>
      <c r="N300" s="220" t="s">
        <v>44</v>
      </c>
      <c r="O300" s="84"/>
      <c r="P300" s="221">
        <f>O300*H300</f>
        <v>0</v>
      </c>
      <c r="Q300" s="221">
        <v>1.2500000000000001E-06</v>
      </c>
      <c r="R300" s="221">
        <f>Q300*H300</f>
        <v>1.2500000000000001E-06</v>
      </c>
      <c r="S300" s="221">
        <v>0</v>
      </c>
      <c r="T300" s="222">
        <f>S300*H300</f>
        <v>0</v>
      </c>
      <c r="U300" s="38"/>
      <c r="V300" s="38"/>
      <c r="W300" s="38"/>
      <c r="X300" s="38"/>
      <c r="Y300" s="38"/>
      <c r="Z300" s="38"/>
      <c r="AA300" s="38"/>
      <c r="AB300" s="38"/>
      <c r="AC300" s="38"/>
      <c r="AD300" s="38"/>
      <c r="AE300" s="38"/>
      <c r="AR300" s="223" t="s">
        <v>115</v>
      </c>
      <c r="AT300" s="223" t="s">
        <v>160</v>
      </c>
      <c r="AU300" s="223" t="s">
        <v>83</v>
      </c>
      <c r="AY300" s="17" t="s">
        <v>159</v>
      </c>
      <c r="BE300" s="224">
        <f>IF(N300="základní",J300,0)</f>
        <v>0</v>
      </c>
      <c r="BF300" s="224">
        <f>IF(N300="snížená",J300,0)</f>
        <v>0</v>
      </c>
      <c r="BG300" s="224">
        <f>IF(N300="zákl. přenesená",J300,0)</f>
        <v>0</v>
      </c>
      <c r="BH300" s="224">
        <f>IF(N300="sníž. přenesená",J300,0)</f>
        <v>0</v>
      </c>
      <c r="BI300" s="224">
        <f>IF(N300="nulová",J300,0)</f>
        <v>0</v>
      </c>
      <c r="BJ300" s="17" t="s">
        <v>81</v>
      </c>
      <c r="BK300" s="224">
        <f>ROUND(I300*H300,2)</f>
        <v>0</v>
      </c>
      <c r="BL300" s="17" t="s">
        <v>115</v>
      </c>
      <c r="BM300" s="223" t="s">
        <v>1160</v>
      </c>
    </row>
    <row r="301" s="2" customFormat="1">
      <c r="A301" s="38"/>
      <c r="B301" s="39"/>
      <c r="C301" s="40"/>
      <c r="D301" s="225" t="s">
        <v>166</v>
      </c>
      <c r="E301" s="40"/>
      <c r="F301" s="226" t="s">
        <v>1161</v>
      </c>
      <c r="G301" s="40"/>
      <c r="H301" s="40"/>
      <c r="I301" s="227"/>
      <c r="J301" s="40"/>
      <c r="K301" s="40"/>
      <c r="L301" s="44"/>
      <c r="M301" s="228"/>
      <c r="N301" s="229"/>
      <c r="O301" s="84"/>
      <c r="P301" s="84"/>
      <c r="Q301" s="84"/>
      <c r="R301" s="84"/>
      <c r="S301" s="84"/>
      <c r="T301" s="85"/>
      <c r="U301" s="38"/>
      <c r="V301" s="38"/>
      <c r="W301" s="38"/>
      <c r="X301" s="38"/>
      <c r="Y301" s="38"/>
      <c r="Z301" s="38"/>
      <c r="AA301" s="38"/>
      <c r="AB301" s="38"/>
      <c r="AC301" s="38"/>
      <c r="AD301" s="38"/>
      <c r="AE301" s="38"/>
      <c r="AT301" s="17" t="s">
        <v>166</v>
      </c>
      <c r="AU301" s="17" t="s">
        <v>83</v>
      </c>
    </row>
    <row r="302" s="2" customFormat="1">
      <c r="A302" s="38"/>
      <c r="B302" s="39"/>
      <c r="C302" s="40"/>
      <c r="D302" s="230" t="s">
        <v>168</v>
      </c>
      <c r="E302" s="40"/>
      <c r="F302" s="231" t="s">
        <v>1162</v>
      </c>
      <c r="G302" s="40"/>
      <c r="H302" s="40"/>
      <c r="I302" s="227"/>
      <c r="J302" s="40"/>
      <c r="K302" s="40"/>
      <c r="L302" s="44"/>
      <c r="M302" s="228"/>
      <c r="N302" s="229"/>
      <c r="O302" s="84"/>
      <c r="P302" s="84"/>
      <c r="Q302" s="84"/>
      <c r="R302" s="84"/>
      <c r="S302" s="84"/>
      <c r="T302" s="85"/>
      <c r="U302" s="38"/>
      <c r="V302" s="38"/>
      <c r="W302" s="38"/>
      <c r="X302" s="38"/>
      <c r="Y302" s="38"/>
      <c r="Z302" s="38"/>
      <c r="AA302" s="38"/>
      <c r="AB302" s="38"/>
      <c r="AC302" s="38"/>
      <c r="AD302" s="38"/>
      <c r="AE302" s="38"/>
      <c r="AT302" s="17" t="s">
        <v>168</v>
      </c>
      <c r="AU302" s="17" t="s">
        <v>83</v>
      </c>
    </row>
    <row r="303" s="2" customFormat="1" ht="16.5" customHeight="1">
      <c r="A303" s="38"/>
      <c r="B303" s="39"/>
      <c r="C303" s="247" t="s">
        <v>1163</v>
      </c>
      <c r="D303" s="247" t="s">
        <v>434</v>
      </c>
      <c r="E303" s="248" t="s">
        <v>1164</v>
      </c>
      <c r="F303" s="249" t="s">
        <v>1165</v>
      </c>
      <c r="G303" s="250" t="s">
        <v>338</v>
      </c>
      <c r="H303" s="251">
        <v>1</v>
      </c>
      <c r="I303" s="252"/>
      <c r="J303" s="253">
        <f>ROUND(I303*H303,2)</f>
        <v>0</v>
      </c>
      <c r="K303" s="249" t="s">
        <v>164</v>
      </c>
      <c r="L303" s="254"/>
      <c r="M303" s="255" t="s">
        <v>19</v>
      </c>
      <c r="N303" s="256" t="s">
        <v>44</v>
      </c>
      <c r="O303" s="84"/>
      <c r="P303" s="221">
        <f>O303*H303</f>
        <v>0</v>
      </c>
      <c r="Q303" s="221">
        <v>0.0018</v>
      </c>
      <c r="R303" s="221">
        <f>Q303*H303</f>
        <v>0.0018</v>
      </c>
      <c r="S303" s="221">
        <v>0</v>
      </c>
      <c r="T303" s="222">
        <f>S303*H303</f>
        <v>0</v>
      </c>
      <c r="U303" s="38"/>
      <c r="V303" s="38"/>
      <c r="W303" s="38"/>
      <c r="X303" s="38"/>
      <c r="Y303" s="38"/>
      <c r="Z303" s="38"/>
      <c r="AA303" s="38"/>
      <c r="AB303" s="38"/>
      <c r="AC303" s="38"/>
      <c r="AD303" s="38"/>
      <c r="AE303" s="38"/>
      <c r="AR303" s="223" t="s">
        <v>219</v>
      </c>
      <c r="AT303" s="223" t="s">
        <v>434</v>
      </c>
      <c r="AU303" s="223" t="s">
        <v>83</v>
      </c>
      <c r="AY303" s="17" t="s">
        <v>159</v>
      </c>
      <c r="BE303" s="224">
        <f>IF(N303="základní",J303,0)</f>
        <v>0</v>
      </c>
      <c r="BF303" s="224">
        <f>IF(N303="snížená",J303,0)</f>
        <v>0</v>
      </c>
      <c r="BG303" s="224">
        <f>IF(N303="zákl. přenesená",J303,0)</f>
        <v>0</v>
      </c>
      <c r="BH303" s="224">
        <f>IF(N303="sníž. přenesená",J303,0)</f>
        <v>0</v>
      </c>
      <c r="BI303" s="224">
        <f>IF(N303="nulová",J303,0)</f>
        <v>0</v>
      </c>
      <c r="BJ303" s="17" t="s">
        <v>81</v>
      </c>
      <c r="BK303" s="224">
        <f>ROUND(I303*H303,2)</f>
        <v>0</v>
      </c>
      <c r="BL303" s="17" t="s">
        <v>115</v>
      </c>
      <c r="BM303" s="223" t="s">
        <v>1166</v>
      </c>
    </row>
    <row r="304" s="2" customFormat="1">
      <c r="A304" s="38"/>
      <c r="B304" s="39"/>
      <c r="C304" s="40"/>
      <c r="D304" s="225" t="s">
        <v>166</v>
      </c>
      <c r="E304" s="40"/>
      <c r="F304" s="226" t="s">
        <v>1165</v>
      </c>
      <c r="G304" s="40"/>
      <c r="H304" s="40"/>
      <c r="I304" s="227"/>
      <c r="J304" s="40"/>
      <c r="K304" s="40"/>
      <c r="L304" s="44"/>
      <c r="M304" s="228"/>
      <c r="N304" s="229"/>
      <c r="O304" s="84"/>
      <c r="P304" s="84"/>
      <c r="Q304" s="84"/>
      <c r="R304" s="84"/>
      <c r="S304" s="84"/>
      <c r="T304" s="85"/>
      <c r="U304" s="38"/>
      <c r="V304" s="38"/>
      <c r="W304" s="38"/>
      <c r="X304" s="38"/>
      <c r="Y304" s="38"/>
      <c r="Z304" s="38"/>
      <c r="AA304" s="38"/>
      <c r="AB304" s="38"/>
      <c r="AC304" s="38"/>
      <c r="AD304" s="38"/>
      <c r="AE304" s="38"/>
      <c r="AT304" s="17" t="s">
        <v>166</v>
      </c>
      <c r="AU304" s="17" t="s">
        <v>83</v>
      </c>
    </row>
    <row r="305" s="2" customFormat="1" ht="21.75" customHeight="1">
      <c r="A305" s="38"/>
      <c r="B305" s="39"/>
      <c r="C305" s="212" t="s">
        <v>1167</v>
      </c>
      <c r="D305" s="212" t="s">
        <v>160</v>
      </c>
      <c r="E305" s="213" t="s">
        <v>1168</v>
      </c>
      <c r="F305" s="214" t="s">
        <v>1169</v>
      </c>
      <c r="G305" s="215" t="s">
        <v>338</v>
      </c>
      <c r="H305" s="216">
        <v>7</v>
      </c>
      <c r="I305" s="217"/>
      <c r="J305" s="218">
        <f>ROUND(I305*H305,2)</f>
        <v>0</v>
      </c>
      <c r="K305" s="214" t="s">
        <v>164</v>
      </c>
      <c r="L305" s="44"/>
      <c r="M305" s="219" t="s">
        <v>19</v>
      </c>
      <c r="N305" s="220" t="s">
        <v>44</v>
      </c>
      <c r="O305" s="84"/>
      <c r="P305" s="221">
        <f>O305*H305</f>
        <v>0</v>
      </c>
      <c r="Q305" s="221">
        <v>1.9E-06</v>
      </c>
      <c r="R305" s="221">
        <f>Q305*H305</f>
        <v>1.33E-05</v>
      </c>
      <c r="S305" s="221">
        <v>0</v>
      </c>
      <c r="T305" s="222">
        <f>S305*H305</f>
        <v>0</v>
      </c>
      <c r="U305" s="38"/>
      <c r="V305" s="38"/>
      <c r="W305" s="38"/>
      <c r="X305" s="38"/>
      <c r="Y305" s="38"/>
      <c r="Z305" s="38"/>
      <c r="AA305" s="38"/>
      <c r="AB305" s="38"/>
      <c r="AC305" s="38"/>
      <c r="AD305" s="38"/>
      <c r="AE305" s="38"/>
      <c r="AR305" s="223" t="s">
        <v>115</v>
      </c>
      <c r="AT305" s="223" t="s">
        <v>160</v>
      </c>
      <c r="AU305" s="223" t="s">
        <v>83</v>
      </c>
      <c r="AY305" s="17" t="s">
        <v>159</v>
      </c>
      <c r="BE305" s="224">
        <f>IF(N305="základní",J305,0)</f>
        <v>0</v>
      </c>
      <c r="BF305" s="224">
        <f>IF(N305="snížená",J305,0)</f>
        <v>0</v>
      </c>
      <c r="BG305" s="224">
        <f>IF(N305="zákl. přenesená",J305,0)</f>
        <v>0</v>
      </c>
      <c r="BH305" s="224">
        <f>IF(N305="sníž. přenesená",J305,0)</f>
        <v>0</v>
      </c>
      <c r="BI305" s="224">
        <f>IF(N305="nulová",J305,0)</f>
        <v>0</v>
      </c>
      <c r="BJ305" s="17" t="s">
        <v>81</v>
      </c>
      <c r="BK305" s="224">
        <f>ROUND(I305*H305,2)</f>
        <v>0</v>
      </c>
      <c r="BL305" s="17" t="s">
        <v>115</v>
      </c>
      <c r="BM305" s="223" t="s">
        <v>1170</v>
      </c>
    </row>
    <row r="306" s="2" customFormat="1">
      <c r="A306" s="38"/>
      <c r="B306" s="39"/>
      <c r="C306" s="40"/>
      <c r="D306" s="225" t="s">
        <v>166</v>
      </c>
      <c r="E306" s="40"/>
      <c r="F306" s="226" t="s">
        <v>1171</v>
      </c>
      <c r="G306" s="40"/>
      <c r="H306" s="40"/>
      <c r="I306" s="227"/>
      <c r="J306" s="40"/>
      <c r="K306" s="40"/>
      <c r="L306" s="44"/>
      <c r="M306" s="228"/>
      <c r="N306" s="229"/>
      <c r="O306" s="84"/>
      <c r="P306" s="84"/>
      <c r="Q306" s="84"/>
      <c r="R306" s="84"/>
      <c r="S306" s="84"/>
      <c r="T306" s="85"/>
      <c r="U306" s="38"/>
      <c r="V306" s="38"/>
      <c r="W306" s="38"/>
      <c r="X306" s="38"/>
      <c r="Y306" s="38"/>
      <c r="Z306" s="38"/>
      <c r="AA306" s="38"/>
      <c r="AB306" s="38"/>
      <c r="AC306" s="38"/>
      <c r="AD306" s="38"/>
      <c r="AE306" s="38"/>
      <c r="AT306" s="17" t="s">
        <v>166</v>
      </c>
      <c r="AU306" s="17" t="s">
        <v>83</v>
      </c>
    </row>
    <row r="307" s="2" customFormat="1">
      <c r="A307" s="38"/>
      <c r="B307" s="39"/>
      <c r="C307" s="40"/>
      <c r="D307" s="230" t="s">
        <v>168</v>
      </c>
      <c r="E307" s="40"/>
      <c r="F307" s="231" t="s">
        <v>1172</v>
      </c>
      <c r="G307" s="40"/>
      <c r="H307" s="40"/>
      <c r="I307" s="227"/>
      <c r="J307" s="40"/>
      <c r="K307" s="40"/>
      <c r="L307" s="44"/>
      <c r="M307" s="228"/>
      <c r="N307" s="229"/>
      <c r="O307" s="84"/>
      <c r="P307" s="84"/>
      <c r="Q307" s="84"/>
      <c r="R307" s="84"/>
      <c r="S307" s="84"/>
      <c r="T307" s="85"/>
      <c r="U307" s="38"/>
      <c r="V307" s="38"/>
      <c r="W307" s="38"/>
      <c r="X307" s="38"/>
      <c r="Y307" s="38"/>
      <c r="Z307" s="38"/>
      <c r="AA307" s="38"/>
      <c r="AB307" s="38"/>
      <c r="AC307" s="38"/>
      <c r="AD307" s="38"/>
      <c r="AE307" s="38"/>
      <c r="AT307" s="17" t="s">
        <v>168</v>
      </c>
      <c r="AU307" s="17" t="s">
        <v>83</v>
      </c>
    </row>
    <row r="308" s="2" customFormat="1" ht="16.5" customHeight="1">
      <c r="A308" s="38"/>
      <c r="B308" s="39"/>
      <c r="C308" s="247" t="s">
        <v>1173</v>
      </c>
      <c r="D308" s="247" t="s">
        <v>434</v>
      </c>
      <c r="E308" s="248" t="s">
        <v>1174</v>
      </c>
      <c r="F308" s="249" t="s">
        <v>1175</v>
      </c>
      <c r="G308" s="250" t="s">
        <v>338</v>
      </c>
      <c r="H308" s="251">
        <v>2</v>
      </c>
      <c r="I308" s="252"/>
      <c r="J308" s="253">
        <f>ROUND(I308*H308,2)</f>
        <v>0</v>
      </c>
      <c r="K308" s="249" t="s">
        <v>164</v>
      </c>
      <c r="L308" s="254"/>
      <c r="M308" s="255" t="s">
        <v>19</v>
      </c>
      <c r="N308" s="256" t="s">
        <v>44</v>
      </c>
      <c r="O308" s="84"/>
      <c r="P308" s="221">
        <f>O308*H308</f>
        <v>0</v>
      </c>
      <c r="Q308" s="221">
        <v>0.0018</v>
      </c>
      <c r="R308" s="221">
        <f>Q308*H308</f>
        <v>0.0035999999999999999</v>
      </c>
      <c r="S308" s="221">
        <v>0</v>
      </c>
      <c r="T308" s="222">
        <f>S308*H308</f>
        <v>0</v>
      </c>
      <c r="U308" s="38"/>
      <c r="V308" s="38"/>
      <c r="W308" s="38"/>
      <c r="X308" s="38"/>
      <c r="Y308" s="38"/>
      <c r="Z308" s="38"/>
      <c r="AA308" s="38"/>
      <c r="AB308" s="38"/>
      <c r="AC308" s="38"/>
      <c r="AD308" s="38"/>
      <c r="AE308" s="38"/>
      <c r="AR308" s="223" t="s">
        <v>219</v>
      </c>
      <c r="AT308" s="223" t="s">
        <v>434</v>
      </c>
      <c r="AU308" s="223" t="s">
        <v>83</v>
      </c>
      <c r="AY308" s="17" t="s">
        <v>159</v>
      </c>
      <c r="BE308" s="224">
        <f>IF(N308="základní",J308,0)</f>
        <v>0</v>
      </c>
      <c r="BF308" s="224">
        <f>IF(N308="snížená",J308,0)</f>
        <v>0</v>
      </c>
      <c r="BG308" s="224">
        <f>IF(N308="zákl. přenesená",J308,0)</f>
        <v>0</v>
      </c>
      <c r="BH308" s="224">
        <f>IF(N308="sníž. přenesená",J308,0)</f>
        <v>0</v>
      </c>
      <c r="BI308" s="224">
        <f>IF(N308="nulová",J308,0)</f>
        <v>0</v>
      </c>
      <c r="BJ308" s="17" t="s">
        <v>81</v>
      </c>
      <c r="BK308" s="224">
        <f>ROUND(I308*H308,2)</f>
        <v>0</v>
      </c>
      <c r="BL308" s="17" t="s">
        <v>115</v>
      </c>
      <c r="BM308" s="223" t="s">
        <v>1176</v>
      </c>
    </row>
    <row r="309" s="2" customFormat="1">
      <c r="A309" s="38"/>
      <c r="B309" s="39"/>
      <c r="C309" s="40"/>
      <c r="D309" s="225" t="s">
        <v>166</v>
      </c>
      <c r="E309" s="40"/>
      <c r="F309" s="226" t="s">
        <v>1175</v>
      </c>
      <c r="G309" s="40"/>
      <c r="H309" s="40"/>
      <c r="I309" s="227"/>
      <c r="J309" s="40"/>
      <c r="K309" s="40"/>
      <c r="L309" s="44"/>
      <c r="M309" s="228"/>
      <c r="N309" s="229"/>
      <c r="O309" s="84"/>
      <c r="P309" s="84"/>
      <c r="Q309" s="84"/>
      <c r="R309" s="84"/>
      <c r="S309" s="84"/>
      <c r="T309" s="85"/>
      <c r="U309" s="38"/>
      <c r="V309" s="38"/>
      <c r="W309" s="38"/>
      <c r="X309" s="38"/>
      <c r="Y309" s="38"/>
      <c r="Z309" s="38"/>
      <c r="AA309" s="38"/>
      <c r="AB309" s="38"/>
      <c r="AC309" s="38"/>
      <c r="AD309" s="38"/>
      <c r="AE309" s="38"/>
      <c r="AT309" s="17" t="s">
        <v>166</v>
      </c>
      <c r="AU309" s="17" t="s">
        <v>83</v>
      </c>
    </row>
    <row r="310" s="2" customFormat="1" ht="16.5" customHeight="1">
      <c r="A310" s="38"/>
      <c r="B310" s="39"/>
      <c r="C310" s="247" t="s">
        <v>1177</v>
      </c>
      <c r="D310" s="247" t="s">
        <v>434</v>
      </c>
      <c r="E310" s="248" t="s">
        <v>1178</v>
      </c>
      <c r="F310" s="249" t="s">
        <v>1179</v>
      </c>
      <c r="G310" s="250" t="s">
        <v>338</v>
      </c>
      <c r="H310" s="251">
        <v>4</v>
      </c>
      <c r="I310" s="252"/>
      <c r="J310" s="253">
        <f>ROUND(I310*H310,2)</f>
        <v>0</v>
      </c>
      <c r="K310" s="249" t="s">
        <v>164</v>
      </c>
      <c r="L310" s="254"/>
      <c r="M310" s="255" t="s">
        <v>19</v>
      </c>
      <c r="N310" s="256" t="s">
        <v>44</v>
      </c>
      <c r="O310" s="84"/>
      <c r="P310" s="221">
        <f>O310*H310</f>
        <v>0</v>
      </c>
      <c r="Q310" s="221">
        <v>0.0011999999999999999</v>
      </c>
      <c r="R310" s="221">
        <f>Q310*H310</f>
        <v>0.0047999999999999996</v>
      </c>
      <c r="S310" s="221">
        <v>0</v>
      </c>
      <c r="T310" s="222">
        <f>S310*H310</f>
        <v>0</v>
      </c>
      <c r="U310" s="38"/>
      <c r="V310" s="38"/>
      <c r="W310" s="38"/>
      <c r="X310" s="38"/>
      <c r="Y310" s="38"/>
      <c r="Z310" s="38"/>
      <c r="AA310" s="38"/>
      <c r="AB310" s="38"/>
      <c r="AC310" s="38"/>
      <c r="AD310" s="38"/>
      <c r="AE310" s="38"/>
      <c r="AR310" s="223" t="s">
        <v>219</v>
      </c>
      <c r="AT310" s="223" t="s">
        <v>434</v>
      </c>
      <c r="AU310" s="223" t="s">
        <v>83</v>
      </c>
      <c r="AY310" s="17" t="s">
        <v>159</v>
      </c>
      <c r="BE310" s="224">
        <f>IF(N310="základní",J310,0)</f>
        <v>0</v>
      </c>
      <c r="BF310" s="224">
        <f>IF(N310="snížená",J310,0)</f>
        <v>0</v>
      </c>
      <c r="BG310" s="224">
        <f>IF(N310="zákl. přenesená",J310,0)</f>
        <v>0</v>
      </c>
      <c r="BH310" s="224">
        <f>IF(N310="sníž. přenesená",J310,0)</f>
        <v>0</v>
      </c>
      <c r="BI310" s="224">
        <f>IF(N310="nulová",J310,0)</f>
        <v>0</v>
      </c>
      <c r="BJ310" s="17" t="s">
        <v>81</v>
      </c>
      <c r="BK310" s="224">
        <f>ROUND(I310*H310,2)</f>
        <v>0</v>
      </c>
      <c r="BL310" s="17" t="s">
        <v>115</v>
      </c>
      <c r="BM310" s="223" t="s">
        <v>1180</v>
      </c>
    </row>
    <row r="311" s="2" customFormat="1">
      <c r="A311" s="38"/>
      <c r="B311" s="39"/>
      <c r="C311" s="40"/>
      <c r="D311" s="225" t="s">
        <v>166</v>
      </c>
      <c r="E311" s="40"/>
      <c r="F311" s="226" t="s">
        <v>1179</v>
      </c>
      <c r="G311" s="40"/>
      <c r="H311" s="40"/>
      <c r="I311" s="227"/>
      <c r="J311" s="40"/>
      <c r="K311" s="40"/>
      <c r="L311" s="44"/>
      <c r="M311" s="228"/>
      <c r="N311" s="229"/>
      <c r="O311" s="84"/>
      <c r="P311" s="84"/>
      <c r="Q311" s="84"/>
      <c r="R311" s="84"/>
      <c r="S311" s="84"/>
      <c r="T311" s="85"/>
      <c r="U311" s="38"/>
      <c r="V311" s="38"/>
      <c r="W311" s="38"/>
      <c r="X311" s="38"/>
      <c r="Y311" s="38"/>
      <c r="Z311" s="38"/>
      <c r="AA311" s="38"/>
      <c r="AB311" s="38"/>
      <c r="AC311" s="38"/>
      <c r="AD311" s="38"/>
      <c r="AE311" s="38"/>
      <c r="AT311" s="17" t="s">
        <v>166</v>
      </c>
      <c r="AU311" s="17" t="s">
        <v>83</v>
      </c>
    </row>
    <row r="312" s="2" customFormat="1" ht="16.5" customHeight="1">
      <c r="A312" s="38"/>
      <c r="B312" s="39"/>
      <c r="C312" s="247" t="s">
        <v>1181</v>
      </c>
      <c r="D312" s="247" t="s">
        <v>434</v>
      </c>
      <c r="E312" s="248" t="s">
        <v>1182</v>
      </c>
      <c r="F312" s="249" t="s">
        <v>1183</v>
      </c>
      <c r="G312" s="250" t="s">
        <v>338</v>
      </c>
      <c r="H312" s="251">
        <v>1</v>
      </c>
      <c r="I312" s="252"/>
      <c r="J312" s="253">
        <f>ROUND(I312*H312,2)</f>
        <v>0</v>
      </c>
      <c r="K312" s="249" t="s">
        <v>164</v>
      </c>
      <c r="L312" s="254"/>
      <c r="M312" s="255" t="s">
        <v>19</v>
      </c>
      <c r="N312" s="256" t="s">
        <v>44</v>
      </c>
      <c r="O312" s="84"/>
      <c r="P312" s="221">
        <f>O312*H312</f>
        <v>0</v>
      </c>
      <c r="Q312" s="221">
        <v>0.0016000000000000001</v>
      </c>
      <c r="R312" s="221">
        <f>Q312*H312</f>
        <v>0.0016000000000000001</v>
      </c>
      <c r="S312" s="221">
        <v>0</v>
      </c>
      <c r="T312" s="222">
        <f>S312*H312</f>
        <v>0</v>
      </c>
      <c r="U312" s="38"/>
      <c r="V312" s="38"/>
      <c r="W312" s="38"/>
      <c r="X312" s="38"/>
      <c r="Y312" s="38"/>
      <c r="Z312" s="38"/>
      <c r="AA312" s="38"/>
      <c r="AB312" s="38"/>
      <c r="AC312" s="38"/>
      <c r="AD312" s="38"/>
      <c r="AE312" s="38"/>
      <c r="AR312" s="223" t="s">
        <v>219</v>
      </c>
      <c r="AT312" s="223" t="s">
        <v>434</v>
      </c>
      <c r="AU312" s="223" t="s">
        <v>83</v>
      </c>
      <c r="AY312" s="17" t="s">
        <v>159</v>
      </c>
      <c r="BE312" s="224">
        <f>IF(N312="základní",J312,0)</f>
        <v>0</v>
      </c>
      <c r="BF312" s="224">
        <f>IF(N312="snížená",J312,0)</f>
        <v>0</v>
      </c>
      <c r="BG312" s="224">
        <f>IF(N312="zákl. přenesená",J312,0)</f>
        <v>0</v>
      </c>
      <c r="BH312" s="224">
        <f>IF(N312="sníž. přenesená",J312,0)</f>
        <v>0</v>
      </c>
      <c r="BI312" s="224">
        <f>IF(N312="nulová",J312,0)</f>
        <v>0</v>
      </c>
      <c r="BJ312" s="17" t="s">
        <v>81</v>
      </c>
      <c r="BK312" s="224">
        <f>ROUND(I312*H312,2)</f>
        <v>0</v>
      </c>
      <c r="BL312" s="17" t="s">
        <v>115</v>
      </c>
      <c r="BM312" s="223" t="s">
        <v>1184</v>
      </c>
    </row>
    <row r="313" s="2" customFormat="1">
      <c r="A313" s="38"/>
      <c r="B313" s="39"/>
      <c r="C313" s="40"/>
      <c r="D313" s="225" t="s">
        <v>166</v>
      </c>
      <c r="E313" s="40"/>
      <c r="F313" s="226" t="s">
        <v>1183</v>
      </c>
      <c r="G313" s="40"/>
      <c r="H313" s="40"/>
      <c r="I313" s="227"/>
      <c r="J313" s="40"/>
      <c r="K313" s="40"/>
      <c r="L313" s="44"/>
      <c r="M313" s="228"/>
      <c r="N313" s="229"/>
      <c r="O313" s="84"/>
      <c r="P313" s="84"/>
      <c r="Q313" s="84"/>
      <c r="R313" s="84"/>
      <c r="S313" s="84"/>
      <c r="T313" s="85"/>
      <c r="U313" s="38"/>
      <c r="V313" s="38"/>
      <c r="W313" s="38"/>
      <c r="X313" s="38"/>
      <c r="Y313" s="38"/>
      <c r="Z313" s="38"/>
      <c r="AA313" s="38"/>
      <c r="AB313" s="38"/>
      <c r="AC313" s="38"/>
      <c r="AD313" s="38"/>
      <c r="AE313" s="38"/>
      <c r="AT313" s="17" t="s">
        <v>166</v>
      </c>
      <c r="AU313" s="17" t="s">
        <v>83</v>
      </c>
    </row>
    <row r="314" s="2" customFormat="1" ht="21.75" customHeight="1">
      <c r="A314" s="38"/>
      <c r="B314" s="39"/>
      <c r="C314" s="212" t="s">
        <v>1185</v>
      </c>
      <c r="D314" s="212" t="s">
        <v>160</v>
      </c>
      <c r="E314" s="213" t="s">
        <v>1186</v>
      </c>
      <c r="F314" s="214" t="s">
        <v>1187</v>
      </c>
      <c r="G314" s="215" t="s">
        <v>338</v>
      </c>
      <c r="H314" s="216">
        <v>2</v>
      </c>
      <c r="I314" s="217"/>
      <c r="J314" s="218">
        <f>ROUND(I314*H314,2)</f>
        <v>0</v>
      </c>
      <c r="K314" s="214" t="s">
        <v>164</v>
      </c>
      <c r="L314" s="44"/>
      <c r="M314" s="219" t="s">
        <v>19</v>
      </c>
      <c r="N314" s="220" t="s">
        <v>44</v>
      </c>
      <c r="O314" s="84"/>
      <c r="P314" s="221">
        <f>O314*H314</f>
        <v>0</v>
      </c>
      <c r="Q314" s="221">
        <v>1.9E-06</v>
      </c>
      <c r="R314" s="221">
        <f>Q314*H314</f>
        <v>3.8E-06</v>
      </c>
      <c r="S314" s="221">
        <v>0</v>
      </c>
      <c r="T314" s="222">
        <f>S314*H314</f>
        <v>0</v>
      </c>
      <c r="U314" s="38"/>
      <c r="V314" s="38"/>
      <c r="W314" s="38"/>
      <c r="X314" s="38"/>
      <c r="Y314" s="38"/>
      <c r="Z314" s="38"/>
      <c r="AA314" s="38"/>
      <c r="AB314" s="38"/>
      <c r="AC314" s="38"/>
      <c r="AD314" s="38"/>
      <c r="AE314" s="38"/>
      <c r="AR314" s="223" t="s">
        <v>115</v>
      </c>
      <c r="AT314" s="223" t="s">
        <v>160</v>
      </c>
      <c r="AU314" s="223" t="s">
        <v>83</v>
      </c>
      <c r="AY314" s="17" t="s">
        <v>159</v>
      </c>
      <c r="BE314" s="224">
        <f>IF(N314="základní",J314,0)</f>
        <v>0</v>
      </c>
      <c r="BF314" s="224">
        <f>IF(N314="snížená",J314,0)</f>
        <v>0</v>
      </c>
      <c r="BG314" s="224">
        <f>IF(N314="zákl. přenesená",J314,0)</f>
        <v>0</v>
      </c>
      <c r="BH314" s="224">
        <f>IF(N314="sníž. přenesená",J314,0)</f>
        <v>0</v>
      </c>
      <c r="BI314" s="224">
        <f>IF(N314="nulová",J314,0)</f>
        <v>0</v>
      </c>
      <c r="BJ314" s="17" t="s">
        <v>81</v>
      </c>
      <c r="BK314" s="224">
        <f>ROUND(I314*H314,2)</f>
        <v>0</v>
      </c>
      <c r="BL314" s="17" t="s">
        <v>115</v>
      </c>
      <c r="BM314" s="223" t="s">
        <v>1188</v>
      </c>
    </row>
    <row r="315" s="2" customFormat="1">
      <c r="A315" s="38"/>
      <c r="B315" s="39"/>
      <c r="C315" s="40"/>
      <c r="D315" s="225" t="s">
        <v>166</v>
      </c>
      <c r="E315" s="40"/>
      <c r="F315" s="226" t="s">
        <v>1189</v>
      </c>
      <c r="G315" s="40"/>
      <c r="H315" s="40"/>
      <c r="I315" s="227"/>
      <c r="J315" s="40"/>
      <c r="K315" s="40"/>
      <c r="L315" s="44"/>
      <c r="M315" s="228"/>
      <c r="N315" s="229"/>
      <c r="O315" s="84"/>
      <c r="P315" s="84"/>
      <c r="Q315" s="84"/>
      <c r="R315" s="84"/>
      <c r="S315" s="84"/>
      <c r="T315" s="85"/>
      <c r="U315" s="38"/>
      <c r="V315" s="38"/>
      <c r="W315" s="38"/>
      <c r="X315" s="38"/>
      <c r="Y315" s="38"/>
      <c r="Z315" s="38"/>
      <c r="AA315" s="38"/>
      <c r="AB315" s="38"/>
      <c r="AC315" s="38"/>
      <c r="AD315" s="38"/>
      <c r="AE315" s="38"/>
      <c r="AT315" s="17" t="s">
        <v>166</v>
      </c>
      <c r="AU315" s="17" t="s">
        <v>83</v>
      </c>
    </row>
    <row r="316" s="2" customFormat="1">
      <c r="A316" s="38"/>
      <c r="B316" s="39"/>
      <c r="C316" s="40"/>
      <c r="D316" s="230" t="s">
        <v>168</v>
      </c>
      <c r="E316" s="40"/>
      <c r="F316" s="231" t="s">
        <v>1190</v>
      </c>
      <c r="G316" s="40"/>
      <c r="H316" s="40"/>
      <c r="I316" s="227"/>
      <c r="J316" s="40"/>
      <c r="K316" s="40"/>
      <c r="L316" s="44"/>
      <c r="M316" s="228"/>
      <c r="N316" s="229"/>
      <c r="O316" s="84"/>
      <c r="P316" s="84"/>
      <c r="Q316" s="84"/>
      <c r="R316" s="84"/>
      <c r="S316" s="84"/>
      <c r="T316" s="85"/>
      <c r="U316" s="38"/>
      <c r="V316" s="38"/>
      <c r="W316" s="38"/>
      <c r="X316" s="38"/>
      <c r="Y316" s="38"/>
      <c r="Z316" s="38"/>
      <c r="AA316" s="38"/>
      <c r="AB316" s="38"/>
      <c r="AC316" s="38"/>
      <c r="AD316" s="38"/>
      <c r="AE316" s="38"/>
      <c r="AT316" s="17" t="s">
        <v>168</v>
      </c>
      <c r="AU316" s="17" t="s">
        <v>83</v>
      </c>
    </row>
    <row r="317" s="2" customFormat="1" ht="16.5" customHeight="1">
      <c r="A317" s="38"/>
      <c r="B317" s="39"/>
      <c r="C317" s="247" t="s">
        <v>1191</v>
      </c>
      <c r="D317" s="247" t="s">
        <v>434</v>
      </c>
      <c r="E317" s="248" t="s">
        <v>1192</v>
      </c>
      <c r="F317" s="249" t="s">
        <v>1193</v>
      </c>
      <c r="G317" s="250" t="s">
        <v>338</v>
      </c>
      <c r="H317" s="251">
        <v>1</v>
      </c>
      <c r="I317" s="252"/>
      <c r="J317" s="253">
        <f>ROUND(I317*H317,2)</f>
        <v>0</v>
      </c>
      <c r="K317" s="249" t="s">
        <v>164</v>
      </c>
      <c r="L317" s="254"/>
      <c r="M317" s="255" t="s">
        <v>19</v>
      </c>
      <c r="N317" s="256" t="s">
        <v>44</v>
      </c>
      <c r="O317" s="84"/>
      <c r="P317" s="221">
        <f>O317*H317</f>
        <v>0</v>
      </c>
      <c r="Q317" s="221">
        <v>0.0020999999999999999</v>
      </c>
      <c r="R317" s="221">
        <f>Q317*H317</f>
        <v>0.0020999999999999999</v>
      </c>
      <c r="S317" s="221">
        <v>0</v>
      </c>
      <c r="T317" s="222">
        <f>S317*H317</f>
        <v>0</v>
      </c>
      <c r="U317" s="38"/>
      <c r="V317" s="38"/>
      <c r="W317" s="38"/>
      <c r="X317" s="38"/>
      <c r="Y317" s="38"/>
      <c r="Z317" s="38"/>
      <c r="AA317" s="38"/>
      <c r="AB317" s="38"/>
      <c r="AC317" s="38"/>
      <c r="AD317" s="38"/>
      <c r="AE317" s="38"/>
      <c r="AR317" s="223" t="s">
        <v>219</v>
      </c>
      <c r="AT317" s="223" t="s">
        <v>434</v>
      </c>
      <c r="AU317" s="223" t="s">
        <v>83</v>
      </c>
      <c r="AY317" s="17" t="s">
        <v>159</v>
      </c>
      <c r="BE317" s="224">
        <f>IF(N317="základní",J317,0)</f>
        <v>0</v>
      </c>
      <c r="BF317" s="224">
        <f>IF(N317="snížená",J317,0)</f>
        <v>0</v>
      </c>
      <c r="BG317" s="224">
        <f>IF(N317="zákl. přenesená",J317,0)</f>
        <v>0</v>
      </c>
      <c r="BH317" s="224">
        <f>IF(N317="sníž. přenesená",J317,0)</f>
        <v>0</v>
      </c>
      <c r="BI317" s="224">
        <f>IF(N317="nulová",J317,0)</f>
        <v>0</v>
      </c>
      <c r="BJ317" s="17" t="s">
        <v>81</v>
      </c>
      <c r="BK317" s="224">
        <f>ROUND(I317*H317,2)</f>
        <v>0</v>
      </c>
      <c r="BL317" s="17" t="s">
        <v>115</v>
      </c>
      <c r="BM317" s="223" t="s">
        <v>1194</v>
      </c>
    </row>
    <row r="318" s="2" customFormat="1">
      <c r="A318" s="38"/>
      <c r="B318" s="39"/>
      <c r="C318" s="40"/>
      <c r="D318" s="225" t="s">
        <v>166</v>
      </c>
      <c r="E318" s="40"/>
      <c r="F318" s="226" t="s">
        <v>1193</v>
      </c>
      <c r="G318" s="40"/>
      <c r="H318" s="40"/>
      <c r="I318" s="227"/>
      <c r="J318" s="40"/>
      <c r="K318" s="40"/>
      <c r="L318" s="44"/>
      <c r="M318" s="228"/>
      <c r="N318" s="229"/>
      <c r="O318" s="84"/>
      <c r="P318" s="84"/>
      <c r="Q318" s="84"/>
      <c r="R318" s="84"/>
      <c r="S318" s="84"/>
      <c r="T318" s="85"/>
      <c r="U318" s="38"/>
      <c r="V318" s="38"/>
      <c r="W318" s="38"/>
      <c r="X318" s="38"/>
      <c r="Y318" s="38"/>
      <c r="Z318" s="38"/>
      <c r="AA318" s="38"/>
      <c r="AB318" s="38"/>
      <c r="AC318" s="38"/>
      <c r="AD318" s="38"/>
      <c r="AE318" s="38"/>
      <c r="AT318" s="17" t="s">
        <v>166</v>
      </c>
      <c r="AU318" s="17" t="s">
        <v>83</v>
      </c>
    </row>
    <row r="319" s="2" customFormat="1" ht="16.5" customHeight="1">
      <c r="A319" s="38"/>
      <c r="B319" s="39"/>
      <c r="C319" s="247" t="s">
        <v>1195</v>
      </c>
      <c r="D319" s="247" t="s">
        <v>434</v>
      </c>
      <c r="E319" s="248" t="s">
        <v>1196</v>
      </c>
      <c r="F319" s="249" t="s">
        <v>1197</v>
      </c>
      <c r="G319" s="250" t="s">
        <v>338</v>
      </c>
      <c r="H319" s="251">
        <v>1</v>
      </c>
      <c r="I319" s="252"/>
      <c r="J319" s="253">
        <f>ROUND(I319*H319,2)</f>
        <v>0</v>
      </c>
      <c r="K319" s="249" t="s">
        <v>164</v>
      </c>
      <c r="L319" s="254"/>
      <c r="M319" s="255" t="s">
        <v>19</v>
      </c>
      <c r="N319" s="256" t="s">
        <v>44</v>
      </c>
      <c r="O319" s="84"/>
      <c r="P319" s="221">
        <f>O319*H319</f>
        <v>0</v>
      </c>
      <c r="Q319" s="221">
        <v>0.0020999999999999999</v>
      </c>
      <c r="R319" s="221">
        <f>Q319*H319</f>
        <v>0.0020999999999999999</v>
      </c>
      <c r="S319" s="221">
        <v>0</v>
      </c>
      <c r="T319" s="222">
        <f>S319*H319</f>
        <v>0</v>
      </c>
      <c r="U319" s="38"/>
      <c r="V319" s="38"/>
      <c r="W319" s="38"/>
      <c r="X319" s="38"/>
      <c r="Y319" s="38"/>
      <c r="Z319" s="38"/>
      <c r="AA319" s="38"/>
      <c r="AB319" s="38"/>
      <c r="AC319" s="38"/>
      <c r="AD319" s="38"/>
      <c r="AE319" s="38"/>
      <c r="AR319" s="223" t="s">
        <v>219</v>
      </c>
      <c r="AT319" s="223" t="s">
        <v>434</v>
      </c>
      <c r="AU319" s="223" t="s">
        <v>83</v>
      </c>
      <c r="AY319" s="17" t="s">
        <v>159</v>
      </c>
      <c r="BE319" s="224">
        <f>IF(N319="základní",J319,0)</f>
        <v>0</v>
      </c>
      <c r="BF319" s="224">
        <f>IF(N319="snížená",J319,0)</f>
        <v>0</v>
      </c>
      <c r="BG319" s="224">
        <f>IF(N319="zákl. přenesená",J319,0)</f>
        <v>0</v>
      </c>
      <c r="BH319" s="224">
        <f>IF(N319="sníž. přenesená",J319,0)</f>
        <v>0</v>
      </c>
      <c r="BI319" s="224">
        <f>IF(N319="nulová",J319,0)</f>
        <v>0</v>
      </c>
      <c r="BJ319" s="17" t="s">
        <v>81</v>
      </c>
      <c r="BK319" s="224">
        <f>ROUND(I319*H319,2)</f>
        <v>0</v>
      </c>
      <c r="BL319" s="17" t="s">
        <v>115</v>
      </c>
      <c r="BM319" s="223" t="s">
        <v>1198</v>
      </c>
    </row>
    <row r="320" s="2" customFormat="1">
      <c r="A320" s="38"/>
      <c r="B320" s="39"/>
      <c r="C320" s="40"/>
      <c r="D320" s="225" t="s">
        <v>166</v>
      </c>
      <c r="E320" s="40"/>
      <c r="F320" s="226" t="s">
        <v>1197</v>
      </c>
      <c r="G320" s="40"/>
      <c r="H320" s="40"/>
      <c r="I320" s="227"/>
      <c r="J320" s="40"/>
      <c r="K320" s="40"/>
      <c r="L320" s="44"/>
      <c r="M320" s="228"/>
      <c r="N320" s="229"/>
      <c r="O320" s="84"/>
      <c r="P320" s="84"/>
      <c r="Q320" s="84"/>
      <c r="R320" s="84"/>
      <c r="S320" s="84"/>
      <c r="T320" s="85"/>
      <c r="U320" s="38"/>
      <c r="V320" s="38"/>
      <c r="W320" s="38"/>
      <c r="X320" s="38"/>
      <c r="Y320" s="38"/>
      <c r="Z320" s="38"/>
      <c r="AA320" s="38"/>
      <c r="AB320" s="38"/>
      <c r="AC320" s="38"/>
      <c r="AD320" s="38"/>
      <c r="AE320" s="38"/>
      <c r="AT320" s="17" t="s">
        <v>166</v>
      </c>
      <c r="AU320" s="17" t="s">
        <v>83</v>
      </c>
    </row>
    <row r="321" s="2" customFormat="1" ht="21.75" customHeight="1">
      <c r="A321" s="38"/>
      <c r="B321" s="39"/>
      <c r="C321" s="212" t="s">
        <v>568</v>
      </c>
      <c r="D321" s="212" t="s">
        <v>160</v>
      </c>
      <c r="E321" s="213" t="s">
        <v>1199</v>
      </c>
      <c r="F321" s="214" t="s">
        <v>1200</v>
      </c>
      <c r="G321" s="215" t="s">
        <v>338</v>
      </c>
      <c r="H321" s="216">
        <v>1</v>
      </c>
      <c r="I321" s="217"/>
      <c r="J321" s="218">
        <f>ROUND(I321*H321,2)</f>
        <v>0</v>
      </c>
      <c r="K321" s="214" t="s">
        <v>164</v>
      </c>
      <c r="L321" s="44"/>
      <c r="M321" s="219" t="s">
        <v>19</v>
      </c>
      <c r="N321" s="220" t="s">
        <v>44</v>
      </c>
      <c r="O321" s="84"/>
      <c r="P321" s="221">
        <f>O321*H321</f>
        <v>0</v>
      </c>
      <c r="Q321" s="221">
        <v>1.9E-06</v>
      </c>
      <c r="R321" s="221">
        <f>Q321*H321</f>
        <v>1.9E-06</v>
      </c>
      <c r="S321" s="221">
        <v>0</v>
      </c>
      <c r="T321" s="222">
        <f>S321*H321</f>
        <v>0</v>
      </c>
      <c r="U321" s="38"/>
      <c r="V321" s="38"/>
      <c r="W321" s="38"/>
      <c r="X321" s="38"/>
      <c r="Y321" s="38"/>
      <c r="Z321" s="38"/>
      <c r="AA321" s="38"/>
      <c r="AB321" s="38"/>
      <c r="AC321" s="38"/>
      <c r="AD321" s="38"/>
      <c r="AE321" s="38"/>
      <c r="AR321" s="223" t="s">
        <v>115</v>
      </c>
      <c r="AT321" s="223" t="s">
        <v>160</v>
      </c>
      <c r="AU321" s="223" t="s">
        <v>83</v>
      </c>
      <c r="AY321" s="17" t="s">
        <v>159</v>
      </c>
      <c r="BE321" s="224">
        <f>IF(N321="základní",J321,0)</f>
        <v>0</v>
      </c>
      <c r="BF321" s="224">
        <f>IF(N321="snížená",J321,0)</f>
        <v>0</v>
      </c>
      <c r="BG321" s="224">
        <f>IF(N321="zákl. přenesená",J321,0)</f>
        <v>0</v>
      </c>
      <c r="BH321" s="224">
        <f>IF(N321="sníž. přenesená",J321,0)</f>
        <v>0</v>
      </c>
      <c r="BI321" s="224">
        <f>IF(N321="nulová",J321,0)</f>
        <v>0</v>
      </c>
      <c r="BJ321" s="17" t="s">
        <v>81</v>
      </c>
      <c r="BK321" s="224">
        <f>ROUND(I321*H321,2)</f>
        <v>0</v>
      </c>
      <c r="BL321" s="17" t="s">
        <v>115</v>
      </c>
      <c r="BM321" s="223" t="s">
        <v>1201</v>
      </c>
    </row>
    <row r="322" s="2" customFormat="1">
      <c r="A322" s="38"/>
      <c r="B322" s="39"/>
      <c r="C322" s="40"/>
      <c r="D322" s="225" t="s">
        <v>166</v>
      </c>
      <c r="E322" s="40"/>
      <c r="F322" s="226" t="s">
        <v>1202</v>
      </c>
      <c r="G322" s="40"/>
      <c r="H322" s="40"/>
      <c r="I322" s="227"/>
      <c r="J322" s="40"/>
      <c r="K322" s="40"/>
      <c r="L322" s="44"/>
      <c r="M322" s="228"/>
      <c r="N322" s="229"/>
      <c r="O322" s="84"/>
      <c r="P322" s="84"/>
      <c r="Q322" s="84"/>
      <c r="R322" s="84"/>
      <c r="S322" s="84"/>
      <c r="T322" s="85"/>
      <c r="U322" s="38"/>
      <c r="V322" s="38"/>
      <c r="W322" s="38"/>
      <c r="X322" s="38"/>
      <c r="Y322" s="38"/>
      <c r="Z322" s="38"/>
      <c r="AA322" s="38"/>
      <c r="AB322" s="38"/>
      <c r="AC322" s="38"/>
      <c r="AD322" s="38"/>
      <c r="AE322" s="38"/>
      <c r="AT322" s="17" t="s">
        <v>166</v>
      </c>
      <c r="AU322" s="17" t="s">
        <v>83</v>
      </c>
    </row>
    <row r="323" s="2" customFormat="1">
      <c r="A323" s="38"/>
      <c r="B323" s="39"/>
      <c r="C323" s="40"/>
      <c r="D323" s="230" t="s">
        <v>168</v>
      </c>
      <c r="E323" s="40"/>
      <c r="F323" s="231" t="s">
        <v>1203</v>
      </c>
      <c r="G323" s="40"/>
      <c r="H323" s="40"/>
      <c r="I323" s="227"/>
      <c r="J323" s="40"/>
      <c r="K323" s="40"/>
      <c r="L323" s="44"/>
      <c r="M323" s="228"/>
      <c r="N323" s="229"/>
      <c r="O323" s="84"/>
      <c r="P323" s="84"/>
      <c r="Q323" s="84"/>
      <c r="R323" s="84"/>
      <c r="S323" s="84"/>
      <c r="T323" s="85"/>
      <c r="U323" s="38"/>
      <c r="V323" s="38"/>
      <c r="W323" s="38"/>
      <c r="X323" s="38"/>
      <c r="Y323" s="38"/>
      <c r="Z323" s="38"/>
      <c r="AA323" s="38"/>
      <c r="AB323" s="38"/>
      <c r="AC323" s="38"/>
      <c r="AD323" s="38"/>
      <c r="AE323" s="38"/>
      <c r="AT323" s="17" t="s">
        <v>168</v>
      </c>
      <c r="AU323" s="17" t="s">
        <v>83</v>
      </c>
    </row>
    <row r="324" s="2" customFormat="1" ht="16.5" customHeight="1">
      <c r="A324" s="38"/>
      <c r="B324" s="39"/>
      <c r="C324" s="247" t="s">
        <v>509</v>
      </c>
      <c r="D324" s="247" t="s">
        <v>434</v>
      </c>
      <c r="E324" s="248" t="s">
        <v>1204</v>
      </c>
      <c r="F324" s="249" t="s">
        <v>1205</v>
      </c>
      <c r="G324" s="250" t="s">
        <v>338</v>
      </c>
      <c r="H324" s="251">
        <v>1</v>
      </c>
      <c r="I324" s="252"/>
      <c r="J324" s="253">
        <f>ROUND(I324*H324,2)</f>
        <v>0</v>
      </c>
      <c r="K324" s="249" t="s">
        <v>164</v>
      </c>
      <c r="L324" s="254"/>
      <c r="M324" s="255" t="s">
        <v>19</v>
      </c>
      <c r="N324" s="256" t="s">
        <v>44</v>
      </c>
      <c r="O324" s="84"/>
      <c r="P324" s="221">
        <f>O324*H324</f>
        <v>0</v>
      </c>
      <c r="Q324" s="221">
        <v>0.0022000000000000001</v>
      </c>
      <c r="R324" s="221">
        <f>Q324*H324</f>
        <v>0.0022000000000000001</v>
      </c>
      <c r="S324" s="221">
        <v>0</v>
      </c>
      <c r="T324" s="222">
        <f>S324*H324</f>
        <v>0</v>
      </c>
      <c r="U324" s="38"/>
      <c r="V324" s="38"/>
      <c r="W324" s="38"/>
      <c r="X324" s="38"/>
      <c r="Y324" s="38"/>
      <c r="Z324" s="38"/>
      <c r="AA324" s="38"/>
      <c r="AB324" s="38"/>
      <c r="AC324" s="38"/>
      <c r="AD324" s="38"/>
      <c r="AE324" s="38"/>
      <c r="AR324" s="223" t="s">
        <v>219</v>
      </c>
      <c r="AT324" s="223" t="s">
        <v>434</v>
      </c>
      <c r="AU324" s="223" t="s">
        <v>83</v>
      </c>
      <c r="AY324" s="17" t="s">
        <v>159</v>
      </c>
      <c r="BE324" s="224">
        <f>IF(N324="základní",J324,0)</f>
        <v>0</v>
      </c>
      <c r="BF324" s="224">
        <f>IF(N324="snížená",J324,0)</f>
        <v>0</v>
      </c>
      <c r="BG324" s="224">
        <f>IF(N324="zákl. přenesená",J324,0)</f>
        <v>0</v>
      </c>
      <c r="BH324" s="224">
        <f>IF(N324="sníž. přenesená",J324,0)</f>
        <v>0</v>
      </c>
      <c r="BI324" s="224">
        <f>IF(N324="nulová",J324,0)</f>
        <v>0</v>
      </c>
      <c r="BJ324" s="17" t="s">
        <v>81</v>
      </c>
      <c r="BK324" s="224">
        <f>ROUND(I324*H324,2)</f>
        <v>0</v>
      </c>
      <c r="BL324" s="17" t="s">
        <v>115</v>
      </c>
      <c r="BM324" s="223" t="s">
        <v>1206</v>
      </c>
    </row>
    <row r="325" s="2" customFormat="1">
      <c r="A325" s="38"/>
      <c r="B325" s="39"/>
      <c r="C325" s="40"/>
      <c r="D325" s="225" t="s">
        <v>166</v>
      </c>
      <c r="E325" s="40"/>
      <c r="F325" s="226" t="s">
        <v>1205</v>
      </c>
      <c r="G325" s="40"/>
      <c r="H325" s="40"/>
      <c r="I325" s="227"/>
      <c r="J325" s="40"/>
      <c r="K325" s="40"/>
      <c r="L325" s="44"/>
      <c r="M325" s="228"/>
      <c r="N325" s="229"/>
      <c r="O325" s="84"/>
      <c r="P325" s="84"/>
      <c r="Q325" s="84"/>
      <c r="R325" s="84"/>
      <c r="S325" s="84"/>
      <c r="T325" s="85"/>
      <c r="U325" s="38"/>
      <c r="V325" s="38"/>
      <c r="W325" s="38"/>
      <c r="X325" s="38"/>
      <c r="Y325" s="38"/>
      <c r="Z325" s="38"/>
      <c r="AA325" s="38"/>
      <c r="AB325" s="38"/>
      <c r="AC325" s="38"/>
      <c r="AD325" s="38"/>
      <c r="AE325" s="38"/>
      <c r="AT325" s="17" t="s">
        <v>166</v>
      </c>
      <c r="AU325" s="17" t="s">
        <v>83</v>
      </c>
    </row>
    <row r="326" s="13" customFormat="1">
      <c r="A326" s="13"/>
      <c r="B326" s="232"/>
      <c r="C326" s="233"/>
      <c r="D326" s="225" t="s">
        <v>170</v>
      </c>
      <c r="E326" s="233"/>
      <c r="F326" s="235" t="s">
        <v>1207</v>
      </c>
      <c r="G326" s="233"/>
      <c r="H326" s="236">
        <v>1</v>
      </c>
      <c r="I326" s="237"/>
      <c r="J326" s="233"/>
      <c r="K326" s="233"/>
      <c r="L326" s="238"/>
      <c r="M326" s="239"/>
      <c r="N326" s="240"/>
      <c r="O326" s="240"/>
      <c r="P326" s="240"/>
      <c r="Q326" s="240"/>
      <c r="R326" s="240"/>
      <c r="S326" s="240"/>
      <c r="T326" s="241"/>
      <c r="U326" s="13"/>
      <c r="V326" s="13"/>
      <c r="W326" s="13"/>
      <c r="X326" s="13"/>
      <c r="Y326" s="13"/>
      <c r="Z326" s="13"/>
      <c r="AA326" s="13"/>
      <c r="AB326" s="13"/>
      <c r="AC326" s="13"/>
      <c r="AD326" s="13"/>
      <c r="AE326" s="13"/>
      <c r="AT326" s="242" t="s">
        <v>170</v>
      </c>
      <c r="AU326" s="242" t="s">
        <v>83</v>
      </c>
      <c r="AV326" s="13" t="s">
        <v>83</v>
      </c>
      <c r="AW326" s="13" t="s">
        <v>4</v>
      </c>
      <c r="AX326" s="13" t="s">
        <v>81</v>
      </c>
      <c r="AY326" s="242" t="s">
        <v>159</v>
      </c>
    </row>
    <row r="327" s="2" customFormat="1" ht="21.75" customHeight="1">
      <c r="A327" s="38"/>
      <c r="B327" s="39"/>
      <c r="C327" s="212" t="s">
        <v>454</v>
      </c>
      <c r="D327" s="212" t="s">
        <v>160</v>
      </c>
      <c r="E327" s="213" t="s">
        <v>1208</v>
      </c>
      <c r="F327" s="214" t="s">
        <v>1209</v>
      </c>
      <c r="G327" s="215" t="s">
        <v>338</v>
      </c>
      <c r="H327" s="216">
        <v>1</v>
      </c>
      <c r="I327" s="217"/>
      <c r="J327" s="218">
        <f>ROUND(I327*H327,2)</f>
        <v>0</v>
      </c>
      <c r="K327" s="214" t="s">
        <v>164</v>
      </c>
      <c r="L327" s="44"/>
      <c r="M327" s="219" t="s">
        <v>19</v>
      </c>
      <c r="N327" s="220" t="s">
        <v>44</v>
      </c>
      <c r="O327" s="84"/>
      <c r="P327" s="221">
        <f>O327*H327</f>
        <v>0</v>
      </c>
      <c r="Q327" s="221">
        <v>2.7999999999999999E-06</v>
      </c>
      <c r="R327" s="221">
        <f>Q327*H327</f>
        <v>2.7999999999999999E-06</v>
      </c>
      <c r="S327" s="221">
        <v>0</v>
      </c>
      <c r="T327" s="222">
        <f>S327*H327</f>
        <v>0</v>
      </c>
      <c r="U327" s="38"/>
      <c r="V327" s="38"/>
      <c r="W327" s="38"/>
      <c r="X327" s="38"/>
      <c r="Y327" s="38"/>
      <c r="Z327" s="38"/>
      <c r="AA327" s="38"/>
      <c r="AB327" s="38"/>
      <c r="AC327" s="38"/>
      <c r="AD327" s="38"/>
      <c r="AE327" s="38"/>
      <c r="AR327" s="223" t="s">
        <v>115</v>
      </c>
      <c r="AT327" s="223" t="s">
        <v>160</v>
      </c>
      <c r="AU327" s="223" t="s">
        <v>83</v>
      </c>
      <c r="AY327" s="17" t="s">
        <v>159</v>
      </c>
      <c r="BE327" s="224">
        <f>IF(N327="základní",J327,0)</f>
        <v>0</v>
      </c>
      <c r="BF327" s="224">
        <f>IF(N327="snížená",J327,0)</f>
        <v>0</v>
      </c>
      <c r="BG327" s="224">
        <f>IF(N327="zákl. přenesená",J327,0)</f>
        <v>0</v>
      </c>
      <c r="BH327" s="224">
        <f>IF(N327="sníž. přenesená",J327,0)</f>
        <v>0</v>
      </c>
      <c r="BI327" s="224">
        <f>IF(N327="nulová",J327,0)</f>
        <v>0</v>
      </c>
      <c r="BJ327" s="17" t="s">
        <v>81</v>
      </c>
      <c r="BK327" s="224">
        <f>ROUND(I327*H327,2)</f>
        <v>0</v>
      </c>
      <c r="BL327" s="17" t="s">
        <v>115</v>
      </c>
      <c r="BM327" s="223" t="s">
        <v>1210</v>
      </c>
    </row>
    <row r="328" s="2" customFormat="1">
      <c r="A328" s="38"/>
      <c r="B328" s="39"/>
      <c r="C328" s="40"/>
      <c r="D328" s="225" t="s">
        <v>166</v>
      </c>
      <c r="E328" s="40"/>
      <c r="F328" s="226" t="s">
        <v>1211</v>
      </c>
      <c r="G328" s="40"/>
      <c r="H328" s="40"/>
      <c r="I328" s="227"/>
      <c r="J328" s="40"/>
      <c r="K328" s="40"/>
      <c r="L328" s="44"/>
      <c r="M328" s="228"/>
      <c r="N328" s="229"/>
      <c r="O328" s="84"/>
      <c r="P328" s="84"/>
      <c r="Q328" s="84"/>
      <c r="R328" s="84"/>
      <c r="S328" s="84"/>
      <c r="T328" s="85"/>
      <c r="U328" s="38"/>
      <c r="V328" s="38"/>
      <c r="W328" s="38"/>
      <c r="X328" s="38"/>
      <c r="Y328" s="38"/>
      <c r="Z328" s="38"/>
      <c r="AA328" s="38"/>
      <c r="AB328" s="38"/>
      <c r="AC328" s="38"/>
      <c r="AD328" s="38"/>
      <c r="AE328" s="38"/>
      <c r="AT328" s="17" t="s">
        <v>166</v>
      </c>
      <c r="AU328" s="17" t="s">
        <v>83</v>
      </c>
    </row>
    <row r="329" s="2" customFormat="1">
      <c r="A329" s="38"/>
      <c r="B329" s="39"/>
      <c r="C329" s="40"/>
      <c r="D329" s="230" t="s">
        <v>168</v>
      </c>
      <c r="E329" s="40"/>
      <c r="F329" s="231" t="s">
        <v>1212</v>
      </c>
      <c r="G329" s="40"/>
      <c r="H329" s="40"/>
      <c r="I329" s="227"/>
      <c r="J329" s="40"/>
      <c r="K329" s="40"/>
      <c r="L329" s="44"/>
      <c r="M329" s="228"/>
      <c r="N329" s="229"/>
      <c r="O329" s="84"/>
      <c r="P329" s="84"/>
      <c r="Q329" s="84"/>
      <c r="R329" s="84"/>
      <c r="S329" s="84"/>
      <c r="T329" s="85"/>
      <c r="U329" s="38"/>
      <c r="V329" s="38"/>
      <c r="W329" s="38"/>
      <c r="X329" s="38"/>
      <c r="Y329" s="38"/>
      <c r="Z329" s="38"/>
      <c r="AA329" s="38"/>
      <c r="AB329" s="38"/>
      <c r="AC329" s="38"/>
      <c r="AD329" s="38"/>
      <c r="AE329" s="38"/>
      <c r="AT329" s="17" t="s">
        <v>168</v>
      </c>
      <c r="AU329" s="17" t="s">
        <v>83</v>
      </c>
    </row>
    <row r="330" s="2" customFormat="1" ht="16.5" customHeight="1">
      <c r="A330" s="38"/>
      <c r="B330" s="39"/>
      <c r="C330" s="247" t="s">
        <v>462</v>
      </c>
      <c r="D330" s="247" t="s">
        <v>434</v>
      </c>
      <c r="E330" s="248" t="s">
        <v>1213</v>
      </c>
      <c r="F330" s="249" t="s">
        <v>1214</v>
      </c>
      <c r="G330" s="250" t="s">
        <v>338</v>
      </c>
      <c r="H330" s="251">
        <v>1</v>
      </c>
      <c r="I330" s="252"/>
      <c r="J330" s="253">
        <f>ROUND(I330*H330,2)</f>
        <v>0</v>
      </c>
      <c r="K330" s="249" t="s">
        <v>164</v>
      </c>
      <c r="L330" s="254"/>
      <c r="M330" s="255" t="s">
        <v>19</v>
      </c>
      <c r="N330" s="256" t="s">
        <v>44</v>
      </c>
      <c r="O330" s="84"/>
      <c r="P330" s="221">
        <f>O330*H330</f>
        <v>0</v>
      </c>
      <c r="Q330" s="221">
        <v>0.0044999999999999997</v>
      </c>
      <c r="R330" s="221">
        <f>Q330*H330</f>
        <v>0.0044999999999999997</v>
      </c>
      <c r="S330" s="221">
        <v>0</v>
      </c>
      <c r="T330" s="222">
        <f>S330*H330</f>
        <v>0</v>
      </c>
      <c r="U330" s="38"/>
      <c r="V330" s="38"/>
      <c r="W330" s="38"/>
      <c r="X330" s="38"/>
      <c r="Y330" s="38"/>
      <c r="Z330" s="38"/>
      <c r="AA330" s="38"/>
      <c r="AB330" s="38"/>
      <c r="AC330" s="38"/>
      <c r="AD330" s="38"/>
      <c r="AE330" s="38"/>
      <c r="AR330" s="223" t="s">
        <v>219</v>
      </c>
      <c r="AT330" s="223" t="s">
        <v>434</v>
      </c>
      <c r="AU330" s="223" t="s">
        <v>83</v>
      </c>
      <c r="AY330" s="17" t="s">
        <v>159</v>
      </c>
      <c r="BE330" s="224">
        <f>IF(N330="základní",J330,0)</f>
        <v>0</v>
      </c>
      <c r="BF330" s="224">
        <f>IF(N330="snížená",J330,0)</f>
        <v>0</v>
      </c>
      <c r="BG330" s="224">
        <f>IF(N330="zákl. přenesená",J330,0)</f>
        <v>0</v>
      </c>
      <c r="BH330" s="224">
        <f>IF(N330="sníž. přenesená",J330,0)</f>
        <v>0</v>
      </c>
      <c r="BI330" s="224">
        <f>IF(N330="nulová",J330,0)</f>
        <v>0</v>
      </c>
      <c r="BJ330" s="17" t="s">
        <v>81</v>
      </c>
      <c r="BK330" s="224">
        <f>ROUND(I330*H330,2)</f>
        <v>0</v>
      </c>
      <c r="BL330" s="17" t="s">
        <v>115</v>
      </c>
      <c r="BM330" s="223" t="s">
        <v>1215</v>
      </c>
    </row>
    <row r="331" s="2" customFormat="1">
      <c r="A331" s="38"/>
      <c r="B331" s="39"/>
      <c r="C331" s="40"/>
      <c r="D331" s="225" t="s">
        <v>166</v>
      </c>
      <c r="E331" s="40"/>
      <c r="F331" s="226" t="s">
        <v>1214</v>
      </c>
      <c r="G331" s="40"/>
      <c r="H331" s="40"/>
      <c r="I331" s="227"/>
      <c r="J331" s="40"/>
      <c r="K331" s="40"/>
      <c r="L331" s="44"/>
      <c r="M331" s="228"/>
      <c r="N331" s="229"/>
      <c r="O331" s="84"/>
      <c r="P331" s="84"/>
      <c r="Q331" s="84"/>
      <c r="R331" s="84"/>
      <c r="S331" s="84"/>
      <c r="T331" s="85"/>
      <c r="U331" s="38"/>
      <c r="V331" s="38"/>
      <c r="W331" s="38"/>
      <c r="X331" s="38"/>
      <c r="Y331" s="38"/>
      <c r="Z331" s="38"/>
      <c r="AA331" s="38"/>
      <c r="AB331" s="38"/>
      <c r="AC331" s="38"/>
      <c r="AD331" s="38"/>
      <c r="AE331" s="38"/>
      <c r="AT331" s="17" t="s">
        <v>166</v>
      </c>
      <c r="AU331" s="17" t="s">
        <v>83</v>
      </c>
    </row>
    <row r="332" s="13" customFormat="1">
      <c r="A332" s="13"/>
      <c r="B332" s="232"/>
      <c r="C332" s="233"/>
      <c r="D332" s="225" t="s">
        <v>170</v>
      </c>
      <c r="E332" s="233"/>
      <c r="F332" s="235" t="s">
        <v>1207</v>
      </c>
      <c r="G332" s="233"/>
      <c r="H332" s="236">
        <v>1</v>
      </c>
      <c r="I332" s="237"/>
      <c r="J332" s="233"/>
      <c r="K332" s="233"/>
      <c r="L332" s="238"/>
      <c r="M332" s="239"/>
      <c r="N332" s="240"/>
      <c r="O332" s="240"/>
      <c r="P332" s="240"/>
      <c r="Q332" s="240"/>
      <c r="R332" s="240"/>
      <c r="S332" s="240"/>
      <c r="T332" s="241"/>
      <c r="U332" s="13"/>
      <c r="V332" s="13"/>
      <c r="W332" s="13"/>
      <c r="X332" s="13"/>
      <c r="Y332" s="13"/>
      <c r="Z332" s="13"/>
      <c r="AA332" s="13"/>
      <c r="AB332" s="13"/>
      <c r="AC332" s="13"/>
      <c r="AD332" s="13"/>
      <c r="AE332" s="13"/>
      <c r="AT332" s="242" t="s">
        <v>170</v>
      </c>
      <c r="AU332" s="242" t="s">
        <v>83</v>
      </c>
      <c r="AV332" s="13" t="s">
        <v>83</v>
      </c>
      <c r="AW332" s="13" t="s">
        <v>4</v>
      </c>
      <c r="AX332" s="13" t="s">
        <v>81</v>
      </c>
      <c r="AY332" s="242" t="s">
        <v>159</v>
      </c>
    </row>
    <row r="333" s="2" customFormat="1" ht="16.5" customHeight="1">
      <c r="A333" s="38"/>
      <c r="B333" s="39"/>
      <c r="C333" s="212" t="s">
        <v>576</v>
      </c>
      <c r="D333" s="212" t="s">
        <v>160</v>
      </c>
      <c r="E333" s="213" t="s">
        <v>1216</v>
      </c>
      <c r="F333" s="214" t="s">
        <v>1217</v>
      </c>
      <c r="G333" s="215" t="s">
        <v>299</v>
      </c>
      <c r="H333" s="216">
        <v>204.69999999999999</v>
      </c>
      <c r="I333" s="217"/>
      <c r="J333" s="218">
        <f>ROUND(I333*H333,2)</f>
        <v>0</v>
      </c>
      <c r="K333" s="214" t="s">
        <v>164</v>
      </c>
      <c r="L333" s="44"/>
      <c r="M333" s="219" t="s">
        <v>19</v>
      </c>
      <c r="N333" s="220" t="s">
        <v>44</v>
      </c>
      <c r="O333" s="84"/>
      <c r="P333" s="221">
        <f>O333*H333</f>
        <v>0</v>
      </c>
      <c r="Q333" s="221">
        <v>0</v>
      </c>
      <c r="R333" s="221">
        <f>Q333*H333</f>
        <v>0</v>
      </c>
      <c r="S333" s="221">
        <v>0</v>
      </c>
      <c r="T333" s="222">
        <f>S333*H333</f>
        <v>0</v>
      </c>
      <c r="U333" s="38"/>
      <c r="V333" s="38"/>
      <c r="W333" s="38"/>
      <c r="X333" s="38"/>
      <c r="Y333" s="38"/>
      <c r="Z333" s="38"/>
      <c r="AA333" s="38"/>
      <c r="AB333" s="38"/>
      <c r="AC333" s="38"/>
      <c r="AD333" s="38"/>
      <c r="AE333" s="38"/>
      <c r="AR333" s="223" t="s">
        <v>115</v>
      </c>
      <c r="AT333" s="223" t="s">
        <v>160</v>
      </c>
      <c r="AU333" s="223" t="s">
        <v>83</v>
      </c>
      <c r="AY333" s="17" t="s">
        <v>159</v>
      </c>
      <c r="BE333" s="224">
        <f>IF(N333="základní",J333,0)</f>
        <v>0</v>
      </c>
      <c r="BF333" s="224">
        <f>IF(N333="snížená",J333,0)</f>
        <v>0</v>
      </c>
      <c r="BG333" s="224">
        <f>IF(N333="zákl. přenesená",J333,0)</f>
        <v>0</v>
      </c>
      <c r="BH333" s="224">
        <f>IF(N333="sníž. přenesená",J333,0)</f>
        <v>0</v>
      </c>
      <c r="BI333" s="224">
        <f>IF(N333="nulová",J333,0)</f>
        <v>0</v>
      </c>
      <c r="BJ333" s="17" t="s">
        <v>81</v>
      </c>
      <c r="BK333" s="224">
        <f>ROUND(I333*H333,2)</f>
        <v>0</v>
      </c>
      <c r="BL333" s="17" t="s">
        <v>115</v>
      </c>
      <c r="BM333" s="223" t="s">
        <v>1218</v>
      </c>
    </row>
    <row r="334" s="2" customFormat="1">
      <c r="A334" s="38"/>
      <c r="B334" s="39"/>
      <c r="C334" s="40"/>
      <c r="D334" s="225" t="s">
        <v>166</v>
      </c>
      <c r="E334" s="40"/>
      <c r="F334" s="226" t="s">
        <v>1219</v>
      </c>
      <c r="G334" s="40"/>
      <c r="H334" s="40"/>
      <c r="I334" s="227"/>
      <c r="J334" s="40"/>
      <c r="K334" s="40"/>
      <c r="L334" s="44"/>
      <c r="M334" s="228"/>
      <c r="N334" s="229"/>
      <c r="O334" s="84"/>
      <c r="P334" s="84"/>
      <c r="Q334" s="84"/>
      <c r="R334" s="84"/>
      <c r="S334" s="84"/>
      <c r="T334" s="85"/>
      <c r="U334" s="38"/>
      <c r="V334" s="38"/>
      <c r="W334" s="38"/>
      <c r="X334" s="38"/>
      <c r="Y334" s="38"/>
      <c r="Z334" s="38"/>
      <c r="AA334" s="38"/>
      <c r="AB334" s="38"/>
      <c r="AC334" s="38"/>
      <c r="AD334" s="38"/>
      <c r="AE334" s="38"/>
      <c r="AT334" s="17" t="s">
        <v>166</v>
      </c>
      <c r="AU334" s="17" t="s">
        <v>83</v>
      </c>
    </row>
    <row r="335" s="2" customFormat="1">
      <c r="A335" s="38"/>
      <c r="B335" s="39"/>
      <c r="C335" s="40"/>
      <c r="D335" s="230" t="s">
        <v>168</v>
      </c>
      <c r="E335" s="40"/>
      <c r="F335" s="231" t="s">
        <v>1220</v>
      </c>
      <c r="G335" s="40"/>
      <c r="H335" s="40"/>
      <c r="I335" s="227"/>
      <c r="J335" s="40"/>
      <c r="K335" s="40"/>
      <c r="L335" s="44"/>
      <c r="M335" s="228"/>
      <c r="N335" s="229"/>
      <c r="O335" s="84"/>
      <c r="P335" s="84"/>
      <c r="Q335" s="84"/>
      <c r="R335" s="84"/>
      <c r="S335" s="84"/>
      <c r="T335" s="85"/>
      <c r="U335" s="38"/>
      <c r="V335" s="38"/>
      <c r="W335" s="38"/>
      <c r="X335" s="38"/>
      <c r="Y335" s="38"/>
      <c r="Z335" s="38"/>
      <c r="AA335" s="38"/>
      <c r="AB335" s="38"/>
      <c r="AC335" s="38"/>
      <c r="AD335" s="38"/>
      <c r="AE335" s="38"/>
      <c r="AT335" s="17" t="s">
        <v>168</v>
      </c>
      <c r="AU335" s="17" t="s">
        <v>83</v>
      </c>
    </row>
    <row r="336" s="2" customFormat="1" ht="16.5" customHeight="1">
      <c r="A336" s="38"/>
      <c r="B336" s="39"/>
      <c r="C336" s="212" t="s">
        <v>882</v>
      </c>
      <c r="D336" s="212" t="s">
        <v>160</v>
      </c>
      <c r="E336" s="213" t="s">
        <v>1221</v>
      </c>
      <c r="F336" s="214" t="s">
        <v>1222</v>
      </c>
      <c r="G336" s="215" t="s">
        <v>338</v>
      </c>
      <c r="H336" s="216">
        <v>1</v>
      </c>
      <c r="I336" s="217"/>
      <c r="J336" s="218">
        <f>ROUND(I336*H336,2)</f>
        <v>0</v>
      </c>
      <c r="K336" s="214" t="s">
        <v>164</v>
      </c>
      <c r="L336" s="44"/>
      <c r="M336" s="219" t="s">
        <v>19</v>
      </c>
      <c r="N336" s="220" t="s">
        <v>44</v>
      </c>
      <c r="O336" s="84"/>
      <c r="P336" s="221">
        <f>O336*H336</f>
        <v>0</v>
      </c>
      <c r="Q336" s="221">
        <v>2.8552026690000001</v>
      </c>
      <c r="R336" s="221">
        <f>Q336*H336</f>
        <v>2.8552026690000001</v>
      </c>
      <c r="S336" s="221">
        <v>0</v>
      </c>
      <c r="T336" s="222">
        <f>S336*H336</f>
        <v>0</v>
      </c>
      <c r="U336" s="38"/>
      <c r="V336" s="38"/>
      <c r="W336" s="38"/>
      <c r="X336" s="38"/>
      <c r="Y336" s="38"/>
      <c r="Z336" s="38"/>
      <c r="AA336" s="38"/>
      <c r="AB336" s="38"/>
      <c r="AC336" s="38"/>
      <c r="AD336" s="38"/>
      <c r="AE336" s="38"/>
      <c r="AR336" s="223" t="s">
        <v>115</v>
      </c>
      <c r="AT336" s="223" t="s">
        <v>160</v>
      </c>
      <c r="AU336" s="223" t="s">
        <v>83</v>
      </c>
      <c r="AY336" s="17" t="s">
        <v>159</v>
      </c>
      <c r="BE336" s="224">
        <f>IF(N336="základní",J336,0)</f>
        <v>0</v>
      </c>
      <c r="BF336" s="224">
        <f>IF(N336="snížená",J336,0)</f>
        <v>0</v>
      </c>
      <c r="BG336" s="224">
        <f>IF(N336="zákl. přenesená",J336,0)</f>
        <v>0</v>
      </c>
      <c r="BH336" s="224">
        <f>IF(N336="sníž. přenesená",J336,0)</f>
        <v>0</v>
      </c>
      <c r="BI336" s="224">
        <f>IF(N336="nulová",J336,0)</f>
        <v>0</v>
      </c>
      <c r="BJ336" s="17" t="s">
        <v>81</v>
      </c>
      <c r="BK336" s="224">
        <f>ROUND(I336*H336,2)</f>
        <v>0</v>
      </c>
      <c r="BL336" s="17" t="s">
        <v>115</v>
      </c>
      <c r="BM336" s="223" t="s">
        <v>1223</v>
      </c>
    </row>
    <row r="337" s="2" customFormat="1">
      <c r="A337" s="38"/>
      <c r="B337" s="39"/>
      <c r="C337" s="40"/>
      <c r="D337" s="225" t="s">
        <v>166</v>
      </c>
      <c r="E337" s="40"/>
      <c r="F337" s="226" t="s">
        <v>1224</v>
      </c>
      <c r="G337" s="40"/>
      <c r="H337" s="40"/>
      <c r="I337" s="227"/>
      <c r="J337" s="40"/>
      <c r="K337" s="40"/>
      <c r="L337" s="44"/>
      <c r="M337" s="228"/>
      <c r="N337" s="229"/>
      <c r="O337" s="84"/>
      <c r="P337" s="84"/>
      <c r="Q337" s="84"/>
      <c r="R337" s="84"/>
      <c r="S337" s="84"/>
      <c r="T337" s="85"/>
      <c r="U337" s="38"/>
      <c r="V337" s="38"/>
      <c r="W337" s="38"/>
      <c r="X337" s="38"/>
      <c r="Y337" s="38"/>
      <c r="Z337" s="38"/>
      <c r="AA337" s="38"/>
      <c r="AB337" s="38"/>
      <c r="AC337" s="38"/>
      <c r="AD337" s="38"/>
      <c r="AE337" s="38"/>
      <c r="AT337" s="17" t="s">
        <v>166</v>
      </c>
      <c r="AU337" s="17" t="s">
        <v>83</v>
      </c>
    </row>
    <row r="338" s="2" customFormat="1">
      <c r="A338" s="38"/>
      <c r="B338" s="39"/>
      <c r="C338" s="40"/>
      <c r="D338" s="230" t="s">
        <v>168</v>
      </c>
      <c r="E338" s="40"/>
      <c r="F338" s="231" t="s">
        <v>1225</v>
      </c>
      <c r="G338" s="40"/>
      <c r="H338" s="40"/>
      <c r="I338" s="227"/>
      <c r="J338" s="40"/>
      <c r="K338" s="40"/>
      <c r="L338" s="44"/>
      <c r="M338" s="228"/>
      <c r="N338" s="229"/>
      <c r="O338" s="84"/>
      <c r="P338" s="84"/>
      <c r="Q338" s="84"/>
      <c r="R338" s="84"/>
      <c r="S338" s="84"/>
      <c r="T338" s="85"/>
      <c r="U338" s="38"/>
      <c r="V338" s="38"/>
      <c r="W338" s="38"/>
      <c r="X338" s="38"/>
      <c r="Y338" s="38"/>
      <c r="Z338" s="38"/>
      <c r="AA338" s="38"/>
      <c r="AB338" s="38"/>
      <c r="AC338" s="38"/>
      <c r="AD338" s="38"/>
      <c r="AE338" s="38"/>
      <c r="AT338" s="17" t="s">
        <v>168</v>
      </c>
      <c r="AU338" s="17" t="s">
        <v>83</v>
      </c>
    </row>
    <row r="339" s="2" customFormat="1" ht="16.5" customHeight="1">
      <c r="A339" s="38"/>
      <c r="B339" s="39"/>
      <c r="C339" s="247" t="s">
        <v>502</v>
      </c>
      <c r="D339" s="247" t="s">
        <v>434</v>
      </c>
      <c r="E339" s="248" t="s">
        <v>330</v>
      </c>
      <c r="F339" s="249" t="s">
        <v>1226</v>
      </c>
      <c r="G339" s="250" t="s">
        <v>338</v>
      </c>
      <c r="H339" s="251">
        <v>1</v>
      </c>
      <c r="I339" s="252"/>
      <c r="J339" s="253">
        <f>ROUND(I339*H339,2)</f>
        <v>0</v>
      </c>
      <c r="K339" s="249" t="s">
        <v>19</v>
      </c>
      <c r="L339" s="254"/>
      <c r="M339" s="255" t="s">
        <v>19</v>
      </c>
      <c r="N339" s="256" t="s">
        <v>44</v>
      </c>
      <c r="O339" s="84"/>
      <c r="P339" s="221">
        <f>O339*H339</f>
        <v>0</v>
      </c>
      <c r="Q339" s="221">
        <v>0</v>
      </c>
      <c r="R339" s="221">
        <f>Q339*H339</f>
        <v>0</v>
      </c>
      <c r="S339" s="221">
        <v>0</v>
      </c>
      <c r="T339" s="222">
        <f>S339*H339</f>
        <v>0</v>
      </c>
      <c r="U339" s="38"/>
      <c r="V339" s="38"/>
      <c r="W339" s="38"/>
      <c r="X339" s="38"/>
      <c r="Y339" s="38"/>
      <c r="Z339" s="38"/>
      <c r="AA339" s="38"/>
      <c r="AB339" s="38"/>
      <c r="AC339" s="38"/>
      <c r="AD339" s="38"/>
      <c r="AE339" s="38"/>
      <c r="AR339" s="223" t="s">
        <v>219</v>
      </c>
      <c r="AT339" s="223" t="s">
        <v>434</v>
      </c>
      <c r="AU339" s="223" t="s">
        <v>83</v>
      </c>
      <c r="AY339" s="17" t="s">
        <v>159</v>
      </c>
      <c r="BE339" s="224">
        <f>IF(N339="základní",J339,0)</f>
        <v>0</v>
      </c>
      <c r="BF339" s="224">
        <f>IF(N339="snížená",J339,0)</f>
        <v>0</v>
      </c>
      <c r="BG339" s="224">
        <f>IF(N339="zákl. přenesená",J339,0)</f>
        <v>0</v>
      </c>
      <c r="BH339" s="224">
        <f>IF(N339="sníž. přenesená",J339,0)</f>
        <v>0</v>
      </c>
      <c r="BI339" s="224">
        <f>IF(N339="nulová",J339,0)</f>
        <v>0</v>
      </c>
      <c r="BJ339" s="17" t="s">
        <v>81</v>
      </c>
      <c r="BK339" s="224">
        <f>ROUND(I339*H339,2)</f>
        <v>0</v>
      </c>
      <c r="BL339" s="17" t="s">
        <v>115</v>
      </c>
      <c r="BM339" s="223" t="s">
        <v>1227</v>
      </c>
    </row>
    <row r="340" s="2" customFormat="1">
      <c r="A340" s="38"/>
      <c r="B340" s="39"/>
      <c r="C340" s="40"/>
      <c r="D340" s="225" t="s">
        <v>166</v>
      </c>
      <c r="E340" s="40"/>
      <c r="F340" s="226" t="s">
        <v>1228</v>
      </c>
      <c r="G340" s="40"/>
      <c r="H340" s="40"/>
      <c r="I340" s="227"/>
      <c r="J340" s="40"/>
      <c r="K340" s="40"/>
      <c r="L340" s="44"/>
      <c r="M340" s="228"/>
      <c r="N340" s="229"/>
      <c r="O340" s="84"/>
      <c r="P340" s="84"/>
      <c r="Q340" s="84"/>
      <c r="R340" s="84"/>
      <c r="S340" s="84"/>
      <c r="T340" s="85"/>
      <c r="U340" s="38"/>
      <c r="V340" s="38"/>
      <c r="W340" s="38"/>
      <c r="X340" s="38"/>
      <c r="Y340" s="38"/>
      <c r="Z340" s="38"/>
      <c r="AA340" s="38"/>
      <c r="AB340" s="38"/>
      <c r="AC340" s="38"/>
      <c r="AD340" s="38"/>
      <c r="AE340" s="38"/>
      <c r="AT340" s="17" t="s">
        <v>166</v>
      </c>
      <c r="AU340" s="17" t="s">
        <v>83</v>
      </c>
    </row>
    <row r="341" s="2" customFormat="1" ht="16.5" customHeight="1">
      <c r="A341" s="38"/>
      <c r="B341" s="39"/>
      <c r="C341" s="212" t="s">
        <v>494</v>
      </c>
      <c r="D341" s="212" t="s">
        <v>160</v>
      </c>
      <c r="E341" s="213" t="s">
        <v>598</v>
      </c>
      <c r="F341" s="214" t="s">
        <v>599</v>
      </c>
      <c r="G341" s="215" t="s">
        <v>299</v>
      </c>
      <c r="H341" s="216">
        <v>204.69999999999999</v>
      </c>
      <c r="I341" s="217"/>
      <c r="J341" s="218">
        <f>ROUND(I341*H341,2)</f>
        <v>0</v>
      </c>
      <c r="K341" s="214" t="s">
        <v>164</v>
      </c>
      <c r="L341" s="44"/>
      <c r="M341" s="219" t="s">
        <v>19</v>
      </c>
      <c r="N341" s="220" t="s">
        <v>44</v>
      </c>
      <c r="O341" s="84"/>
      <c r="P341" s="221">
        <f>O341*H341</f>
        <v>0</v>
      </c>
      <c r="Q341" s="221">
        <v>7.3499999999999998E-05</v>
      </c>
      <c r="R341" s="221">
        <f>Q341*H341</f>
        <v>0.015045449999999998</v>
      </c>
      <c r="S341" s="221">
        <v>0</v>
      </c>
      <c r="T341" s="222">
        <f>S341*H341</f>
        <v>0</v>
      </c>
      <c r="U341" s="38"/>
      <c r="V341" s="38"/>
      <c r="W341" s="38"/>
      <c r="X341" s="38"/>
      <c r="Y341" s="38"/>
      <c r="Z341" s="38"/>
      <c r="AA341" s="38"/>
      <c r="AB341" s="38"/>
      <c r="AC341" s="38"/>
      <c r="AD341" s="38"/>
      <c r="AE341" s="38"/>
      <c r="AR341" s="223" t="s">
        <v>115</v>
      </c>
      <c r="AT341" s="223" t="s">
        <v>160</v>
      </c>
      <c r="AU341" s="223" t="s">
        <v>83</v>
      </c>
      <c r="AY341" s="17" t="s">
        <v>159</v>
      </c>
      <c r="BE341" s="224">
        <f>IF(N341="základní",J341,0)</f>
        <v>0</v>
      </c>
      <c r="BF341" s="224">
        <f>IF(N341="snížená",J341,0)</f>
        <v>0</v>
      </c>
      <c r="BG341" s="224">
        <f>IF(N341="zákl. přenesená",J341,0)</f>
        <v>0</v>
      </c>
      <c r="BH341" s="224">
        <f>IF(N341="sníž. přenesená",J341,0)</f>
        <v>0</v>
      </c>
      <c r="BI341" s="224">
        <f>IF(N341="nulová",J341,0)</f>
        <v>0</v>
      </c>
      <c r="BJ341" s="17" t="s">
        <v>81</v>
      </c>
      <c r="BK341" s="224">
        <f>ROUND(I341*H341,2)</f>
        <v>0</v>
      </c>
      <c r="BL341" s="17" t="s">
        <v>115</v>
      </c>
      <c r="BM341" s="223" t="s">
        <v>1229</v>
      </c>
    </row>
    <row r="342" s="2" customFormat="1">
      <c r="A342" s="38"/>
      <c r="B342" s="39"/>
      <c r="C342" s="40"/>
      <c r="D342" s="225" t="s">
        <v>166</v>
      </c>
      <c r="E342" s="40"/>
      <c r="F342" s="226" t="s">
        <v>601</v>
      </c>
      <c r="G342" s="40"/>
      <c r="H342" s="40"/>
      <c r="I342" s="227"/>
      <c r="J342" s="40"/>
      <c r="K342" s="40"/>
      <c r="L342" s="44"/>
      <c r="M342" s="228"/>
      <c r="N342" s="229"/>
      <c r="O342" s="84"/>
      <c r="P342" s="84"/>
      <c r="Q342" s="84"/>
      <c r="R342" s="84"/>
      <c r="S342" s="84"/>
      <c r="T342" s="85"/>
      <c r="U342" s="38"/>
      <c r="V342" s="38"/>
      <c r="W342" s="38"/>
      <c r="X342" s="38"/>
      <c r="Y342" s="38"/>
      <c r="Z342" s="38"/>
      <c r="AA342" s="38"/>
      <c r="AB342" s="38"/>
      <c r="AC342" s="38"/>
      <c r="AD342" s="38"/>
      <c r="AE342" s="38"/>
      <c r="AT342" s="17" t="s">
        <v>166</v>
      </c>
      <c r="AU342" s="17" t="s">
        <v>83</v>
      </c>
    </row>
    <row r="343" s="2" customFormat="1">
      <c r="A343" s="38"/>
      <c r="B343" s="39"/>
      <c r="C343" s="40"/>
      <c r="D343" s="230" t="s">
        <v>168</v>
      </c>
      <c r="E343" s="40"/>
      <c r="F343" s="231" t="s">
        <v>602</v>
      </c>
      <c r="G343" s="40"/>
      <c r="H343" s="40"/>
      <c r="I343" s="227"/>
      <c r="J343" s="40"/>
      <c r="K343" s="40"/>
      <c r="L343" s="44"/>
      <c r="M343" s="228"/>
      <c r="N343" s="229"/>
      <c r="O343" s="84"/>
      <c r="P343" s="84"/>
      <c r="Q343" s="84"/>
      <c r="R343" s="84"/>
      <c r="S343" s="84"/>
      <c r="T343" s="85"/>
      <c r="U343" s="38"/>
      <c r="V343" s="38"/>
      <c r="W343" s="38"/>
      <c r="X343" s="38"/>
      <c r="Y343" s="38"/>
      <c r="Z343" s="38"/>
      <c r="AA343" s="38"/>
      <c r="AB343" s="38"/>
      <c r="AC343" s="38"/>
      <c r="AD343" s="38"/>
      <c r="AE343" s="38"/>
      <c r="AT343" s="17" t="s">
        <v>168</v>
      </c>
      <c r="AU343" s="17" t="s">
        <v>83</v>
      </c>
    </row>
    <row r="344" s="2" customFormat="1" ht="16.5" customHeight="1">
      <c r="A344" s="38"/>
      <c r="B344" s="39"/>
      <c r="C344" s="212" t="s">
        <v>523</v>
      </c>
      <c r="D344" s="212" t="s">
        <v>160</v>
      </c>
      <c r="E344" s="213" t="s">
        <v>1230</v>
      </c>
      <c r="F344" s="214" t="s">
        <v>1231</v>
      </c>
      <c r="G344" s="215" t="s">
        <v>299</v>
      </c>
      <c r="H344" s="216">
        <v>25</v>
      </c>
      <c r="I344" s="217"/>
      <c r="J344" s="218">
        <f>ROUND(I344*H344,2)</f>
        <v>0</v>
      </c>
      <c r="K344" s="214" t="s">
        <v>164</v>
      </c>
      <c r="L344" s="44"/>
      <c r="M344" s="219" t="s">
        <v>19</v>
      </c>
      <c r="N344" s="220" t="s">
        <v>44</v>
      </c>
      <c r="O344" s="84"/>
      <c r="P344" s="221">
        <f>O344*H344</f>
        <v>0</v>
      </c>
      <c r="Q344" s="221">
        <v>0.16370599999999999</v>
      </c>
      <c r="R344" s="221">
        <f>Q344*H344</f>
        <v>4.0926499999999999</v>
      </c>
      <c r="S344" s="221">
        <v>0</v>
      </c>
      <c r="T344" s="222">
        <f>S344*H344</f>
        <v>0</v>
      </c>
      <c r="U344" s="38"/>
      <c r="V344" s="38"/>
      <c r="W344" s="38"/>
      <c r="X344" s="38"/>
      <c r="Y344" s="38"/>
      <c r="Z344" s="38"/>
      <c r="AA344" s="38"/>
      <c r="AB344" s="38"/>
      <c r="AC344" s="38"/>
      <c r="AD344" s="38"/>
      <c r="AE344" s="38"/>
      <c r="AR344" s="223" t="s">
        <v>115</v>
      </c>
      <c r="AT344" s="223" t="s">
        <v>160</v>
      </c>
      <c r="AU344" s="223" t="s">
        <v>83</v>
      </c>
      <c r="AY344" s="17" t="s">
        <v>159</v>
      </c>
      <c r="BE344" s="224">
        <f>IF(N344="základní",J344,0)</f>
        <v>0</v>
      </c>
      <c r="BF344" s="224">
        <f>IF(N344="snížená",J344,0)</f>
        <v>0</v>
      </c>
      <c r="BG344" s="224">
        <f>IF(N344="zákl. přenesená",J344,0)</f>
        <v>0</v>
      </c>
      <c r="BH344" s="224">
        <f>IF(N344="sníž. přenesená",J344,0)</f>
        <v>0</v>
      </c>
      <c r="BI344" s="224">
        <f>IF(N344="nulová",J344,0)</f>
        <v>0</v>
      </c>
      <c r="BJ344" s="17" t="s">
        <v>81</v>
      </c>
      <c r="BK344" s="224">
        <f>ROUND(I344*H344,2)</f>
        <v>0</v>
      </c>
      <c r="BL344" s="17" t="s">
        <v>115</v>
      </c>
      <c r="BM344" s="223" t="s">
        <v>1232</v>
      </c>
    </row>
    <row r="345" s="2" customFormat="1">
      <c r="A345" s="38"/>
      <c r="B345" s="39"/>
      <c r="C345" s="40"/>
      <c r="D345" s="225" t="s">
        <v>166</v>
      </c>
      <c r="E345" s="40"/>
      <c r="F345" s="226" t="s">
        <v>1233</v>
      </c>
      <c r="G345" s="40"/>
      <c r="H345" s="40"/>
      <c r="I345" s="227"/>
      <c r="J345" s="40"/>
      <c r="K345" s="40"/>
      <c r="L345" s="44"/>
      <c r="M345" s="228"/>
      <c r="N345" s="229"/>
      <c r="O345" s="84"/>
      <c r="P345" s="84"/>
      <c r="Q345" s="84"/>
      <c r="R345" s="84"/>
      <c r="S345" s="84"/>
      <c r="T345" s="85"/>
      <c r="U345" s="38"/>
      <c r="V345" s="38"/>
      <c r="W345" s="38"/>
      <c r="X345" s="38"/>
      <c r="Y345" s="38"/>
      <c r="Z345" s="38"/>
      <c r="AA345" s="38"/>
      <c r="AB345" s="38"/>
      <c r="AC345" s="38"/>
      <c r="AD345" s="38"/>
      <c r="AE345" s="38"/>
      <c r="AT345" s="17" t="s">
        <v>166</v>
      </c>
      <c r="AU345" s="17" t="s">
        <v>83</v>
      </c>
    </row>
    <row r="346" s="2" customFormat="1">
      <c r="A346" s="38"/>
      <c r="B346" s="39"/>
      <c r="C346" s="40"/>
      <c r="D346" s="230" t="s">
        <v>168</v>
      </c>
      <c r="E346" s="40"/>
      <c r="F346" s="231" t="s">
        <v>1234</v>
      </c>
      <c r="G346" s="40"/>
      <c r="H346" s="40"/>
      <c r="I346" s="227"/>
      <c r="J346" s="40"/>
      <c r="K346" s="40"/>
      <c r="L346" s="44"/>
      <c r="M346" s="228"/>
      <c r="N346" s="229"/>
      <c r="O346" s="84"/>
      <c r="P346" s="84"/>
      <c r="Q346" s="84"/>
      <c r="R346" s="84"/>
      <c r="S346" s="84"/>
      <c r="T346" s="85"/>
      <c r="U346" s="38"/>
      <c r="V346" s="38"/>
      <c r="W346" s="38"/>
      <c r="X346" s="38"/>
      <c r="Y346" s="38"/>
      <c r="Z346" s="38"/>
      <c r="AA346" s="38"/>
      <c r="AB346" s="38"/>
      <c r="AC346" s="38"/>
      <c r="AD346" s="38"/>
      <c r="AE346" s="38"/>
      <c r="AT346" s="17" t="s">
        <v>168</v>
      </c>
      <c r="AU346" s="17" t="s">
        <v>83</v>
      </c>
    </row>
    <row r="347" s="2" customFormat="1" ht="16.5" customHeight="1">
      <c r="A347" s="38"/>
      <c r="B347" s="39"/>
      <c r="C347" s="247" t="s">
        <v>529</v>
      </c>
      <c r="D347" s="247" t="s">
        <v>434</v>
      </c>
      <c r="E347" s="248" t="s">
        <v>1235</v>
      </c>
      <c r="F347" s="249" t="s">
        <v>1236</v>
      </c>
      <c r="G347" s="250" t="s">
        <v>338</v>
      </c>
      <c r="H347" s="251">
        <v>76</v>
      </c>
      <c r="I347" s="252"/>
      <c r="J347" s="253">
        <f>ROUND(I347*H347,2)</f>
        <v>0</v>
      </c>
      <c r="K347" s="249" t="s">
        <v>164</v>
      </c>
      <c r="L347" s="254"/>
      <c r="M347" s="255" t="s">
        <v>19</v>
      </c>
      <c r="N347" s="256" t="s">
        <v>44</v>
      </c>
      <c r="O347" s="84"/>
      <c r="P347" s="221">
        <f>O347*H347</f>
        <v>0</v>
      </c>
      <c r="Q347" s="221">
        <v>0.045999999999999999</v>
      </c>
      <c r="R347" s="221">
        <f>Q347*H347</f>
        <v>3.496</v>
      </c>
      <c r="S347" s="221">
        <v>0</v>
      </c>
      <c r="T347" s="222">
        <f>S347*H347</f>
        <v>0</v>
      </c>
      <c r="U347" s="38"/>
      <c r="V347" s="38"/>
      <c r="W347" s="38"/>
      <c r="X347" s="38"/>
      <c r="Y347" s="38"/>
      <c r="Z347" s="38"/>
      <c r="AA347" s="38"/>
      <c r="AB347" s="38"/>
      <c r="AC347" s="38"/>
      <c r="AD347" s="38"/>
      <c r="AE347" s="38"/>
      <c r="AR347" s="223" t="s">
        <v>219</v>
      </c>
      <c r="AT347" s="223" t="s">
        <v>434</v>
      </c>
      <c r="AU347" s="223" t="s">
        <v>83</v>
      </c>
      <c r="AY347" s="17" t="s">
        <v>159</v>
      </c>
      <c r="BE347" s="224">
        <f>IF(N347="základní",J347,0)</f>
        <v>0</v>
      </c>
      <c r="BF347" s="224">
        <f>IF(N347="snížená",J347,0)</f>
        <v>0</v>
      </c>
      <c r="BG347" s="224">
        <f>IF(N347="zákl. přenesená",J347,0)</f>
        <v>0</v>
      </c>
      <c r="BH347" s="224">
        <f>IF(N347="sníž. přenesená",J347,0)</f>
        <v>0</v>
      </c>
      <c r="BI347" s="224">
        <f>IF(N347="nulová",J347,0)</f>
        <v>0</v>
      </c>
      <c r="BJ347" s="17" t="s">
        <v>81</v>
      </c>
      <c r="BK347" s="224">
        <f>ROUND(I347*H347,2)</f>
        <v>0</v>
      </c>
      <c r="BL347" s="17" t="s">
        <v>115</v>
      </c>
      <c r="BM347" s="223" t="s">
        <v>1237</v>
      </c>
    </row>
    <row r="348" s="2" customFormat="1">
      <c r="A348" s="38"/>
      <c r="B348" s="39"/>
      <c r="C348" s="40"/>
      <c r="D348" s="225" t="s">
        <v>166</v>
      </c>
      <c r="E348" s="40"/>
      <c r="F348" s="226" t="s">
        <v>1236</v>
      </c>
      <c r="G348" s="40"/>
      <c r="H348" s="40"/>
      <c r="I348" s="227"/>
      <c r="J348" s="40"/>
      <c r="K348" s="40"/>
      <c r="L348" s="44"/>
      <c r="M348" s="228"/>
      <c r="N348" s="229"/>
      <c r="O348" s="84"/>
      <c r="P348" s="84"/>
      <c r="Q348" s="84"/>
      <c r="R348" s="84"/>
      <c r="S348" s="84"/>
      <c r="T348" s="85"/>
      <c r="U348" s="38"/>
      <c r="V348" s="38"/>
      <c r="W348" s="38"/>
      <c r="X348" s="38"/>
      <c r="Y348" s="38"/>
      <c r="Z348" s="38"/>
      <c r="AA348" s="38"/>
      <c r="AB348" s="38"/>
      <c r="AC348" s="38"/>
      <c r="AD348" s="38"/>
      <c r="AE348" s="38"/>
      <c r="AT348" s="17" t="s">
        <v>166</v>
      </c>
      <c r="AU348" s="17" t="s">
        <v>83</v>
      </c>
    </row>
    <row r="349" s="2" customFormat="1" ht="21.75" customHeight="1">
      <c r="A349" s="38"/>
      <c r="B349" s="39"/>
      <c r="C349" s="212" t="s">
        <v>1238</v>
      </c>
      <c r="D349" s="212" t="s">
        <v>160</v>
      </c>
      <c r="E349" s="213" t="s">
        <v>1239</v>
      </c>
      <c r="F349" s="214" t="s">
        <v>1240</v>
      </c>
      <c r="G349" s="215" t="s">
        <v>338</v>
      </c>
      <c r="H349" s="216">
        <v>1</v>
      </c>
      <c r="I349" s="217"/>
      <c r="J349" s="218">
        <f>ROUND(I349*H349,2)</f>
        <v>0</v>
      </c>
      <c r="K349" s="214" t="s">
        <v>164</v>
      </c>
      <c r="L349" s="44"/>
      <c r="M349" s="219" t="s">
        <v>19</v>
      </c>
      <c r="N349" s="220" t="s">
        <v>44</v>
      </c>
      <c r="O349" s="84"/>
      <c r="P349" s="221">
        <f>O349*H349</f>
        <v>0</v>
      </c>
      <c r="Q349" s="221">
        <v>0.089999999999999997</v>
      </c>
      <c r="R349" s="221">
        <f>Q349*H349</f>
        <v>0.089999999999999997</v>
      </c>
      <c r="S349" s="221">
        <v>0</v>
      </c>
      <c r="T349" s="222">
        <f>S349*H349</f>
        <v>0</v>
      </c>
      <c r="U349" s="38"/>
      <c r="V349" s="38"/>
      <c r="W349" s="38"/>
      <c r="X349" s="38"/>
      <c r="Y349" s="38"/>
      <c r="Z349" s="38"/>
      <c r="AA349" s="38"/>
      <c r="AB349" s="38"/>
      <c r="AC349" s="38"/>
      <c r="AD349" s="38"/>
      <c r="AE349" s="38"/>
      <c r="AR349" s="223" t="s">
        <v>115</v>
      </c>
      <c r="AT349" s="223" t="s">
        <v>160</v>
      </c>
      <c r="AU349" s="223" t="s">
        <v>83</v>
      </c>
      <c r="AY349" s="17" t="s">
        <v>159</v>
      </c>
      <c r="BE349" s="224">
        <f>IF(N349="základní",J349,0)</f>
        <v>0</v>
      </c>
      <c r="BF349" s="224">
        <f>IF(N349="snížená",J349,0)</f>
        <v>0</v>
      </c>
      <c r="BG349" s="224">
        <f>IF(N349="zákl. přenesená",J349,0)</f>
        <v>0</v>
      </c>
      <c r="BH349" s="224">
        <f>IF(N349="sníž. přenesená",J349,0)</f>
        <v>0</v>
      </c>
      <c r="BI349" s="224">
        <f>IF(N349="nulová",J349,0)</f>
        <v>0</v>
      </c>
      <c r="BJ349" s="17" t="s">
        <v>81</v>
      </c>
      <c r="BK349" s="224">
        <f>ROUND(I349*H349,2)</f>
        <v>0</v>
      </c>
      <c r="BL349" s="17" t="s">
        <v>115</v>
      </c>
      <c r="BM349" s="223" t="s">
        <v>1241</v>
      </c>
    </row>
    <row r="350" s="2" customFormat="1">
      <c r="A350" s="38"/>
      <c r="B350" s="39"/>
      <c r="C350" s="40"/>
      <c r="D350" s="225" t="s">
        <v>166</v>
      </c>
      <c r="E350" s="40"/>
      <c r="F350" s="226" t="s">
        <v>1242</v>
      </c>
      <c r="G350" s="40"/>
      <c r="H350" s="40"/>
      <c r="I350" s="227"/>
      <c r="J350" s="40"/>
      <c r="K350" s="40"/>
      <c r="L350" s="44"/>
      <c r="M350" s="228"/>
      <c r="N350" s="229"/>
      <c r="O350" s="84"/>
      <c r="P350" s="84"/>
      <c r="Q350" s="84"/>
      <c r="R350" s="84"/>
      <c r="S350" s="84"/>
      <c r="T350" s="85"/>
      <c r="U350" s="38"/>
      <c r="V350" s="38"/>
      <c r="W350" s="38"/>
      <c r="X350" s="38"/>
      <c r="Y350" s="38"/>
      <c r="Z350" s="38"/>
      <c r="AA350" s="38"/>
      <c r="AB350" s="38"/>
      <c r="AC350" s="38"/>
      <c r="AD350" s="38"/>
      <c r="AE350" s="38"/>
      <c r="AT350" s="17" t="s">
        <v>166</v>
      </c>
      <c r="AU350" s="17" t="s">
        <v>83</v>
      </c>
    </row>
    <row r="351" s="2" customFormat="1">
      <c r="A351" s="38"/>
      <c r="B351" s="39"/>
      <c r="C351" s="40"/>
      <c r="D351" s="230" t="s">
        <v>168</v>
      </c>
      <c r="E351" s="40"/>
      <c r="F351" s="231" t="s">
        <v>1243</v>
      </c>
      <c r="G351" s="40"/>
      <c r="H351" s="40"/>
      <c r="I351" s="227"/>
      <c r="J351" s="40"/>
      <c r="K351" s="40"/>
      <c r="L351" s="44"/>
      <c r="M351" s="228"/>
      <c r="N351" s="229"/>
      <c r="O351" s="84"/>
      <c r="P351" s="84"/>
      <c r="Q351" s="84"/>
      <c r="R351" s="84"/>
      <c r="S351" s="84"/>
      <c r="T351" s="85"/>
      <c r="U351" s="38"/>
      <c r="V351" s="38"/>
      <c r="W351" s="38"/>
      <c r="X351" s="38"/>
      <c r="Y351" s="38"/>
      <c r="Z351" s="38"/>
      <c r="AA351" s="38"/>
      <c r="AB351" s="38"/>
      <c r="AC351" s="38"/>
      <c r="AD351" s="38"/>
      <c r="AE351" s="38"/>
      <c r="AT351" s="17" t="s">
        <v>168</v>
      </c>
      <c r="AU351" s="17" t="s">
        <v>83</v>
      </c>
    </row>
    <row r="352" s="2" customFormat="1" ht="16.5" customHeight="1">
      <c r="A352" s="38"/>
      <c r="B352" s="39"/>
      <c r="C352" s="247" t="s">
        <v>1244</v>
      </c>
      <c r="D352" s="247" t="s">
        <v>434</v>
      </c>
      <c r="E352" s="248" t="s">
        <v>1245</v>
      </c>
      <c r="F352" s="249" t="s">
        <v>1246</v>
      </c>
      <c r="G352" s="250" t="s">
        <v>338</v>
      </c>
      <c r="H352" s="251">
        <v>1</v>
      </c>
      <c r="I352" s="252"/>
      <c r="J352" s="253">
        <f>ROUND(I352*H352,2)</f>
        <v>0</v>
      </c>
      <c r="K352" s="249" t="s">
        <v>164</v>
      </c>
      <c r="L352" s="254"/>
      <c r="M352" s="255" t="s">
        <v>19</v>
      </c>
      <c r="N352" s="256" t="s">
        <v>44</v>
      </c>
      <c r="O352" s="84"/>
      <c r="P352" s="221">
        <f>O352*H352</f>
        <v>0</v>
      </c>
      <c r="Q352" s="221">
        <v>0.021999999999999999</v>
      </c>
      <c r="R352" s="221">
        <f>Q352*H352</f>
        <v>0.021999999999999999</v>
      </c>
      <c r="S352" s="221">
        <v>0</v>
      </c>
      <c r="T352" s="222">
        <f>S352*H352</f>
        <v>0</v>
      </c>
      <c r="U352" s="38"/>
      <c r="V352" s="38"/>
      <c r="W352" s="38"/>
      <c r="X352" s="38"/>
      <c r="Y352" s="38"/>
      <c r="Z352" s="38"/>
      <c r="AA352" s="38"/>
      <c r="AB352" s="38"/>
      <c r="AC352" s="38"/>
      <c r="AD352" s="38"/>
      <c r="AE352" s="38"/>
      <c r="AR352" s="223" t="s">
        <v>219</v>
      </c>
      <c r="AT352" s="223" t="s">
        <v>434</v>
      </c>
      <c r="AU352" s="223" t="s">
        <v>83</v>
      </c>
      <c r="AY352" s="17" t="s">
        <v>159</v>
      </c>
      <c r="BE352" s="224">
        <f>IF(N352="základní",J352,0)</f>
        <v>0</v>
      </c>
      <c r="BF352" s="224">
        <f>IF(N352="snížená",J352,0)</f>
        <v>0</v>
      </c>
      <c r="BG352" s="224">
        <f>IF(N352="zákl. přenesená",J352,0)</f>
        <v>0</v>
      </c>
      <c r="BH352" s="224">
        <f>IF(N352="sníž. přenesená",J352,0)</f>
        <v>0</v>
      </c>
      <c r="BI352" s="224">
        <f>IF(N352="nulová",J352,0)</f>
        <v>0</v>
      </c>
      <c r="BJ352" s="17" t="s">
        <v>81</v>
      </c>
      <c r="BK352" s="224">
        <f>ROUND(I352*H352,2)</f>
        <v>0</v>
      </c>
      <c r="BL352" s="17" t="s">
        <v>115</v>
      </c>
      <c r="BM352" s="223" t="s">
        <v>1247</v>
      </c>
    </row>
    <row r="353" s="2" customFormat="1">
      <c r="A353" s="38"/>
      <c r="B353" s="39"/>
      <c r="C353" s="40"/>
      <c r="D353" s="225" t="s">
        <v>166</v>
      </c>
      <c r="E353" s="40"/>
      <c r="F353" s="226" t="s">
        <v>1246</v>
      </c>
      <c r="G353" s="40"/>
      <c r="H353" s="40"/>
      <c r="I353" s="227"/>
      <c r="J353" s="40"/>
      <c r="K353" s="40"/>
      <c r="L353" s="44"/>
      <c r="M353" s="228"/>
      <c r="N353" s="229"/>
      <c r="O353" s="84"/>
      <c r="P353" s="84"/>
      <c r="Q353" s="84"/>
      <c r="R353" s="84"/>
      <c r="S353" s="84"/>
      <c r="T353" s="85"/>
      <c r="U353" s="38"/>
      <c r="V353" s="38"/>
      <c r="W353" s="38"/>
      <c r="X353" s="38"/>
      <c r="Y353" s="38"/>
      <c r="Z353" s="38"/>
      <c r="AA353" s="38"/>
      <c r="AB353" s="38"/>
      <c r="AC353" s="38"/>
      <c r="AD353" s="38"/>
      <c r="AE353" s="38"/>
      <c r="AT353" s="17" t="s">
        <v>166</v>
      </c>
      <c r="AU353" s="17" t="s">
        <v>83</v>
      </c>
    </row>
    <row r="354" s="2" customFormat="1" ht="16.5" customHeight="1">
      <c r="A354" s="38"/>
      <c r="B354" s="39"/>
      <c r="C354" s="212" t="s">
        <v>1248</v>
      </c>
      <c r="D354" s="212" t="s">
        <v>160</v>
      </c>
      <c r="E354" s="213" t="s">
        <v>548</v>
      </c>
      <c r="F354" s="214" t="s">
        <v>549</v>
      </c>
      <c r="G354" s="215" t="s">
        <v>338</v>
      </c>
      <c r="H354" s="216">
        <v>1</v>
      </c>
      <c r="I354" s="217"/>
      <c r="J354" s="218">
        <f>ROUND(I354*H354,2)</f>
        <v>0</v>
      </c>
      <c r="K354" s="214" t="s">
        <v>164</v>
      </c>
      <c r="L354" s="44"/>
      <c r="M354" s="219" t="s">
        <v>19</v>
      </c>
      <c r="N354" s="220" t="s">
        <v>44</v>
      </c>
      <c r="O354" s="84"/>
      <c r="P354" s="221">
        <f>O354*H354</f>
        <v>0</v>
      </c>
      <c r="Q354" s="221">
        <v>0.088321944999999999</v>
      </c>
      <c r="R354" s="221">
        <f>Q354*H354</f>
        <v>0.088321944999999999</v>
      </c>
      <c r="S354" s="221">
        <v>0</v>
      </c>
      <c r="T354" s="222">
        <f>S354*H354</f>
        <v>0</v>
      </c>
      <c r="U354" s="38"/>
      <c r="V354" s="38"/>
      <c r="W354" s="38"/>
      <c r="X354" s="38"/>
      <c r="Y354" s="38"/>
      <c r="Z354" s="38"/>
      <c r="AA354" s="38"/>
      <c r="AB354" s="38"/>
      <c r="AC354" s="38"/>
      <c r="AD354" s="38"/>
      <c r="AE354" s="38"/>
      <c r="AR354" s="223" t="s">
        <v>115</v>
      </c>
      <c r="AT354" s="223" t="s">
        <v>160</v>
      </c>
      <c r="AU354" s="223" t="s">
        <v>83</v>
      </c>
      <c r="AY354" s="17" t="s">
        <v>159</v>
      </c>
      <c r="BE354" s="224">
        <f>IF(N354="základní",J354,0)</f>
        <v>0</v>
      </c>
      <c r="BF354" s="224">
        <f>IF(N354="snížená",J354,0)</f>
        <v>0</v>
      </c>
      <c r="BG354" s="224">
        <f>IF(N354="zákl. přenesená",J354,0)</f>
        <v>0</v>
      </c>
      <c r="BH354" s="224">
        <f>IF(N354="sníž. přenesená",J354,0)</f>
        <v>0</v>
      </c>
      <c r="BI354" s="224">
        <f>IF(N354="nulová",J354,0)</f>
        <v>0</v>
      </c>
      <c r="BJ354" s="17" t="s">
        <v>81</v>
      </c>
      <c r="BK354" s="224">
        <f>ROUND(I354*H354,2)</f>
        <v>0</v>
      </c>
      <c r="BL354" s="17" t="s">
        <v>115</v>
      </c>
      <c r="BM354" s="223" t="s">
        <v>1249</v>
      </c>
    </row>
    <row r="355" s="2" customFormat="1">
      <c r="A355" s="38"/>
      <c r="B355" s="39"/>
      <c r="C355" s="40"/>
      <c r="D355" s="225" t="s">
        <v>166</v>
      </c>
      <c r="E355" s="40"/>
      <c r="F355" s="226" t="s">
        <v>551</v>
      </c>
      <c r="G355" s="40"/>
      <c r="H355" s="40"/>
      <c r="I355" s="227"/>
      <c r="J355" s="40"/>
      <c r="K355" s="40"/>
      <c r="L355" s="44"/>
      <c r="M355" s="228"/>
      <c r="N355" s="229"/>
      <c r="O355" s="84"/>
      <c r="P355" s="84"/>
      <c r="Q355" s="84"/>
      <c r="R355" s="84"/>
      <c r="S355" s="84"/>
      <c r="T355" s="85"/>
      <c r="U355" s="38"/>
      <c r="V355" s="38"/>
      <c r="W355" s="38"/>
      <c r="X355" s="38"/>
      <c r="Y355" s="38"/>
      <c r="Z355" s="38"/>
      <c r="AA355" s="38"/>
      <c r="AB355" s="38"/>
      <c r="AC355" s="38"/>
      <c r="AD355" s="38"/>
      <c r="AE355" s="38"/>
      <c r="AT355" s="17" t="s">
        <v>166</v>
      </c>
      <c r="AU355" s="17" t="s">
        <v>83</v>
      </c>
    </row>
    <row r="356" s="2" customFormat="1">
      <c r="A356" s="38"/>
      <c r="B356" s="39"/>
      <c r="C356" s="40"/>
      <c r="D356" s="230" t="s">
        <v>168</v>
      </c>
      <c r="E356" s="40"/>
      <c r="F356" s="231" t="s">
        <v>552</v>
      </c>
      <c r="G356" s="40"/>
      <c r="H356" s="40"/>
      <c r="I356" s="227"/>
      <c r="J356" s="40"/>
      <c r="K356" s="40"/>
      <c r="L356" s="44"/>
      <c r="M356" s="228"/>
      <c r="N356" s="229"/>
      <c r="O356" s="84"/>
      <c r="P356" s="84"/>
      <c r="Q356" s="84"/>
      <c r="R356" s="84"/>
      <c r="S356" s="84"/>
      <c r="T356" s="85"/>
      <c r="U356" s="38"/>
      <c r="V356" s="38"/>
      <c r="W356" s="38"/>
      <c r="X356" s="38"/>
      <c r="Y356" s="38"/>
      <c r="Z356" s="38"/>
      <c r="AA356" s="38"/>
      <c r="AB356" s="38"/>
      <c r="AC356" s="38"/>
      <c r="AD356" s="38"/>
      <c r="AE356" s="38"/>
      <c r="AT356" s="17" t="s">
        <v>168</v>
      </c>
      <c r="AU356" s="17" t="s">
        <v>83</v>
      </c>
    </row>
    <row r="357" s="2" customFormat="1" ht="16.5" customHeight="1">
      <c r="A357" s="38"/>
      <c r="B357" s="39"/>
      <c r="C357" s="212" t="s">
        <v>1250</v>
      </c>
      <c r="D357" s="212" t="s">
        <v>160</v>
      </c>
      <c r="E357" s="213" t="s">
        <v>1251</v>
      </c>
      <c r="F357" s="214" t="s">
        <v>1252</v>
      </c>
      <c r="G357" s="215" t="s">
        <v>338</v>
      </c>
      <c r="H357" s="216">
        <v>1</v>
      </c>
      <c r="I357" s="217"/>
      <c r="J357" s="218">
        <f>ROUND(I357*H357,2)</f>
        <v>0</v>
      </c>
      <c r="K357" s="214" t="s">
        <v>164</v>
      </c>
      <c r="L357" s="44"/>
      <c r="M357" s="219" t="s">
        <v>19</v>
      </c>
      <c r="N357" s="220" t="s">
        <v>44</v>
      </c>
      <c r="O357" s="84"/>
      <c r="P357" s="221">
        <f>O357*H357</f>
        <v>0</v>
      </c>
      <c r="Q357" s="221">
        <v>0.039273919999999997</v>
      </c>
      <c r="R357" s="221">
        <f>Q357*H357</f>
        <v>0.039273919999999997</v>
      </c>
      <c r="S357" s="221">
        <v>0</v>
      </c>
      <c r="T357" s="222">
        <f>S357*H357</f>
        <v>0</v>
      </c>
      <c r="U357" s="38"/>
      <c r="V357" s="38"/>
      <c r="W357" s="38"/>
      <c r="X357" s="38"/>
      <c r="Y357" s="38"/>
      <c r="Z357" s="38"/>
      <c r="AA357" s="38"/>
      <c r="AB357" s="38"/>
      <c r="AC357" s="38"/>
      <c r="AD357" s="38"/>
      <c r="AE357" s="38"/>
      <c r="AR357" s="223" t="s">
        <v>115</v>
      </c>
      <c r="AT357" s="223" t="s">
        <v>160</v>
      </c>
      <c r="AU357" s="223" t="s">
        <v>83</v>
      </c>
      <c r="AY357" s="17" t="s">
        <v>159</v>
      </c>
      <c r="BE357" s="224">
        <f>IF(N357="základní",J357,0)</f>
        <v>0</v>
      </c>
      <c r="BF357" s="224">
        <f>IF(N357="snížená",J357,0)</f>
        <v>0</v>
      </c>
      <c r="BG357" s="224">
        <f>IF(N357="zákl. přenesená",J357,0)</f>
        <v>0</v>
      </c>
      <c r="BH357" s="224">
        <f>IF(N357="sníž. přenesená",J357,0)</f>
        <v>0</v>
      </c>
      <c r="BI357" s="224">
        <f>IF(N357="nulová",J357,0)</f>
        <v>0</v>
      </c>
      <c r="BJ357" s="17" t="s">
        <v>81</v>
      </c>
      <c r="BK357" s="224">
        <f>ROUND(I357*H357,2)</f>
        <v>0</v>
      </c>
      <c r="BL357" s="17" t="s">
        <v>115</v>
      </c>
      <c r="BM357" s="223" t="s">
        <v>1253</v>
      </c>
    </row>
    <row r="358" s="2" customFormat="1">
      <c r="A358" s="38"/>
      <c r="B358" s="39"/>
      <c r="C358" s="40"/>
      <c r="D358" s="225" t="s">
        <v>166</v>
      </c>
      <c r="E358" s="40"/>
      <c r="F358" s="226" t="s">
        <v>1252</v>
      </c>
      <c r="G358" s="40"/>
      <c r="H358" s="40"/>
      <c r="I358" s="227"/>
      <c r="J358" s="40"/>
      <c r="K358" s="40"/>
      <c r="L358" s="44"/>
      <c r="M358" s="228"/>
      <c r="N358" s="229"/>
      <c r="O358" s="84"/>
      <c r="P358" s="84"/>
      <c r="Q358" s="84"/>
      <c r="R358" s="84"/>
      <c r="S358" s="84"/>
      <c r="T358" s="85"/>
      <c r="U358" s="38"/>
      <c r="V358" s="38"/>
      <c r="W358" s="38"/>
      <c r="X358" s="38"/>
      <c r="Y358" s="38"/>
      <c r="Z358" s="38"/>
      <c r="AA358" s="38"/>
      <c r="AB358" s="38"/>
      <c r="AC358" s="38"/>
      <c r="AD358" s="38"/>
      <c r="AE358" s="38"/>
      <c r="AT358" s="17" t="s">
        <v>166</v>
      </c>
      <c r="AU358" s="17" t="s">
        <v>83</v>
      </c>
    </row>
    <row r="359" s="2" customFormat="1">
      <c r="A359" s="38"/>
      <c r="B359" s="39"/>
      <c r="C359" s="40"/>
      <c r="D359" s="230" t="s">
        <v>168</v>
      </c>
      <c r="E359" s="40"/>
      <c r="F359" s="231" t="s">
        <v>1254</v>
      </c>
      <c r="G359" s="40"/>
      <c r="H359" s="40"/>
      <c r="I359" s="227"/>
      <c r="J359" s="40"/>
      <c r="K359" s="40"/>
      <c r="L359" s="44"/>
      <c r="M359" s="228"/>
      <c r="N359" s="229"/>
      <c r="O359" s="84"/>
      <c r="P359" s="84"/>
      <c r="Q359" s="84"/>
      <c r="R359" s="84"/>
      <c r="S359" s="84"/>
      <c r="T359" s="85"/>
      <c r="U359" s="38"/>
      <c r="V359" s="38"/>
      <c r="W359" s="38"/>
      <c r="X359" s="38"/>
      <c r="Y359" s="38"/>
      <c r="Z359" s="38"/>
      <c r="AA359" s="38"/>
      <c r="AB359" s="38"/>
      <c r="AC359" s="38"/>
      <c r="AD359" s="38"/>
      <c r="AE359" s="38"/>
      <c r="AT359" s="17" t="s">
        <v>168</v>
      </c>
      <c r="AU359" s="17" t="s">
        <v>83</v>
      </c>
    </row>
    <row r="360" s="2" customFormat="1" ht="16.5" customHeight="1">
      <c r="A360" s="38"/>
      <c r="B360" s="39"/>
      <c r="C360" s="247" t="s">
        <v>1255</v>
      </c>
      <c r="D360" s="247" t="s">
        <v>434</v>
      </c>
      <c r="E360" s="248" t="s">
        <v>1256</v>
      </c>
      <c r="F360" s="249" t="s">
        <v>1257</v>
      </c>
      <c r="G360" s="250" t="s">
        <v>338</v>
      </c>
      <c r="H360" s="251">
        <v>1</v>
      </c>
      <c r="I360" s="252"/>
      <c r="J360" s="253">
        <f>ROUND(I360*H360,2)</f>
        <v>0</v>
      </c>
      <c r="K360" s="249" t="s">
        <v>164</v>
      </c>
      <c r="L360" s="254"/>
      <c r="M360" s="255" t="s">
        <v>19</v>
      </c>
      <c r="N360" s="256" t="s">
        <v>44</v>
      </c>
      <c r="O360" s="84"/>
      <c r="P360" s="221">
        <f>O360*H360</f>
        <v>0</v>
      </c>
      <c r="Q360" s="221">
        <v>0.031</v>
      </c>
      <c r="R360" s="221">
        <f>Q360*H360</f>
        <v>0.031</v>
      </c>
      <c r="S360" s="221">
        <v>0</v>
      </c>
      <c r="T360" s="222">
        <f>S360*H360</f>
        <v>0</v>
      </c>
      <c r="U360" s="38"/>
      <c r="V360" s="38"/>
      <c r="W360" s="38"/>
      <c r="X360" s="38"/>
      <c r="Y360" s="38"/>
      <c r="Z360" s="38"/>
      <c r="AA360" s="38"/>
      <c r="AB360" s="38"/>
      <c r="AC360" s="38"/>
      <c r="AD360" s="38"/>
      <c r="AE360" s="38"/>
      <c r="AR360" s="223" t="s">
        <v>219</v>
      </c>
      <c r="AT360" s="223" t="s">
        <v>434</v>
      </c>
      <c r="AU360" s="223" t="s">
        <v>83</v>
      </c>
      <c r="AY360" s="17" t="s">
        <v>159</v>
      </c>
      <c r="BE360" s="224">
        <f>IF(N360="základní",J360,0)</f>
        <v>0</v>
      </c>
      <c r="BF360" s="224">
        <f>IF(N360="snížená",J360,0)</f>
        <v>0</v>
      </c>
      <c r="BG360" s="224">
        <f>IF(N360="zákl. přenesená",J360,0)</f>
        <v>0</v>
      </c>
      <c r="BH360" s="224">
        <f>IF(N360="sníž. přenesená",J360,0)</f>
        <v>0</v>
      </c>
      <c r="BI360" s="224">
        <f>IF(N360="nulová",J360,0)</f>
        <v>0</v>
      </c>
      <c r="BJ360" s="17" t="s">
        <v>81</v>
      </c>
      <c r="BK360" s="224">
        <f>ROUND(I360*H360,2)</f>
        <v>0</v>
      </c>
      <c r="BL360" s="17" t="s">
        <v>115</v>
      </c>
      <c r="BM360" s="223" t="s">
        <v>1258</v>
      </c>
    </row>
    <row r="361" s="2" customFormat="1">
      <c r="A361" s="38"/>
      <c r="B361" s="39"/>
      <c r="C361" s="40"/>
      <c r="D361" s="225" t="s">
        <v>166</v>
      </c>
      <c r="E361" s="40"/>
      <c r="F361" s="226" t="s">
        <v>1257</v>
      </c>
      <c r="G361" s="40"/>
      <c r="H361" s="40"/>
      <c r="I361" s="227"/>
      <c r="J361" s="40"/>
      <c r="K361" s="40"/>
      <c r="L361" s="44"/>
      <c r="M361" s="228"/>
      <c r="N361" s="229"/>
      <c r="O361" s="84"/>
      <c r="P361" s="84"/>
      <c r="Q361" s="84"/>
      <c r="R361" s="84"/>
      <c r="S361" s="84"/>
      <c r="T361" s="85"/>
      <c r="U361" s="38"/>
      <c r="V361" s="38"/>
      <c r="W361" s="38"/>
      <c r="X361" s="38"/>
      <c r="Y361" s="38"/>
      <c r="Z361" s="38"/>
      <c r="AA361" s="38"/>
      <c r="AB361" s="38"/>
      <c r="AC361" s="38"/>
      <c r="AD361" s="38"/>
      <c r="AE361" s="38"/>
      <c r="AT361" s="17" t="s">
        <v>166</v>
      </c>
      <c r="AU361" s="17" t="s">
        <v>83</v>
      </c>
    </row>
    <row r="362" s="2" customFormat="1" ht="16.5" customHeight="1">
      <c r="A362" s="38"/>
      <c r="B362" s="39"/>
      <c r="C362" s="247" t="s">
        <v>1259</v>
      </c>
      <c r="D362" s="247" t="s">
        <v>434</v>
      </c>
      <c r="E362" s="248" t="s">
        <v>1260</v>
      </c>
      <c r="F362" s="249" t="s">
        <v>1261</v>
      </c>
      <c r="G362" s="250" t="s">
        <v>338</v>
      </c>
      <c r="H362" s="251">
        <v>1</v>
      </c>
      <c r="I362" s="252"/>
      <c r="J362" s="253">
        <f>ROUND(I362*H362,2)</f>
        <v>0</v>
      </c>
      <c r="K362" s="249" t="s">
        <v>164</v>
      </c>
      <c r="L362" s="254"/>
      <c r="M362" s="255" t="s">
        <v>19</v>
      </c>
      <c r="N362" s="256" t="s">
        <v>44</v>
      </c>
      <c r="O362" s="84"/>
      <c r="P362" s="221">
        <f>O362*H362</f>
        <v>0</v>
      </c>
      <c r="Q362" s="221">
        <v>0.002</v>
      </c>
      <c r="R362" s="221">
        <f>Q362*H362</f>
        <v>0.002</v>
      </c>
      <c r="S362" s="221">
        <v>0</v>
      </c>
      <c r="T362" s="222">
        <f>S362*H362</f>
        <v>0</v>
      </c>
      <c r="U362" s="38"/>
      <c r="V362" s="38"/>
      <c r="W362" s="38"/>
      <c r="X362" s="38"/>
      <c r="Y362" s="38"/>
      <c r="Z362" s="38"/>
      <c r="AA362" s="38"/>
      <c r="AB362" s="38"/>
      <c r="AC362" s="38"/>
      <c r="AD362" s="38"/>
      <c r="AE362" s="38"/>
      <c r="AR362" s="223" t="s">
        <v>219</v>
      </c>
      <c r="AT362" s="223" t="s">
        <v>434</v>
      </c>
      <c r="AU362" s="223" t="s">
        <v>83</v>
      </c>
      <c r="AY362" s="17" t="s">
        <v>159</v>
      </c>
      <c r="BE362" s="224">
        <f>IF(N362="základní",J362,0)</f>
        <v>0</v>
      </c>
      <c r="BF362" s="224">
        <f>IF(N362="snížená",J362,0)</f>
        <v>0</v>
      </c>
      <c r="BG362" s="224">
        <f>IF(N362="zákl. přenesená",J362,0)</f>
        <v>0</v>
      </c>
      <c r="BH362" s="224">
        <f>IF(N362="sníž. přenesená",J362,0)</f>
        <v>0</v>
      </c>
      <c r="BI362" s="224">
        <f>IF(N362="nulová",J362,0)</f>
        <v>0</v>
      </c>
      <c r="BJ362" s="17" t="s">
        <v>81</v>
      </c>
      <c r="BK362" s="224">
        <f>ROUND(I362*H362,2)</f>
        <v>0</v>
      </c>
      <c r="BL362" s="17" t="s">
        <v>115</v>
      </c>
      <c r="BM362" s="223" t="s">
        <v>1262</v>
      </c>
    </row>
    <row r="363" s="2" customFormat="1">
      <c r="A363" s="38"/>
      <c r="B363" s="39"/>
      <c r="C363" s="40"/>
      <c r="D363" s="225" t="s">
        <v>166</v>
      </c>
      <c r="E363" s="40"/>
      <c r="F363" s="226" t="s">
        <v>1261</v>
      </c>
      <c r="G363" s="40"/>
      <c r="H363" s="40"/>
      <c r="I363" s="227"/>
      <c r="J363" s="40"/>
      <c r="K363" s="40"/>
      <c r="L363" s="44"/>
      <c r="M363" s="228"/>
      <c r="N363" s="229"/>
      <c r="O363" s="84"/>
      <c r="P363" s="84"/>
      <c r="Q363" s="84"/>
      <c r="R363" s="84"/>
      <c r="S363" s="84"/>
      <c r="T363" s="85"/>
      <c r="U363" s="38"/>
      <c r="V363" s="38"/>
      <c r="W363" s="38"/>
      <c r="X363" s="38"/>
      <c r="Y363" s="38"/>
      <c r="Z363" s="38"/>
      <c r="AA363" s="38"/>
      <c r="AB363" s="38"/>
      <c r="AC363" s="38"/>
      <c r="AD363" s="38"/>
      <c r="AE363" s="38"/>
      <c r="AT363" s="17" t="s">
        <v>166</v>
      </c>
      <c r="AU363" s="17" t="s">
        <v>83</v>
      </c>
    </row>
    <row r="364" s="2" customFormat="1" ht="16.5" customHeight="1">
      <c r="A364" s="38"/>
      <c r="B364" s="39"/>
      <c r="C364" s="212" t="s">
        <v>1263</v>
      </c>
      <c r="D364" s="212" t="s">
        <v>160</v>
      </c>
      <c r="E364" s="213" t="s">
        <v>1264</v>
      </c>
      <c r="F364" s="214" t="s">
        <v>1265</v>
      </c>
      <c r="G364" s="215" t="s">
        <v>338</v>
      </c>
      <c r="H364" s="216">
        <v>1</v>
      </c>
      <c r="I364" s="217"/>
      <c r="J364" s="218">
        <f>ROUND(I364*H364,2)</f>
        <v>0</v>
      </c>
      <c r="K364" s="214" t="s">
        <v>164</v>
      </c>
      <c r="L364" s="44"/>
      <c r="M364" s="219" t="s">
        <v>19</v>
      </c>
      <c r="N364" s="220" t="s">
        <v>44</v>
      </c>
      <c r="O364" s="84"/>
      <c r="P364" s="221">
        <f>O364*H364</f>
        <v>0</v>
      </c>
      <c r="Q364" s="221">
        <v>0.010186000000000001</v>
      </c>
      <c r="R364" s="221">
        <f>Q364*H364</f>
        <v>0.010186000000000001</v>
      </c>
      <c r="S364" s="221">
        <v>0</v>
      </c>
      <c r="T364" s="222">
        <f>S364*H364</f>
        <v>0</v>
      </c>
      <c r="U364" s="38"/>
      <c r="V364" s="38"/>
      <c r="W364" s="38"/>
      <c r="X364" s="38"/>
      <c r="Y364" s="38"/>
      <c r="Z364" s="38"/>
      <c r="AA364" s="38"/>
      <c r="AB364" s="38"/>
      <c r="AC364" s="38"/>
      <c r="AD364" s="38"/>
      <c r="AE364" s="38"/>
      <c r="AR364" s="223" t="s">
        <v>115</v>
      </c>
      <c r="AT364" s="223" t="s">
        <v>160</v>
      </c>
      <c r="AU364" s="223" t="s">
        <v>83</v>
      </c>
      <c r="AY364" s="17" t="s">
        <v>159</v>
      </c>
      <c r="BE364" s="224">
        <f>IF(N364="základní",J364,0)</f>
        <v>0</v>
      </c>
      <c r="BF364" s="224">
        <f>IF(N364="snížená",J364,0)</f>
        <v>0</v>
      </c>
      <c r="BG364" s="224">
        <f>IF(N364="zákl. přenesená",J364,0)</f>
        <v>0</v>
      </c>
      <c r="BH364" s="224">
        <f>IF(N364="sníž. přenesená",J364,0)</f>
        <v>0</v>
      </c>
      <c r="BI364" s="224">
        <f>IF(N364="nulová",J364,0)</f>
        <v>0</v>
      </c>
      <c r="BJ364" s="17" t="s">
        <v>81</v>
      </c>
      <c r="BK364" s="224">
        <f>ROUND(I364*H364,2)</f>
        <v>0</v>
      </c>
      <c r="BL364" s="17" t="s">
        <v>115</v>
      </c>
      <c r="BM364" s="223" t="s">
        <v>1266</v>
      </c>
    </row>
    <row r="365" s="2" customFormat="1">
      <c r="A365" s="38"/>
      <c r="B365" s="39"/>
      <c r="C365" s="40"/>
      <c r="D365" s="225" t="s">
        <v>166</v>
      </c>
      <c r="E365" s="40"/>
      <c r="F365" s="226" t="s">
        <v>1265</v>
      </c>
      <c r="G365" s="40"/>
      <c r="H365" s="40"/>
      <c r="I365" s="227"/>
      <c r="J365" s="40"/>
      <c r="K365" s="40"/>
      <c r="L365" s="44"/>
      <c r="M365" s="228"/>
      <c r="N365" s="229"/>
      <c r="O365" s="84"/>
      <c r="P365" s="84"/>
      <c r="Q365" s="84"/>
      <c r="R365" s="84"/>
      <c r="S365" s="84"/>
      <c r="T365" s="85"/>
      <c r="U365" s="38"/>
      <c r="V365" s="38"/>
      <c r="W365" s="38"/>
      <c r="X365" s="38"/>
      <c r="Y365" s="38"/>
      <c r="Z365" s="38"/>
      <c r="AA365" s="38"/>
      <c r="AB365" s="38"/>
      <c r="AC365" s="38"/>
      <c r="AD365" s="38"/>
      <c r="AE365" s="38"/>
      <c r="AT365" s="17" t="s">
        <v>166</v>
      </c>
      <c r="AU365" s="17" t="s">
        <v>83</v>
      </c>
    </row>
    <row r="366" s="2" customFormat="1">
      <c r="A366" s="38"/>
      <c r="B366" s="39"/>
      <c r="C366" s="40"/>
      <c r="D366" s="230" t="s">
        <v>168</v>
      </c>
      <c r="E366" s="40"/>
      <c r="F366" s="231" t="s">
        <v>1267</v>
      </c>
      <c r="G366" s="40"/>
      <c r="H366" s="40"/>
      <c r="I366" s="227"/>
      <c r="J366" s="40"/>
      <c r="K366" s="40"/>
      <c r="L366" s="44"/>
      <c r="M366" s="228"/>
      <c r="N366" s="229"/>
      <c r="O366" s="84"/>
      <c r="P366" s="84"/>
      <c r="Q366" s="84"/>
      <c r="R366" s="84"/>
      <c r="S366" s="84"/>
      <c r="T366" s="85"/>
      <c r="U366" s="38"/>
      <c r="V366" s="38"/>
      <c r="W366" s="38"/>
      <c r="X366" s="38"/>
      <c r="Y366" s="38"/>
      <c r="Z366" s="38"/>
      <c r="AA366" s="38"/>
      <c r="AB366" s="38"/>
      <c r="AC366" s="38"/>
      <c r="AD366" s="38"/>
      <c r="AE366" s="38"/>
      <c r="AT366" s="17" t="s">
        <v>168</v>
      </c>
      <c r="AU366" s="17" t="s">
        <v>83</v>
      </c>
    </row>
    <row r="367" s="2" customFormat="1" ht="16.5" customHeight="1">
      <c r="A367" s="38"/>
      <c r="B367" s="39"/>
      <c r="C367" s="247" t="s">
        <v>1268</v>
      </c>
      <c r="D367" s="247" t="s">
        <v>434</v>
      </c>
      <c r="E367" s="248" t="s">
        <v>1269</v>
      </c>
      <c r="F367" s="249" t="s">
        <v>1270</v>
      </c>
      <c r="G367" s="250" t="s">
        <v>338</v>
      </c>
      <c r="H367" s="251">
        <v>1</v>
      </c>
      <c r="I367" s="252"/>
      <c r="J367" s="253">
        <f>ROUND(I367*H367,2)</f>
        <v>0</v>
      </c>
      <c r="K367" s="249" t="s">
        <v>164</v>
      </c>
      <c r="L367" s="254"/>
      <c r="M367" s="255" t="s">
        <v>19</v>
      </c>
      <c r="N367" s="256" t="s">
        <v>44</v>
      </c>
      <c r="O367" s="84"/>
      <c r="P367" s="221">
        <f>O367*H367</f>
        <v>0</v>
      </c>
      <c r="Q367" s="221">
        <v>1.0129999999999999</v>
      </c>
      <c r="R367" s="221">
        <f>Q367*H367</f>
        <v>1.0129999999999999</v>
      </c>
      <c r="S367" s="221">
        <v>0</v>
      </c>
      <c r="T367" s="222">
        <f>S367*H367</f>
        <v>0</v>
      </c>
      <c r="U367" s="38"/>
      <c r="V367" s="38"/>
      <c r="W367" s="38"/>
      <c r="X367" s="38"/>
      <c r="Y367" s="38"/>
      <c r="Z367" s="38"/>
      <c r="AA367" s="38"/>
      <c r="AB367" s="38"/>
      <c r="AC367" s="38"/>
      <c r="AD367" s="38"/>
      <c r="AE367" s="38"/>
      <c r="AR367" s="223" t="s">
        <v>219</v>
      </c>
      <c r="AT367" s="223" t="s">
        <v>434</v>
      </c>
      <c r="AU367" s="223" t="s">
        <v>83</v>
      </c>
      <c r="AY367" s="17" t="s">
        <v>159</v>
      </c>
      <c r="BE367" s="224">
        <f>IF(N367="základní",J367,0)</f>
        <v>0</v>
      </c>
      <c r="BF367" s="224">
        <f>IF(N367="snížená",J367,0)</f>
        <v>0</v>
      </c>
      <c r="BG367" s="224">
        <f>IF(N367="zákl. přenesená",J367,0)</f>
        <v>0</v>
      </c>
      <c r="BH367" s="224">
        <f>IF(N367="sníž. přenesená",J367,0)</f>
        <v>0</v>
      </c>
      <c r="BI367" s="224">
        <f>IF(N367="nulová",J367,0)</f>
        <v>0</v>
      </c>
      <c r="BJ367" s="17" t="s">
        <v>81</v>
      </c>
      <c r="BK367" s="224">
        <f>ROUND(I367*H367,2)</f>
        <v>0</v>
      </c>
      <c r="BL367" s="17" t="s">
        <v>115</v>
      </c>
      <c r="BM367" s="223" t="s">
        <v>1271</v>
      </c>
    </row>
    <row r="368" s="2" customFormat="1">
      <c r="A368" s="38"/>
      <c r="B368" s="39"/>
      <c r="C368" s="40"/>
      <c r="D368" s="225" t="s">
        <v>166</v>
      </c>
      <c r="E368" s="40"/>
      <c r="F368" s="226" t="s">
        <v>1270</v>
      </c>
      <c r="G368" s="40"/>
      <c r="H368" s="40"/>
      <c r="I368" s="227"/>
      <c r="J368" s="40"/>
      <c r="K368" s="40"/>
      <c r="L368" s="44"/>
      <c r="M368" s="228"/>
      <c r="N368" s="229"/>
      <c r="O368" s="84"/>
      <c r="P368" s="84"/>
      <c r="Q368" s="84"/>
      <c r="R368" s="84"/>
      <c r="S368" s="84"/>
      <c r="T368" s="85"/>
      <c r="U368" s="38"/>
      <c r="V368" s="38"/>
      <c r="W368" s="38"/>
      <c r="X368" s="38"/>
      <c r="Y368" s="38"/>
      <c r="Z368" s="38"/>
      <c r="AA368" s="38"/>
      <c r="AB368" s="38"/>
      <c r="AC368" s="38"/>
      <c r="AD368" s="38"/>
      <c r="AE368" s="38"/>
      <c r="AT368" s="17" t="s">
        <v>166</v>
      </c>
      <c r="AU368" s="17" t="s">
        <v>83</v>
      </c>
    </row>
    <row r="369" s="2" customFormat="1" ht="21.75" customHeight="1">
      <c r="A369" s="38"/>
      <c r="B369" s="39"/>
      <c r="C369" s="212" t="s">
        <v>1272</v>
      </c>
      <c r="D369" s="212" t="s">
        <v>160</v>
      </c>
      <c r="E369" s="213" t="s">
        <v>1273</v>
      </c>
      <c r="F369" s="214" t="s">
        <v>1274</v>
      </c>
      <c r="G369" s="215" t="s">
        <v>338</v>
      </c>
      <c r="H369" s="216">
        <v>1</v>
      </c>
      <c r="I369" s="217"/>
      <c r="J369" s="218">
        <f>ROUND(I369*H369,2)</f>
        <v>0</v>
      </c>
      <c r="K369" s="214" t="s">
        <v>164</v>
      </c>
      <c r="L369" s="44"/>
      <c r="M369" s="219" t="s">
        <v>19</v>
      </c>
      <c r="N369" s="220" t="s">
        <v>44</v>
      </c>
      <c r="O369" s="84"/>
      <c r="P369" s="221">
        <f>O369*H369</f>
        <v>0</v>
      </c>
      <c r="Q369" s="221">
        <v>0.054539999999999998</v>
      </c>
      <c r="R369" s="221">
        <f>Q369*H369</f>
        <v>0.054539999999999998</v>
      </c>
      <c r="S369" s="221">
        <v>0</v>
      </c>
      <c r="T369" s="222">
        <f>S369*H369</f>
        <v>0</v>
      </c>
      <c r="U369" s="38"/>
      <c r="V369" s="38"/>
      <c r="W369" s="38"/>
      <c r="X369" s="38"/>
      <c r="Y369" s="38"/>
      <c r="Z369" s="38"/>
      <c r="AA369" s="38"/>
      <c r="AB369" s="38"/>
      <c r="AC369" s="38"/>
      <c r="AD369" s="38"/>
      <c r="AE369" s="38"/>
      <c r="AR369" s="223" t="s">
        <v>115</v>
      </c>
      <c r="AT369" s="223" t="s">
        <v>160</v>
      </c>
      <c r="AU369" s="223" t="s">
        <v>83</v>
      </c>
      <c r="AY369" s="17" t="s">
        <v>159</v>
      </c>
      <c r="BE369" s="224">
        <f>IF(N369="základní",J369,0)</f>
        <v>0</v>
      </c>
      <c r="BF369" s="224">
        <f>IF(N369="snížená",J369,0)</f>
        <v>0</v>
      </c>
      <c r="BG369" s="224">
        <f>IF(N369="zákl. přenesená",J369,0)</f>
        <v>0</v>
      </c>
      <c r="BH369" s="224">
        <f>IF(N369="sníž. přenesená",J369,0)</f>
        <v>0</v>
      </c>
      <c r="BI369" s="224">
        <f>IF(N369="nulová",J369,0)</f>
        <v>0</v>
      </c>
      <c r="BJ369" s="17" t="s">
        <v>81</v>
      </c>
      <c r="BK369" s="224">
        <f>ROUND(I369*H369,2)</f>
        <v>0</v>
      </c>
      <c r="BL369" s="17" t="s">
        <v>115</v>
      </c>
      <c r="BM369" s="223" t="s">
        <v>1275</v>
      </c>
    </row>
    <row r="370" s="2" customFormat="1">
      <c r="A370" s="38"/>
      <c r="B370" s="39"/>
      <c r="C370" s="40"/>
      <c r="D370" s="225" t="s">
        <v>166</v>
      </c>
      <c r="E370" s="40"/>
      <c r="F370" s="226" t="s">
        <v>1276</v>
      </c>
      <c r="G370" s="40"/>
      <c r="H370" s="40"/>
      <c r="I370" s="227"/>
      <c r="J370" s="40"/>
      <c r="K370" s="40"/>
      <c r="L370" s="44"/>
      <c r="M370" s="228"/>
      <c r="N370" s="229"/>
      <c r="O370" s="84"/>
      <c r="P370" s="84"/>
      <c r="Q370" s="84"/>
      <c r="R370" s="84"/>
      <c r="S370" s="84"/>
      <c r="T370" s="85"/>
      <c r="U370" s="38"/>
      <c r="V370" s="38"/>
      <c r="W370" s="38"/>
      <c r="X370" s="38"/>
      <c r="Y370" s="38"/>
      <c r="Z370" s="38"/>
      <c r="AA370" s="38"/>
      <c r="AB370" s="38"/>
      <c r="AC370" s="38"/>
      <c r="AD370" s="38"/>
      <c r="AE370" s="38"/>
      <c r="AT370" s="17" t="s">
        <v>166</v>
      </c>
      <c r="AU370" s="17" t="s">
        <v>83</v>
      </c>
    </row>
    <row r="371" s="2" customFormat="1">
      <c r="A371" s="38"/>
      <c r="B371" s="39"/>
      <c r="C371" s="40"/>
      <c r="D371" s="230" t="s">
        <v>168</v>
      </c>
      <c r="E371" s="40"/>
      <c r="F371" s="231" t="s">
        <v>1277</v>
      </c>
      <c r="G371" s="40"/>
      <c r="H371" s="40"/>
      <c r="I371" s="227"/>
      <c r="J371" s="40"/>
      <c r="K371" s="40"/>
      <c r="L371" s="44"/>
      <c r="M371" s="228"/>
      <c r="N371" s="229"/>
      <c r="O371" s="84"/>
      <c r="P371" s="84"/>
      <c r="Q371" s="84"/>
      <c r="R371" s="84"/>
      <c r="S371" s="84"/>
      <c r="T371" s="85"/>
      <c r="U371" s="38"/>
      <c r="V371" s="38"/>
      <c r="W371" s="38"/>
      <c r="X371" s="38"/>
      <c r="Y371" s="38"/>
      <c r="Z371" s="38"/>
      <c r="AA371" s="38"/>
      <c r="AB371" s="38"/>
      <c r="AC371" s="38"/>
      <c r="AD371" s="38"/>
      <c r="AE371" s="38"/>
      <c r="AT371" s="17" t="s">
        <v>168</v>
      </c>
      <c r="AU371" s="17" t="s">
        <v>83</v>
      </c>
    </row>
    <row r="372" s="2" customFormat="1" ht="21.75" customHeight="1">
      <c r="A372" s="38"/>
      <c r="B372" s="39"/>
      <c r="C372" s="212" t="s">
        <v>1278</v>
      </c>
      <c r="D372" s="212" t="s">
        <v>160</v>
      </c>
      <c r="E372" s="213" t="s">
        <v>1279</v>
      </c>
      <c r="F372" s="214" t="s">
        <v>1280</v>
      </c>
      <c r="G372" s="215" t="s">
        <v>338</v>
      </c>
      <c r="H372" s="216">
        <v>2</v>
      </c>
      <c r="I372" s="217"/>
      <c r="J372" s="218">
        <f>ROUND(I372*H372,2)</f>
        <v>0</v>
      </c>
      <c r="K372" s="214" t="s">
        <v>164</v>
      </c>
      <c r="L372" s="44"/>
      <c r="M372" s="219" t="s">
        <v>19</v>
      </c>
      <c r="N372" s="220" t="s">
        <v>44</v>
      </c>
      <c r="O372" s="84"/>
      <c r="P372" s="221">
        <f>O372*H372</f>
        <v>0</v>
      </c>
      <c r="Q372" s="221">
        <v>0.15251000000000001</v>
      </c>
      <c r="R372" s="221">
        <f>Q372*H372</f>
        <v>0.30502000000000001</v>
      </c>
      <c r="S372" s="221">
        <v>0</v>
      </c>
      <c r="T372" s="222">
        <f>S372*H372</f>
        <v>0</v>
      </c>
      <c r="U372" s="38"/>
      <c r="V372" s="38"/>
      <c r="W372" s="38"/>
      <c r="X372" s="38"/>
      <c r="Y372" s="38"/>
      <c r="Z372" s="38"/>
      <c r="AA372" s="38"/>
      <c r="AB372" s="38"/>
      <c r="AC372" s="38"/>
      <c r="AD372" s="38"/>
      <c r="AE372" s="38"/>
      <c r="AR372" s="223" t="s">
        <v>115</v>
      </c>
      <c r="AT372" s="223" t="s">
        <v>160</v>
      </c>
      <c r="AU372" s="223" t="s">
        <v>83</v>
      </c>
      <c r="AY372" s="17" t="s">
        <v>159</v>
      </c>
      <c r="BE372" s="224">
        <f>IF(N372="základní",J372,0)</f>
        <v>0</v>
      </c>
      <c r="BF372" s="224">
        <f>IF(N372="snížená",J372,0)</f>
        <v>0</v>
      </c>
      <c r="BG372" s="224">
        <f>IF(N372="zákl. přenesená",J372,0)</f>
        <v>0</v>
      </c>
      <c r="BH372" s="224">
        <f>IF(N372="sníž. přenesená",J372,0)</f>
        <v>0</v>
      </c>
      <c r="BI372" s="224">
        <f>IF(N372="nulová",J372,0)</f>
        <v>0</v>
      </c>
      <c r="BJ372" s="17" t="s">
        <v>81</v>
      </c>
      <c r="BK372" s="224">
        <f>ROUND(I372*H372,2)</f>
        <v>0</v>
      </c>
      <c r="BL372" s="17" t="s">
        <v>115</v>
      </c>
      <c r="BM372" s="223" t="s">
        <v>1281</v>
      </c>
    </row>
    <row r="373" s="2" customFormat="1">
      <c r="A373" s="38"/>
      <c r="B373" s="39"/>
      <c r="C373" s="40"/>
      <c r="D373" s="225" t="s">
        <v>166</v>
      </c>
      <c r="E373" s="40"/>
      <c r="F373" s="226" t="s">
        <v>1282</v>
      </c>
      <c r="G373" s="40"/>
      <c r="H373" s="40"/>
      <c r="I373" s="227"/>
      <c r="J373" s="40"/>
      <c r="K373" s="40"/>
      <c r="L373" s="44"/>
      <c r="M373" s="228"/>
      <c r="N373" s="229"/>
      <c r="O373" s="84"/>
      <c r="P373" s="84"/>
      <c r="Q373" s="84"/>
      <c r="R373" s="84"/>
      <c r="S373" s="84"/>
      <c r="T373" s="85"/>
      <c r="U373" s="38"/>
      <c r="V373" s="38"/>
      <c r="W373" s="38"/>
      <c r="X373" s="38"/>
      <c r="Y373" s="38"/>
      <c r="Z373" s="38"/>
      <c r="AA373" s="38"/>
      <c r="AB373" s="38"/>
      <c r="AC373" s="38"/>
      <c r="AD373" s="38"/>
      <c r="AE373" s="38"/>
      <c r="AT373" s="17" t="s">
        <v>166</v>
      </c>
      <c r="AU373" s="17" t="s">
        <v>83</v>
      </c>
    </row>
    <row r="374" s="2" customFormat="1">
      <c r="A374" s="38"/>
      <c r="B374" s="39"/>
      <c r="C374" s="40"/>
      <c r="D374" s="230" t="s">
        <v>168</v>
      </c>
      <c r="E374" s="40"/>
      <c r="F374" s="231" t="s">
        <v>1283</v>
      </c>
      <c r="G374" s="40"/>
      <c r="H374" s="40"/>
      <c r="I374" s="227"/>
      <c r="J374" s="40"/>
      <c r="K374" s="40"/>
      <c r="L374" s="44"/>
      <c r="M374" s="228"/>
      <c r="N374" s="229"/>
      <c r="O374" s="84"/>
      <c r="P374" s="84"/>
      <c r="Q374" s="84"/>
      <c r="R374" s="84"/>
      <c r="S374" s="84"/>
      <c r="T374" s="85"/>
      <c r="U374" s="38"/>
      <c r="V374" s="38"/>
      <c r="W374" s="38"/>
      <c r="X374" s="38"/>
      <c r="Y374" s="38"/>
      <c r="Z374" s="38"/>
      <c r="AA374" s="38"/>
      <c r="AB374" s="38"/>
      <c r="AC374" s="38"/>
      <c r="AD374" s="38"/>
      <c r="AE374" s="38"/>
      <c r="AT374" s="17" t="s">
        <v>168</v>
      </c>
      <c r="AU374" s="17" t="s">
        <v>83</v>
      </c>
    </row>
    <row r="375" s="2" customFormat="1" ht="16.5" customHeight="1">
      <c r="A375" s="38"/>
      <c r="B375" s="39"/>
      <c r="C375" s="212" t="s">
        <v>1284</v>
      </c>
      <c r="D375" s="212" t="s">
        <v>160</v>
      </c>
      <c r="E375" s="213" t="s">
        <v>1285</v>
      </c>
      <c r="F375" s="214" t="s">
        <v>1286</v>
      </c>
      <c r="G375" s="215" t="s">
        <v>338</v>
      </c>
      <c r="H375" s="216">
        <v>3</v>
      </c>
      <c r="I375" s="217"/>
      <c r="J375" s="218">
        <f>ROUND(I375*H375,2)</f>
        <v>0</v>
      </c>
      <c r="K375" s="214" t="s">
        <v>164</v>
      </c>
      <c r="L375" s="44"/>
      <c r="M375" s="219" t="s">
        <v>19</v>
      </c>
      <c r="N375" s="220" t="s">
        <v>44</v>
      </c>
      <c r="O375" s="84"/>
      <c r="P375" s="221">
        <f>O375*H375</f>
        <v>0</v>
      </c>
      <c r="Q375" s="221">
        <v>0</v>
      </c>
      <c r="R375" s="221">
        <f>Q375*H375</f>
        <v>0</v>
      </c>
      <c r="S375" s="221">
        <v>0</v>
      </c>
      <c r="T375" s="222">
        <f>S375*H375</f>
        <v>0</v>
      </c>
      <c r="U375" s="38"/>
      <c r="V375" s="38"/>
      <c r="W375" s="38"/>
      <c r="X375" s="38"/>
      <c r="Y375" s="38"/>
      <c r="Z375" s="38"/>
      <c r="AA375" s="38"/>
      <c r="AB375" s="38"/>
      <c r="AC375" s="38"/>
      <c r="AD375" s="38"/>
      <c r="AE375" s="38"/>
      <c r="AR375" s="223" t="s">
        <v>115</v>
      </c>
      <c r="AT375" s="223" t="s">
        <v>160</v>
      </c>
      <c r="AU375" s="223" t="s">
        <v>83</v>
      </c>
      <c r="AY375" s="17" t="s">
        <v>159</v>
      </c>
      <c r="BE375" s="224">
        <f>IF(N375="základní",J375,0)</f>
        <v>0</v>
      </c>
      <c r="BF375" s="224">
        <f>IF(N375="snížená",J375,0)</f>
        <v>0</v>
      </c>
      <c r="BG375" s="224">
        <f>IF(N375="zákl. přenesená",J375,0)</f>
        <v>0</v>
      </c>
      <c r="BH375" s="224">
        <f>IF(N375="sníž. přenesená",J375,0)</f>
        <v>0</v>
      </c>
      <c r="BI375" s="224">
        <f>IF(N375="nulová",J375,0)</f>
        <v>0</v>
      </c>
      <c r="BJ375" s="17" t="s">
        <v>81</v>
      </c>
      <c r="BK375" s="224">
        <f>ROUND(I375*H375,2)</f>
        <v>0</v>
      </c>
      <c r="BL375" s="17" t="s">
        <v>115</v>
      </c>
      <c r="BM375" s="223" t="s">
        <v>1287</v>
      </c>
    </row>
    <row r="376" s="2" customFormat="1">
      <c r="A376" s="38"/>
      <c r="B376" s="39"/>
      <c r="C376" s="40"/>
      <c r="D376" s="225" t="s">
        <v>166</v>
      </c>
      <c r="E376" s="40"/>
      <c r="F376" s="226" t="s">
        <v>1288</v>
      </c>
      <c r="G376" s="40"/>
      <c r="H376" s="40"/>
      <c r="I376" s="227"/>
      <c r="J376" s="40"/>
      <c r="K376" s="40"/>
      <c r="L376" s="44"/>
      <c r="M376" s="228"/>
      <c r="N376" s="229"/>
      <c r="O376" s="84"/>
      <c r="P376" s="84"/>
      <c r="Q376" s="84"/>
      <c r="R376" s="84"/>
      <c r="S376" s="84"/>
      <c r="T376" s="85"/>
      <c r="U376" s="38"/>
      <c r="V376" s="38"/>
      <c r="W376" s="38"/>
      <c r="X376" s="38"/>
      <c r="Y376" s="38"/>
      <c r="Z376" s="38"/>
      <c r="AA376" s="38"/>
      <c r="AB376" s="38"/>
      <c r="AC376" s="38"/>
      <c r="AD376" s="38"/>
      <c r="AE376" s="38"/>
      <c r="AT376" s="17" t="s">
        <v>166</v>
      </c>
      <c r="AU376" s="17" t="s">
        <v>83</v>
      </c>
    </row>
    <row r="377" s="2" customFormat="1">
      <c r="A377" s="38"/>
      <c r="B377" s="39"/>
      <c r="C377" s="40"/>
      <c r="D377" s="230" t="s">
        <v>168</v>
      </c>
      <c r="E377" s="40"/>
      <c r="F377" s="231" t="s">
        <v>1289</v>
      </c>
      <c r="G377" s="40"/>
      <c r="H377" s="40"/>
      <c r="I377" s="227"/>
      <c r="J377" s="40"/>
      <c r="K377" s="40"/>
      <c r="L377" s="44"/>
      <c r="M377" s="228"/>
      <c r="N377" s="229"/>
      <c r="O377" s="84"/>
      <c r="P377" s="84"/>
      <c r="Q377" s="84"/>
      <c r="R377" s="84"/>
      <c r="S377" s="84"/>
      <c r="T377" s="85"/>
      <c r="U377" s="38"/>
      <c r="V377" s="38"/>
      <c r="W377" s="38"/>
      <c r="X377" s="38"/>
      <c r="Y377" s="38"/>
      <c r="Z377" s="38"/>
      <c r="AA377" s="38"/>
      <c r="AB377" s="38"/>
      <c r="AC377" s="38"/>
      <c r="AD377" s="38"/>
      <c r="AE377" s="38"/>
      <c r="AT377" s="17" t="s">
        <v>168</v>
      </c>
      <c r="AU377" s="17" t="s">
        <v>83</v>
      </c>
    </row>
    <row r="378" s="2" customFormat="1" ht="21.75" customHeight="1">
      <c r="A378" s="38"/>
      <c r="B378" s="39"/>
      <c r="C378" s="212" t="s">
        <v>1290</v>
      </c>
      <c r="D378" s="212" t="s">
        <v>160</v>
      </c>
      <c r="E378" s="213" t="s">
        <v>1291</v>
      </c>
      <c r="F378" s="214" t="s">
        <v>1292</v>
      </c>
      <c r="G378" s="215" t="s">
        <v>338</v>
      </c>
      <c r="H378" s="216">
        <v>3</v>
      </c>
      <c r="I378" s="217"/>
      <c r="J378" s="218">
        <f>ROUND(I378*H378,2)</f>
        <v>0</v>
      </c>
      <c r="K378" s="214" t="s">
        <v>164</v>
      </c>
      <c r="L378" s="44"/>
      <c r="M378" s="219" t="s">
        <v>19</v>
      </c>
      <c r="N378" s="220" t="s">
        <v>44</v>
      </c>
      <c r="O378" s="84"/>
      <c r="P378" s="221">
        <f>O378*H378</f>
        <v>0</v>
      </c>
      <c r="Q378" s="221">
        <v>0.0113568</v>
      </c>
      <c r="R378" s="221">
        <f>Q378*H378</f>
        <v>0.034070400000000001</v>
      </c>
      <c r="S378" s="221">
        <v>0</v>
      </c>
      <c r="T378" s="222">
        <f>S378*H378</f>
        <v>0</v>
      </c>
      <c r="U378" s="38"/>
      <c r="V378" s="38"/>
      <c r="W378" s="38"/>
      <c r="X378" s="38"/>
      <c r="Y378" s="38"/>
      <c r="Z378" s="38"/>
      <c r="AA378" s="38"/>
      <c r="AB378" s="38"/>
      <c r="AC378" s="38"/>
      <c r="AD378" s="38"/>
      <c r="AE378" s="38"/>
      <c r="AR378" s="223" t="s">
        <v>115</v>
      </c>
      <c r="AT378" s="223" t="s">
        <v>160</v>
      </c>
      <c r="AU378" s="223" t="s">
        <v>83</v>
      </c>
      <c r="AY378" s="17" t="s">
        <v>159</v>
      </c>
      <c r="BE378" s="224">
        <f>IF(N378="základní",J378,0)</f>
        <v>0</v>
      </c>
      <c r="BF378" s="224">
        <f>IF(N378="snížená",J378,0)</f>
        <v>0</v>
      </c>
      <c r="BG378" s="224">
        <f>IF(N378="zákl. přenesená",J378,0)</f>
        <v>0</v>
      </c>
      <c r="BH378" s="224">
        <f>IF(N378="sníž. přenesená",J378,0)</f>
        <v>0</v>
      </c>
      <c r="BI378" s="224">
        <f>IF(N378="nulová",J378,0)</f>
        <v>0</v>
      </c>
      <c r="BJ378" s="17" t="s">
        <v>81</v>
      </c>
      <c r="BK378" s="224">
        <f>ROUND(I378*H378,2)</f>
        <v>0</v>
      </c>
      <c r="BL378" s="17" t="s">
        <v>115</v>
      </c>
      <c r="BM378" s="223" t="s">
        <v>1293</v>
      </c>
    </row>
    <row r="379" s="2" customFormat="1">
      <c r="A379" s="38"/>
      <c r="B379" s="39"/>
      <c r="C379" s="40"/>
      <c r="D379" s="225" t="s">
        <v>166</v>
      </c>
      <c r="E379" s="40"/>
      <c r="F379" s="226" t="s">
        <v>1294</v>
      </c>
      <c r="G379" s="40"/>
      <c r="H379" s="40"/>
      <c r="I379" s="227"/>
      <c r="J379" s="40"/>
      <c r="K379" s="40"/>
      <c r="L379" s="44"/>
      <c r="M379" s="228"/>
      <c r="N379" s="229"/>
      <c r="O379" s="84"/>
      <c r="P379" s="84"/>
      <c r="Q379" s="84"/>
      <c r="R379" s="84"/>
      <c r="S379" s="84"/>
      <c r="T379" s="85"/>
      <c r="U379" s="38"/>
      <c r="V379" s="38"/>
      <c r="W379" s="38"/>
      <c r="X379" s="38"/>
      <c r="Y379" s="38"/>
      <c r="Z379" s="38"/>
      <c r="AA379" s="38"/>
      <c r="AB379" s="38"/>
      <c r="AC379" s="38"/>
      <c r="AD379" s="38"/>
      <c r="AE379" s="38"/>
      <c r="AT379" s="17" t="s">
        <v>166</v>
      </c>
      <c r="AU379" s="17" t="s">
        <v>83</v>
      </c>
    </row>
    <row r="380" s="2" customFormat="1">
      <c r="A380" s="38"/>
      <c r="B380" s="39"/>
      <c r="C380" s="40"/>
      <c r="D380" s="230" t="s">
        <v>168</v>
      </c>
      <c r="E380" s="40"/>
      <c r="F380" s="231" t="s">
        <v>1295</v>
      </c>
      <c r="G380" s="40"/>
      <c r="H380" s="40"/>
      <c r="I380" s="227"/>
      <c r="J380" s="40"/>
      <c r="K380" s="40"/>
      <c r="L380" s="44"/>
      <c r="M380" s="228"/>
      <c r="N380" s="229"/>
      <c r="O380" s="84"/>
      <c r="P380" s="84"/>
      <c r="Q380" s="84"/>
      <c r="R380" s="84"/>
      <c r="S380" s="84"/>
      <c r="T380" s="85"/>
      <c r="U380" s="38"/>
      <c r="V380" s="38"/>
      <c r="W380" s="38"/>
      <c r="X380" s="38"/>
      <c r="Y380" s="38"/>
      <c r="Z380" s="38"/>
      <c r="AA380" s="38"/>
      <c r="AB380" s="38"/>
      <c r="AC380" s="38"/>
      <c r="AD380" s="38"/>
      <c r="AE380" s="38"/>
      <c r="AT380" s="17" t="s">
        <v>168</v>
      </c>
      <c r="AU380" s="17" t="s">
        <v>83</v>
      </c>
    </row>
    <row r="381" s="2" customFormat="1" ht="16.5" customHeight="1">
      <c r="A381" s="38"/>
      <c r="B381" s="39"/>
      <c r="C381" s="212" t="s">
        <v>1296</v>
      </c>
      <c r="D381" s="212" t="s">
        <v>160</v>
      </c>
      <c r="E381" s="213" t="s">
        <v>1297</v>
      </c>
      <c r="F381" s="214" t="s">
        <v>1298</v>
      </c>
      <c r="G381" s="215" t="s">
        <v>338</v>
      </c>
      <c r="H381" s="216">
        <v>3</v>
      </c>
      <c r="I381" s="217"/>
      <c r="J381" s="218">
        <f>ROUND(I381*H381,2)</f>
        <v>0</v>
      </c>
      <c r="K381" s="214" t="s">
        <v>164</v>
      </c>
      <c r="L381" s="44"/>
      <c r="M381" s="219" t="s">
        <v>19</v>
      </c>
      <c r="N381" s="220" t="s">
        <v>44</v>
      </c>
      <c r="O381" s="84"/>
      <c r="P381" s="221">
        <f>O381*H381</f>
        <v>0</v>
      </c>
      <c r="Q381" s="221">
        <v>0.074367500000000003</v>
      </c>
      <c r="R381" s="221">
        <f>Q381*H381</f>
        <v>0.22310250000000001</v>
      </c>
      <c r="S381" s="221">
        <v>0</v>
      </c>
      <c r="T381" s="222">
        <f>S381*H381</f>
        <v>0</v>
      </c>
      <c r="U381" s="38"/>
      <c r="V381" s="38"/>
      <c r="W381" s="38"/>
      <c r="X381" s="38"/>
      <c r="Y381" s="38"/>
      <c r="Z381" s="38"/>
      <c r="AA381" s="38"/>
      <c r="AB381" s="38"/>
      <c r="AC381" s="38"/>
      <c r="AD381" s="38"/>
      <c r="AE381" s="38"/>
      <c r="AR381" s="223" t="s">
        <v>115</v>
      </c>
      <c r="AT381" s="223" t="s">
        <v>160</v>
      </c>
      <c r="AU381" s="223" t="s">
        <v>83</v>
      </c>
      <c r="AY381" s="17" t="s">
        <v>159</v>
      </c>
      <c r="BE381" s="224">
        <f>IF(N381="základní",J381,0)</f>
        <v>0</v>
      </c>
      <c r="BF381" s="224">
        <f>IF(N381="snížená",J381,0)</f>
        <v>0</v>
      </c>
      <c r="BG381" s="224">
        <f>IF(N381="zákl. přenesená",J381,0)</f>
        <v>0</v>
      </c>
      <c r="BH381" s="224">
        <f>IF(N381="sníž. přenesená",J381,0)</f>
        <v>0</v>
      </c>
      <c r="BI381" s="224">
        <f>IF(N381="nulová",J381,0)</f>
        <v>0</v>
      </c>
      <c r="BJ381" s="17" t="s">
        <v>81</v>
      </c>
      <c r="BK381" s="224">
        <f>ROUND(I381*H381,2)</f>
        <v>0</v>
      </c>
      <c r="BL381" s="17" t="s">
        <v>115</v>
      </c>
      <c r="BM381" s="223" t="s">
        <v>1299</v>
      </c>
    </row>
    <row r="382" s="2" customFormat="1">
      <c r="A382" s="38"/>
      <c r="B382" s="39"/>
      <c r="C382" s="40"/>
      <c r="D382" s="225" t="s">
        <v>166</v>
      </c>
      <c r="E382" s="40"/>
      <c r="F382" s="226" t="s">
        <v>1300</v>
      </c>
      <c r="G382" s="40"/>
      <c r="H382" s="40"/>
      <c r="I382" s="227"/>
      <c r="J382" s="40"/>
      <c r="K382" s="40"/>
      <c r="L382" s="44"/>
      <c r="M382" s="228"/>
      <c r="N382" s="229"/>
      <c r="O382" s="84"/>
      <c r="P382" s="84"/>
      <c r="Q382" s="84"/>
      <c r="R382" s="84"/>
      <c r="S382" s="84"/>
      <c r="T382" s="85"/>
      <c r="U382" s="38"/>
      <c r="V382" s="38"/>
      <c r="W382" s="38"/>
      <c r="X382" s="38"/>
      <c r="Y382" s="38"/>
      <c r="Z382" s="38"/>
      <c r="AA382" s="38"/>
      <c r="AB382" s="38"/>
      <c r="AC382" s="38"/>
      <c r="AD382" s="38"/>
      <c r="AE382" s="38"/>
      <c r="AT382" s="17" t="s">
        <v>166</v>
      </c>
      <c r="AU382" s="17" t="s">
        <v>83</v>
      </c>
    </row>
    <row r="383" s="2" customFormat="1">
      <c r="A383" s="38"/>
      <c r="B383" s="39"/>
      <c r="C383" s="40"/>
      <c r="D383" s="230" t="s">
        <v>168</v>
      </c>
      <c r="E383" s="40"/>
      <c r="F383" s="231" t="s">
        <v>1301</v>
      </c>
      <c r="G383" s="40"/>
      <c r="H383" s="40"/>
      <c r="I383" s="227"/>
      <c r="J383" s="40"/>
      <c r="K383" s="40"/>
      <c r="L383" s="44"/>
      <c r="M383" s="228"/>
      <c r="N383" s="229"/>
      <c r="O383" s="84"/>
      <c r="P383" s="84"/>
      <c r="Q383" s="84"/>
      <c r="R383" s="84"/>
      <c r="S383" s="84"/>
      <c r="T383" s="85"/>
      <c r="U383" s="38"/>
      <c r="V383" s="38"/>
      <c r="W383" s="38"/>
      <c r="X383" s="38"/>
      <c r="Y383" s="38"/>
      <c r="Z383" s="38"/>
      <c r="AA383" s="38"/>
      <c r="AB383" s="38"/>
      <c r="AC383" s="38"/>
      <c r="AD383" s="38"/>
      <c r="AE383" s="38"/>
      <c r="AT383" s="17" t="s">
        <v>168</v>
      </c>
      <c r="AU383" s="17" t="s">
        <v>83</v>
      </c>
    </row>
    <row r="384" s="2" customFormat="1" ht="16.5" customHeight="1">
      <c r="A384" s="38"/>
      <c r="B384" s="39"/>
      <c r="C384" s="212" t="s">
        <v>1302</v>
      </c>
      <c r="D384" s="212" t="s">
        <v>160</v>
      </c>
      <c r="E384" s="213" t="s">
        <v>666</v>
      </c>
      <c r="F384" s="214" t="s">
        <v>1303</v>
      </c>
      <c r="G384" s="215" t="s">
        <v>338</v>
      </c>
      <c r="H384" s="216">
        <v>1</v>
      </c>
      <c r="I384" s="217"/>
      <c r="J384" s="218">
        <f>ROUND(I384*H384,2)</f>
        <v>0</v>
      </c>
      <c r="K384" s="214" t="s">
        <v>19</v>
      </c>
      <c r="L384" s="44"/>
      <c r="M384" s="219" t="s">
        <v>19</v>
      </c>
      <c r="N384" s="220" t="s">
        <v>44</v>
      </c>
      <c r="O384" s="84"/>
      <c r="P384" s="221">
        <f>O384*H384</f>
        <v>0</v>
      </c>
      <c r="Q384" s="221">
        <v>0</v>
      </c>
      <c r="R384" s="221">
        <f>Q384*H384</f>
        <v>0</v>
      </c>
      <c r="S384" s="221">
        <v>0</v>
      </c>
      <c r="T384" s="222">
        <f>S384*H384</f>
        <v>0</v>
      </c>
      <c r="U384" s="38"/>
      <c r="V384" s="38"/>
      <c r="W384" s="38"/>
      <c r="X384" s="38"/>
      <c r="Y384" s="38"/>
      <c r="Z384" s="38"/>
      <c r="AA384" s="38"/>
      <c r="AB384" s="38"/>
      <c r="AC384" s="38"/>
      <c r="AD384" s="38"/>
      <c r="AE384" s="38"/>
      <c r="AR384" s="223" t="s">
        <v>115</v>
      </c>
      <c r="AT384" s="223" t="s">
        <v>160</v>
      </c>
      <c r="AU384" s="223" t="s">
        <v>83</v>
      </c>
      <c r="AY384" s="17" t="s">
        <v>159</v>
      </c>
      <c r="BE384" s="224">
        <f>IF(N384="základní",J384,0)</f>
        <v>0</v>
      </c>
      <c r="BF384" s="224">
        <f>IF(N384="snížená",J384,0)</f>
        <v>0</v>
      </c>
      <c r="BG384" s="224">
        <f>IF(N384="zákl. přenesená",J384,0)</f>
        <v>0</v>
      </c>
      <c r="BH384" s="224">
        <f>IF(N384="sníž. přenesená",J384,0)</f>
        <v>0</v>
      </c>
      <c r="BI384" s="224">
        <f>IF(N384="nulová",J384,0)</f>
        <v>0</v>
      </c>
      <c r="BJ384" s="17" t="s">
        <v>81</v>
      </c>
      <c r="BK384" s="224">
        <f>ROUND(I384*H384,2)</f>
        <v>0</v>
      </c>
      <c r="BL384" s="17" t="s">
        <v>115</v>
      </c>
      <c r="BM384" s="223" t="s">
        <v>1304</v>
      </c>
    </row>
    <row r="385" s="2" customFormat="1">
      <c r="A385" s="38"/>
      <c r="B385" s="39"/>
      <c r="C385" s="40"/>
      <c r="D385" s="225" t="s">
        <v>166</v>
      </c>
      <c r="E385" s="40"/>
      <c r="F385" s="226" t="s">
        <v>1303</v>
      </c>
      <c r="G385" s="40"/>
      <c r="H385" s="40"/>
      <c r="I385" s="227"/>
      <c r="J385" s="40"/>
      <c r="K385" s="40"/>
      <c r="L385" s="44"/>
      <c r="M385" s="228"/>
      <c r="N385" s="229"/>
      <c r="O385" s="84"/>
      <c r="P385" s="84"/>
      <c r="Q385" s="84"/>
      <c r="R385" s="84"/>
      <c r="S385" s="84"/>
      <c r="T385" s="85"/>
      <c r="U385" s="38"/>
      <c r="V385" s="38"/>
      <c r="W385" s="38"/>
      <c r="X385" s="38"/>
      <c r="Y385" s="38"/>
      <c r="Z385" s="38"/>
      <c r="AA385" s="38"/>
      <c r="AB385" s="38"/>
      <c r="AC385" s="38"/>
      <c r="AD385" s="38"/>
      <c r="AE385" s="38"/>
      <c r="AT385" s="17" t="s">
        <v>166</v>
      </c>
      <c r="AU385" s="17" t="s">
        <v>83</v>
      </c>
    </row>
    <row r="386" s="2" customFormat="1" ht="16.5" customHeight="1">
      <c r="A386" s="38"/>
      <c r="B386" s="39"/>
      <c r="C386" s="212" t="s">
        <v>1305</v>
      </c>
      <c r="D386" s="212" t="s">
        <v>160</v>
      </c>
      <c r="E386" s="213" t="s">
        <v>670</v>
      </c>
      <c r="F386" s="214" t="s">
        <v>1306</v>
      </c>
      <c r="G386" s="215" t="s">
        <v>338</v>
      </c>
      <c r="H386" s="216">
        <v>1</v>
      </c>
      <c r="I386" s="217"/>
      <c r="J386" s="218">
        <f>ROUND(I386*H386,2)</f>
        <v>0</v>
      </c>
      <c r="K386" s="214" t="s">
        <v>19</v>
      </c>
      <c r="L386" s="44"/>
      <c r="M386" s="219" t="s">
        <v>19</v>
      </c>
      <c r="N386" s="220" t="s">
        <v>44</v>
      </c>
      <c r="O386" s="84"/>
      <c r="P386" s="221">
        <f>O386*H386</f>
        <v>0</v>
      </c>
      <c r="Q386" s="221">
        <v>0</v>
      </c>
      <c r="R386" s="221">
        <f>Q386*H386</f>
        <v>0</v>
      </c>
      <c r="S386" s="221">
        <v>0</v>
      </c>
      <c r="T386" s="222">
        <f>S386*H386</f>
        <v>0</v>
      </c>
      <c r="U386" s="38"/>
      <c r="V386" s="38"/>
      <c r="W386" s="38"/>
      <c r="X386" s="38"/>
      <c r="Y386" s="38"/>
      <c r="Z386" s="38"/>
      <c r="AA386" s="38"/>
      <c r="AB386" s="38"/>
      <c r="AC386" s="38"/>
      <c r="AD386" s="38"/>
      <c r="AE386" s="38"/>
      <c r="AR386" s="223" t="s">
        <v>115</v>
      </c>
      <c r="AT386" s="223" t="s">
        <v>160</v>
      </c>
      <c r="AU386" s="223" t="s">
        <v>83</v>
      </c>
      <c r="AY386" s="17" t="s">
        <v>159</v>
      </c>
      <c r="BE386" s="224">
        <f>IF(N386="základní",J386,0)</f>
        <v>0</v>
      </c>
      <c r="BF386" s="224">
        <f>IF(N386="snížená",J386,0)</f>
        <v>0</v>
      </c>
      <c r="BG386" s="224">
        <f>IF(N386="zákl. přenesená",J386,0)</f>
        <v>0</v>
      </c>
      <c r="BH386" s="224">
        <f>IF(N386="sníž. přenesená",J386,0)</f>
        <v>0</v>
      </c>
      <c r="BI386" s="224">
        <f>IF(N386="nulová",J386,0)</f>
        <v>0</v>
      </c>
      <c r="BJ386" s="17" t="s">
        <v>81</v>
      </c>
      <c r="BK386" s="224">
        <f>ROUND(I386*H386,2)</f>
        <v>0</v>
      </c>
      <c r="BL386" s="17" t="s">
        <v>115</v>
      </c>
      <c r="BM386" s="223" t="s">
        <v>1307</v>
      </c>
    </row>
    <row r="387" s="2" customFormat="1">
      <c r="A387" s="38"/>
      <c r="B387" s="39"/>
      <c r="C387" s="40"/>
      <c r="D387" s="225" t="s">
        <v>166</v>
      </c>
      <c r="E387" s="40"/>
      <c r="F387" s="226" t="s">
        <v>1308</v>
      </c>
      <c r="G387" s="40"/>
      <c r="H387" s="40"/>
      <c r="I387" s="227"/>
      <c r="J387" s="40"/>
      <c r="K387" s="40"/>
      <c r="L387" s="44"/>
      <c r="M387" s="228"/>
      <c r="N387" s="229"/>
      <c r="O387" s="84"/>
      <c r="P387" s="84"/>
      <c r="Q387" s="84"/>
      <c r="R387" s="84"/>
      <c r="S387" s="84"/>
      <c r="T387" s="85"/>
      <c r="U387" s="38"/>
      <c r="V387" s="38"/>
      <c r="W387" s="38"/>
      <c r="X387" s="38"/>
      <c r="Y387" s="38"/>
      <c r="Z387" s="38"/>
      <c r="AA387" s="38"/>
      <c r="AB387" s="38"/>
      <c r="AC387" s="38"/>
      <c r="AD387" s="38"/>
      <c r="AE387" s="38"/>
      <c r="AT387" s="17" t="s">
        <v>166</v>
      </c>
      <c r="AU387" s="17" t="s">
        <v>83</v>
      </c>
    </row>
    <row r="388" s="12" customFormat="1" ht="22.8" customHeight="1">
      <c r="A388" s="12"/>
      <c r="B388" s="196"/>
      <c r="C388" s="197"/>
      <c r="D388" s="198" t="s">
        <v>72</v>
      </c>
      <c r="E388" s="210" t="s">
        <v>225</v>
      </c>
      <c r="F388" s="210" t="s">
        <v>322</v>
      </c>
      <c r="G388" s="197"/>
      <c r="H388" s="197"/>
      <c r="I388" s="200"/>
      <c r="J388" s="211">
        <f>BK388</f>
        <v>0</v>
      </c>
      <c r="K388" s="197"/>
      <c r="L388" s="202"/>
      <c r="M388" s="203"/>
      <c r="N388" s="204"/>
      <c r="O388" s="204"/>
      <c r="P388" s="205">
        <f>SUM(P389:P427)</f>
        <v>0</v>
      </c>
      <c r="Q388" s="204"/>
      <c r="R388" s="205">
        <f>SUM(R389:R427)</f>
        <v>9.6012657200000007</v>
      </c>
      <c r="S388" s="204"/>
      <c r="T388" s="206">
        <f>SUM(T389:T427)</f>
        <v>0</v>
      </c>
      <c r="U388" s="12"/>
      <c r="V388" s="12"/>
      <c r="W388" s="12"/>
      <c r="X388" s="12"/>
      <c r="Y388" s="12"/>
      <c r="Z388" s="12"/>
      <c r="AA388" s="12"/>
      <c r="AB388" s="12"/>
      <c r="AC388" s="12"/>
      <c r="AD388" s="12"/>
      <c r="AE388" s="12"/>
      <c r="AR388" s="207" t="s">
        <v>81</v>
      </c>
      <c r="AT388" s="208" t="s">
        <v>72</v>
      </c>
      <c r="AU388" s="208" t="s">
        <v>81</v>
      </c>
      <c r="AY388" s="207" t="s">
        <v>159</v>
      </c>
      <c r="BK388" s="209">
        <f>SUM(BK389:BK427)</f>
        <v>0</v>
      </c>
    </row>
    <row r="389" s="2" customFormat="1" ht="16.5" customHeight="1">
      <c r="A389" s="38"/>
      <c r="B389" s="39"/>
      <c r="C389" s="212" t="s">
        <v>896</v>
      </c>
      <c r="D389" s="212" t="s">
        <v>160</v>
      </c>
      <c r="E389" s="213" t="s">
        <v>1309</v>
      </c>
      <c r="F389" s="214" t="s">
        <v>1310</v>
      </c>
      <c r="G389" s="215" t="s">
        <v>299</v>
      </c>
      <c r="H389" s="216">
        <v>7.5999999999999996</v>
      </c>
      <c r="I389" s="217"/>
      <c r="J389" s="218">
        <f>ROUND(I389*H389,2)</f>
        <v>0</v>
      </c>
      <c r="K389" s="214" t="s">
        <v>164</v>
      </c>
      <c r="L389" s="44"/>
      <c r="M389" s="219" t="s">
        <v>19</v>
      </c>
      <c r="N389" s="220" t="s">
        <v>44</v>
      </c>
      <c r="O389" s="84"/>
      <c r="P389" s="221">
        <f>O389*H389</f>
        <v>0</v>
      </c>
      <c r="Q389" s="221">
        <v>0.29220869999999999</v>
      </c>
      <c r="R389" s="221">
        <f>Q389*H389</f>
        <v>2.2207861199999996</v>
      </c>
      <c r="S389" s="221">
        <v>0</v>
      </c>
      <c r="T389" s="222">
        <f>S389*H389</f>
        <v>0</v>
      </c>
      <c r="U389" s="38"/>
      <c r="V389" s="38"/>
      <c r="W389" s="38"/>
      <c r="X389" s="38"/>
      <c r="Y389" s="38"/>
      <c r="Z389" s="38"/>
      <c r="AA389" s="38"/>
      <c r="AB389" s="38"/>
      <c r="AC389" s="38"/>
      <c r="AD389" s="38"/>
      <c r="AE389" s="38"/>
      <c r="AR389" s="223" t="s">
        <v>115</v>
      </c>
      <c r="AT389" s="223" t="s">
        <v>160</v>
      </c>
      <c r="AU389" s="223" t="s">
        <v>83</v>
      </c>
      <c r="AY389" s="17" t="s">
        <v>159</v>
      </c>
      <c r="BE389" s="224">
        <f>IF(N389="základní",J389,0)</f>
        <v>0</v>
      </c>
      <c r="BF389" s="224">
        <f>IF(N389="snížená",J389,0)</f>
        <v>0</v>
      </c>
      <c r="BG389" s="224">
        <f>IF(N389="zákl. přenesená",J389,0)</f>
        <v>0</v>
      </c>
      <c r="BH389" s="224">
        <f>IF(N389="sníž. přenesená",J389,0)</f>
        <v>0</v>
      </c>
      <c r="BI389" s="224">
        <f>IF(N389="nulová",J389,0)</f>
        <v>0</v>
      </c>
      <c r="BJ389" s="17" t="s">
        <v>81</v>
      </c>
      <c r="BK389" s="224">
        <f>ROUND(I389*H389,2)</f>
        <v>0</v>
      </c>
      <c r="BL389" s="17" t="s">
        <v>115</v>
      </c>
      <c r="BM389" s="223" t="s">
        <v>1311</v>
      </c>
    </row>
    <row r="390" s="2" customFormat="1">
      <c r="A390" s="38"/>
      <c r="B390" s="39"/>
      <c r="C390" s="40"/>
      <c r="D390" s="225" t="s">
        <v>166</v>
      </c>
      <c r="E390" s="40"/>
      <c r="F390" s="226" t="s">
        <v>1312</v>
      </c>
      <c r="G390" s="40"/>
      <c r="H390" s="40"/>
      <c r="I390" s="227"/>
      <c r="J390" s="40"/>
      <c r="K390" s="40"/>
      <c r="L390" s="44"/>
      <c r="M390" s="228"/>
      <c r="N390" s="229"/>
      <c r="O390" s="84"/>
      <c r="P390" s="84"/>
      <c r="Q390" s="84"/>
      <c r="R390" s="84"/>
      <c r="S390" s="84"/>
      <c r="T390" s="85"/>
      <c r="U390" s="38"/>
      <c r="V390" s="38"/>
      <c r="W390" s="38"/>
      <c r="X390" s="38"/>
      <c r="Y390" s="38"/>
      <c r="Z390" s="38"/>
      <c r="AA390" s="38"/>
      <c r="AB390" s="38"/>
      <c r="AC390" s="38"/>
      <c r="AD390" s="38"/>
      <c r="AE390" s="38"/>
      <c r="AT390" s="17" t="s">
        <v>166</v>
      </c>
      <c r="AU390" s="17" t="s">
        <v>83</v>
      </c>
    </row>
    <row r="391" s="2" customFormat="1">
      <c r="A391" s="38"/>
      <c r="B391" s="39"/>
      <c r="C391" s="40"/>
      <c r="D391" s="230" t="s">
        <v>168</v>
      </c>
      <c r="E391" s="40"/>
      <c r="F391" s="231" t="s">
        <v>1313</v>
      </c>
      <c r="G391" s="40"/>
      <c r="H391" s="40"/>
      <c r="I391" s="227"/>
      <c r="J391" s="40"/>
      <c r="K391" s="40"/>
      <c r="L391" s="44"/>
      <c r="M391" s="228"/>
      <c r="N391" s="229"/>
      <c r="O391" s="84"/>
      <c r="P391" s="84"/>
      <c r="Q391" s="84"/>
      <c r="R391" s="84"/>
      <c r="S391" s="84"/>
      <c r="T391" s="85"/>
      <c r="U391" s="38"/>
      <c r="V391" s="38"/>
      <c r="W391" s="38"/>
      <c r="X391" s="38"/>
      <c r="Y391" s="38"/>
      <c r="Z391" s="38"/>
      <c r="AA391" s="38"/>
      <c r="AB391" s="38"/>
      <c r="AC391" s="38"/>
      <c r="AD391" s="38"/>
      <c r="AE391" s="38"/>
      <c r="AT391" s="17" t="s">
        <v>168</v>
      </c>
      <c r="AU391" s="17" t="s">
        <v>83</v>
      </c>
    </row>
    <row r="392" s="13" customFormat="1">
      <c r="A392" s="13"/>
      <c r="B392" s="232"/>
      <c r="C392" s="233"/>
      <c r="D392" s="225" t="s">
        <v>170</v>
      </c>
      <c r="E392" s="234" t="s">
        <v>19</v>
      </c>
      <c r="F392" s="235" t="s">
        <v>1314</v>
      </c>
      <c r="G392" s="233"/>
      <c r="H392" s="236">
        <v>7.5999999999999996</v>
      </c>
      <c r="I392" s="237"/>
      <c r="J392" s="233"/>
      <c r="K392" s="233"/>
      <c r="L392" s="238"/>
      <c r="M392" s="239"/>
      <c r="N392" s="240"/>
      <c r="O392" s="240"/>
      <c r="P392" s="240"/>
      <c r="Q392" s="240"/>
      <c r="R392" s="240"/>
      <c r="S392" s="240"/>
      <c r="T392" s="241"/>
      <c r="U392" s="13"/>
      <c r="V392" s="13"/>
      <c r="W392" s="13"/>
      <c r="X392" s="13"/>
      <c r="Y392" s="13"/>
      <c r="Z392" s="13"/>
      <c r="AA392" s="13"/>
      <c r="AB392" s="13"/>
      <c r="AC392" s="13"/>
      <c r="AD392" s="13"/>
      <c r="AE392" s="13"/>
      <c r="AT392" s="242" t="s">
        <v>170</v>
      </c>
      <c r="AU392" s="242" t="s">
        <v>83</v>
      </c>
      <c r="AV392" s="13" t="s">
        <v>83</v>
      </c>
      <c r="AW392" s="13" t="s">
        <v>34</v>
      </c>
      <c r="AX392" s="13" t="s">
        <v>73</v>
      </c>
      <c r="AY392" s="242" t="s">
        <v>159</v>
      </c>
    </row>
    <row r="393" s="2" customFormat="1" ht="16.5" customHeight="1">
      <c r="A393" s="38"/>
      <c r="B393" s="39"/>
      <c r="C393" s="247" t="s">
        <v>587</v>
      </c>
      <c r="D393" s="247" t="s">
        <v>434</v>
      </c>
      <c r="E393" s="248" t="s">
        <v>1315</v>
      </c>
      <c r="F393" s="249" t="s">
        <v>1316</v>
      </c>
      <c r="G393" s="250" t="s">
        <v>299</v>
      </c>
      <c r="H393" s="251">
        <v>7.5999999999999996</v>
      </c>
      <c r="I393" s="252"/>
      <c r="J393" s="253">
        <f>ROUND(I393*H393,2)</f>
        <v>0</v>
      </c>
      <c r="K393" s="249" t="s">
        <v>164</v>
      </c>
      <c r="L393" s="254"/>
      <c r="M393" s="255" t="s">
        <v>19</v>
      </c>
      <c r="N393" s="256" t="s">
        <v>44</v>
      </c>
      <c r="O393" s="84"/>
      <c r="P393" s="221">
        <f>O393*H393</f>
        <v>0</v>
      </c>
      <c r="Q393" s="221">
        <v>0.0067000000000000002</v>
      </c>
      <c r="R393" s="221">
        <f>Q393*H393</f>
        <v>0.05092</v>
      </c>
      <c r="S393" s="221">
        <v>0</v>
      </c>
      <c r="T393" s="222">
        <f>S393*H393</f>
        <v>0</v>
      </c>
      <c r="U393" s="38"/>
      <c r="V393" s="38"/>
      <c r="W393" s="38"/>
      <c r="X393" s="38"/>
      <c r="Y393" s="38"/>
      <c r="Z393" s="38"/>
      <c r="AA393" s="38"/>
      <c r="AB393" s="38"/>
      <c r="AC393" s="38"/>
      <c r="AD393" s="38"/>
      <c r="AE393" s="38"/>
      <c r="AR393" s="223" t="s">
        <v>219</v>
      </c>
      <c r="AT393" s="223" t="s">
        <v>434</v>
      </c>
      <c r="AU393" s="223" t="s">
        <v>83</v>
      </c>
      <c r="AY393" s="17" t="s">
        <v>159</v>
      </c>
      <c r="BE393" s="224">
        <f>IF(N393="základní",J393,0)</f>
        <v>0</v>
      </c>
      <c r="BF393" s="224">
        <f>IF(N393="snížená",J393,0)</f>
        <v>0</v>
      </c>
      <c r="BG393" s="224">
        <f>IF(N393="zákl. přenesená",J393,0)</f>
        <v>0</v>
      </c>
      <c r="BH393" s="224">
        <f>IF(N393="sníž. přenesená",J393,0)</f>
        <v>0</v>
      </c>
      <c r="BI393" s="224">
        <f>IF(N393="nulová",J393,0)</f>
        <v>0</v>
      </c>
      <c r="BJ393" s="17" t="s">
        <v>81</v>
      </c>
      <c r="BK393" s="224">
        <f>ROUND(I393*H393,2)</f>
        <v>0</v>
      </c>
      <c r="BL393" s="17" t="s">
        <v>115</v>
      </c>
      <c r="BM393" s="223" t="s">
        <v>1317</v>
      </c>
    </row>
    <row r="394" s="2" customFormat="1">
      <c r="A394" s="38"/>
      <c r="B394" s="39"/>
      <c r="C394" s="40"/>
      <c r="D394" s="225" t="s">
        <v>166</v>
      </c>
      <c r="E394" s="40"/>
      <c r="F394" s="226" t="s">
        <v>1316</v>
      </c>
      <c r="G394" s="40"/>
      <c r="H394" s="40"/>
      <c r="I394" s="227"/>
      <c r="J394" s="40"/>
      <c r="K394" s="40"/>
      <c r="L394" s="44"/>
      <c r="M394" s="228"/>
      <c r="N394" s="229"/>
      <c r="O394" s="84"/>
      <c r="P394" s="84"/>
      <c r="Q394" s="84"/>
      <c r="R394" s="84"/>
      <c r="S394" s="84"/>
      <c r="T394" s="85"/>
      <c r="U394" s="38"/>
      <c r="V394" s="38"/>
      <c r="W394" s="38"/>
      <c r="X394" s="38"/>
      <c r="Y394" s="38"/>
      <c r="Z394" s="38"/>
      <c r="AA394" s="38"/>
      <c r="AB394" s="38"/>
      <c r="AC394" s="38"/>
      <c r="AD394" s="38"/>
      <c r="AE394" s="38"/>
      <c r="AT394" s="17" t="s">
        <v>166</v>
      </c>
      <c r="AU394" s="17" t="s">
        <v>83</v>
      </c>
    </row>
    <row r="395" s="13" customFormat="1">
      <c r="A395" s="13"/>
      <c r="B395" s="232"/>
      <c r="C395" s="233"/>
      <c r="D395" s="225" t="s">
        <v>170</v>
      </c>
      <c r="E395" s="234" t="s">
        <v>19</v>
      </c>
      <c r="F395" s="235" t="s">
        <v>1314</v>
      </c>
      <c r="G395" s="233"/>
      <c r="H395" s="236">
        <v>7.5999999999999996</v>
      </c>
      <c r="I395" s="237"/>
      <c r="J395" s="233"/>
      <c r="K395" s="233"/>
      <c r="L395" s="238"/>
      <c r="M395" s="239"/>
      <c r="N395" s="240"/>
      <c r="O395" s="240"/>
      <c r="P395" s="240"/>
      <c r="Q395" s="240"/>
      <c r="R395" s="240"/>
      <c r="S395" s="240"/>
      <c r="T395" s="241"/>
      <c r="U395" s="13"/>
      <c r="V395" s="13"/>
      <c r="W395" s="13"/>
      <c r="X395" s="13"/>
      <c r="Y395" s="13"/>
      <c r="Z395" s="13"/>
      <c r="AA395" s="13"/>
      <c r="AB395" s="13"/>
      <c r="AC395" s="13"/>
      <c r="AD395" s="13"/>
      <c r="AE395" s="13"/>
      <c r="AT395" s="242" t="s">
        <v>170</v>
      </c>
      <c r="AU395" s="242" t="s">
        <v>83</v>
      </c>
      <c r="AV395" s="13" t="s">
        <v>83</v>
      </c>
      <c r="AW395" s="13" t="s">
        <v>34</v>
      </c>
      <c r="AX395" s="13" t="s">
        <v>73</v>
      </c>
      <c r="AY395" s="242" t="s">
        <v>159</v>
      </c>
    </row>
    <row r="396" s="2" customFormat="1" ht="16.5" customHeight="1">
      <c r="A396" s="38"/>
      <c r="B396" s="39"/>
      <c r="C396" s="212" t="s">
        <v>597</v>
      </c>
      <c r="D396" s="212" t="s">
        <v>160</v>
      </c>
      <c r="E396" s="213" t="s">
        <v>1318</v>
      </c>
      <c r="F396" s="214" t="s">
        <v>1319</v>
      </c>
      <c r="G396" s="215" t="s">
        <v>299</v>
      </c>
      <c r="H396" s="216">
        <v>7.5</v>
      </c>
      <c r="I396" s="217"/>
      <c r="J396" s="218">
        <f>ROUND(I396*H396,2)</f>
        <v>0</v>
      </c>
      <c r="K396" s="214" t="s">
        <v>648</v>
      </c>
      <c r="L396" s="44"/>
      <c r="M396" s="219" t="s">
        <v>19</v>
      </c>
      <c r="N396" s="220" t="s">
        <v>44</v>
      </c>
      <c r="O396" s="84"/>
      <c r="P396" s="221">
        <f>O396*H396</f>
        <v>0</v>
      </c>
      <c r="Q396" s="221">
        <v>0.25346688000000001</v>
      </c>
      <c r="R396" s="221">
        <f>Q396*H396</f>
        <v>1.9010016000000001</v>
      </c>
      <c r="S396" s="221">
        <v>0</v>
      </c>
      <c r="T396" s="222">
        <f>S396*H396</f>
        <v>0</v>
      </c>
      <c r="U396" s="38"/>
      <c r="V396" s="38"/>
      <c r="W396" s="38"/>
      <c r="X396" s="38"/>
      <c r="Y396" s="38"/>
      <c r="Z396" s="38"/>
      <c r="AA396" s="38"/>
      <c r="AB396" s="38"/>
      <c r="AC396" s="38"/>
      <c r="AD396" s="38"/>
      <c r="AE396" s="38"/>
      <c r="AR396" s="223" t="s">
        <v>115</v>
      </c>
      <c r="AT396" s="223" t="s">
        <v>160</v>
      </c>
      <c r="AU396" s="223" t="s">
        <v>83</v>
      </c>
      <c r="AY396" s="17" t="s">
        <v>159</v>
      </c>
      <c r="BE396" s="224">
        <f>IF(N396="základní",J396,0)</f>
        <v>0</v>
      </c>
      <c r="BF396" s="224">
        <f>IF(N396="snížená",J396,0)</f>
        <v>0</v>
      </c>
      <c r="BG396" s="224">
        <f>IF(N396="zákl. přenesená",J396,0)</f>
        <v>0</v>
      </c>
      <c r="BH396" s="224">
        <f>IF(N396="sníž. přenesená",J396,0)</f>
        <v>0</v>
      </c>
      <c r="BI396" s="224">
        <f>IF(N396="nulová",J396,0)</f>
        <v>0</v>
      </c>
      <c r="BJ396" s="17" t="s">
        <v>81</v>
      </c>
      <c r="BK396" s="224">
        <f>ROUND(I396*H396,2)</f>
        <v>0</v>
      </c>
      <c r="BL396" s="17" t="s">
        <v>115</v>
      </c>
      <c r="BM396" s="223" t="s">
        <v>1320</v>
      </c>
    </row>
    <row r="397" s="2" customFormat="1">
      <c r="A397" s="38"/>
      <c r="B397" s="39"/>
      <c r="C397" s="40"/>
      <c r="D397" s="225" t="s">
        <v>166</v>
      </c>
      <c r="E397" s="40"/>
      <c r="F397" s="226" t="s">
        <v>1321</v>
      </c>
      <c r="G397" s="40"/>
      <c r="H397" s="40"/>
      <c r="I397" s="227"/>
      <c r="J397" s="40"/>
      <c r="K397" s="40"/>
      <c r="L397" s="44"/>
      <c r="M397" s="228"/>
      <c r="N397" s="229"/>
      <c r="O397" s="84"/>
      <c r="P397" s="84"/>
      <c r="Q397" s="84"/>
      <c r="R397" s="84"/>
      <c r="S397" s="84"/>
      <c r="T397" s="85"/>
      <c r="U397" s="38"/>
      <c r="V397" s="38"/>
      <c r="W397" s="38"/>
      <c r="X397" s="38"/>
      <c r="Y397" s="38"/>
      <c r="Z397" s="38"/>
      <c r="AA397" s="38"/>
      <c r="AB397" s="38"/>
      <c r="AC397" s="38"/>
      <c r="AD397" s="38"/>
      <c r="AE397" s="38"/>
      <c r="AT397" s="17" t="s">
        <v>166</v>
      </c>
      <c r="AU397" s="17" t="s">
        <v>83</v>
      </c>
    </row>
    <row r="398" s="2" customFormat="1">
      <c r="A398" s="38"/>
      <c r="B398" s="39"/>
      <c r="C398" s="40"/>
      <c r="D398" s="230" t="s">
        <v>168</v>
      </c>
      <c r="E398" s="40"/>
      <c r="F398" s="231" t="s">
        <v>1322</v>
      </c>
      <c r="G398" s="40"/>
      <c r="H398" s="40"/>
      <c r="I398" s="227"/>
      <c r="J398" s="40"/>
      <c r="K398" s="40"/>
      <c r="L398" s="44"/>
      <c r="M398" s="228"/>
      <c r="N398" s="229"/>
      <c r="O398" s="84"/>
      <c r="P398" s="84"/>
      <c r="Q398" s="84"/>
      <c r="R398" s="84"/>
      <c r="S398" s="84"/>
      <c r="T398" s="85"/>
      <c r="U398" s="38"/>
      <c r="V398" s="38"/>
      <c r="W398" s="38"/>
      <c r="X398" s="38"/>
      <c r="Y398" s="38"/>
      <c r="Z398" s="38"/>
      <c r="AA398" s="38"/>
      <c r="AB398" s="38"/>
      <c r="AC398" s="38"/>
      <c r="AD398" s="38"/>
      <c r="AE398" s="38"/>
      <c r="AT398" s="17" t="s">
        <v>168</v>
      </c>
      <c r="AU398" s="17" t="s">
        <v>83</v>
      </c>
    </row>
    <row r="399" s="2" customFormat="1" ht="16.5" customHeight="1">
      <c r="A399" s="38"/>
      <c r="B399" s="39"/>
      <c r="C399" s="212" t="s">
        <v>533</v>
      </c>
      <c r="D399" s="212" t="s">
        <v>160</v>
      </c>
      <c r="E399" s="213" t="s">
        <v>330</v>
      </c>
      <c r="F399" s="214" t="s">
        <v>1323</v>
      </c>
      <c r="G399" s="215" t="s">
        <v>332</v>
      </c>
      <c r="H399" s="216">
        <v>1</v>
      </c>
      <c r="I399" s="217"/>
      <c r="J399" s="218">
        <f>ROUND(I399*H399,2)</f>
        <v>0</v>
      </c>
      <c r="K399" s="214" t="s">
        <v>19</v>
      </c>
      <c r="L399" s="44"/>
      <c r="M399" s="219" t="s">
        <v>19</v>
      </c>
      <c r="N399" s="220" t="s">
        <v>44</v>
      </c>
      <c r="O399" s="84"/>
      <c r="P399" s="221">
        <f>O399*H399</f>
        <v>0</v>
      </c>
      <c r="Q399" s="221">
        <v>0</v>
      </c>
      <c r="R399" s="221">
        <f>Q399*H399</f>
        <v>0</v>
      </c>
      <c r="S399" s="221">
        <v>0</v>
      </c>
      <c r="T399" s="222">
        <f>S399*H399</f>
        <v>0</v>
      </c>
      <c r="U399" s="38"/>
      <c r="V399" s="38"/>
      <c r="W399" s="38"/>
      <c r="X399" s="38"/>
      <c r="Y399" s="38"/>
      <c r="Z399" s="38"/>
      <c r="AA399" s="38"/>
      <c r="AB399" s="38"/>
      <c r="AC399" s="38"/>
      <c r="AD399" s="38"/>
      <c r="AE399" s="38"/>
      <c r="AR399" s="223" t="s">
        <v>115</v>
      </c>
      <c r="AT399" s="223" t="s">
        <v>160</v>
      </c>
      <c r="AU399" s="223" t="s">
        <v>83</v>
      </c>
      <c r="AY399" s="17" t="s">
        <v>159</v>
      </c>
      <c r="BE399" s="224">
        <f>IF(N399="základní",J399,0)</f>
        <v>0</v>
      </c>
      <c r="BF399" s="224">
        <f>IF(N399="snížená",J399,0)</f>
        <v>0</v>
      </c>
      <c r="BG399" s="224">
        <f>IF(N399="zákl. přenesená",J399,0)</f>
        <v>0</v>
      </c>
      <c r="BH399" s="224">
        <f>IF(N399="sníž. přenesená",J399,0)</f>
        <v>0</v>
      </c>
      <c r="BI399" s="224">
        <f>IF(N399="nulová",J399,0)</f>
        <v>0</v>
      </c>
      <c r="BJ399" s="17" t="s">
        <v>81</v>
      </c>
      <c r="BK399" s="224">
        <f>ROUND(I399*H399,2)</f>
        <v>0</v>
      </c>
      <c r="BL399" s="17" t="s">
        <v>115</v>
      </c>
      <c r="BM399" s="223" t="s">
        <v>1324</v>
      </c>
    </row>
    <row r="400" s="2" customFormat="1">
      <c r="A400" s="38"/>
      <c r="B400" s="39"/>
      <c r="C400" s="40"/>
      <c r="D400" s="225" t="s">
        <v>166</v>
      </c>
      <c r="E400" s="40"/>
      <c r="F400" s="226" t="s">
        <v>1325</v>
      </c>
      <c r="G400" s="40"/>
      <c r="H400" s="40"/>
      <c r="I400" s="227"/>
      <c r="J400" s="40"/>
      <c r="K400" s="40"/>
      <c r="L400" s="44"/>
      <c r="M400" s="228"/>
      <c r="N400" s="229"/>
      <c r="O400" s="84"/>
      <c r="P400" s="84"/>
      <c r="Q400" s="84"/>
      <c r="R400" s="84"/>
      <c r="S400" s="84"/>
      <c r="T400" s="85"/>
      <c r="U400" s="38"/>
      <c r="V400" s="38"/>
      <c r="W400" s="38"/>
      <c r="X400" s="38"/>
      <c r="Y400" s="38"/>
      <c r="Z400" s="38"/>
      <c r="AA400" s="38"/>
      <c r="AB400" s="38"/>
      <c r="AC400" s="38"/>
      <c r="AD400" s="38"/>
      <c r="AE400" s="38"/>
      <c r="AT400" s="17" t="s">
        <v>166</v>
      </c>
      <c r="AU400" s="17" t="s">
        <v>83</v>
      </c>
    </row>
    <row r="401" s="2" customFormat="1" ht="16.5" customHeight="1">
      <c r="A401" s="38"/>
      <c r="B401" s="39"/>
      <c r="C401" s="212" t="s">
        <v>1326</v>
      </c>
      <c r="D401" s="212" t="s">
        <v>160</v>
      </c>
      <c r="E401" s="213" t="s">
        <v>654</v>
      </c>
      <c r="F401" s="214" t="s">
        <v>1327</v>
      </c>
      <c r="G401" s="215" t="s">
        <v>332</v>
      </c>
      <c r="H401" s="216">
        <v>1</v>
      </c>
      <c r="I401" s="217"/>
      <c r="J401" s="218">
        <f>ROUND(I401*H401,2)</f>
        <v>0</v>
      </c>
      <c r="K401" s="214" t="s">
        <v>19</v>
      </c>
      <c r="L401" s="44"/>
      <c r="M401" s="219" t="s">
        <v>19</v>
      </c>
      <c r="N401" s="220" t="s">
        <v>44</v>
      </c>
      <c r="O401" s="84"/>
      <c r="P401" s="221">
        <f>O401*H401</f>
        <v>0</v>
      </c>
      <c r="Q401" s="221">
        <v>0</v>
      </c>
      <c r="R401" s="221">
        <f>Q401*H401</f>
        <v>0</v>
      </c>
      <c r="S401" s="221">
        <v>0</v>
      </c>
      <c r="T401" s="222">
        <f>S401*H401</f>
        <v>0</v>
      </c>
      <c r="U401" s="38"/>
      <c r="V401" s="38"/>
      <c r="W401" s="38"/>
      <c r="X401" s="38"/>
      <c r="Y401" s="38"/>
      <c r="Z401" s="38"/>
      <c r="AA401" s="38"/>
      <c r="AB401" s="38"/>
      <c r="AC401" s="38"/>
      <c r="AD401" s="38"/>
      <c r="AE401" s="38"/>
      <c r="AR401" s="223" t="s">
        <v>115</v>
      </c>
      <c r="AT401" s="223" t="s">
        <v>160</v>
      </c>
      <c r="AU401" s="223" t="s">
        <v>83</v>
      </c>
      <c r="AY401" s="17" t="s">
        <v>159</v>
      </c>
      <c r="BE401" s="224">
        <f>IF(N401="základní",J401,0)</f>
        <v>0</v>
      </c>
      <c r="BF401" s="224">
        <f>IF(N401="snížená",J401,0)</f>
        <v>0</v>
      </c>
      <c r="BG401" s="224">
        <f>IF(N401="zákl. přenesená",J401,0)</f>
        <v>0</v>
      </c>
      <c r="BH401" s="224">
        <f>IF(N401="sníž. přenesená",J401,0)</f>
        <v>0</v>
      </c>
      <c r="BI401" s="224">
        <f>IF(N401="nulová",J401,0)</f>
        <v>0</v>
      </c>
      <c r="BJ401" s="17" t="s">
        <v>81</v>
      </c>
      <c r="BK401" s="224">
        <f>ROUND(I401*H401,2)</f>
        <v>0</v>
      </c>
      <c r="BL401" s="17" t="s">
        <v>115</v>
      </c>
      <c r="BM401" s="223" t="s">
        <v>1328</v>
      </c>
    </row>
    <row r="402" s="2" customFormat="1">
      <c r="A402" s="38"/>
      <c r="B402" s="39"/>
      <c r="C402" s="40"/>
      <c r="D402" s="225" t="s">
        <v>166</v>
      </c>
      <c r="E402" s="40"/>
      <c r="F402" s="226" t="s">
        <v>1329</v>
      </c>
      <c r="G402" s="40"/>
      <c r="H402" s="40"/>
      <c r="I402" s="227"/>
      <c r="J402" s="40"/>
      <c r="K402" s="40"/>
      <c r="L402" s="44"/>
      <c r="M402" s="228"/>
      <c r="N402" s="229"/>
      <c r="O402" s="84"/>
      <c r="P402" s="84"/>
      <c r="Q402" s="84"/>
      <c r="R402" s="84"/>
      <c r="S402" s="84"/>
      <c r="T402" s="85"/>
      <c r="U402" s="38"/>
      <c r="V402" s="38"/>
      <c r="W402" s="38"/>
      <c r="X402" s="38"/>
      <c r="Y402" s="38"/>
      <c r="Z402" s="38"/>
      <c r="AA402" s="38"/>
      <c r="AB402" s="38"/>
      <c r="AC402" s="38"/>
      <c r="AD402" s="38"/>
      <c r="AE402" s="38"/>
      <c r="AT402" s="17" t="s">
        <v>166</v>
      </c>
      <c r="AU402" s="17" t="s">
        <v>83</v>
      </c>
    </row>
    <row r="403" s="2" customFormat="1" ht="16.5" customHeight="1">
      <c r="A403" s="38"/>
      <c r="B403" s="39"/>
      <c r="C403" s="212" t="s">
        <v>1330</v>
      </c>
      <c r="D403" s="212" t="s">
        <v>160</v>
      </c>
      <c r="E403" s="213" t="s">
        <v>1331</v>
      </c>
      <c r="F403" s="214" t="s">
        <v>1332</v>
      </c>
      <c r="G403" s="215" t="s">
        <v>299</v>
      </c>
      <c r="H403" s="216">
        <v>9</v>
      </c>
      <c r="I403" s="217"/>
      <c r="J403" s="218">
        <f>ROUND(I403*H403,2)</f>
        <v>0</v>
      </c>
      <c r="K403" s="214" t="s">
        <v>164</v>
      </c>
      <c r="L403" s="44"/>
      <c r="M403" s="219" t="s">
        <v>19</v>
      </c>
      <c r="N403" s="220" t="s">
        <v>44</v>
      </c>
      <c r="O403" s="84"/>
      <c r="P403" s="221">
        <f>O403*H403</f>
        <v>0</v>
      </c>
      <c r="Q403" s="221">
        <v>0</v>
      </c>
      <c r="R403" s="221">
        <f>Q403*H403</f>
        <v>0</v>
      </c>
      <c r="S403" s="221">
        <v>0</v>
      </c>
      <c r="T403" s="222">
        <f>S403*H403</f>
        <v>0</v>
      </c>
      <c r="U403" s="38"/>
      <c r="V403" s="38"/>
      <c r="W403" s="38"/>
      <c r="X403" s="38"/>
      <c r="Y403" s="38"/>
      <c r="Z403" s="38"/>
      <c r="AA403" s="38"/>
      <c r="AB403" s="38"/>
      <c r="AC403" s="38"/>
      <c r="AD403" s="38"/>
      <c r="AE403" s="38"/>
      <c r="AR403" s="223" t="s">
        <v>115</v>
      </c>
      <c r="AT403" s="223" t="s">
        <v>160</v>
      </c>
      <c r="AU403" s="223" t="s">
        <v>83</v>
      </c>
      <c r="AY403" s="17" t="s">
        <v>159</v>
      </c>
      <c r="BE403" s="224">
        <f>IF(N403="základní",J403,0)</f>
        <v>0</v>
      </c>
      <c r="BF403" s="224">
        <f>IF(N403="snížená",J403,0)</f>
        <v>0</v>
      </c>
      <c r="BG403" s="224">
        <f>IF(N403="zákl. přenesená",J403,0)</f>
        <v>0</v>
      </c>
      <c r="BH403" s="224">
        <f>IF(N403="sníž. přenesená",J403,0)</f>
        <v>0</v>
      </c>
      <c r="BI403" s="224">
        <f>IF(N403="nulová",J403,0)</f>
        <v>0</v>
      </c>
      <c r="BJ403" s="17" t="s">
        <v>81</v>
      </c>
      <c r="BK403" s="224">
        <f>ROUND(I403*H403,2)</f>
        <v>0</v>
      </c>
      <c r="BL403" s="17" t="s">
        <v>115</v>
      </c>
      <c r="BM403" s="223" t="s">
        <v>1333</v>
      </c>
    </row>
    <row r="404" s="2" customFormat="1">
      <c r="A404" s="38"/>
      <c r="B404" s="39"/>
      <c r="C404" s="40"/>
      <c r="D404" s="225" t="s">
        <v>166</v>
      </c>
      <c r="E404" s="40"/>
      <c r="F404" s="226" t="s">
        <v>1334</v>
      </c>
      <c r="G404" s="40"/>
      <c r="H404" s="40"/>
      <c r="I404" s="227"/>
      <c r="J404" s="40"/>
      <c r="K404" s="40"/>
      <c r="L404" s="44"/>
      <c r="M404" s="228"/>
      <c r="N404" s="229"/>
      <c r="O404" s="84"/>
      <c r="P404" s="84"/>
      <c r="Q404" s="84"/>
      <c r="R404" s="84"/>
      <c r="S404" s="84"/>
      <c r="T404" s="85"/>
      <c r="U404" s="38"/>
      <c r="V404" s="38"/>
      <c r="W404" s="38"/>
      <c r="X404" s="38"/>
      <c r="Y404" s="38"/>
      <c r="Z404" s="38"/>
      <c r="AA404" s="38"/>
      <c r="AB404" s="38"/>
      <c r="AC404" s="38"/>
      <c r="AD404" s="38"/>
      <c r="AE404" s="38"/>
      <c r="AT404" s="17" t="s">
        <v>166</v>
      </c>
      <c r="AU404" s="17" t="s">
        <v>83</v>
      </c>
    </row>
    <row r="405" s="2" customFormat="1">
      <c r="A405" s="38"/>
      <c r="B405" s="39"/>
      <c r="C405" s="40"/>
      <c r="D405" s="230" t="s">
        <v>168</v>
      </c>
      <c r="E405" s="40"/>
      <c r="F405" s="231" t="s">
        <v>1335</v>
      </c>
      <c r="G405" s="40"/>
      <c r="H405" s="40"/>
      <c r="I405" s="227"/>
      <c r="J405" s="40"/>
      <c r="K405" s="40"/>
      <c r="L405" s="44"/>
      <c r="M405" s="228"/>
      <c r="N405" s="229"/>
      <c r="O405" s="84"/>
      <c r="P405" s="84"/>
      <c r="Q405" s="84"/>
      <c r="R405" s="84"/>
      <c r="S405" s="84"/>
      <c r="T405" s="85"/>
      <c r="U405" s="38"/>
      <c r="V405" s="38"/>
      <c r="W405" s="38"/>
      <c r="X405" s="38"/>
      <c r="Y405" s="38"/>
      <c r="Z405" s="38"/>
      <c r="AA405" s="38"/>
      <c r="AB405" s="38"/>
      <c r="AC405" s="38"/>
      <c r="AD405" s="38"/>
      <c r="AE405" s="38"/>
      <c r="AT405" s="17" t="s">
        <v>168</v>
      </c>
      <c r="AU405" s="17" t="s">
        <v>83</v>
      </c>
    </row>
    <row r="406" s="2" customFormat="1" ht="16.5" customHeight="1">
      <c r="A406" s="38"/>
      <c r="B406" s="39"/>
      <c r="C406" s="247" t="s">
        <v>1336</v>
      </c>
      <c r="D406" s="247" t="s">
        <v>434</v>
      </c>
      <c r="E406" s="248" t="s">
        <v>1337</v>
      </c>
      <c r="F406" s="249" t="s">
        <v>1338</v>
      </c>
      <c r="G406" s="250" t="s">
        <v>338</v>
      </c>
      <c r="H406" s="251">
        <v>7</v>
      </c>
      <c r="I406" s="252"/>
      <c r="J406" s="253">
        <f>ROUND(I406*H406,2)</f>
        <v>0</v>
      </c>
      <c r="K406" s="249" t="s">
        <v>164</v>
      </c>
      <c r="L406" s="254"/>
      <c r="M406" s="255" t="s">
        <v>19</v>
      </c>
      <c r="N406" s="256" t="s">
        <v>44</v>
      </c>
      <c r="O406" s="84"/>
      <c r="P406" s="221">
        <f>O406*H406</f>
        <v>0</v>
      </c>
      <c r="Q406" s="221">
        <v>0.028000000000000001</v>
      </c>
      <c r="R406" s="221">
        <f>Q406*H406</f>
        <v>0.19600000000000001</v>
      </c>
      <c r="S406" s="221">
        <v>0</v>
      </c>
      <c r="T406" s="222">
        <f>S406*H406</f>
        <v>0</v>
      </c>
      <c r="U406" s="38"/>
      <c r="V406" s="38"/>
      <c r="W406" s="38"/>
      <c r="X406" s="38"/>
      <c r="Y406" s="38"/>
      <c r="Z406" s="38"/>
      <c r="AA406" s="38"/>
      <c r="AB406" s="38"/>
      <c r="AC406" s="38"/>
      <c r="AD406" s="38"/>
      <c r="AE406" s="38"/>
      <c r="AR406" s="223" t="s">
        <v>219</v>
      </c>
      <c r="AT406" s="223" t="s">
        <v>434</v>
      </c>
      <c r="AU406" s="223" t="s">
        <v>83</v>
      </c>
      <c r="AY406" s="17" t="s">
        <v>159</v>
      </c>
      <c r="BE406" s="224">
        <f>IF(N406="základní",J406,0)</f>
        <v>0</v>
      </c>
      <c r="BF406" s="224">
        <f>IF(N406="snížená",J406,0)</f>
        <v>0</v>
      </c>
      <c r="BG406" s="224">
        <f>IF(N406="zákl. přenesená",J406,0)</f>
        <v>0</v>
      </c>
      <c r="BH406" s="224">
        <f>IF(N406="sníž. přenesená",J406,0)</f>
        <v>0</v>
      </c>
      <c r="BI406" s="224">
        <f>IF(N406="nulová",J406,0)</f>
        <v>0</v>
      </c>
      <c r="BJ406" s="17" t="s">
        <v>81</v>
      </c>
      <c r="BK406" s="224">
        <f>ROUND(I406*H406,2)</f>
        <v>0</v>
      </c>
      <c r="BL406" s="17" t="s">
        <v>115</v>
      </c>
      <c r="BM406" s="223" t="s">
        <v>1339</v>
      </c>
    </row>
    <row r="407" s="2" customFormat="1">
      <c r="A407" s="38"/>
      <c r="B407" s="39"/>
      <c r="C407" s="40"/>
      <c r="D407" s="225" t="s">
        <v>166</v>
      </c>
      <c r="E407" s="40"/>
      <c r="F407" s="226" t="s">
        <v>1338</v>
      </c>
      <c r="G407" s="40"/>
      <c r="H407" s="40"/>
      <c r="I407" s="227"/>
      <c r="J407" s="40"/>
      <c r="K407" s="40"/>
      <c r="L407" s="44"/>
      <c r="M407" s="228"/>
      <c r="N407" s="229"/>
      <c r="O407" s="84"/>
      <c r="P407" s="84"/>
      <c r="Q407" s="84"/>
      <c r="R407" s="84"/>
      <c r="S407" s="84"/>
      <c r="T407" s="85"/>
      <c r="U407" s="38"/>
      <c r="V407" s="38"/>
      <c r="W407" s="38"/>
      <c r="X407" s="38"/>
      <c r="Y407" s="38"/>
      <c r="Z407" s="38"/>
      <c r="AA407" s="38"/>
      <c r="AB407" s="38"/>
      <c r="AC407" s="38"/>
      <c r="AD407" s="38"/>
      <c r="AE407" s="38"/>
      <c r="AT407" s="17" t="s">
        <v>166</v>
      </c>
      <c r="AU407" s="17" t="s">
        <v>83</v>
      </c>
    </row>
    <row r="408" s="13" customFormat="1">
      <c r="A408" s="13"/>
      <c r="B408" s="232"/>
      <c r="C408" s="233"/>
      <c r="D408" s="225" t="s">
        <v>170</v>
      </c>
      <c r="E408" s="233"/>
      <c r="F408" s="235" t="s">
        <v>1340</v>
      </c>
      <c r="G408" s="233"/>
      <c r="H408" s="236">
        <v>7</v>
      </c>
      <c r="I408" s="237"/>
      <c r="J408" s="233"/>
      <c r="K408" s="233"/>
      <c r="L408" s="238"/>
      <c r="M408" s="239"/>
      <c r="N408" s="240"/>
      <c r="O408" s="240"/>
      <c r="P408" s="240"/>
      <c r="Q408" s="240"/>
      <c r="R408" s="240"/>
      <c r="S408" s="240"/>
      <c r="T408" s="241"/>
      <c r="U408" s="13"/>
      <c r="V408" s="13"/>
      <c r="W408" s="13"/>
      <c r="X408" s="13"/>
      <c r="Y408" s="13"/>
      <c r="Z408" s="13"/>
      <c r="AA408" s="13"/>
      <c r="AB408" s="13"/>
      <c r="AC408" s="13"/>
      <c r="AD408" s="13"/>
      <c r="AE408" s="13"/>
      <c r="AT408" s="242" t="s">
        <v>170</v>
      </c>
      <c r="AU408" s="242" t="s">
        <v>83</v>
      </c>
      <c r="AV408" s="13" t="s">
        <v>83</v>
      </c>
      <c r="AW408" s="13" t="s">
        <v>4</v>
      </c>
      <c r="AX408" s="13" t="s">
        <v>81</v>
      </c>
      <c r="AY408" s="242" t="s">
        <v>159</v>
      </c>
    </row>
    <row r="409" s="2" customFormat="1" ht="16.5" customHeight="1">
      <c r="A409" s="38"/>
      <c r="B409" s="39"/>
      <c r="C409" s="247" t="s">
        <v>1341</v>
      </c>
      <c r="D409" s="247" t="s">
        <v>434</v>
      </c>
      <c r="E409" s="248" t="s">
        <v>1342</v>
      </c>
      <c r="F409" s="249" t="s">
        <v>1343</v>
      </c>
      <c r="G409" s="250" t="s">
        <v>338</v>
      </c>
      <c r="H409" s="251">
        <v>2</v>
      </c>
      <c r="I409" s="252"/>
      <c r="J409" s="253">
        <f>ROUND(I409*H409,2)</f>
        <v>0</v>
      </c>
      <c r="K409" s="249" t="s">
        <v>164</v>
      </c>
      <c r="L409" s="254"/>
      <c r="M409" s="255" t="s">
        <v>19</v>
      </c>
      <c r="N409" s="256" t="s">
        <v>44</v>
      </c>
      <c r="O409" s="84"/>
      <c r="P409" s="221">
        <f>O409*H409</f>
        <v>0</v>
      </c>
      <c r="Q409" s="221">
        <v>0.068000000000000005</v>
      </c>
      <c r="R409" s="221">
        <f>Q409*H409</f>
        <v>0.13600000000000001</v>
      </c>
      <c r="S409" s="221">
        <v>0</v>
      </c>
      <c r="T409" s="222">
        <f>S409*H409</f>
        <v>0</v>
      </c>
      <c r="U409" s="38"/>
      <c r="V409" s="38"/>
      <c r="W409" s="38"/>
      <c r="X409" s="38"/>
      <c r="Y409" s="38"/>
      <c r="Z409" s="38"/>
      <c r="AA409" s="38"/>
      <c r="AB409" s="38"/>
      <c r="AC409" s="38"/>
      <c r="AD409" s="38"/>
      <c r="AE409" s="38"/>
      <c r="AR409" s="223" t="s">
        <v>219</v>
      </c>
      <c r="AT409" s="223" t="s">
        <v>434</v>
      </c>
      <c r="AU409" s="223" t="s">
        <v>83</v>
      </c>
      <c r="AY409" s="17" t="s">
        <v>159</v>
      </c>
      <c r="BE409" s="224">
        <f>IF(N409="základní",J409,0)</f>
        <v>0</v>
      </c>
      <c r="BF409" s="224">
        <f>IF(N409="snížená",J409,0)</f>
        <v>0</v>
      </c>
      <c r="BG409" s="224">
        <f>IF(N409="zákl. přenesená",J409,0)</f>
        <v>0</v>
      </c>
      <c r="BH409" s="224">
        <f>IF(N409="sníž. přenesená",J409,0)</f>
        <v>0</v>
      </c>
      <c r="BI409" s="224">
        <f>IF(N409="nulová",J409,0)</f>
        <v>0</v>
      </c>
      <c r="BJ409" s="17" t="s">
        <v>81</v>
      </c>
      <c r="BK409" s="224">
        <f>ROUND(I409*H409,2)</f>
        <v>0</v>
      </c>
      <c r="BL409" s="17" t="s">
        <v>115</v>
      </c>
      <c r="BM409" s="223" t="s">
        <v>1344</v>
      </c>
    </row>
    <row r="410" s="2" customFormat="1">
      <c r="A410" s="38"/>
      <c r="B410" s="39"/>
      <c r="C410" s="40"/>
      <c r="D410" s="225" t="s">
        <v>166</v>
      </c>
      <c r="E410" s="40"/>
      <c r="F410" s="226" t="s">
        <v>1343</v>
      </c>
      <c r="G410" s="40"/>
      <c r="H410" s="40"/>
      <c r="I410" s="227"/>
      <c r="J410" s="40"/>
      <c r="K410" s="40"/>
      <c r="L410" s="44"/>
      <c r="M410" s="228"/>
      <c r="N410" s="229"/>
      <c r="O410" s="84"/>
      <c r="P410" s="84"/>
      <c r="Q410" s="84"/>
      <c r="R410" s="84"/>
      <c r="S410" s="84"/>
      <c r="T410" s="85"/>
      <c r="U410" s="38"/>
      <c r="V410" s="38"/>
      <c r="W410" s="38"/>
      <c r="X410" s="38"/>
      <c r="Y410" s="38"/>
      <c r="Z410" s="38"/>
      <c r="AA410" s="38"/>
      <c r="AB410" s="38"/>
      <c r="AC410" s="38"/>
      <c r="AD410" s="38"/>
      <c r="AE410" s="38"/>
      <c r="AT410" s="17" t="s">
        <v>166</v>
      </c>
      <c r="AU410" s="17" t="s">
        <v>83</v>
      </c>
    </row>
    <row r="411" s="2" customFormat="1" ht="21.75" customHeight="1">
      <c r="A411" s="38"/>
      <c r="B411" s="39"/>
      <c r="C411" s="212" t="s">
        <v>1345</v>
      </c>
      <c r="D411" s="212" t="s">
        <v>160</v>
      </c>
      <c r="E411" s="213" t="s">
        <v>1346</v>
      </c>
      <c r="F411" s="214" t="s">
        <v>1347</v>
      </c>
      <c r="G411" s="215" t="s">
        <v>299</v>
      </c>
      <c r="H411" s="216">
        <v>5</v>
      </c>
      <c r="I411" s="217"/>
      <c r="J411" s="218">
        <f>ROUND(I411*H411,2)</f>
        <v>0</v>
      </c>
      <c r="K411" s="214" t="s">
        <v>164</v>
      </c>
      <c r="L411" s="44"/>
      <c r="M411" s="219" t="s">
        <v>19</v>
      </c>
      <c r="N411" s="220" t="s">
        <v>44</v>
      </c>
      <c r="O411" s="84"/>
      <c r="P411" s="221">
        <f>O411*H411</f>
        <v>0</v>
      </c>
      <c r="Q411" s="221">
        <v>0</v>
      </c>
      <c r="R411" s="221">
        <f>Q411*H411</f>
        <v>0</v>
      </c>
      <c r="S411" s="221">
        <v>0</v>
      </c>
      <c r="T411" s="222">
        <f>S411*H411</f>
        <v>0</v>
      </c>
      <c r="U411" s="38"/>
      <c r="V411" s="38"/>
      <c r="W411" s="38"/>
      <c r="X411" s="38"/>
      <c r="Y411" s="38"/>
      <c r="Z411" s="38"/>
      <c r="AA411" s="38"/>
      <c r="AB411" s="38"/>
      <c r="AC411" s="38"/>
      <c r="AD411" s="38"/>
      <c r="AE411" s="38"/>
      <c r="AR411" s="223" t="s">
        <v>115</v>
      </c>
      <c r="AT411" s="223" t="s">
        <v>160</v>
      </c>
      <c r="AU411" s="223" t="s">
        <v>83</v>
      </c>
      <c r="AY411" s="17" t="s">
        <v>159</v>
      </c>
      <c r="BE411" s="224">
        <f>IF(N411="základní",J411,0)</f>
        <v>0</v>
      </c>
      <c r="BF411" s="224">
        <f>IF(N411="snížená",J411,0)</f>
        <v>0</v>
      </c>
      <c r="BG411" s="224">
        <f>IF(N411="zákl. přenesená",J411,0)</f>
        <v>0</v>
      </c>
      <c r="BH411" s="224">
        <f>IF(N411="sníž. přenesená",J411,0)</f>
        <v>0</v>
      </c>
      <c r="BI411" s="224">
        <f>IF(N411="nulová",J411,0)</f>
        <v>0</v>
      </c>
      <c r="BJ411" s="17" t="s">
        <v>81</v>
      </c>
      <c r="BK411" s="224">
        <f>ROUND(I411*H411,2)</f>
        <v>0</v>
      </c>
      <c r="BL411" s="17" t="s">
        <v>115</v>
      </c>
      <c r="BM411" s="223" t="s">
        <v>1348</v>
      </c>
    </row>
    <row r="412" s="2" customFormat="1">
      <c r="A412" s="38"/>
      <c r="B412" s="39"/>
      <c r="C412" s="40"/>
      <c r="D412" s="225" t="s">
        <v>166</v>
      </c>
      <c r="E412" s="40"/>
      <c r="F412" s="226" t="s">
        <v>1349</v>
      </c>
      <c r="G412" s="40"/>
      <c r="H412" s="40"/>
      <c r="I412" s="227"/>
      <c r="J412" s="40"/>
      <c r="K412" s="40"/>
      <c r="L412" s="44"/>
      <c r="M412" s="228"/>
      <c r="N412" s="229"/>
      <c r="O412" s="84"/>
      <c r="P412" s="84"/>
      <c r="Q412" s="84"/>
      <c r="R412" s="84"/>
      <c r="S412" s="84"/>
      <c r="T412" s="85"/>
      <c r="U412" s="38"/>
      <c r="V412" s="38"/>
      <c r="W412" s="38"/>
      <c r="X412" s="38"/>
      <c r="Y412" s="38"/>
      <c r="Z412" s="38"/>
      <c r="AA412" s="38"/>
      <c r="AB412" s="38"/>
      <c r="AC412" s="38"/>
      <c r="AD412" s="38"/>
      <c r="AE412" s="38"/>
      <c r="AT412" s="17" t="s">
        <v>166</v>
      </c>
      <c r="AU412" s="17" t="s">
        <v>83</v>
      </c>
    </row>
    <row r="413" s="2" customFormat="1">
      <c r="A413" s="38"/>
      <c r="B413" s="39"/>
      <c r="C413" s="40"/>
      <c r="D413" s="230" t="s">
        <v>168</v>
      </c>
      <c r="E413" s="40"/>
      <c r="F413" s="231" t="s">
        <v>1350</v>
      </c>
      <c r="G413" s="40"/>
      <c r="H413" s="40"/>
      <c r="I413" s="227"/>
      <c r="J413" s="40"/>
      <c r="K413" s="40"/>
      <c r="L413" s="44"/>
      <c r="M413" s="228"/>
      <c r="N413" s="229"/>
      <c r="O413" s="84"/>
      <c r="P413" s="84"/>
      <c r="Q413" s="84"/>
      <c r="R413" s="84"/>
      <c r="S413" s="84"/>
      <c r="T413" s="85"/>
      <c r="U413" s="38"/>
      <c r="V413" s="38"/>
      <c r="W413" s="38"/>
      <c r="X413" s="38"/>
      <c r="Y413" s="38"/>
      <c r="Z413" s="38"/>
      <c r="AA413" s="38"/>
      <c r="AB413" s="38"/>
      <c r="AC413" s="38"/>
      <c r="AD413" s="38"/>
      <c r="AE413" s="38"/>
      <c r="AT413" s="17" t="s">
        <v>168</v>
      </c>
      <c r="AU413" s="17" t="s">
        <v>83</v>
      </c>
    </row>
    <row r="414" s="2" customFormat="1" ht="16.5" customHeight="1">
      <c r="A414" s="38"/>
      <c r="B414" s="39"/>
      <c r="C414" s="247" t="s">
        <v>1351</v>
      </c>
      <c r="D414" s="247" t="s">
        <v>434</v>
      </c>
      <c r="E414" s="248" t="s">
        <v>1352</v>
      </c>
      <c r="F414" s="249" t="s">
        <v>1353</v>
      </c>
      <c r="G414" s="250" t="s">
        <v>338</v>
      </c>
      <c r="H414" s="251">
        <v>4</v>
      </c>
      <c r="I414" s="252"/>
      <c r="J414" s="253">
        <f>ROUND(I414*H414,2)</f>
        <v>0</v>
      </c>
      <c r="K414" s="249" t="s">
        <v>164</v>
      </c>
      <c r="L414" s="254"/>
      <c r="M414" s="255" t="s">
        <v>19</v>
      </c>
      <c r="N414" s="256" t="s">
        <v>44</v>
      </c>
      <c r="O414" s="84"/>
      <c r="P414" s="221">
        <f>O414*H414</f>
        <v>0</v>
      </c>
      <c r="Q414" s="221">
        <v>0.56999999999999995</v>
      </c>
      <c r="R414" s="221">
        <f>Q414*H414</f>
        <v>2.2799999999999998</v>
      </c>
      <c r="S414" s="221">
        <v>0</v>
      </c>
      <c r="T414" s="222">
        <f>S414*H414</f>
        <v>0</v>
      </c>
      <c r="U414" s="38"/>
      <c r="V414" s="38"/>
      <c r="W414" s="38"/>
      <c r="X414" s="38"/>
      <c r="Y414" s="38"/>
      <c r="Z414" s="38"/>
      <c r="AA414" s="38"/>
      <c r="AB414" s="38"/>
      <c r="AC414" s="38"/>
      <c r="AD414" s="38"/>
      <c r="AE414" s="38"/>
      <c r="AR414" s="223" t="s">
        <v>219</v>
      </c>
      <c r="AT414" s="223" t="s">
        <v>434</v>
      </c>
      <c r="AU414" s="223" t="s">
        <v>83</v>
      </c>
      <c r="AY414" s="17" t="s">
        <v>159</v>
      </c>
      <c r="BE414" s="224">
        <f>IF(N414="základní",J414,0)</f>
        <v>0</v>
      </c>
      <c r="BF414" s="224">
        <f>IF(N414="snížená",J414,0)</f>
        <v>0</v>
      </c>
      <c r="BG414" s="224">
        <f>IF(N414="zákl. přenesená",J414,0)</f>
        <v>0</v>
      </c>
      <c r="BH414" s="224">
        <f>IF(N414="sníž. přenesená",J414,0)</f>
        <v>0</v>
      </c>
      <c r="BI414" s="224">
        <f>IF(N414="nulová",J414,0)</f>
        <v>0</v>
      </c>
      <c r="BJ414" s="17" t="s">
        <v>81</v>
      </c>
      <c r="BK414" s="224">
        <f>ROUND(I414*H414,2)</f>
        <v>0</v>
      </c>
      <c r="BL414" s="17" t="s">
        <v>115</v>
      </c>
      <c r="BM414" s="223" t="s">
        <v>1354</v>
      </c>
    </row>
    <row r="415" s="2" customFormat="1">
      <c r="A415" s="38"/>
      <c r="B415" s="39"/>
      <c r="C415" s="40"/>
      <c r="D415" s="225" t="s">
        <v>166</v>
      </c>
      <c r="E415" s="40"/>
      <c r="F415" s="226" t="s">
        <v>1353</v>
      </c>
      <c r="G415" s="40"/>
      <c r="H415" s="40"/>
      <c r="I415" s="227"/>
      <c r="J415" s="40"/>
      <c r="K415" s="40"/>
      <c r="L415" s="44"/>
      <c r="M415" s="228"/>
      <c r="N415" s="229"/>
      <c r="O415" s="84"/>
      <c r="P415" s="84"/>
      <c r="Q415" s="84"/>
      <c r="R415" s="84"/>
      <c r="S415" s="84"/>
      <c r="T415" s="85"/>
      <c r="U415" s="38"/>
      <c r="V415" s="38"/>
      <c r="W415" s="38"/>
      <c r="X415" s="38"/>
      <c r="Y415" s="38"/>
      <c r="Z415" s="38"/>
      <c r="AA415" s="38"/>
      <c r="AB415" s="38"/>
      <c r="AC415" s="38"/>
      <c r="AD415" s="38"/>
      <c r="AE415" s="38"/>
      <c r="AT415" s="17" t="s">
        <v>166</v>
      </c>
      <c r="AU415" s="17" t="s">
        <v>83</v>
      </c>
    </row>
    <row r="416" s="13" customFormat="1">
      <c r="A416" s="13"/>
      <c r="B416" s="232"/>
      <c r="C416" s="233"/>
      <c r="D416" s="225" t="s">
        <v>170</v>
      </c>
      <c r="E416" s="233"/>
      <c r="F416" s="235" t="s">
        <v>1355</v>
      </c>
      <c r="G416" s="233"/>
      <c r="H416" s="236">
        <v>4</v>
      </c>
      <c r="I416" s="237"/>
      <c r="J416" s="233"/>
      <c r="K416" s="233"/>
      <c r="L416" s="238"/>
      <c r="M416" s="239"/>
      <c r="N416" s="240"/>
      <c r="O416" s="240"/>
      <c r="P416" s="240"/>
      <c r="Q416" s="240"/>
      <c r="R416" s="240"/>
      <c r="S416" s="240"/>
      <c r="T416" s="241"/>
      <c r="U416" s="13"/>
      <c r="V416" s="13"/>
      <c r="W416" s="13"/>
      <c r="X416" s="13"/>
      <c r="Y416" s="13"/>
      <c r="Z416" s="13"/>
      <c r="AA416" s="13"/>
      <c r="AB416" s="13"/>
      <c r="AC416" s="13"/>
      <c r="AD416" s="13"/>
      <c r="AE416" s="13"/>
      <c r="AT416" s="242" t="s">
        <v>170</v>
      </c>
      <c r="AU416" s="242" t="s">
        <v>83</v>
      </c>
      <c r="AV416" s="13" t="s">
        <v>83</v>
      </c>
      <c r="AW416" s="13" t="s">
        <v>4</v>
      </c>
      <c r="AX416" s="13" t="s">
        <v>81</v>
      </c>
      <c r="AY416" s="242" t="s">
        <v>159</v>
      </c>
    </row>
    <row r="417" s="2" customFormat="1" ht="16.5" customHeight="1">
      <c r="A417" s="38"/>
      <c r="B417" s="39"/>
      <c r="C417" s="247" t="s">
        <v>1356</v>
      </c>
      <c r="D417" s="247" t="s">
        <v>434</v>
      </c>
      <c r="E417" s="248" t="s">
        <v>1357</v>
      </c>
      <c r="F417" s="249" t="s">
        <v>1358</v>
      </c>
      <c r="G417" s="250" t="s">
        <v>338</v>
      </c>
      <c r="H417" s="251">
        <v>1</v>
      </c>
      <c r="I417" s="252"/>
      <c r="J417" s="253">
        <f>ROUND(I417*H417,2)</f>
        <v>0</v>
      </c>
      <c r="K417" s="249" t="s">
        <v>164</v>
      </c>
      <c r="L417" s="254"/>
      <c r="M417" s="255" t="s">
        <v>19</v>
      </c>
      <c r="N417" s="256" t="s">
        <v>44</v>
      </c>
      <c r="O417" s="84"/>
      <c r="P417" s="221">
        <f>O417*H417</f>
        <v>0</v>
      </c>
      <c r="Q417" s="221">
        <v>0.254</v>
      </c>
      <c r="R417" s="221">
        <f>Q417*H417</f>
        <v>0.254</v>
      </c>
      <c r="S417" s="221">
        <v>0</v>
      </c>
      <c r="T417" s="222">
        <f>S417*H417</f>
        <v>0</v>
      </c>
      <c r="U417" s="38"/>
      <c r="V417" s="38"/>
      <c r="W417" s="38"/>
      <c r="X417" s="38"/>
      <c r="Y417" s="38"/>
      <c r="Z417" s="38"/>
      <c r="AA417" s="38"/>
      <c r="AB417" s="38"/>
      <c r="AC417" s="38"/>
      <c r="AD417" s="38"/>
      <c r="AE417" s="38"/>
      <c r="AR417" s="223" t="s">
        <v>219</v>
      </c>
      <c r="AT417" s="223" t="s">
        <v>434</v>
      </c>
      <c r="AU417" s="223" t="s">
        <v>83</v>
      </c>
      <c r="AY417" s="17" t="s">
        <v>159</v>
      </c>
      <c r="BE417" s="224">
        <f>IF(N417="základní",J417,0)</f>
        <v>0</v>
      </c>
      <c r="BF417" s="224">
        <f>IF(N417="snížená",J417,0)</f>
        <v>0</v>
      </c>
      <c r="BG417" s="224">
        <f>IF(N417="zákl. přenesená",J417,0)</f>
        <v>0</v>
      </c>
      <c r="BH417" s="224">
        <f>IF(N417="sníž. přenesená",J417,0)</f>
        <v>0</v>
      </c>
      <c r="BI417" s="224">
        <f>IF(N417="nulová",J417,0)</f>
        <v>0</v>
      </c>
      <c r="BJ417" s="17" t="s">
        <v>81</v>
      </c>
      <c r="BK417" s="224">
        <f>ROUND(I417*H417,2)</f>
        <v>0</v>
      </c>
      <c r="BL417" s="17" t="s">
        <v>115</v>
      </c>
      <c r="BM417" s="223" t="s">
        <v>1359</v>
      </c>
    </row>
    <row r="418" s="2" customFormat="1">
      <c r="A418" s="38"/>
      <c r="B418" s="39"/>
      <c r="C418" s="40"/>
      <c r="D418" s="225" t="s">
        <v>166</v>
      </c>
      <c r="E418" s="40"/>
      <c r="F418" s="226" t="s">
        <v>1358</v>
      </c>
      <c r="G418" s="40"/>
      <c r="H418" s="40"/>
      <c r="I418" s="227"/>
      <c r="J418" s="40"/>
      <c r="K418" s="40"/>
      <c r="L418" s="44"/>
      <c r="M418" s="228"/>
      <c r="N418" s="229"/>
      <c r="O418" s="84"/>
      <c r="P418" s="84"/>
      <c r="Q418" s="84"/>
      <c r="R418" s="84"/>
      <c r="S418" s="84"/>
      <c r="T418" s="85"/>
      <c r="U418" s="38"/>
      <c r="V418" s="38"/>
      <c r="W418" s="38"/>
      <c r="X418" s="38"/>
      <c r="Y418" s="38"/>
      <c r="Z418" s="38"/>
      <c r="AA418" s="38"/>
      <c r="AB418" s="38"/>
      <c r="AC418" s="38"/>
      <c r="AD418" s="38"/>
      <c r="AE418" s="38"/>
      <c r="AT418" s="17" t="s">
        <v>166</v>
      </c>
      <c r="AU418" s="17" t="s">
        <v>83</v>
      </c>
    </row>
    <row r="419" s="13" customFormat="1">
      <c r="A419" s="13"/>
      <c r="B419" s="232"/>
      <c r="C419" s="233"/>
      <c r="D419" s="225" t="s">
        <v>170</v>
      </c>
      <c r="E419" s="233"/>
      <c r="F419" s="235" t="s">
        <v>1207</v>
      </c>
      <c r="G419" s="233"/>
      <c r="H419" s="236">
        <v>1</v>
      </c>
      <c r="I419" s="237"/>
      <c r="J419" s="233"/>
      <c r="K419" s="233"/>
      <c r="L419" s="238"/>
      <c r="M419" s="239"/>
      <c r="N419" s="240"/>
      <c r="O419" s="240"/>
      <c r="P419" s="240"/>
      <c r="Q419" s="240"/>
      <c r="R419" s="240"/>
      <c r="S419" s="240"/>
      <c r="T419" s="241"/>
      <c r="U419" s="13"/>
      <c r="V419" s="13"/>
      <c r="W419" s="13"/>
      <c r="X419" s="13"/>
      <c r="Y419" s="13"/>
      <c r="Z419" s="13"/>
      <c r="AA419" s="13"/>
      <c r="AB419" s="13"/>
      <c r="AC419" s="13"/>
      <c r="AD419" s="13"/>
      <c r="AE419" s="13"/>
      <c r="AT419" s="242" t="s">
        <v>170</v>
      </c>
      <c r="AU419" s="242" t="s">
        <v>83</v>
      </c>
      <c r="AV419" s="13" t="s">
        <v>83</v>
      </c>
      <c r="AW419" s="13" t="s">
        <v>4</v>
      </c>
      <c r="AX419" s="13" t="s">
        <v>81</v>
      </c>
      <c r="AY419" s="242" t="s">
        <v>159</v>
      </c>
    </row>
    <row r="420" s="2" customFormat="1" ht="16.5" customHeight="1">
      <c r="A420" s="38"/>
      <c r="B420" s="39"/>
      <c r="C420" s="212" t="s">
        <v>1360</v>
      </c>
      <c r="D420" s="212" t="s">
        <v>160</v>
      </c>
      <c r="E420" s="213" t="s">
        <v>1264</v>
      </c>
      <c r="F420" s="214" t="s">
        <v>1265</v>
      </c>
      <c r="G420" s="215" t="s">
        <v>338</v>
      </c>
      <c r="H420" s="216">
        <v>3</v>
      </c>
      <c r="I420" s="217"/>
      <c r="J420" s="218">
        <f>ROUND(I420*H420,2)</f>
        <v>0</v>
      </c>
      <c r="K420" s="214" t="s">
        <v>164</v>
      </c>
      <c r="L420" s="44"/>
      <c r="M420" s="219" t="s">
        <v>19</v>
      </c>
      <c r="N420" s="220" t="s">
        <v>44</v>
      </c>
      <c r="O420" s="84"/>
      <c r="P420" s="221">
        <f>O420*H420</f>
        <v>0</v>
      </c>
      <c r="Q420" s="221">
        <v>0.010186000000000001</v>
      </c>
      <c r="R420" s="221">
        <f>Q420*H420</f>
        <v>0.030558000000000002</v>
      </c>
      <c r="S420" s="221">
        <v>0</v>
      </c>
      <c r="T420" s="222">
        <f>S420*H420</f>
        <v>0</v>
      </c>
      <c r="U420" s="38"/>
      <c r="V420" s="38"/>
      <c r="W420" s="38"/>
      <c r="X420" s="38"/>
      <c r="Y420" s="38"/>
      <c r="Z420" s="38"/>
      <c r="AA420" s="38"/>
      <c r="AB420" s="38"/>
      <c r="AC420" s="38"/>
      <c r="AD420" s="38"/>
      <c r="AE420" s="38"/>
      <c r="AR420" s="223" t="s">
        <v>115</v>
      </c>
      <c r="AT420" s="223" t="s">
        <v>160</v>
      </c>
      <c r="AU420" s="223" t="s">
        <v>83</v>
      </c>
      <c r="AY420" s="17" t="s">
        <v>159</v>
      </c>
      <c r="BE420" s="224">
        <f>IF(N420="základní",J420,0)</f>
        <v>0</v>
      </c>
      <c r="BF420" s="224">
        <f>IF(N420="snížená",J420,0)</f>
        <v>0</v>
      </c>
      <c r="BG420" s="224">
        <f>IF(N420="zákl. přenesená",J420,0)</f>
        <v>0</v>
      </c>
      <c r="BH420" s="224">
        <f>IF(N420="sníž. přenesená",J420,0)</f>
        <v>0</v>
      </c>
      <c r="BI420" s="224">
        <f>IF(N420="nulová",J420,0)</f>
        <v>0</v>
      </c>
      <c r="BJ420" s="17" t="s">
        <v>81</v>
      </c>
      <c r="BK420" s="224">
        <f>ROUND(I420*H420,2)</f>
        <v>0</v>
      </c>
      <c r="BL420" s="17" t="s">
        <v>115</v>
      </c>
      <c r="BM420" s="223" t="s">
        <v>1361</v>
      </c>
    </row>
    <row r="421" s="2" customFormat="1">
      <c r="A421" s="38"/>
      <c r="B421" s="39"/>
      <c r="C421" s="40"/>
      <c r="D421" s="225" t="s">
        <v>166</v>
      </c>
      <c r="E421" s="40"/>
      <c r="F421" s="226" t="s">
        <v>1265</v>
      </c>
      <c r="G421" s="40"/>
      <c r="H421" s="40"/>
      <c r="I421" s="227"/>
      <c r="J421" s="40"/>
      <c r="K421" s="40"/>
      <c r="L421" s="44"/>
      <c r="M421" s="228"/>
      <c r="N421" s="229"/>
      <c r="O421" s="84"/>
      <c r="P421" s="84"/>
      <c r="Q421" s="84"/>
      <c r="R421" s="84"/>
      <c r="S421" s="84"/>
      <c r="T421" s="85"/>
      <c r="U421" s="38"/>
      <c r="V421" s="38"/>
      <c r="W421" s="38"/>
      <c r="X421" s="38"/>
      <c r="Y421" s="38"/>
      <c r="Z421" s="38"/>
      <c r="AA421" s="38"/>
      <c r="AB421" s="38"/>
      <c r="AC421" s="38"/>
      <c r="AD421" s="38"/>
      <c r="AE421" s="38"/>
      <c r="AT421" s="17" t="s">
        <v>166</v>
      </c>
      <c r="AU421" s="17" t="s">
        <v>83</v>
      </c>
    </row>
    <row r="422" s="2" customFormat="1">
      <c r="A422" s="38"/>
      <c r="B422" s="39"/>
      <c r="C422" s="40"/>
      <c r="D422" s="230" t="s">
        <v>168</v>
      </c>
      <c r="E422" s="40"/>
      <c r="F422" s="231" t="s">
        <v>1267</v>
      </c>
      <c r="G422" s="40"/>
      <c r="H422" s="40"/>
      <c r="I422" s="227"/>
      <c r="J422" s="40"/>
      <c r="K422" s="40"/>
      <c r="L422" s="44"/>
      <c r="M422" s="228"/>
      <c r="N422" s="229"/>
      <c r="O422" s="84"/>
      <c r="P422" s="84"/>
      <c r="Q422" s="84"/>
      <c r="R422" s="84"/>
      <c r="S422" s="84"/>
      <c r="T422" s="85"/>
      <c r="U422" s="38"/>
      <c r="V422" s="38"/>
      <c r="W422" s="38"/>
      <c r="X422" s="38"/>
      <c r="Y422" s="38"/>
      <c r="Z422" s="38"/>
      <c r="AA422" s="38"/>
      <c r="AB422" s="38"/>
      <c r="AC422" s="38"/>
      <c r="AD422" s="38"/>
      <c r="AE422" s="38"/>
      <c r="AT422" s="17" t="s">
        <v>168</v>
      </c>
      <c r="AU422" s="17" t="s">
        <v>83</v>
      </c>
    </row>
    <row r="423" s="2" customFormat="1" ht="16.5" customHeight="1">
      <c r="A423" s="38"/>
      <c r="B423" s="39"/>
      <c r="C423" s="247" t="s">
        <v>1362</v>
      </c>
      <c r="D423" s="247" t="s">
        <v>434</v>
      </c>
      <c r="E423" s="248" t="s">
        <v>1363</v>
      </c>
      <c r="F423" s="249" t="s">
        <v>1364</v>
      </c>
      <c r="G423" s="250" t="s">
        <v>338</v>
      </c>
      <c r="H423" s="251">
        <v>1</v>
      </c>
      <c r="I423" s="252"/>
      <c r="J423" s="253">
        <f>ROUND(I423*H423,2)</f>
        <v>0</v>
      </c>
      <c r="K423" s="249" t="s">
        <v>164</v>
      </c>
      <c r="L423" s="254"/>
      <c r="M423" s="255" t="s">
        <v>19</v>
      </c>
      <c r="N423" s="256" t="s">
        <v>44</v>
      </c>
      <c r="O423" s="84"/>
      <c r="P423" s="221">
        <f>O423*H423</f>
        <v>0</v>
      </c>
      <c r="Q423" s="221">
        <v>0.50600000000000001</v>
      </c>
      <c r="R423" s="221">
        <f>Q423*H423</f>
        <v>0.50600000000000001</v>
      </c>
      <c r="S423" s="221">
        <v>0</v>
      </c>
      <c r="T423" s="222">
        <f>S423*H423</f>
        <v>0</v>
      </c>
      <c r="U423" s="38"/>
      <c r="V423" s="38"/>
      <c r="W423" s="38"/>
      <c r="X423" s="38"/>
      <c r="Y423" s="38"/>
      <c r="Z423" s="38"/>
      <c r="AA423" s="38"/>
      <c r="AB423" s="38"/>
      <c r="AC423" s="38"/>
      <c r="AD423" s="38"/>
      <c r="AE423" s="38"/>
      <c r="AR423" s="223" t="s">
        <v>219</v>
      </c>
      <c r="AT423" s="223" t="s">
        <v>434</v>
      </c>
      <c r="AU423" s="223" t="s">
        <v>83</v>
      </c>
      <c r="AY423" s="17" t="s">
        <v>159</v>
      </c>
      <c r="BE423" s="224">
        <f>IF(N423="základní",J423,0)</f>
        <v>0</v>
      </c>
      <c r="BF423" s="224">
        <f>IF(N423="snížená",J423,0)</f>
        <v>0</v>
      </c>
      <c r="BG423" s="224">
        <f>IF(N423="zákl. přenesená",J423,0)</f>
        <v>0</v>
      </c>
      <c r="BH423" s="224">
        <f>IF(N423="sníž. přenesená",J423,0)</f>
        <v>0</v>
      </c>
      <c r="BI423" s="224">
        <f>IF(N423="nulová",J423,0)</f>
        <v>0</v>
      </c>
      <c r="BJ423" s="17" t="s">
        <v>81</v>
      </c>
      <c r="BK423" s="224">
        <f>ROUND(I423*H423,2)</f>
        <v>0</v>
      </c>
      <c r="BL423" s="17" t="s">
        <v>115</v>
      </c>
      <c r="BM423" s="223" t="s">
        <v>1365</v>
      </c>
    </row>
    <row r="424" s="2" customFormat="1">
      <c r="A424" s="38"/>
      <c r="B424" s="39"/>
      <c r="C424" s="40"/>
      <c r="D424" s="225" t="s">
        <v>166</v>
      </c>
      <c r="E424" s="40"/>
      <c r="F424" s="226" t="s">
        <v>1364</v>
      </c>
      <c r="G424" s="40"/>
      <c r="H424" s="40"/>
      <c r="I424" s="227"/>
      <c r="J424" s="40"/>
      <c r="K424" s="40"/>
      <c r="L424" s="44"/>
      <c r="M424" s="228"/>
      <c r="N424" s="229"/>
      <c r="O424" s="84"/>
      <c r="P424" s="84"/>
      <c r="Q424" s="84"/>
      <c r="R424" s="84"/>
      <c r="S424" s="84"/>
      <c r="T424" s="85"/>
      <c r="U424" s="38"/>
      <c r="V424" s="38"/>
      <c r="W424" s="38"/>
      <c r="X424" s="38"/>
      <c r="Y424" s="38"/>
      <c r="Z424" s="38"/>
      <c r="AA424" s="38"/>
      <c r="AB424" s="38"/>
      <c r="AC424" s="38"/>
      <c r="AD424" s="38"/>
      <c r="AE424" s="38"/>
      <c r="AT424" s="17" t="s">
        <v>166</v>
      </c>
      <c r="AU424" s="17" t="s">
        <v>83</v>
      </c>
    </row>
    <row r="425" s="13" customFormat="1">
      <c r="A425" s="13"/>
      <c r="B425" s="232"/>
      <c r="C425" s="233"/>
      <c r="D425" s="225" t="s">
        <v>170</v>
      </c>
      <c r="E425" s="233"/>
      <c r="F425" s="235" t="s">
        <v>1207</v>
      </c>
      <c r="G425" s="233"/>
      <c r="H425" s="236">
        <v>1</v>
      </c>
      <c r="I425" s="237"/>
      <c r="J425" s="233"/>
      <c r="K425" s="233"/>
      <c r="L425" s="238"/>
      <c r="M425" s="239"/>
      <c r="N425" s="240"/>
      <c r="O425" s="240"/>
      <c r="P425" s="240"/>
      <c r="Q425" s="240"/>
      <c r="R425" s="240"/>
      <c r="S425" s="240"/>
      <c r="T425" s="241"/>
      <c r="U425" s="13"/>
      <c r="V425" s="13"/>
      <c r="W425" s="13"/>
      <c r="X425" s="13"/>
      <c r="Y425" s="13"/>
      <c r="Z425" s="13"/>
      <c r="AA425" s="13"/>
      <c r="AB425" s="13"/>
      <c r="AC425" s="13"/>
      <c r="AD425" s="13"/>
      <c r="AE425" s="13"/>
      <c r="AT425" s="242" t="s">
        <v>170</v>
      </c>
      <c r="AU425" s="242" t="s">
        <v>83</v>
      </c>
      <c r="AV425" s="13" t="s">
        <v>83</v>
      </c>
      <c r="AW425" s="13" t="s">
        <v>4</v>
      </c>
      <c r="AX425" s="13" t="s">
        <v>81</v>
      </c>
      <c r="AY425" s="242" t="s">
        <v>159</v>
      </c>
    </row>
    <row r="426" s="2" customFormat="1" ht="16.5" customHeight="1">
      <c r="A426" s="38"/>
      <c r="B426" s="39"/>
      <c r="C426" s="247" t="s">
        <v>1366</v>
      </c>
      <c r="D426" s="247" t="s">
        <v>434</v>
      </c>
      <c r="E426" s="248" t="s">
        <v>1269</v>
      </c>
      <c r="F426" s="249" t="s">
        <v>1270</v>
      </c>
      <c r="G426" s="250" t="s">
        <v>338</v>
      </c>
      <c r="H426" s="251">
        <v>2</v>
      </c>
      <c r="I426" s="252"/>
      <c r="J426" s="253">
        <f>ROUND(I426*H426,2)</f>
        <v>0</v>
      </c>
      <c r="K426" s="249" t="s">
        <v>164</v>
      </c>
      <c r="L426" s="254"/>
      <c r="M426" s="255" t="s">
        <v>19</v>
      </c>
      <c r="N426" s="256" t="s">
        <v>44</v>
      </c>
      <c r="O426" s="84"/>
      <c r="P426" s="221">
        <f>O426*H426</f>
        <v>0</v>
      </c>
      <c r="Q426" s="221">
        <v>1.0129999999999999</v>
      </c>
      <c r="R426" s="221">
        <f>Q426*H426</f>
        <v>2.0259999999999998</v>
      </c>
      <c r="S426" s="221">
        <v>0</v>
      </c>
      <c r="T426" s="222">
        <f>S426*H426</f>
        <v>0</v>
      </c>
      <c r="U426" s="38"/>
      <c r="V426" s="38"/>
      <c r="W426" s="38"/>
      <c r="X426" s="38"/>
      <c r="Y426" s="38"/>
      <c r="Z426" s="38"/>
      <c r="AA426" s="38"/>
      <c r="AB426" s="38"/>
      <c r="AC426" s="38"/>
      <c r="AD426" s="38"/>
      <c r="AE426" s="38"/>
      <c r="AR426" s="223" t="s">
        <v>219</v>
      </c>
      <c r="AT426" s="223" t="s">
        <v>434</v>
      </c>
      <c r="AU426" s="223" t="s">
        <v>83</v>
      </c>
      <c r="AY426" s="17" t="s">
        <v>159</v>
      </c>
      <c r="BE426" s="224">
        <f>IF(N426="základní",J426,0)</f>
        <v>0</v>
      </c>
      <c r="BF426" s="224">
        <f>IF(N426="snížená",J426,0)</f>
        <v>0</v>
      </c>
      <c r="BG426" s="224">
        <f>IF(N426="zákl. přenesená",J426,0)</f>
        <v>0</v>
      </c>
      <c r="BH426" s="224">
        <f>IF(N426="sníž. přenesená",J426,0)</f>
        <v>0</v>
      </c>
      <c r="BI426" s="224">
        <f>IF(N426="nulová",J426,0)</f>
        <v>0</v>
      </c>
      <c r="BJ426" s="17" t="s">
        <v>81</v>
      </c>
      <c r="BK426" s="224">
        <f>ROUND(I426*H426,2)</f>
        <v>0</v>
      </c>
      <c r="BL426" s="17" t="s">
        <v>115</v>
      </c>
      <c r="BM426" s="223" t="s">
        <v>1367</v>
      </c>
    </row>
    <row r="427" s="2" customFormat="1">
      <c r="A427" s="38"/>
      <c r="B427" s="39"/>
      <c r="C427" s="40"/>
      <c r="D427" s="225" t="s">
        <v>166</v>
      </c>
      <c r="E427" s="40"/>
      <c r="F427" s="226" t="s">
        <v>1270</v>
      </c>
      <c r="G427" s="40"/>
      <c r="H427" s="40"/>
      <c r="I427" s="227"/>
      <c r="J427" s="40"/>
      <c r="K427" s="40"/>
      <c r="L427" s="44"/>
      <c r="M427" s="228"/>
      <c r="N427" s="229"/>
      <c r="O427" s="84"/>
      <c r="P427" s="84"/>
      <c r="Q427" s="84"/>
      <c r="R427" s="84"/>
      <c r="S427" s="84"/>
      <c r="T427" s="85"/>
      <c r="U427" s="38"/>
      <c r="V427" s="38"/>
      <c r="W427" s="38"/>
      <c r="X427" s="38"/>
      <c r="Y427" s="38"/>
      <c r="Z427" s="38"/>
      <c r="AA427" s="38"/>
      <c r="AB427" s="38"/>
      <c r="AC427" s="38"/>
      <c r="AD427" s="38"/>
      <c r="AE427" s="38"/>
      <c r="AT427" s="17" t="s">
        <v>166</v>
      </c>
      <c r="AU427" s="17" t="s">
        <v>83</v>
      </c>
    </row>
    <row r="428" s="12" customFormat="1" ht="22.8" customHeight="1">
      <c r="A428" s="12"/>
      <c r="B428" s="196"/>
      <c r="C428" s="197"/>
      <c r="D428" s="198" t="s">
        <v>72</v>
      </c>
      <c r="E428" s="210" t="s">
        <v>346</v>
      </c>
      <c r="F428" s="210" t="s">
        <v>347</v>
      </c>
      <c r="G428" s="197"/>
      <c r="H428" s="197"/>
      <c r="I428" s="200"/>
      <c r="J428" s="211">
        <f>BK428</f>
        <v>0</v>
      </c>
      <c r="K428" s="197"/>
      <c r="L428" s="202"/>
      <c r="M428" s="203"/>
      <c r="N428" s="204"/>
      <c r="O428" s="204"/>
      <c r="P428" s="205">
        <f>SUM(P429:P431)</f>
        <v>0</v>
      </c>
      <c r="Q428" s="204"/>
      <c r="R428" s="205">
        <f>SUM(R429:R431)</f>
        <v>0</v>
      </c>
      <c r="S428" s="204"/>
      <c r="T428" s="206">
        <f>SUM(T429:T431)</f>
        <v>0</v>
      </c>
      <c r="U428" s="12"/>
      <c r="V428" s="12"/>
      <c r="W428" s="12"/>
      <c r="X428" s="12"/>
      <c r="Y428" s="12"/>
      <c r="Z428" s="12"/>
      <c r="AA428" s="12"/>
      <c r="AB428" s="12"/>
      <c r="AC428" s="12"/>
      <c r="AD428" s="12"/>
      <c r="AE428" s="12"/>
      <c r="AR428" s="207" t="s">
        <v>81</v>
      </c>
      <c r="AT428" s="208" t="s">
        <v>72</v>
      </c>
      <c r="AU428" s="208" t="s">
        <v>81</v>
      </c>
      <c r="AY428" s="207" t="s">
        <v>159</v>
      </c>
      <c r="BK428" s="209">
        <f>SUM(BK429:BK431)</f>
        <v>0</v>
      </c>
    </row>
    <row r="429" s="2" customFormat="1" ht="21.75" customHeight="1">
      <c r="A429" s="38"/>
      <c r="B429" s="39"/>
      <c r="C429" s="212" t="s">
        <v>1368</v>
      </c>
      <c r="D429" s="212" t="s">
        <v>160</v>
      </c>
      <c r="E429" s="213" t="s">
        <v>918</v>
      </c>
      <c r="F429" s="214" t="s">
        <v>919</v>
      </c>
      <c r="G429" s="215" t="s">
        <v>242</v>
      </c>
      <c r="H429" s="216">
        <v>365.613</v>
      </c>
      <c r="I429" s="217"/>
      <c r="J429" s="218">
        <f>ROUND(I429*H429,2)</f>
        <v>0</v>
      </c>
      <c r="K429" s="214" t="s">
        <v>164</v>
      </c>
      <c r="L429" s="44"/>
      <c r="M429" s="219" t="s">
        <v>19</v>
      </c>
      <c r="N429" s="220" t="s">
        <v>44</v>
      </c>
      <c r="O429" s="84"/>
      <c r="P429" s="221">
        <f>O429*H429</f>
        <v>0</v>
      </c>
      <c r="Q429" s="221">
        <v>0</v>
      </c>
      <c r="R429" s="221">
        <f>Q429*H429</f>
        <v>0</v>
      </c>
      <c r="S429" s="221">
        <v>0</v>
      </c>
      <c r="T429" s="222">
        <f>S429*H429</f>
        <v>0</v>
      </c>
      <c r="U429" s="38"/>
      <c r="V429" s="38"/>
      <c r="W429" s="38"/>
      <c r="X429" s="38"/>
      <c r="Y429" s="38"/>
      <c r="Z429" s="38"/>
      <c r="AA429" s="38"/>
      <c r="AB429" s="38"/>
      <c r="AC429" s="38"/>
      <c r="AD429" s="38"/>
      <c r="AE429" s="38"/>
      <c r="AR429" s="223" t="s">
        <v>115</v>
      </c>
      <c r="AT429" s="223" t="s">
        <v>160</v>
      </c>
      <c r="AU429" s="223" t="s">
        <v>83</v>
      </c>
      <c r="AY429" s="17" t="s">
        <v>159</v>
      </c>
      <c r="BE429" s="224">
        <f>IF(N429="základní",J429,0)</f>
        <v>0</v>
      </c>
      <c r="BF429" s="224">
        <f>IF(N429="snížená",J429,0)</f>
        <v>0</v>
      </c>
      <c r="BG429" s="224">
        <f>IF(N429="zákl. přenesená",J429,0)</f>
        <v>0</v>
      </c>
      <c r="BH429" s="224">
        <f>IF(N429="sníž. přenesená",J429,0)</f>
        <v>0</v>
      </c>
      <c r="BI429" s="224">
        <f>IF(N429="nulová",J429,0)</f>
        <v>0</v>
      </c>
      <c r="BJ429" s="17" t="s">
        <v>81</v>
      </c>
      <c r="BK429" s="224">
        <f>ROUND(I429*H429,2)</f>
        <v>0</v>
      </c>
      <c r="BL429" s="17" t="s">
        <v>115</v>
      </c>
      <c r="BM429" s="223" t="s">
        <v>1369</v>
      </c>
    </row>
    <row r="430" s="2" customFormat="1">
      <c r="A430" s="38"/>
      <c r="B430" s="39"/>
      <c r="C430" s="40"/>
      <c r="D430" s="225" t="s">
        <v>166</v>
      </c>
      <c r="E430" s="40"/>
      <c r="F430" s="226" t="s">
        <v>921</v>
      </c>
      <c r="G430" s="40"/>
      <c r="H430" s="40"/>
      <c r="I430" s="227"/>
      <c r="J430" s="40"/>
      <c r="K430" s="40"/>
      <c r="L430" s="44"/>
      <c r="M430" s="228"/>
      <c r="N430" s="229"/>
      <c r="O430" s="84"/>
      <c r="P430" s="84"/>
      <c r="Q430" s="84"/>
      <c r="R430" s="84"/>
      <c r="S430" s="84"/>
      <c r="T430" s="85"/>
      <c r="U430" s="38"/>
      <c r="V430" s="38"/>
      <c r="W430" s="38"/>
      <c r="X430" s="38"/>
      <c r="Y430" s="38"/>
      <c r="Z430" s="38"/>
      <c r="AA430" s="38"/>
      <c r="AB430" s="38"/>
      <c r="AC430" s="38"/>
      <c r="AD430" s="38"/>
      <c r="AE430" s="38"/>
      <c r="AT430" s="17" t="s">
        <v>166</v>
      </c>
      <c r="AU430" s="17" t="s">
        <v>83</v>
      </c>
    </row>
    <row r="431" s="2" customFormat="1">
      <c r="A431" s="38"/>
      <c r="B431" s="39"/>
      <c r="C431" s="40"/>
      <c r="D431" s="230" t="s">
        <v>168</v>
      </c>
      <c r="E431" s="40"/>
      <c r="F431" s="231" t="s">
        <v>922</v>
      </c>
      <c r="G431" s="40"/>
      <c r="H431" s="40"/>
      <c r="I431" s="227"/>
      <c r="J431" s="40"/>
      <c r="K431" s="40"/>
      <c r="L431" s="44"/>
      <c r="M431" s="228"/>
      <c r="N431" s="229"/>
      <c r="O431" s="84"/>
      <c r="P431" s="84"/>
      <c r="Q431" s="84"/>
      <c r="R431" s="84"/>
      <c r="S431" s="84"/>
      <c r="T431" s="85"/>
      <c r="U431" s="38"/>
      <c r="V431" s="38"/>
      <c r="W431" s="38"/>
      <c r="X431" s="38"/>
      <c r="Y431" s="38"/>
      <c r="Z431" s="38"/>
      <c r="AA431" s="38"/>
      <c r="AB431" s="38"/>
      <c r="AC431" s="38"/>
      <c r="AD431" s="38"/>
      <c r="AE431" s="38"/>
      <c r="AT431" s="17" t="s">
        <v>168</v>
      </c>
      <c r="AU431" s="17" t="s">
        <v>83</v>
      </c>
    </row>
    <row r="432" s="12" customFormat="1" ht="25.92" customHeight="1">
      <c r="A432" s="12"/>
      <c r="B432" s="196"/>
      <c r="C432" s="197"/>
      <c r="D432" s="198" t="s">
        <v>72</v>
      </c>
      <c r="E432" s="199" t="s">
        <v>354</v>
      </c>
      <c r="F432" s="199" t="s">
        <v>355</v>
      </c>
      <c r="G432" s="197"/>
      <c r="H432" s="197"/>
      <c r="I432" s="200"/>
      <c r="J432" s="201">
        <f>BK432</f>
        <v>0</v>
      </c>
      <c r="K432" s="197"/>
      <c r="L432" s="202"/>
      <c r="M432" s="203"/>
      <c r="N432" s="204"/>
      <c r="O432" s="204"/>
      <c r="P432" s="205">
        <f>P433</f>
        <v>0</v>
      </c>
      <c r="Q432" s="204"/>
      <c r="R432" s="205">
        <f>R433</f>
        <v>0.00038880000000000002</v>
      </c>
      <c r="S432" s="204"/>
      <c r="T432" s="206">
        <f>T433</f>
        <v>0.0017200000000000002</v>
      </c>
      <c r="U432" s="12"/>
      <c r="V432" s="12"/>
      <c r="W432" s="12"/>
      <c r="X432" s="12"/>
      <c r="Y432" s="12"/>
      <c r="Z432" s="12"/>
      <c r="AA432" s="12"/>
      <c r="AB432" s="12"/>
      <c r="AC432" s="12"/>
      <c r="AD432" s="12"/>
      <c r="AE432" s="12"/>
      <c r="AR432" s="207" t="s">
        <v>83</v>
      </c>
      <c r="AT432" s="208" t="s">
        <v>72</v>
      </c>
      <c r="AU432" s="208" t="s">
        <v>73</v>
      </c>
      <c r="AY432" s="207" t="s">
        <v>159</v>
      </c>
      <c r="BK432" s="209">
        <f>BK433</f>
        <v>0</v>
      </c>
    </row>
    <row r="433" s="12" customFormat="1" ht="22.8" customHeight="1">
      <c r="A433" s="12"/>
      <c r="B433" s="196"/>
      <c r="C433" s="197"/>
      <c r="D433" s="198" t="s">
        <v>72</v>
      </c>
      <c r="E433" s="210" t="s">
        <v>1370</v>
      </c>
      <c r="F433" s="210" t="s">
        <v>1371</v>
      </c>
      <c r="G433" s="197"/>
      <c r="H433" s="197"/>
      <c r="I433" s="200"/>
      <c r="J433" s="211">
        <f>BK433</f>
        <v>0</v>
      </c>
      <c r="K433" s="197"/>
      <c r="L433" s="202"/>
      <c r="M433" s="203"/>
      <c r="N433" s="204"/>
      <c r="O433" s="204"/>
      <c r="P433" s="205">
        <f>SUM(P434:P438)</f>
        <v>0</v>
      </c>
      <c r="Q433" s="204"/>
      <c r="R433" s="205">
        <f>SUM(R434:R438)</f>
        <v>0.00038880000000000002</v>
      </c>
      <c r="S433" s="204"/>
      <c r="T433" s="206">
        <f>SUM(T434:T438)</f>
        <v>0.0017200000000000002</v>
      </c>
      <c r="U433" s="12"/>
      <c r="V433" s="12"/>
      <c r="W433" s="12"/>
      <c r="X433" s="12"/>
      <c r="Y433" s="12"/>
      <c r="Z433" s="12"/>
      <c r="AA433" s="12"/>
      <c r="AB433" s="12"/>
      <c r="AC433" s="12"/>
      <c r="AD433" s="12"/>
      <c r="AE433" s="12"/>
      <c r="AR433" s="207" t="s">
        <v>83</v>
      </c>
      <c r="AT433" s="208" t="s">
        <v>72</v>
      </c>
      <c r="AU433" s="208" t="s">
        <v>81</v>
      </c>
      <c r="AY433" s="207" t="s">
        <v>159</v>
      </c>
      <c r="BK433" s="209">
        <f>SUM(BK434:BK438)</f>
        <v>0</v>
      </c>
    </row>
    <row r="434" s="2" customFormat="1" ht="16.5" customHeight="1">
      <c r="A434" s="38"/>
      <c r="B434" s="39"/>
      <c r="C434" s="212" t="s">
        <v>1372</v>
      </c>
      <c r="D434" s="212" t="s">
        <v>160</v>
      </c>
      <c r="E434" s="213" t="s">
        <v>1373</v>
      </c>
      <c r="F434" s="214" t="s">
        <v>1374</v>
      </c>
      <c r="G434" s="215" t="s">
        <v>299</v>
      </c>
      <c r="H434" s="216">
        <v>0.40000000000000002</v>
      </c>
      <c r="I434" s="217"/>
      <c r="J434" s="218">
        <f>ROUND(I434*H434,2)</f>
        <v>0</v>
      </c>
      <c r="K434" s="214" t="s">
        <v>164</v>
      </c>
      <c r="L434" s="44"/>
      <c r="M434" s="219" t="s">
        <v>19</v>
      </c>
      <c r="N434" s="220" t="s">
        <v>44</v>
      </c>
      <c r="O434" s="84"/>
      <c r="P434" s="221">
        <f>O434*H434</f>
        <v>0</v>
      </c>
      <c r="Q434" s="221">
        <v>0.00097199999999999999</v>
      </c>
      <c r="R434" s="221">
        <f>Q434*H434</f>
        <v>0.00038880000000000002</v>
      </c>
      <c r="S434" s="221">
        <v>0.0043</v>
      </c>
      <c r="T434" s="222">
        <f>S434*H434</f>
        <v>0.0017200000000000002</v>
      </c>
      <c r="U434" s="38"/>
      <c r="V434" s="38"/>
      <c r="W434" s="38"/>
      <c r="X434" s="38"/>
      <c r="Y434" s="38"/>
      <c r="Z434" s="38"/>
      <c r="AA434" s="38"/>
      <c r="AB434" s="38"/>
      <c r="AC434" s="38"/>
      <c r="AD434" s="38"/>
      <c r="AE434" s="38"/>
      <c r="AR434" s="223" t="s">
        <v>115</v>
      </c>
      <c r="AT434" s="223" t="s">
        <v>160</v>
      </c>
      <c r="AU434" s="223" t="s">
        <v>83</v>
      </c>
      <c r="AY434" s="17" t="s">
        <v>159</v>
      </c>
      <c r="BE434" s="224">
        <f>IF(N434="základní",J434,0)</f>
        <v>0</v>
      </c>
      <c r="BF434" s="224">
        <f>IF(N434="snížená",J434,0)</f>
        <v>0</v>
      </c>
      <c r="BG434" s="224">
        <f>IF(N434="zákl. přenesená",J434,0)</f>
        <v>0</v>
      </c>
      <c r="BH434" s="224">
        <f>IF(N434="sníž. přenesená",J434,0)</f>
        <v>0</v>
      </c>
      <c r="BI434" s="224">
        <f>IF(N434="nulová",J434,0)</f>
        <v>0</v>
      </c>
      <c r="BJ434" s="17" t="s">
        <v>81</v>
      </c>
      <c r="BK434" s="224">
        <f>ROUND(I434*H434,2)</f>
        <v>0</v>
      </c>
      <c r="BL434" s="17" t="s">
        <v>115</v>
      </c>
      <c r="BM434" s="223" t="s">
        <v>1375</v>
      </c>
    </row>
    <row r="435" s="2" customFormat="1">
      <c r="A435" s="38"/>
      <c r="B435" s="39"/>
      <c r="C435" s="40"/>
      <c r="D435" s="225" t="s">
        <v>166</v>
      </c>
      <c r="E435" s="40"/>
      <c r="F435" s="226" t="s">
        <v>1376</v>
      </c>
      <c r="G435" s="40"/>
      <c r="H435" s="40"/>
      <c r="I435" s="227"/>
      <c r="J435" s="40"/>
      <c r="K435" s="40"/>
      <c r="L435" s="44"/>
      <c r="M435" s="228"/>
      <c r="N435" s="229"/>
      <c r="O435" s="84"/>
      <c r="P435" s="84"/>
      <c r="Q435" s="84"/>
      <c r="R435" s="84"/>
      <c r="S435" s="84"/>
      <c r="T435" s="85"/>
      <c r="U435" s="38"/>
      <c r="V435" s="38"/>
      <c r="W435" s="38"/>
      <c r="X435" s="38"/>
      <c r="Y435" s="38"/>
      <c r="Z435" s="38"/>
      <c r="AA435" s="38"/>
      <c r="AB435" s="38"/>
      <c r="AC435" s="38"/>
      <c r="AD435" s="38"/>
      <c r="AE435" s="38"/>
      <c r="AT435" s="17" t="s">
        <v>166</v>
      </c>
      <c r="AU435" s="17" t="s">
        <v>83</v>
      </c>
    </row>
    <row r="436" s="2" customFormat="1">
      <c r="A436" s="38"/>
      <c r="B436" s="39"/>
      <c r="C436" s="40"/>
      <c r="D436" s="230" t="s">
        <v>168</v>
      </c>
      <c r="E436" s="40"/>
      <c r="F436" s="231" t="s">
        <v>1377</v>
      </c>
      <c r="G436" s="40"/>
      <c r="H436" s="40"/>
      <c r="I436" s="227"/>
      <c r="J436" s="40"/>
      <c r="K436" s="40"/>
      <c r="L436" s="44"/>
      <c r="M436" s="228"/>
      <c r="N436" s="229"/>
      <c r="O436" s="84"/>
      <c r="P436" s="84"/>
      <c r="Q436" s="84"/>
      <c r="R436" s="84"/>
      <c r="S436" s="84"/>
      <c r="T436" s="85"/>
      <c r="U436" s="38"/>
      <c r="V436" s="38"/>
      <c r="W436" s="38"/>
      <c r="X436" s="38"/>
      <c r="Y436" s="38"/>
      <c r="Z436" s="38"/>
      <c r="AA436" s="38"/>
      <c r="AB436" s="38"/>
      <c r="AC436" s="38"/>
      <c r="AD436" s="38"/>
      <c r="AE436" s="38"/>
      <c r="AT436" s="17" t="s">
        <v>168</v>
      </c>
      <c r="AU436" s="17" t="s">
        <v>83</v>
      </c>
    </row>
    <row r="437" s="2" customFormat="1" ht="16.5" customHeight="1">
      <c r="A437" s="38"/>
      <c r="B437" s="39"/>
      <c r="C437" s="212" t="s">
        <v>1378</v>
      </c>
      <c r="D437" s="212" t="s">
        <v>160</v>
      </c>
      <c r="E437" s="213" t="s">
        <v>336</v>
      </c>
      <c r="F437" s="214" t="s">
        <v>1379</v>
      </c>
      <c r="G437" s="215" t="s">
        <v>332</v>
      </c>
      <c r="H437" s="216">
        <v>1</v>
      </c>
      <c r="I437" s="217"/>
      <c r="J437" s="218">
        <f>ROUND(I437*H437,2)</f>
        <v>0</v>
      </c>
      <c r="K437" s="214" t="s">
        <v>19</v>
      </c>
      <c r="L437" s="44"/>
      <c r="M437" s="219" t="s">
        <v>19</v>
      </c>
      <c r="N437" s="220" t="s">
        <v>44</v>
      </c>
      <c r="O437" s="84"/>
      <c r="P437" s="221">
        <f>O437*H437</f>
        <v>0</v>
      </c>
      <c r="Q437" s="221">
        <v>0</v>
      </c>
      <c r="R437" s="221">
        <f>Q437*H437</f>
        <v>0</v>
      </c>
      <c r="S437" s="221">
        <v>0</v>
      </c>
      <c r="T437" s="222">
        <f>S437*H437</f>
        <v>0</v>
      </c>
      <c r="U437" s="38"/>
      <c r="V437" s="38"/>
      <c r="W437" s="38"/>
      <c r="X437" s="38"/>
      <c r="Y437" s="38"/>
      <c r="Z437" s="38"/>
      <c r="AA437" s="38"/>
      <c r="AB437" s="38"/>
      <c r="AC437" s="38"/>
      <c r="AD437" s="38"/>
      <c r="AE437" s="38"/>
      <c r="AR437" s="223" t="s">
        <v>274</v>
      </c>
      <c r="AT437" s="223" t="s">
        <v>160</v>
      </c>
      <c r="AU437" s="223" t="s">
        <v>83</v>
      </c>
      <c r="AY437" s="17" t="s">
        <v>159</v>
      </c>
      <c r="BE437" s="224">
        <f>IF(N437="základní",J437,0)</f>
        <v>0</v>
      </c>
      <c r="BF437" s="224">
        <f>IF(N437="snížená",J437,0)</f>
        <v>0</v>
      </c>
      <c r="BG437" s="224">
        <f>IF(N437="zákl. přenesená",J437,0)</f>
        <v>0</v>
      </c>
      <c r="BH437" s="224">
        <f>IF(N437="sníž. přenesená",J437,0)</f>
        <v>0</v>
      </c>
      <c r="BI437" s="224">
        <f>IF(N437="nulová",J437,0)</f>
        <v>0</v>
      </c>
      <c r="BJ437" s="17" t="s">
        <v>81</v>
      </c>
      <c r="BK437" s="224">
        <f>ROUND(I437*H437,2)</f>
        <v>0</v>
      </c>
      <c r="BL437" s="17" t="s">
        <v>274</v>
      </c>
      <c r="BM437" s="223" t="s">
        <v>1380</v>
      </c>
    </row>
    <row r="438" s="2" customFormat="1">
      <c r="A438" s="38"/>
      <c r="B438" s="39"/>
      <c r="C438" s="40"/>
      <c r="D438" s="225" t="s">
        <v>166</v>
      </c>
      <c r="E438" s="40"/>
      <c r="F438" s="226" t="s">
        <v>1381</v>
      </c>
      <c r="G438" s="40"/>
      <c r="H438" s="40"/>
      <c r="I438" s="227"/>
      <c r="J438" s="40"/>
      <c r="K438" s="40"/>
      <c r="L438" s="44"/>
      <c r="M438" s="243"/>
      <c r="N438" s="244"/>
      <c r="O438" s="245"/>
      <c r="P438" s="245"/>
      <c r="Q438" s="245"/>
      <c r="R438" s="245"/>
      <c r="S438" s="245"/>
      <c r="T438" s="246"/>
      <c r="U438" s="38"/>
      <c r="V438" s="38"/>
      <c r="W438" s="38"/>
      <c r="X438" s="38"/>
      <c r="Y438" s="38"/>
      <c r="Z438" s="38"/>
      <c r="AA438" s="38"/>
      <c r="AB438" s="38"/>
      <c r="AC438" s="38"/>
      <c r="AD438" s="38"/>
      <c r="AE438" s="38"/>
      <c r="AT438" s="17" t="s">
        <v>166</v>
      </c>
      <c r="AU438" s="17" t="s">
        <v>83</v>
      </c>
    </row>
    <row r="439" s="2" customFormat="1" ht="6.96" customHeight="1">
      <c r="A439" s="38"/>
      <c r="B439" s="59"/>
      <c r="C439" s="60"/>
      <c r="D439" s="60"/>
      <c r="E439" s="60"/>
      <c r="F439" s="60"/>
      <c r="G439" s="60"/>
      <c r="H439" s="60"/>
      <c r="I439" s="60"/>
      <c r="J439" s="60"/>
      <c r="K439" s="60"/>
      <c r="L439" s="44"/>
      <c r="M439" s="38"/>
      <c r="O439" s="38"/>
      <c r="P439" s="38"/>
      <c r="Q439" s="38"/>
      <c r="R439" s="38"/>
      <c r="S439" s="38"/>
      <c r="T439" s="38"/>
      <c r="U439" s="38"/>
      <c r="V439" s="38"/>
      <c r="W439" s="38"/>
      <c r="X439" s="38"/>
      <c r="Y439" s="38"/>
      <c r="Z439" s="38"/>
      <c r="AA439" s="38"/>
      <c r="AB439" s="38"/>
      <c r="AC439" s="38"/>
      <c r="AD439" s="38"/>
      <c r="AE439" s="38"/>
    </row>
  </sheetData>
  <sheetProtection sheet="1" autoFilter="0" formatColumns="0" formatRows="0" objects="1" scenarios="1" spinCount="100000" saltValue="0ESrvmL0rdL/9CfiZTmWJZI/1dOT1jc2+TkeGXHTsNsjZ9Am0PH7YyC2aclQa83E+0+icaVToxeTTOi9cZg0vA==" hashValue="twVRItUnWkZIdhzp0SsgqVeV+/0Dj6QL6V5H4PpxInLVRyKzJvHs/eGwQiwBJbohXG20m6vuVyIlNdukEVHyHQ==" algorithmName="SHA-512" password="CC35"/>
  <autoFilter ref="C87:K438"/>
  <mergeCells count="9">
    <mergeCell ref="E7:H7"/>
    <mergeCell ref="E9:H9"/>
    <mergeCell ref="E18:H18"/>
    <mergeCell ref="E27:H27"/>
    <mergeCell ref="E48:H48"/>
    <mergeCell ref="E50:H50"/>
    <mergeCell ref="E78:H78"/>
    <mergeCell ref="E80:H80"/>
    <mergeCell ref="L2:V2"/>
  </mergeCells>
  <hyperlinks>
    <hyperlink ref="F93" r:id="rId1" display="https://podminky.urs.cz/item/CS_URS_2024_02/115101201"/>
    <hyperlink ref="F96" r:id="rId2" display="https://podminky.urs.cz/item/CS_URS_2024_02/121151113"/>
    <hyperlink ref="F100" r:id="rId3" display="https://podminky.urs.cz/item/CS_URS_2024_02/162451106"/>
    <hyperlink ref="F107" r:id="rId4" display="https://podminky.urs.cz/item/CS_URS_2024_02/171251101"/>
    <hyperlink ref="F112" r:id="rId5" display="https://podminky.urs.cz/item/CS_URS_2024_02/122251102"/>
    <hyperlink ref="F116" r:id="rId6" display="https://podminky.urs.cz/item/CS_URS_2024_02/122351104"/>
    <hyperlink ref="F120" r:id="rId7" display="https://podminky.urs.cz/item/CS_URS_2024_02/131351105"/>
    <hyperlink ref="F124" r:id="rId8" display="https://podminky.urs.cz/item/CS_URS_2024_02/131451102"/>
    <hyperlink ref="F129" r:id="rId9" display="https://podminky.urs.cz/item/CS_URS_2024_02/132351102"/>
    <hyperlink ref="F134" r:id="rId10" display="https://podminky.urs.cz/item/CS_URS_2024_02/167151112"/>
    <hyperlink ref="F142" r:id="rId11" display="https://podminky.urs.cz/item/CS_URS_2024_02/162751117"/>
    <hyperlink ref="F146" r:id="rId12" display="https://podminky.urs.cz/item/CS_URS_2024_02/162751119"/>
    <hyperlink ref="F150" r:id="rId13" display="https://podminky.urs.cz/item/CS_URS_2024_02/162751137"/>
    <hyperlink ref="F154" r:id="rId14" display="https://podminky.urs.cz/item/CS_URS_2024_02/162751139"/>
    <hyperlink ref="F158" r:id="rId15" display="https://podminky.urs.cz/item/CS_URS_2024_02/171201221"/>
    <hyperlink ref="F162" r:id="rId16" display="https://podminky.urs.cz/item/CS_URS_2024_02/171251201"/>
    <hyperlink ref="F166" r:id="rId17" display="https://podminky.urs.cz/item/CS_URS_2024_02/174151101"/>
    <hyperlink ref="F173" r:id="rId18" display="https://podminky.urs.cz/item/CS_URS_2024_02/175151101"/>
    <hyperlink ref="F181" r:id="rId19" display="https://podminky.urs.cz/item/CS_URS_2024_02/184911161"/>
    <hyperlink ref="F187" r:id="rId20" display="https://podminky.urs.cz/item/CS_URS_2024_02/181351103"/>
    <hyperlink ref="F191" r:id="rId21" display="https://podminky.urs.cz/item/CS_URS_2024_02/181411121"/>
    <hyperlink ref="F198" r:id="rId22" display="https://podminky.urs.cz/item/CS_URS_2024_02/174111101"/>
    <hyperlink ref="F204" r:id="rId23" display="https://podminky.urs.cz/item/CS_URS_2024_02/213141122"/>
    <hyperlink ref="F210" r:id="rId24" display="https://podminky.urs.cz/item/CS_URS_2024_02/789315210"/>
    <hyperlink ref="F213" r:id="rId25" display="https://podminky.urs.cz/item/CS_URS_2024_02/789315214"/>
    <hyperlink ref="F216" r:id="rId26" display="https://podminky.urs.cz/item/CS_URS_2024_02/789315220"/>
    <hyperlink ref="F221" r:id="rId27" display="https://podminky.urs.cz/item/CS_URS_2024_02/271532213"/>
    <hyperlink ref="F227" r:id="rId28" display="https://podminky.urs.cz/item/CS_URS_2024_02/274351121"/>
    <hyperlink ref="F231" r:id="rId29" display="https://podminky.urs.cz/item/CS_URS_2024_02/273361821"/>
    <hyperlink ref="F235" r:id="rId30" display="https://podminky.urs.cz/item/CS_URS_2024_02/274313911"/>
    <hyperlink ref="F239" r:id="rId31" display="https://podminky.urs.cz/item/CS_URS_2024_02/274351122"/>
    <hyperlink ref="F243" r:id="rId32" display="https://podminky.urs.cz/item/CS_URS_2024_02/919726123"/>
    <hyperlink ref="F248" r:id="rId33" display="https://podminky.urs.cz/item/CS_URS_2024_02/564231011"/>
    <hyperlink ref="F253" r:id="rId34" display="https://podminky.urs.cz/item/CS_URS_2024_02/871161141"/>
    <hyperlink ref="F259" r:id="rId35" display="https://podminky.urs.cz/item/CS_URS_2024_02/877161112"/>
    <hyperlink ref="F264" r:id="rId36" display="https://podminky.urs.cz/item/CS_URS_2024_02/722232063"/>
    <hyperlink ref="F267" r:id="rId37" display="https://podminky.urs.cz/item/CS_URS_2024_02/722224154"/>
    <hyperlink ref="F270" r:id="rId38" display="https://podminky.urs.cz/item/CS_URS_2024_02/722140115"/>
    <hyperlink ref="F273" r:id="rId39" display="https://podminky.urs.cz/item/CS_URS_2024_02/722290226"/>
    <hyperlink ref="F276" r:id="rId40" display="https://podminky.urs.cz/item/CS_URS_2024_02/871310320"/>
    <hyperlink ref="F284" r:id="rId41" display="https://podminky.urs.cz/item/CS_URS_2024_02/871350320"/>
    <hyperlink ref="F290" r:id="rId42" display="https://podminky.urs.cz/item/CS_URS_2023_01/871365251"/>
    <hyperlink ref="F295" r:id="rId43" display="https://podminky.urs.cz/item/CS_URS_2024_02/877315211"/>
    <hyperlink ref="F302" r:id="rId44" display="https://podminky.urs.cz/item/CS_URS_2024_02/877315221"/>
    <hyperlink ref="F307" r:id="rId45" display="https://podminky.urs.cz/item/CS_URS_2024_02/877355211"/>
    <hyperlink ref="F316" r:id="rId46" display="https://podminky.urs.cz/item/CS_URS_2024_02/877355221"/>
    <hyperlink ref="F323" r:id="rId47" display="https://podminky.urs.cz/item/CS_URS_2024_02/877365221"/>
    <hyperlink ref="F329" r:id="rId48" display="https://podminky.urs.cz/item/CS_URS_2024_02/877375221"/>
    <hyperlink ref="F335" r:id="rId49" display="https://podminky.urs.cz/item/CS_URS_2024_02/892351111"/>
    <hyperlink ref="F338" r:id="rId50" display="https://podminky.urs.cz/item/CS_URS_2024_02/895931111"/>
    <hyperlink ref="F343" r:id="rId51" display="https://podminky.urs.cz/item/CS_URS_2024_02/899722112"/>
    <hyperlink ref="F346" r:id="rId52" display="https://podminky.urs.cz/item/CS_URS_2024_02/935112211"/>
    <hyperlink ref="F351" r:id="rId53" display="https://podminky.urs.cz/item/CS_URS_2024_02/899103112"/>
    <hyperlink ref="F356" r:id="rId54" display="https://podminky.urs.cz/item/CS_URS_2024_02/452386111"/>
    <hyperlink ref="F359" r:id="rId55" display="https://podminky.urs.cz/item/CS_URS_2024_02/894414211"/>
    <hyperlink ref="F366" r:id="rId56" display="https://podminky.urs.cz/item/CS_URS_2024_02/894411311"/>
    <hyperlink ref="F371" r:id="rId57" display="https://podminky.urs.cz/item/CS_URS_2024_02/894812262"/>
    <hyperlink ref="F374" r:id="rId58" display="https://podminky.urs.cz/item/CS_URS_2024_02/894812251"/>
    <hyperlink ref="F377" r:id="rId59" display="https://podminky.urs.cz/item/CS_URS_2024_02/894812249"/>
    <hyperlink ref="F380" r:id="rId60" display="https://podminky.urs.cz/item/CS_URS_2024_02/894812231"/>
    <hyperlink ref="F383" r:id="rId61" display="https://podminky.urs.cz/item/CS_URS_2024_02/894812206"/>
    <hyperlink ref="F391" r:id="rId62" display="https://podminky.urs.cz/item/CS_URS_2024_02/935113111"/>
    <hyperlink ref="F398" r:id="rId63" display="https://podminky.urs.cz/item/CS_URS_2023_01/935114112"/>
    <hyperlink ref="F405" r:id="rId64" display="https://podminky.urs.cz/item/CS_URS_2024_02/919542111"/>
    <hyperlink ref="F413" r:id="rId65" display="https://podminky.urs.cz/item/CS_URS_2024_02/919542112"/>
    <hyperlink ref="F422" r:id="rId66" display="https://podminky.urs.cz/item/CS_URS_2024_02/894411311"/>
    <hyperlink ref="F431" r:id="rId67" display="https://podminky.urs.cz/item/CS_URS_2024_02/998225111"/>
    <hyperlink ref="F436" r:id="rId68" display="https://podminky.urs.cz/item/CS_URS_2024_02/977151113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69"/>
</worksheet>
</file>

<file path=xl/worksheets/sheet8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104</v>
      </c>
    </row>
    <row r="3" s="1" customFormat="1" ht="6.96" customHeight="1">
      <c r="B3" s="138"/>
      <c r="C3" s="139"/>
      <c r="D3" s="139"/>
      <c r="E3" s="139"/>
      <c r="F3" s="139"/>
      <c r="G3" s="139"/>
      <c r="H3" s="139"/>
      <c r="I3" s="139"/>
      <c r="J3" s="139"/>
      <c r="K3" s="139"/>
      <c r="L3" s="20"/>
      <c r="AT3" s="17" t="s">
        <v>83</v>
      </c>
    </row>
    <row r="4" s="1" customFormat="1" ht="24.96" customHeight="1">
      <c r="B4" s="20"/>
      <c r="D4" s="140" t="s">
        <v>128</v>
      </c>
      <c r="L4" s="20"/>
      <c r="M4" s="141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42" t="s">
        <v>16</v>
      </c>
      <c r="L6" s="20"/>
    </row>
    <row r="7" s="1" customFormat="1" ht="16.5" customHeight="1">
      <c r="B7" s="20"/>
      <c r="E7" s="143" t="str">
        <f>'Rekapitulace stavby'!K6</f>
        <v>Sázava - sběrný dvůr</v>
      </c>
      <c r="F7" s="142"/>
      <c r="G7" s="142"/>
      <c r="H7" s="142"/>
      <c r="L7" s="20"/>
    </row>
    <row r="8" s="2" customFormat="1" ht="12" customHeight="1">
      <c r="A8" s="38"/>
      <c r="B8" s="44"/>
      <c r="C8" s="38"/>
      <c r="D8" s="142" t="s">
        <v>129</v>
      </c>
      <c r="E8" s="38"/>
      <c r="F8" s="38"/>
      <c r="G8" s="38"/>
      <c r="H8" s="38"/>
      <c r="I8" s="38"/>
      <c r="J8" s="38"/>
      <c r="K8" s="38"/>
      <c r="L8" s="144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45" t="s">
        <v>1382</v>
      </c>
      <c r="F9" s="38"/>
      <c r="G9" s="38"/>
      <c r="H9" s="38"/>
      <c r="I9" s="38"/>
      <c r="J9" s="38"/>
      <c r="K9" s="38"/>
      <c r="L9" s="144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144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42" t="s">
        <v>18</v>
      </c>
      <c r="E11" s="38"/>
      <c r="F11" s="133" t="s">
        <v>19</v>
      </c>
      <c r="G11" s="38"/>
      <c r="H11" s="38"/>
      <c r="I11" s="142" t="s">
        <v>20</v>
      </c>
      <c r="J11" s="133" t="s">
        <v>19</v>
      </c>
      <c r="K11" s="38"/>
      <c r="L11" s="144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42" t="s">
        <v>21</v>
      </c>
      <c r="E12" s="38"/>
      <c r="F12" s="133" t="s">
        <v>33</v>
      </c>
      <c r="G12" s="38"/>
      <c r="H12" s="38"/>
      <c r="I12" s="142" t="s">
        <v>23</v>
      </c>
      <c r="J12" s="146" t="str">
        <f>'Rekapitulace stavby'!AN8</f>
        <v>14. 4. 2021</v>
      </c>
      <c r="K12" s="38"/>
      <c r="L12" s="144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144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42" t="s">
        <v>25</v>
      </c>
      <c r="E14" s="38"/>
      <c r="F14" s="38"/>
      <c r="G14" s="38"/>
      <c r="H14" s="38"/>
      <c r="I14" s="142" t="s">
        <v>26</v>
      </c>
      <c r="J14" s="133" t="str">
        <f>IF('Rekapitulace stavby'!AN10="","",'Rekapitulace stavby'!AN10)</f>
        <v>00236411</v>
      </c>
      <c r="K14" s="38"/>
      <c r="L14" s="144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33" t="str">
        <f>IF('Rekapitulace stavby'!E11="","",'Rekapitulace stavby'!E11)</f>
        <v>město Sázava</v>
      </c>
      <c r="F15" s="38"/>
      <c r="G15" s="38"/>
      <c r="H15" s="38"/>
      <c r="I15" s="142" t="s">
        <v>29</v>
      </c>
      <c r="J15" s="133" t="str">
        <f>IF('Rekapitulace stavby'!AN11="","",'Rekapitulace stavby'!AN11)</f>
        <v/>
      </c>
      <c r="K15" s="38"/>
      <c r="L15" s="144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144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42" t="s">
        <v>30</v>
      </c>
      <c r="E17" s="38"/>
      <c r="F17" s="38"/>
      <c r="G17" s="38"/>
      <c r="H17" s="38"/>
      <c r="I17" s="142" t="s">
        <v>26</v>
      </c>
      <c r="J17" s="33" t="str">
        <f>'Rekapitulace stavby'!AN13</f>
        <v>Vyplň údaj</v>
      </c>
      <c r="K17" s="38"/>
      <c r="L17" s="144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33"/>
      <c r="G18" s="133"/>
      <c r="H18" s="133"/>
      <c r="I18" s="142" t="s">
        <v>29</v>
      </c>
      <c r="J18" s="33" t="str">
        <f>'Rekapitulace stavby'!AN14</f>
        <v>Vyplň údaj</v>
      </c>
      <c r="K18" s="38"/>
      <c r="L18" s="144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144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42" t="s">
        <v>32</v>
      </c>
      <c r="E20" s="38"/>
      <c r="F20" s="38"/>
      <c r="G20" s="38"/>
      <c r="H20" s="38"/>
      <c r="I20" s="142" t="s">
        <v>26</v>
      </c>
      <c r="J20" s="133" t="str">
        <f>IF('Rekapitulace stavby'!AN16="","",'Rekapitulace stavby'!AN16)</f>
        <v/>
      </c>
      <c r="K20" s="38"/>
      <c r="L20" s="144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33" t="str">
        <f>IF('Rekapitulace stavby'!E17="","",'Rekapitulace stavby'!E17)</f>
        <v xml:space="preserve"> </v>
      </c>
      <c r="F21" s="38"/>
      <c r="G21" s="38"/>
      <c r="H21" s="38"/>
      <c r="I21" s="142" t="s">
        <v>29</v>
      </c>
      <c r="J21" s="133" t="str">
        <f>IF('Rekapitulace stavby'!AN17="","",'Rekapitulace stavby'!AN17)</f>
        <v/>
      </c>
      <c r="K21" s="38"/>
      <c r="L21" s="144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144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42" t="s">
        <v>35</v>
      </c>
      <c r="E23" s="38"/>
      <c r="F23" s="38"/>
      <c r="G23" s="38"/>
      <c r="H23" s="38"/>
      <c r="I23" s="142" t="s">
        <v>26</v>
      </c>
      <c r="J23" s="133" t="str">
        <f>IF('Rekapitulace stavby'!AN19="","",'Rekapitulace stavby'!AN19)</f>
        <v/>
      </c>
      <c r="K23" s="38"/>
      <c r="L23" s="144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33" t="str">
        <f>IF('Rekapitulace stavby'!E20="","",'Rekapitulace stavby'!E20)</f>
        <v>Marcel Cikánek</v>
      </c>
      <c r="F24" s="38"/>
      <c r="G24" s="38"/>
      <c r="H24" s="38"/>
      <c r="I24" s="142" t="s">
        <v>29</v>
      </c>
      <c r="J24" s="133" t="str">
        <f>IF('Rekapitulace stavby'!AN20="","",'Rekapitulace stavby'!AN20)</f>
        <v/>
      </c>
      <c r="K24" s="38"/>
      <c r="L24" s="144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144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42" t="s">
        <v>37</v>
      </c>
      <c r="E26" s="38"/>
      <c r="F26" s="38"/>
      <c r="G26" s="38"/>
      <c r="H26" s="38"/>
      <c r="I26" s="38"/>
      <c r="J26" s="38"/>
      <c r="K26" s="38"/>
      <c r="L26" s="144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47"/>
      <c r="B27" s="148"/>
      <c r="C27" s="147"/>
      <c r="D27" s="147"/>
      <c r="E27" s="149" t="s">
        <v>19</v>
      </c>
      <c r="F27" s="149"/>
      <c r="G27" s="149"/>
      <c r="H27" s="149"/>
      <c r="I27" s="147"/>
      <c r="J27" s="147"/>
      <c r="K27" s="147"/>
      <c r="L27" s="150"/>
      <c r="S27" s="147"/>
      <c r="T27" s="147"/>
      <c r="U27" s="147"/>
      <c r="V27" s="147"/>
      <c r="W27" s="147"/>
      <c r="X27" s="147"/>
      <c r="Y27" s="147"/>
      <c r="Z27" s="147"/>
      <c r="AA27" s="147"/>
      <c r="AB27" s="147"/>
      <c r="AC27" s="147"/>
      <c r="AD27" s="147"/>
      <c r="AE27" s="147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144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51"/>
      <c r="E29" s="151"/>
      <c r="F29" s="151"/>
      <c r="G29" s="151"/>
      <c r="H29" s="151"/>
      <c r="I29" s="151"/>
      <c r="J29" s="151"/>
      <c r="K29" s="151"/>
      <c r="L29" s="144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52" t="s">
        <v>39</v>
      </c>
      <c r="E30" s="38"/>
      <c r="F30" s="38"/>
      <c r="G30" s="38"/>
      <c r="H30" s="38"/>
      <c r="I30" s="38"/>
      <c r="J30" s="153">
        <f>ROUND(J96, 2)</f>
        <v>0</v>
      </c>
      <c r="K30" s="38"/>
      <c r="L30" s="144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51"/>
      <c r="E31" s="151"/>
      <c r="F31" s="151"/>
      <c r="G31" s="151"/>
      <c r="H31" s="151"/>
      <c r="I31" s="151"/>
      <c r="J31" s="151"/>
      <c r="K31" s="151"/>
      <c r="L31" s="144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54" t="s">
        <v>41</v>
      </c>
      <c r="G32" s="38"/>
      <c r="H32" s="38"/>
      <c r="I32" s="154" t="s">
        <v>40</v>
      </c>
      <c r="J32" s="154" t="s">
        <v>42</v>
      </c>
      <c r="K32" s="38"/>
      <c r="L32" s="144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55" t="s">
        <v>43</v>
      </c>
      <c r="E33" s="142" t="s">
        <v>44</v>
      </c>
      <c r="F33" s="156">
        <f>ROUND((SUM(BE96:BE421)),  2)</f>
        <v>0</v>
      </c>
      <c r="G33" s="38"/>
      <c r="H33" s="38"/>
      <c r="I33" s="157">
        <v>0.20999999999999999</v>
      </c>
      <c r="J33" s="156">
        <f>ROUND(((SUM(BE96:BE421))*I33),  2)</f>
        <v>0</v>
      </c>
      <c r="K33" s="38"/>
      <c r="L33" s="144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42" t="s">
        <v>45</v>
      </c>
      <c r="F34" s="156">
        <f>ROUND((SUM(BF96:BF421)),  2)</f>
        <v>0</v>
      </c>
      <c r="G34" s="38"/>
      <c r="H34" s="38"/>
      <c r="I34" s="157">
        <v>0.12</v>
      </c>
      <c r="J34" s="156">
        <f>ROUND(((SUM(BF96:BF421))*I34),  2)</f>
        <v>0</v>
      </c>
      <c r="K34" s="38"/>
      <c r="L34" s="144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42" t="s">
        <v>46</v>
      </c>
      <c r="F35" s="156">
        <f>ROUND((SUM(BG96:BG421)),  2)</f>
        <v>0</v>
      </c>
      <c r="G35" s="38"/>
      <c r="H35" s="38"/>
      <c r="I35" s="157">
        <v>0.20999999999999999</v>
      </c>
      <c r="J35" s="156">
        <f>0</f>
        <v>0</v>
      </c>
      <c r="K35" s="38"/>
      <c r="L35" s="144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42" t="s">
        <v>47</v>
      </c>
      <c r="F36" s="156">
        <f>ROUND((SUM(BH96:BH421)),  2)</f>
        <v>0</v>
      </c>
      <c r="G36" s="38"/>
      <c r="H36" s="38"/>
      <c r="I36" s="157">
        <v>0.12</v>
      </c>
      <c r="J36" s="156">
        <f>0</f>
        <v>0</v>
      </c>
      <c r="K36" s="38"/>
      <c r="L36" s="144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42" t="s">
        <v>48</v>
      </c>
      <c r="F37" s="156">
        <f>ROUND((SUM(BI96:BI421)),  2)</f>
        <v>0</v>
      </c>
      <c r="G37" s="38"/>
      <c r="H37" s="38"/>
      <c r="I37" s="157">
        <v>0</v>
      </c>
      <c r="J37" s="156">
        <f>0</f>
        <v>0</v>
      </c>
      <c r="K37" s="38"/>
      <c r="L37" s="144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144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58"/>
      <c r="D39" s="159" t="s">
        <v>49</v>
      </c>
      <c r="E39" s="160"/>
      <c r="F39" s="160"/>
      <c r="G39" s="161" t="s">
        <v>50</v>
      </c>
      <c r="H39" s="162" t="s">
        <v>51</v>
      </c>
      <c r="I39" s="160"/>
      <c r="J39" s="163">
        <f>SUM(J30:J37)</f>
        <v>0</v>
      </c>
      <c r="K39" s="164"/>
      <c r="L39" s="144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165"/>
      <c r="C40" s="166"/>
      <c r="D40" s="166"/>
      <c r="E40" s="166"/>
      <c r="F40" s="166"/>
      <c r="G40" s="166"/>
      <c r="H40" s="166"/>
      <c r="I40" s="166"/>
      <c r="J40" s="166"/>
      <c r="K40" s="166"/>
      <c r="L40" s="144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4" s="2" customFormat="1" ht="6.96" customHeight="1">
      <c r="A44" s="38"/>
      <c r="B44" s="167"/>
      <c r="C44" s="168"/>
      <c r="D44" s="168"/>
      <c r="E44" s="168"/>
      <c r="F44" s="168"/>
      <c r="G44" s="168"/>
      <c r="H44" s="168"/>
      <c r="I44" s="168"/>
      <c r="J44" s="168"/>
      <c r="K44" s="168"/>
      <c r="L44" s="144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</row>
    <row r="45" s="2" customFormat="1" ht="24.96" customHeight="1">
      <c r="A45" s="38"/>
      <c r="B45" s="39"/>
      <c r="C45" s="23" t="s">
        <v>131</v>
      </c>
      <c r="D45" s="40"/>
      <c r="E45" s="40"/>
      <c r="F45" s="40"/>
      <c r="G45" s="40"/>
      <c r="H45" s="40"/>
      <c r="I45" s="40"/>
      <c r="J45" s="40"/>
      <c r="K45" s="40"/>
      <c r="L45" s="144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</row>
    <row r="46" s="2" customFormat="1" ht="6.96" customHeight="1">
      <c r="A46" s="38"/>
      <c r="B46" s="39"/>
      <c r="C46" s="40"/>
      <c r="D46" s="40"/>
      <c r="E46" s="40"/>
      <c r="F46" s="40"/>
      <c r="G46" s="40"/>
      <c r="H46" s="40"/>
      <c r="I46" s="40"/>
      <c r="J46" s="40"/>
      <c r="K46" s="40"/>
      <c r="L46" s="144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</row>
    <row r="47" s="2" customFormat="1" ht="12" customHeight="1">
      <c r="A47" s="38"/>
      <c r="B47" s="39"/>
      <c r="C47" s="32" t="s">
        <v>16</v>
      </c>
      <c r="D47" s="40"/>
      <c r="E47" s="40"/>
      <c r="F47" s="40"/>
      <c r="G47" s="40"/>
      <c r="H47" s="40"/>
      <c r="I47" s="40"/>
      <c r="J47" s="40"/>
      <c r="K47" s="40"/>
      <c r="L47" s="144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</row>
    <row r="48" s="2" customFormat="1" ht="16.5" customHeight="1">
      <c r="A48" s="38"/>
      <c r="B48" s="39"/>
      <c r="C48" s="40"/>
      <c r="D48" s="40"/>
      <c r="E48" s="169" t="str">
        <f>E7</f>
        <v>Sázava - sběrný dvůr</v>
      </c>
      <c r="F48" s="32"/>
      <c r="G48" s="32"/>
      <c r="H48" s="32"/>
      <c r="I48" s="40"/>
      <c r="J48" s="40"/>
      <c r="K48" s="40"/>
      <c r="L48" s="144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</row>
    <row r="49" s="2" customFormat="1" ht="12" customHeight="1">
      <c r="A49" s="38"/>
      <c r="B49" s="39"/>
      <c r="C49" s="32" t="s">
        <v>129</v>
      </c>
      <c r="D49" s="40"/>
      <c r="E49" s="40"/>
      <c r="F49" s="40"/>
      <c r="G49" s="40"/>
      <c r="H49" s="40"/>
      <c r="I49" s="40"/>
      <c r="J49" s="40"/>
      <c r="K49" s="40"/>
      <c r="L49" s="144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</row>
    <row r="50" s="2" customFormat="1" ht="16.5" customHeight="1">
      <c r="A50" s="38"/>
      <c r="B50" s="39"/>
      <c r="C50" s="40"/>
      <c r="D50" s="40"/>
      <c r="E50" s="69" t="str">
        <f>E9</f>
        <v>Etapa 1 - SO 09 - Oplocení a posuvné brány</v>
      </c>
      <c r="F50" s="40"/>
      <c r="G50" s="40"/>
      <c r="H50" s="40"/>
      <c r="I50" s="40"/>
      <c r="J50" s="40"/>
      <c r="K50" s="40"/>
      <c r="L50" s="144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</row>
    <row r="51" s="2" customFormat="1" ht="6.96" customHeight="1">
      <c r="A51" s="38"/>
      <c r="B51" s="39"/>
      <c r="C51" s="40"/>
      <c r="D51" s="40"/>
      <c r="E51" s="40"/>
      <c r="F51" s="40"/>
      <c r="G51" s="40"/>
      <c r="H51" s="40"/>
      <c r="I51" s="40"/>
      <c r="J51" s="40"/>
      <c r="K51" s="40"/>
      <c r="L51" s="144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</row>
    <row r="52" s="2" customFormat="1" ht="12" customHeight="1">
      <c r="A52" s="38"/>
      <c r="B52" s="39"/>
      <c r="C52" s="32" t="s">
        <v>21</v>
      </c>
      <c r="D52" s="40"/>
      <c r="E52" s="40"/>
      <c r="F52" s="27" t="str">
        <f>F12</f>
        <v xml:space="preserve"> </v>
      </c>
      <c r="G52" s="40"/>
      <c r="H52" s="40"/>
      <c r="I52" s="32" t="s">
        <v>23</v>
      </c>
      <c r="J52" s="72" t="str">
        <f>IF(J12="","",J12)</f>
        <v>14. 4. 2021</v>
      </c>
      <c r="K52" s="40"/>
      <c r="L52" s="144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</row>
    <row r="53" s="2" customFormat="1" ht="6.96" customHeight="1">
      <c r="A53" s="38"/>
      <c r="B53" s="39"/>
      <c r="C53" s="40"/>
      <c r="D53" s="40"/>
      <c r="E53" s="40"/>
      <c r="F53" s="40"/>
      <c r="G53" s="40"/>
      <c r="H53" s="40"/>
      <c r="I53" s="40"/>
      <c r="J53" s="40"/>
      <c r="K53" s="40"/>
      <c r="L53" s="144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</row>
    <row r="54" s="2" customFormat="1" ht="15.15" customHeight="1">
      <c r="A54" s="38"/>
      <c r="B54" s="39"/>
      <c r="C54" s="32" t="s">
        <v>25</v>
      </c>
      <c r="D54" s="40"/>
      <c r="E54" s="40"/>
      <c r="F54" s="27" t="str">
        <f>E15</f>
        <v>město Sázava</v>
      </c>
      <c r="G54" s="40"/>
      <c r="H54" s="40"/>
      <c r="I54" s="32" t="s">
        <v>32</v>
      </c>
      <c r="J54" s="36" t="str">
        <f>E21</f>
        <v xml:space="preserve"> </v>
      </c>
      <c r="K54" s="40"/>
      <c r="L54" s="144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</row>
    <row r="55" s="2" customFormat="1" ht="15.15" customHeight="1">
      <c r="A55" s="38"/>
      <c r="B55" s="39"/>
      <c r="C55" s="32" t="s">
        <v>30</v>
      </c>
      <c r="D55" s="40"/>
      <c r="E55" s="40"/>
      <c r="F55" s="27" t="str">
        <f>IF(E18="","",E18)</f>
        <v>Vyplň údaj</v>
      </c>
      <c r="G55" s="40"/>
      <c r="H55" s="40"/>
      <c r="I55" s="32" t="s">
        <v>35</v>
      </c>
      <c r="J55" s="36" t="str">
        <f>E24</f>
        <v>Marcel Cikánek</v>
      </c>
      <c r="K55" s="40"/>
      <c r="L55" s="144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</row>
    <row r="56" s="2" customFormat="1" ht="10.32" customHeight="1">
      <c r="A56" s="38"/>
      <c r="B56" s="39"/>
      <c r="C56" s="40"/>
      <c r="D56" s="40"/>
      <c r="E56" s="40"/>
      <c r="F56" s="40"/>
      <c r="G56" s="40"/>
      <c r="H56" s="40"/>
      <c r="I56" s="40"/>
      <c r="J56" s="40"/>
      <c r="K56" s="40"/>
      <c r="L56" s="144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</row>
    <row r="57" s="2" customFormat="1" ht="29.28" customHeight="1">
      <c r="A57" s="38"/>
      <c r="B57" s="39"/>
      <c r="C57" s="170" t="s">
        <v>132</v>
      </c>
      <c r="D57" s="171"/>
      <c r="E57" s="171"/>
      <c r="F57" s="171"/>
      <c r="G57" s="171"/>
      <c r="H57" s="171"/>
      <c r="I57" s="171"/>
      <c r="J57" s="172" t="s">
        <v>133</v>
      </c>
      <c r="K57" s="171"/>
      <c r="L57" s="144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</row>
    <row r="58" s="2" customFormat="1" ht="10.32" customHeight="1">
      <c r="A58" s="38"/>
      <c r="B58" s="39"/>
      <c r="C58" s="40"/>
      <c r="D58" s="40"/>
      <c r="E58" s="40"/>
      <c r="F58" s="40"/>
      <c r="G58" s="40"/>
      <c r="H58" s="40"/>
      <c r="I58" s="40"/>
      <c r="J58" s="40"/>
      <c r="K58" s="40"/>
      <c r="L58" s="144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</row>
    <row r="59" s="2" customFormat="1" ht="22.8" customHeight="1">
      <c r="A59" s="38"/>
      <c r="B59" s="39"/>
      <c r="C59" s="173" t="s">
        <v>71</v>
      </c>
      <c r="D59" s="40"/>
      <c r="E59" s="40"/>
      <c r="F59" s="40"/>
      <c r="G59" s="40"/>
      <c r="H59" s="40"/>
      <c r="I59" s="40"/>
      <c r="J59" s="102">
        <f>J96</f>
        <v>0</v>
      </c>
      <c r="K59" s="40"/>
      <c r="L59" s="144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U59" s="17" t="s">
        <v>134</v>
      </c>
    </row>
    <row r="60" s="9" customFormat="1" ht="24.96" customHeight="1">
      <c r="A60" s="9"/>
      <c r="B60" s="174"/>
      <c r="C60" s="175"/>
      <c r="D60" s="176" t="s">
        <v>135</v>
      </c>
      <c r="E60" s="177"/>
      <c r="F60" s="177"/>
      <c r="G60" s="177"/>
      <c r="H60" s="177"/>
      <c r="I60" s="177"/>
      <c r="J60" s="178">
        <f>J97</f>
        <v>0</v>
      </c>
      <c r="K60" s="175"/>
      <c r="L60" s="17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80"/>
      <c r="C61" s="125"/>
      <c r="D61" s="181" t="s">
        <v>136</v>
      </c>
      <c r="E61" s="182"/>
      <c r="F61" s="182"/>
      <c r="G61" s="182"/>
      <c r="H61" s="182"/>
      <c r="I61" s="182"/>
      <c r="J61" s="183">
        <f>J98</f>
        <v>0</v>
      </c>
      <c r="K61" s="125"/>
      <c r="L61" s="184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4.88" customHeight="1">
      <c r="A62" s="10"/>
      <c r="B62" s="180"/>
      <c r="C62" s="125"/>
      <c r="D62" s="181" t="s">
        <v>1383</v>
      </c>
      <c r="E62" s="182"/>
      <c r="F62" s="182"/>
      <c r="G62" s="182"/>
      <c r="H62" s="182"/>
      <c r="I62" s="182"/>
      <c r="J62" s="183">
        <f>J99</f>
        <v>0</v>
      </c>
      <c r="K62" s="125"/>
      <c r="L62" s="184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4.88" customHeight="1">
      <c r="A63" s="10"/>
      <c r="B63" s="180"/>
      <c r="C63" s="125"/>
      <c r="D63" s="181" t="s">
        <v>1384</v>
      </c>
      <c r="E63" s="182"/>
      <c r="F63" s="182"/>
      <c r="G63" s="182"/>
      <c r="H63" s="182"/>
      <c r="I63" s="182"/>
      <c r="J63" s="183">
        <f>J150</f>
        <v>0</v>
      </c>
      <c r="K63" s="125"/>
      <c r="L63" s="184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4.88" customHeight="1">
      <c r="A64" s="10"/>
      <c r="B64" s="180"/>
      <c r="C64" s="125"/>
      <c r="D64" s="181" t="s">
        <v>1385</v>
      </c>
      <c r="E64" s="182"/>
      <c r="F64" s="182"/>
      <c r="G64" s="182"/>
      <c r="H64" s="182"/>
      <c r="I64" s="182"/>
      <c r="J64" s="183">
        <f>J198</f>
        <v>0</v>
      </c>
      <c r="K64" s="125"/>
      <c r="L64" s="184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80"/>
      <c r="C65" s="125"/>
      <c r="D65" s="181" t="s">
        <v>137</v>
      </c>
      <c r="E65" s="182"/>
      <c r="F65" s="182"/>
      <c r="G65" s="182"/>
      <c r="H65" s="182"/>
      <c r="I65" s="182"/>
      <c r="J65" s="183">
        <f>J249</f>
        <v>0</v>
      </c>
      <c r="K65" s="125"/>
      <c r="L65" s="184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4.88" customHeight="1">
      <c r="A66" s="10"/>
      <c r="B66" s="180"/>
      <c r="C66" s="125"/>
      <c r="D66" s="181" t="s">
        <v>1386</v>
      </c>
      <c r="E66" s="182"/>
      <c r="F66" s="182"/>
      <c r="G66" s="182"/>
      <c r="H66" s="182"/>
      <c r="I66" s="182"/>
      <c r="J66" s="183">
        <f>J250</f>
        <v>0</v>
      </c>
      <c r="K66" s="125"/>
      <c r="L66" s="184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4.88" customHeight="1">
      <c r="A67" s="10"/>
      <c r="B67" s="180"/>
      <c r="C67" s="125"/>
      <c r="D67" s="181" t="s">
        <v>1387</v>
      </c>
      <c r="E67" s="182"/>
      <c r="F67" s="182"/>
      <c r="G67" s="182"/>
      <c r="H67" s="182"/>
      <c r="I67" s="182"/>
      <c r="J67" s="183">
        <f>J267</f>
        <v>0</v>
      </c>
      <c r="K67" s="125"/>
      <c r="L67" s="184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80"/>
      <c r="C68" s="125"/>
      <c r="D68" s="181" t="s">
        <v>703</v>
      </c>
      <c r="E68" s="182"/>
      <c r="F68" s="182"/>
      <c r="G68" s="182"/>
      <c r="H68" s="182"/>
      <c r="I68" s="182"/>
      <c r="J68" s="183">
        <f>J310</f>
        <v>0</v>
      </c>
      <c r="K68" s="125"/>
      <c r="L68" s="184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4.88" customHeight="1">
      <c r="A69" s="10"/>
      <c r="B69" s="180"/>
      <c r="C69" s="125"/>
      <c r="D69" s="181" t="s">
        <v>1388</v>
      </c>
      <c r="E69" s="182"/>
      <c r="F69" s="182"/>
      <c r="G69" s="182"/>
      <c r="H69" s="182"/>
      <c r="I69" s="182"/>
      <c r="J69" s="183">
        <f>J311</f>
        <v>0</v>
      </c>
      <c r="K69" s="125"/>
      <c r="L69" s="184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4.88" customHeight="1">
      <c r="A70" s="10"/>
      <c r="B70" s="180"/>
      <c r="C70" s="125"/>
      <c r="D70" s="181" t="s">
        <v>1389</v>
      </c>
      <c r="E70" s="182"/>
      <c r="F70" s="182"/>
      <c r="G70" s="182"/>
      <c r="H70" s="182"/>
      <c r="I70" s="182"/>
      <c r="J70" s="183">
        <f>J329</f>
        <v>0</v>
      </c>
      <c r="K70" s="125"/>
      <c r="L70" s="184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10" customFormat="1" ht="14.88" customHeight="1">
      <c r="A71" s="10"/>
      <c r="B71" s="180"/>
      <c r="C71" s="125"/>
      <c r="D71" s="181" t="s">
        <v>1390</v>
      </c>
      <c r="E71" s="182"/>
      <c r="F71" s="182"/>
      <c r="G71" s="182"/>
      <c r="H71" s="182"/>
      <c r="I71" s="182"/>
      <c r="J71" s="183">
        <f>J351</f>
        <v>0</v>
      </c>
      <c r="K71" s="125"/>
      <c r="L71" s="184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10" customFormat="1" ht="19.92" customHeight="1">
      <c r="A72" s="10"/>
      <c r="B72" s="180"/>
      <c r="C72" s="125"/>
      <c r="D72" s="181" t="s">
        <v>139</v>
      </c>
      <c r="E72" s="182"/>
      <c r="F72" s="182"/>
      <c r="G72" s="182"/>
      <c r="H72" s="182"/>
      <c r="I72" s="182"/>
      <c r="J72" s="183">
        <f>J379</f>
        <v>0</v>
      </c>
      <c r="K72" s="125"/>
      <c r="L72" s="184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</row>
    <row r="73" s="10" customFormat="1" ht="19.92" customHeight="1">
      <c r="A73" s="10"/>
      <c r="B73" s="180"/>
      <c r="C73" s="125"/>
      <c r="D73" s="181" t="s">
        <v>1391</v>
      </c>
      <c r="E73" s="182"/>
      <c r="F73" s="182"/>
      <c r="G73" s="182"/>
      <c r="H73" s="182"/>
      <c r="I73" s="182"/>
      <c r="J73" s="183">
        <f>J395</f>
        <v>0</v>
      </c>
      <c r="K73" s="125"/>
      <c r="L73" s="184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</row>
    <row r="74" s="10" customFormat="1" ht="19.92" customHeight="1">
      <c r="A74" s="10"/>
      <c r="B74" s="180"/>
      <c r="C74" s="125"/>
      <c r="D74" s="181" t="s">
        <v>140</v>
      </c>
      <c r="E74" s="182"/>
      <c r="F74" s="182"/>
      <c r="G74" s="182"/>
      <c r="H74" s="182"/>
      <c r="I74" s="182"/>
      <c r="J74" s="183">
        <f>J406</f>
        <v>0</v>
      </c>
      <c r="K74" s="125"/>
      <c r="L74" s="184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</row>
    <row r="75" s="9" customFormat="1" ht="24.96" customHeight="1">
      <c r="A75" s="9"/>
      <c r="B75" s="174"/>
      <c r="C75" s="175"/>
      <c r="D75" s="176" t="s">
        <v>374</v>
      </c>
      <c r="E75" s="177"/>
      <c r="F75" s="177"/>
      <c r="G75" s="177"/>
      <c r="H75" s="177"/>
      <c r="I75" s="177"/>
      <c r="J75" s="178">
        <f>J410</f>
        <v>0</v>
      </c>
      <c r="K75" s="175"/>
      <c r="L75" s="17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</row>
    <row r="76" s="10" customFormat="1" ht="19.92" customHeight="1">
      <c r="A76" s="10"/>
      <c r="B76" s="180"/>
      <c r="C76" s="125"/>
      <c r="D76" s="181" t="s">
        <v>1392</v>
      </c>
      <c r="E76" s="182"/>
      <c r="F76" s="182"/>
      <c r="G76" s="182"/>
      <c r="H76" s="182"/>
      <c r="I76" s="182"/>
      <c r="J76" s="183">
        <f>J411</f>
        <v>0</v>
      </c>
      <c r="K76" s="125"/>
      <c r="L76" s="184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</row>
    <row r="77" s="2" customFormat="1" ht="21.84" customHeight="1">
      <c r="A77" s="38"/>
      <c r="B77" s="39"/>
      <c r="C77" s="40"/>
      <c r="D77" s="40"/>
      <c r="E77" s="40"/>
      <c r="F77" s="40"/>
      <c r="G77" s="40"/>
      <c r="H77" s="40"/>
      <c r="I77" s="40"/>
      <c r="J77" s="40"/>
      <c r="K77" s="40"/>
      <c r="L77" s="144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78" s="2" customFormat="1" ht="6.96" customHeight="1">
      <c r="A78" s="38"/>
      <c r="B78" s="59"/>
      <c r="C78" s="60"/>
      <c r="D78" s="60"/>
      <c r="E78" s="60"/>
      <c r="F78" s="60"/>
      <c r="G78" s="60"/>
      <c r="H78" s="60"/>
      <c r="I78" s="60"/>
      <c r="J78" s="60"/>
      <c r="K78" s="60"/>
      <c r="L78" s="144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</row>
    <row r="82" s="2" customFormat="1" ht="6.96" customHeight="1">
      <c r="A82" s="38"/>
      <c r="B82" s="61"/>
      <c r="C82" s="62"/>
      <c r="D82" s="62"/>
      <c r="E82" s="62"/>
      <c r="F82" s="62"/>
      <c r="G82" s="62"/>
      <c r="H82" s="62"/>
      <c r="I82" s="62"/>
      <c r="J82" s="62"/>
      <c r="K82" s="62"/>
      <c r="L82" s="144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24.96" customHeight="1">
      <c r="A83" s="38"/>
      <c r="B83" s="39"/>
      <c r="C83" s="23" t="s">
        <v>144</v>
      </c>
      <c r="D83" s="40"/>
      <c r="E83" s="40"/>
      <c r="F83" s="40"/>
      <c r="G83" s="40"/>
      <c r="H83" s="40"/>
      <c r="I83" s="40"/>
      <c r="J83" s="40"/>
      <c r="K83" s="40"/>
      <c r="L83" s="144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6.96" customHeight="1">
      <c r="A84" s="38"/>
      <c r="B84" s="39"/>
      <c r="C84" s="40"/>
      <c r="D84" s="40"/>
      <c r="E84" s="40"/>
      <c r="F84" s="40"/>
      <c r="G84" s="40"/>
      <c r="H84" s="40"/>
      <c r="I84" s="40"/>
      <c r="J84" s="40"/>
      <c r="K84" s="40"/>
      <c r="L84" s="144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2" customHeight="1">
      <c r="A85" s="38"/>
      <c r="B85" s="39"/>
      <c r="C85" s="32" t="s">
        <v>16</v>
      </c>
      <c r="D85" s="40"/>
      <c r="E85" s="40"/>
      <c r="F85" s="40"/>
      <c r="G85" s="40"/>
      <c r="H85" s="40"/>
      <c r="I85" s="40"/>
      <c r="J85" s="40"/>
      <c r="K85" s="40"/>
      <c r="L85" s="144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6.5" customHeight="1">
      <c r="A86" s="38"/>
      <c r="B86" s="39"/>
      <c r="C86" s="40"/>
      <c r="D86" s="40"/>
      <c r="E86" s="169" t="str">
        <f>E7</f>
        <v>Sázava - sběrný dvůr</v>
      </c>
      <c r="F86" s="32"/>
      <c r="G86" s="32"/>
      <c r="H86" s="32"/>
      <c r="I86" s="40"/>
      <c r="J86" s="40"/>
      <c r="K86" s="40"/>
      <c r="L86" s="144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2" customHeight="1">
      <c r="A87" s="38"/>
      <c r="B87" s="39"/>
      <c r="C87" s="32" t="s">
        <v>129</v>
      </c>
      <c r="D87" s="40"/>
      <c r="E87" s="40"/>
      <c r="F87" s="40"/>
      <c r="G87" s="40"/>
      <c r="H87" s="40"/>
      <c r="I87" s="40"/>
      <c r="J87" s="40"/>
      <c r="K87" s="40"/>
      <c r="L87" s="144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16.5" customHeight="1">
      <c r="A88" s="38"/>
      <c r="B88" s="39"/>
      <c r="C88" s="40"/>
      <c r="D88" s="40"/>
      <c r="E88" s="69" t="str">
        <f>E9</f>
        <v>Etapa 1 - SO 09 - Oplocení a posuvné brány</v>
      </c>
      <c r="F88" s="40"/>
      <c r="G88" s="40"/>
      <c r="H88" s="40"/>
      <c r="I88" s="40"/>
      <c r="J88" s="40"/>
      <c r="K88" s="40"/>
      <c r="L88" s="144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6.96" customHeight="1">
      <c r="A89" s="38"/>
      <c r="B89" s="39"/>
      <c r="C89" s="40"/>
      <c r="D89" s="40"/>
      <c r="E89" s="40"/>
      <c r="F89" s="40"/>
      <c r="G89" s="40"/>
      <c r="H89" s="40"/>
      <c r="I89" s="40"/>
      <c r="J89" s="40"/>
      <c r="K89" s="40"/>
      <c r="L89" s="144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12" customHeight="1">
      <c r="A90" s="38"/>
      <c r="B90" s="39"/>
      <c r="C90" s="32" t="s">
        <v>21</v>
      </c>
      <c r="D90" s="40"/>
      <c r="E90" s="40"/>
      <c r="F90" s="27" t="str">
        <f>F12</f>
        <v xml:space="preserve"> </v>
      </c>
      <c r="G90" s="40"/>
      <c r="H90" s="40"/>
      <c r="I90" s="32" t="s">
        <v>23</v>
      </c>
      <c r="J90" s="72" t="str">
        <f>IF(J12="","",J12)</f>
        <v>14. 4. 2021</v>
      </c>
      <c r="K90" s="40"/>
      <c r="L90" s="144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6.96" customHeight="1">
      <c r="A91" s="38"/>
      <c r="B91" s="39"/>
      <c r="C91" s="40"/>
      <c r="D91" s="40"/>
      <c r="E91" s="40"/>
      <c r="F91" s="40"/>
      <c r="G91" s="40"/>
      <c r="H91" s="40"/>
      <c r="I91" s="40"/>
      <c r="J91" s="40"/>
      <c r="K91" s="40"/>
      <c r="L91" s="144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25</v>
      </c>
      <c r="D92" s="40"/>
      <c r="E92" s="40"/>
      <c r="F92" s="27" t="str">
        <f>E15</f>
        <v>město Sázava</v>
      </c>
      <c r="G92" s="40"/>
      <c r="H92" s="40"/>
      <c r="I92" s="32" t="s">
        <v>32</v>
      </c>
      <c r="J92" s="36" t="str">
        <f>E21</f>
        <v xml:space="preserve"> </v>
      </c>
      <c r="K92" s="40"/>
      <c r="L92" s="144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5.15" customHeight="1">
      <c r="A93" s="38"/>
      <c r="B93" s="39"/>
      <c r="C93" s="32" t="s">
        <v>30</v>
      </c>
      <c r="D93" s="40"/>
      <c r="E93" s="40"/>
      <c r="F93" s="27" t="str">
        <f>IF(E18="","",E18)</f>
        <v>Vyplň údaj</v>
      </c>
      <c r="G93" s="40"/>
      <c r="H93" s="40"/>
      <c r="I93" s="32" t="s">
        <v>35</v>
      </c>
      <c r="J93" s="36" t="str">
        <f>E24</f>
        <v>Marcel Cikánek</v>
      </c>
      <c r="K93" s="40"/>
      <c r="L93" s="144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10.32" customHeight="1">
      <c r="A94" s="38"/>
      <c r="B94" s="39"/>
      <c r="C94" s="40"/>
      <c r="D94" s="40"/>
      <c r="E94" s="40"/>
      <c r="F94" s="40"/>
      <c r="G94" s="40"/>
      <c r="H94" s="40"/>
      <c r="I94" s="40"/>
      <c r="J94" s="40"/>
      <c r="K94" s="40"/>
      <c r="L94" s="144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11" customFormat="1" ht="29.28" customHeight="1">
      <c r="A95" s="185"/>
      <c r="B95" s="186"/>
      <c r="C95" s="187" t="s">
        <v>145</v>
      </c>
      <c r="D95" s="188" t="s">
        <v>58</v>
      </c>
      <c r="E95" s="188" t="s">
        <v>54</v>
      </c>
      <c r="F95" s="188" t="s">
        <v>55</v>
      </c>
      <c r="G95" s="188" t="s">
        <v>146</v>
      </c>
      <c r="H95" s="188" t="s">
        <v>147</v>
      </c>
      <c r="I95" s="188" t="s">
        <v>148</v>
      </c>
      <c r="J95" s="188" t="s">
        <v>133</v>
      </c>
      <c r="K95" s="189" t="s">
        <v>149</v>
      </c>
      <c r="L95" s="190"/>
      <c r="M95" s="92" t="s">
        <v>19</v>
      </c>
      <c r="N95" s="93" t="s">
        <v>43</v>
      </c>
      <c r="O95" s="93" t="s">
        <v>150</v>
      </c>
      <c r="P95" s="93" t="s">
        <v>151</v>
      </c>
      <c r="Q95" s="93" t="s">
        <v>152</v>
      </c>
      <c r="R95" s="93" t="s">
        <v>153</v>
      </c>
      <c r="S95" s="93" t="s">
        <v>154</v>
      </c>
      <c r="T95" s="94" t="s">
        <v>155</v>
      </c>
      <c r="U95" s="185"/>
      <c r="V95" s="185"/>
      <c r="W95" s="185"/>
      <c r="X95" s="185"/>
      <c r="Y95" s="185"/>
      <c r="Z95" s="185"/>
      <c r="AA95" s="185"/>
      <c r="AB95" s="185"/>
      <c r="AC95" s="185"/>
      <c r="AD95" s="185"/>
      <c r="AE95" s="185"/>
    </row>
    <row r="96" s="2" customFormat="1" ht="22.8" customHeight="1">
      <c r="A96" s="38"/>
      <c r="B96" s="39"/>
      <c r="C96" s="99" t="s">
        <v>156</v>
      </c>
      <c r="D96" s="40"/>
      <c r="E96" s="40"/>
      <c r="F96" s="40"/>
      <c r="G96" s="40"/>
      <c r="H96" s="40"/>
      <c r="I96" s="40"/>
      <c r="J96" s="191">
        <f>BK96</f>
        <v>0</v>
      </c>
      <c r="K96" s="40"/>
      <c r="L96" s="44"/>
      <c r="M96" s="95"/>
      <c r="N96" s="192"/>
      <c r="O96" s="96"/>
      <c r="P96" s="193">
        <f>P97+P410</f>
        <v>0</v>
      </c>
      <c r="Q96" s="96"/>
      <c r="R96" s="193">
        <f>R97+R410</f>
        <v>148.75696879495541</v>
      </c>
      <c r="S96" s="96"/>
      <c r="T96" s="194">
        <f>T97+T410</f>
        <v>16.148420000000002</v>
      </c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T96" s="17" t="s">
        <v>72</v>
      </c>
      <c r="AU96" s="17" t="s">
        <v>134</v>
      </c>
      <c r="BK96" s="195">
        <f>BK97+BK410</f>
        <v>0</v>
      </c>
    </row>
    <row r="97" s="12" customFormat="1" ht="25.92" customHeight="1">
      <c r="A97" s="12"/>
      <c r="B97" s="196"/>
      <c r="C97" s="197"/>
      <c r="D97" s="198" t="s">
        <v>72</v>
      </c>
      <c r="E97" s="199" t="s">
        <v>157</v>
      </c>
      <c r="F97" s="199" t="s">
        <v>158</v>
      </c>
      <c r="G97" s="197"/>
      <c r="H97" s="197"/>
      <c r="I97" s="200"/>
      <c r="J97" s="201">
        <f>BK97</f>
        <v>0</v>
      </c>
      <c r="K97" s="197"/>
      <c r="L97" s="202"/>
      <c r="M97" s="203"/>
      <c r="N97" s="204"/>
      <c r="O97" s="204"/>
      <c r="P97" s="205">
        <f>P98+P249+P310+P379+P395+P406</f>
        <v>0</v>
      </c>
      <c r="Q97" s="204"/>
      <c r="R97" s="205">
        <f>R98+R249+R310+R379+R395+R406</f>
        <v>148.75696879495541</v>
      </c>
      <c r="S97" s="204"/>
      <c r="T97" s="206">
        <f>T98+T249+T310+T379+T395+T406</f>
        <v>16.148420000000002</v>
      </c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R97" s="207" t="s">
        <v>81</v>
      </c>
      <c r="AT97" s="208" t="s">
        <v>72</v>
      </c>
      <c r="AU97" s="208" t="s">
        <v>73</v>
      </c>
      <c r="AY97" s="207" t="s">
        <v>159</v>
      </c>
      <c r="BK97" s="209">
        <f>BK98+BK249+BK310+BK379+BK395+BK406</f>
        <v>0</v>
      </c>
    </row>
    <row r="98" s="12" customFormat="1" ht="22.8" customHeight="1">
      <c r="A98" s="12"/>
      <c r="B98" s="196"/>
      <c r="C98" s="197"/>
      <c r="D98" s="198" t="s">
        <v>72</v>
      </c>
      <c r="E98" s="210" t="s">
        <v>81</v>
      </c>
      <c r="F98" s="210" t="s">
        <v>119</v>
      </c>
      <c r="G98" s="197"/>
      <c r="H98" s="197"/>
      <c r="I98" s="200"/>
      <c r="J98" s="211">
        <f>BK98</f>
        <v>0</v>
      </c>
      <c r="K98" s="197"/>
      <c r="L98" s="202"/>
      <c r="M98" s="203"/>
      <c r="N98" s="204"/>
      <c r="O98" s="204"/>
      <c r="P98" s="205">
        <f>P99+P150+P198</f>
        <v>0</v>
      </c>
      <c r="Q98" s="204"/>
      <c r="R98" s="205">
        <f>R99+R150+R198</f>
        <v>0</v>
      </c>
      <c r="S98" s="204"/>
      <c r="T98" s="206">
        <f>T99+T150+T198</f>
        <v>0</v>
      </c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R98" s="207" t="s">
        <v>81</v>
      </c>
      <c r="AT98" s="208" t="s">
        <v>72</v>
      </c>
      <c r="AU98" s="208" t="s">
        <v>81</v>
      </c>
      <c r="AY98" s="207" t="s">
        <v>159</v>
      </c>
      <c r="BK98" s="209">
        <f>BK99+BK150+BK198</f>
        <v>0</v>
      </c>
    </row>
    <row r="99" s="12" customFormat="1" ht="20.88" customHeight="1">
      <c r="A99" s="12"/>
      <c r="B99" s="196"/>
      <c r="C99" s="197"/>
      <c r="D99" s="198" t="s">
        <v>72</v>
      </c>
      <c r="E99" s="210" t="s">
        <v>1393</v>
      </c>
      <c r="F99" s="210" t="s">
        <v>1394</v>
      </c>
      <c r="G99" s="197"/>
      <c r="H99" s="197"/>
      <c r="I99" s="200"/>
      <c r="J99" s="211">
        <f>BK99</f>
        <v>0</v>
      </c>
      <c r="K99" s="197"/>
      <c r="L99" s="202"/>
      <c r="M99" s="203"/>
      <c r="N99" s="204"/>
      <c r="O99" s="204"/>
      <c r="P99" s="205">
        <f>SUM(P100:P149)</f>
        <v>0</v>
      </c>
      <c r="Q99" s="204"/>
      <c r="R99" s="205">
        <f>SUM(R100:R149)</f>
        <v>0</v>
      </c>
      <c r="S99" s="204"/>
      <c r="T99" s="206">
        <f>SUM(T100:T149)</f>
        <v>0</v>
      </c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R99" s="207" t="s">
        <v>81</v>
      </c>
      <c r="AT99" s="208" t="s">
        <v>72</v>
      </c>
      <c r="AU99" s="208" t="s">
        <v>83</v>
      </c>
      <c r="AY99" s="207" t="s">
        <v>159</v>
      </c>
      <c r="BK99" s="209">
        <f>SUM(BK100:BK149)</f>
        <v>0</v>
      </c>
    </row>
    <row r="100" s="2" customFormat="1" ht="16.5" customHeight="1">
      <c r="A100" s="38"/>
      <c r="B100" s="39"/>
      <c r="C100" s="212" t="s">
        <v>81</v>
      </c>
      <c r="D100" s="212" t="s">
        <v>160</v>
      </c>
      <c r="E100" s="213" t="s">
        <v>376</v>
      </c>
      <c r="F100" s="214" t="s">
        <v>377</v>
      </c>
      <c r="G100" s="215" t="s">
        <v>163</v>
      </c>
      <c r="H100" s="216">
        <v>14.199999999999999</v>
      </c>
      <c r="I100" s="217"/>
      <c r="J100" s="218">
        <f>ROUND(I100*H100,2)</f>
        <v>0</v>
      </c>
      <c r="K100" s="214" t="s">
        <v>164</v>
      </c>
      <c r="L100" s="44"/>
      <c r="M100" s="219" t="s">
        <v>19</v>
      </c>
      <c r="N100" s="220" t="s">
        <v>44</v>
      </c>
      <c r="O100" s="84"/>
      <c r="P100" s="221">
        <f>O100*H100</f>
        <v>0</v>
      </c>
      <c r="Q100" s="221">
        <v>0</v>
      </c>
      <c r="R100" s="221">
        <f>Q100*H100</f>
        <v>0</v>
      </c>
      <c r="S100" s="221">
        <v>0</v>
      </c>
      <c r="T100" s="222">
        <f>S100*H100</f>
        <v>0</v>
      </c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R100" s="223" t="s">
        <v>115</v>
      </c>
      <c r="AT100" s="223" t="s">
        <v>160</v>
      </c>
      <c r="AU100" s="223" t="s">
        <v>112</v>
      </c>
      <c r="AY100" s="17" t="s">
        <v>159</v>
      </c>
      <c r="BE100" s="224">
        <f>IF(N100="základní",J100,0)</f>
        <v>0</v>
      </c>
      <c r="BF100" s="224">
        <f>IF(N100="snížená",J100,0)</f>
        <v>0</v>
      </c>
      <c r="BG100" s="224">
        <f>IF(N100="zákl. přenesená",J100,0)</f>
        <v>0</v>
      </c>
      <c r="BH100" s="224">
        <f>IF(N100="sníž. přenesená",J100,0)</f>
        <v>0</v>
      </c>
      <c r="BI100" s="224">
        <f>IF(N100="nulová",J100,0)</f>
        <v>0</v>
      </c>
      <c r="BJ100" s="17" t="s">
        <v>81</v>
      </c>
      <c r="BK100" s="224">
        <f>ROUND(I100*H100,2)</f>
        <v>0</v>
      </c>
      <c r="BL100" s="17" t="s">
        <v>115</v>
      </c>
      <c r="BM100" s="223" t="s">
        <v>1395</v>
      </c>
    </row>
    <row r="101" s="2" customFormat="1">
      <c r="A101" s="38"/>
      <c r="B101" s="39"/>
      <c r="C101" s="40"/>
      <c r="D101" s="225" t="s">
        <v>166</v>
      </c>
      <c r="E101" s="40"/>
      <c r="F101" s="226" t="s">
        <v>379</v>
      </c>
      <c r="G101" s="40"/>
      <c r="H101" s="40"/>
      <c r="I101" s="227"/>
      <c r="J101" s="40"/>
      <c r="K101" s="40"/>
      <c r="L101" s="44"/>
      <c r="M101" s="228"/>
      <c r="N101" s="229"/>
      <c r="O101" s="84"/>
      <c r="P101" s="84"/>
      <c r="Q101" s="84"/>
      <c r="R101" s="84"/>
      <c r="S101" s="84"/>
      <c r="T101" s="85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T101" s="17" t="s">
        <v>166</v>
      </c>
      <c r="AU101" s="17" t="s">
        <v>112</v>
      </c>
    </row>
    <row r="102" s="2" customFormat="1">
      <c r="A102" s="38"/>
      <c r="B102" s="39"/>
      <c r="C102" s="40"/>
      <c r="D102" s="230" t="s">
        <v>168</v>
      </c>
      <c r="E102" s="40"/>
      <c r="F102" s="231" t="s">
        <v>380</v>
      </c>
      <c r="G102" s="40"/>
      <c r="H102" s="40"/>
      <c r="I102" s="227"/>
      <c r="J102" s="40"/>
      <c r="K102" s="40"/>
      <c r="L102" s="44"/>
      <c r="M102" s="228"/>
      <c r="N102" s="229"/>
      <c r="O102" s="84"/>
      <c r="P102" s="84"/>
      <c r="Q102" s="84"/>
      <c r="R102" s="84"/>
      <c r="S102" s="84"/>
      <c r="T102" s="85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T102" s="17" t="s">
        <v>168</v>
      </c>
      <c r="AU102" s="17" t="s">
        <v>112</v>
      </c>
    </row>
    <row r="103" s="13" customFormat="1">
      <c r="A103" s="13"/>
      <c r="B103" s="232"/>
      <c r="C103" s="233"/>
      <c r="D103" s="225" t="s">
        <v>170</v>
      </c>
      <c r="E103" s="234" t="s">
        <v>19</v>
      </c>
      <c r="F103" s="235" t="s">
        <v>1396</v>
      </c>
      <c r="G103" s="233"/>
      <c r="H103" s="236">
        <v>14.199999999999999</v>
      </c>
      <c r="I103" s="237"/>
      <c r="J103" s="233"/>
      <c r="K103" s="233"/>
      <c r="L103" s="238"/>
      <c r="M103" s="239"/>
      <c r="N103" s="240"/>
      <c r="O103" s="240"/>
      <c r="P103" s="240"/>
      <c r="Q103" s="240"/>
      <c r="R103" s="240"/>
      <c r="S103" s="240"/>
      <c r="T103" s="241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T103" s="242" t="s">
        <v>170</v>
      </c>
      <c r="AU103" s="242" t="s">
        <v>112</v>
      </c>
      <c r="AV103" s="13" t="s">
        <v>83</v>
      </c>
      <c r="AW103" s="13" t="s">
        <v>34</v>
      </c>
      <c r="AX103" s="13" t="s">
        <v>73</v>
      </c>
      <c r="AY103" s="242" t="s">
        <v>159</v>
      </c>
    </row>
    <row r="104" s="2" customFormat="1" ht="21.75" customHeight="1">
      <c r="A104" s="38"/>
      <c r="B104" s="39"/>
      <c r="C104" s="212" t="s">
        <v>83</v>
      </c>
      <c r="D104" s="212" t="s">
        <v>160</v>
      </c>
      <c r="E104" s="213" t="s">
        <v>1397</v>
      </c>
      <c r="F104" s="214" t="s">
        <v>1398</v>
      </c>
      <c r="G104" s="215" t="s">
        <v>174</v>
      </c>
      <c r="H104" s="216">
        <v>1.4199999999999999</v>
      </c>
      <c r="I104" s="217"/>
      <c r="J104" s="218">
        <f>ROUND(I104*H104,2)</f>
        <v>0</v>
      </c>
      <c r="K104" s="214" t="s">
        <v>164</v>
      </c>
      <c r="L104" s="44"/>
      <c r="M104" s="219" t="s">
        <v>19</v>
      </c>
      <c r="N104" s="220" t="s">
        <v>44</v>
      </c>
      <c r="O104" s="84"/>
      <c r="P104" s="221">
        <f>O104*H104</f>
        <v>0</v>
      </c>
      <c r="Q104" s="221">
        <v>0</v>
      </c>
      <c r="R104" s="221">
        <f>Q104*H104</f>
        <v>0</v>
      </c>
      <c r="S104" s="221">
        <v>0</v>
      </c>
      <c r="T104" s="222">
        <f>S104*H104</f>
        <v>0</v>
      </c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  <c r="AR104" s="223" t="s">
        <v>115</v>
      </c>
      <c r="AT104" s="223" t="s">
        <v>160</v>
      </c>
      <c r="AU104" s="223" t="s">
        <v>112</v>
      </c>
      <c r="AY104" s="17" t="s">
        <v>159</v>
      </c>
      <c r="BE104" s="224">
        <f>IF(N104="základní",J104,0)</f>
        <v>0</v>
      </c>
      <c r="BF104" s="224">
        <f>IF(N104="snížená",J104,0)</f>
        <v>0</v>
      </c>
      <c r="BG104" s="224">
        <f>IF(N104="zákl. přenesená",J104,0)</f>
        <v>0</v>
      </c>
      <c r="BH104" s="224">
        <f>IF(N104="sníž. přenesená",J104,0)</f>
        <v>0</v>
      </c>
      <c r="BI104" s="224">
        <f>IF(N104="nulová",J104,0)</f>
        <v>0</v>
      </c>
      <c r="BJ104" s="17" t="s">
        <v>81</v>
      </c>
      <c r="BK104" s="224">
        <f>ROUND(I104*H104,2)</f>
        <v>0</v>
      </c>
      <c r="BL104" s="17" t="s">
        <v>115</v>
      </c>
      <c r="BM104" s="223" t="s">
        <v>1399</v>
      </c>
    </row>
    <row r="105" s="2" customFormat="1">
      <c r="A105" s="38"/>
      <c r="B105" s="39"/>
      <c r="C105" s="40"/>
      <c r="D105" s="225" t="s">
        <v>166</v>
      </c>
      <c r="E105" s="40"/>
      <c r="F105" s="226" t="s">
        <v>1400</v>
      </c>
      <c r="G105" s="40"/>
      <c r="H105" s="40"/>
      <c r="I105" s="227"/>
      <c r="J105" s="40"/>
      <c r="K105" s="40"/>
      <c r="L105" s="44"/>
      <c r="M105" s="228"/>
      <c r="N105" s="229"/>
      <c r="O105" s="84"/>
      <c r="P105" s="84"/>
      <c r="Q105" s="84"/>
      <c r="R105" s="84"/>
      <c r="S105" s="84"/>
      <c r="T105" s="85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  <c r="AT105" s="17" t="s">
        <v>166</v>
      </c>
      <c r="AU105" s="17" t="s">
        <v>112</v>
      </c>
    </row>
    <row r="106" s="2" customFormat="1">
      <c r="A106" s="38"/>
      <c r="B106" s="39"/>
      <c r="C106" s="40"/>
      <c r="D106" s="230" t="s">
        <v>168</v>
      </c>
      <c r="E106" s="40"/>
      <c r="F106" s="231" t="s">
        <v>1401</v>
      </c>
      <c r="G106" s="40"/>
      <c r="H106" s="40"/>
      <c r="I106" s="227"/>
      <c r="J106" s="40"/>
      <c r="K106" s="40"/>
      <c r="L106" s="44"/>
      <c r="M106" s="228"/>
      <c r="N106" s="229"/>
      <c r="O106" s="84"/>
      <c r="P106" s="84"/>
      <c r="Q106" s="84"/>
      <c r="R106" s="84"/>
      <c r="S106" s="84"/>
      <c r="T106" s="85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T106" s="17" t="s">
        <v>168</v>
      </c>
      <c r="AU106" s="17" t="s">
        <v>112</v>
      </c>
    </row>
    <row r="107" s="13" customFormat="1">
      <c r="A107" s="13"/>
      <c r="B107" s="232"/>
      <c r="C107" s="233"/>
      <c r="D107" s="225" t="s">
        <v>170</v>
      </c>
      <c r="E107" s="234" t="s">
        <v>19</v>
      </c>
      <c r="F107" s="235" t="s">
        <v>1402</v>
      </c>
      <c r="G107" s="233"/>
      <c r="H107" s="236">
        <v>1.4199999999999999</v>
      </c>
      <c r="I107" s="237"/>
      <c r="J107" s="233"/>
      <c r="K107" s="233"/>
      <c r="L107" s="238"/>
      <c r="M107" s="239"/>
      <c r="N107" s="240"/>
      <c r="O107" s="240"/>
      <c r="P107" s="240"/>
      <c r="Q107" s="240"/>
      <c r="R107" s="240"/>
      <c r="S107" s="240"/>
      <c r="T107" s="241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T107" s="242" t="s">
        <v>170</v>
      </c>
      <c r="AU107" s="242" t="s">
        <v>112</v>
      </c>
      <c r="AV107" s="13" t="s">
        <v>83</v>
      </c>
      <c r="AW107" s="13" t="s">
        <v>34</v>
      </c>
      <c r="AX107" s="13" t="s">
        <v>73</v>
      </c>
      <c r="AY107" s="242" t="s">
        <v>159</v>
      </c>
    </row>
    <row r="108" s="2" customFormat="1" ht="21.75" customHeight="1">
      <c r="A108" s="38"/>
      <c r="B108" s="39"/>
      <c r="C108" s="212" t="s">
        <v>112</v>
      </c>
      <c r="D108" s="212" t="s">
        <v>160</v>
      </c>
      <c r="E108" s="213" t="s">
        <v>1403</v>
      </c>
      <c r="F108" s="214" t="s">
        <v>1404</v>
      </c>
      <c r="G108" s="215" t="s">
        <v>174</v>
      </c>
      <c r="H108" s="216">
        <v>14.91</v>
      </c>
      <c r="I108" s="217"/>
      <c r="J108" s="218">
        <f>ROUND(I108*H108,2)</f>
        <v>0</v>
      </c>
      <c r="K108" s="214" t="s">
        <v>164</v>
      </c>
      <c r="L108" s="44"/>
      <c r="M108" s="219" t="s">
        <v>19</v>
      </c>
      <c r="N108" s="220" t="s">
        <v>44</v>
      </c>
      <c r="O108" s="84"/>
      <c r="P108" s="221">
        <f>O108*H108</f>
        <v>0</v>
      </c>
      <c r="Q108" s="221">
        <v>0</v>
      </c>
      <c r="R108" s="221">
        <f>Q108*H108</f>
        <v>0</v>
      </c>
      <c r="S108" s="221">
        <v>0</v>
      </c>
      <c r="T108" s="222">
        <f>S108*H108</f>
        <v>0</v>
      </c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  <c r="AR108" s="223" t="s">
        <v>115</v>
      </c>
      <c r="AT108" s="223" t="s">
        <v>160</v>
      </c>
      <c r="AU108" s="223" t="s">
        <v>112</v>
      </c>
      <c r="AY108" s="17" t="s">
        <v>159</v>
      </c>
      <c r="BE108" s="224">
        <f>IF(N108="základní",J108,0)</f>
        <v>0</v>
      </c>
      <c r="BF108" s="224">
        <f>IF(N108="snížená",J108,0)</f>
        <v>0</v>
      </c>
      <c r="BG108" s="224">
        <f>IF(N108="zákl. přenesená",J108,0)</f>
        <v>0</v>
      </c>
      <c r="BH108" s="224">
        <f>IF(N108="sníž. přenesená",J108,0)</f>
        <v>0</v>
      </c>
      <c r="BI108" s="224">
        <f>IF(N108="nulová",J108,0)</f>
        <v>0</v>
      </c>
      <c r="BJ108" s="17" t="s">
        <v>81</v>
      </c>
      <c r="BK108" s="224">
        <f>ROUND(I108*H108,2)</f>
        <v>0</v>
      </c>
      <c r="BL108" s="17" t="s">
        <v>115</v>
      </c>
      <c r="BM108" s="223" t="s">
        <v>1405</v>
      </c>
    </row>
    <row r="109" s="2" customFormat="1">
      <c r="A109" s="38"/>
      <c r="B109" s="39"/>
      <c r="C109" s="40"/>
      <c r="D109" s="225" t="s">
        <v>166</v>
      </c>
      <c r="E109" s="40"/>
      <c r="F109" s="226" t="s">
        <v>1406</v>
      </c>
      <c r="G109" s="40"/>
      <c r="H109" s="40"/>
      <c r="I109" s="227"/>
      <c r="J109" s="40"/>
      <c r="K109" s="40"/>
      <c r="L109" s="44"/>
      <c r="M109" s="228"/>
      <c r="N109" s="229"/>
      <c r="O109" s="84"/>
      <c r="P109" s="84"/>
      <c r="Q109" s="84"/>
      <c r="R109" s="84"/>
      <c r="S109" s="84"/>
      <c r="T109" s="85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  <c r="AT109" s="17" t="s">
        <v>166</v>
      </c>
      <c r="AU109" s="17" t="s">
        <v>112</v>
      </c>
    </row>
    <row r="110" s="2" customFormat="1">
      <c r="A110" s="38"/>
      <c r="B110" s="39"/>
      <c r="C110" s="40"/>
      <c r="D110" s="230" t="s">
        <v>168</v>
      </c>
      <c r="E110" s="40"/>
      <c r="F110" s="231" t="s">
        <v>1407</v>
      </c>
      <c r="G110" s="40"/>
      <c r="H110" s="40"/>
      <c r="I110" s="227"/>
      <c r="J110" s="40"/>
      <c r="K110" s="40"/>
      <c r="L110" s="44"/>
      <c r="M110" s="228"/>
      <c r="N110" s="229"/>
      <c r="O110" s="84"/>
      <c r="P110" s="84"/>
      <c r="Q110" s="84"/>
      <c r="R110" s="84"/>
      <c r="S110" s="84"/>
      <c r="T110" s="85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T110" s="17" t="s">
        <v>168</v>
      </c>
      <c r="AU110" s="17" t="s">
        <v>112</v>
      </c>
    </row>
    <row r="111" s="13" customFormat="1">
      <c r="A111" s="13"/>
      <c r="B111" s="232"/>
      <c r="C111" s="233"/>
      <c r="D111" s="225" t="s">
        <v>170</v>
      </c>
      <c r="E111" s="234" t="s">
        <v>19</v>
      </c>
      <c r="F111" s="235" t="s">
        <v>1408</v>
      </c>
      <c r="G111" s="233"/>
      <c r="H111" s="236">
        <v>14.91</v>
      </c>
      <c r="I111" s="237"/>
      <c r="J111" s="233"/>
      <c r="K111" s="233"/>
      <c r="L111" s="238"/>
      <c r="M111" s="239"/>
      <c r="N111" s="240"/>
      <c r="O111" s="240"/>
      <c r="P111" s="240"/>
      <c r="Q111" s="240"/>
      <c r="R111" s="240"/>
      <c r="S111" s="240"/>
      <c r="T111" s="241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T111" s="242" t="s">
        <v>170</v>
      </c>
      <c r="AU111" s="242" t="s">
        <v>112</v>
      </c>
      <c r="AV111" s="13" t="s">
        <v>83</v>
      </c>
      <c r="AW111" s="13" t="s">
        <v>34</v>
      </c>
      <c r="AX111" s="13" t="s">
        <v>73</v>
      </c>
      <c r="AY111" s="242" t="s">
        <v>159</v>
      </c>
    </row>
    <row r="112" s="2" customFormat="1" ht="16.5" customHeight="1">
      <c r="A112" s="38"/>
      <c r="B112" s="39"/>
      <c r="C112" s="212" t="s">
        <v>1157</v>
      </c>
      <c r="D112" s="212" t="s">
        <v>160</v>
      </c>
      <c r="E112" s="213" t="s">
        <v>394</v>
      </c>
      <c r="F112" s="214" t="s">
        <v>395</v>
      </c>
      <c r="G112" s="215" t="s">
        <v>174</v>
      </c>
      <c r="H112" s="216">
        <v>16.329999999999998</v>
      </c>
      <c r="I112" s="217"/>
      <c r="J112" s="218">
        <f>ROUND(I112*H112,2)</f>
        <v>0</v>
      </c>
      <c r="K112" s="214" t="s">
        <v>164</v>
      </c>
      <c r="L112" s="44"/>
      <c r="M112" s="219" t="s">
        <v>19</v>
      </c>
      <c r="N112" s="220" t="s">
        <v>44</v>
      </c>
      <c r="O112" s="84"/>
      <c r="P112" s="221">
        <f>O112*H112</f>
        <v>0</v>
      </c>
      <c r="Q112" s="221">
        <v>0</v>
      </c>
      <c r="R112" s="221">
        <f>Q112*H112</f>
        <v>0</v>
      </c>
      <c r="S112" s="221">
        <v>0</v>
      </c>
      <c r="T112" s="222">
        <f>S112*H112</f>
        <v>0</v>
      </c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  <c r="AR112" s="223" t="s">
        <v>115</v>
      </c>
      <c r="AT112" s="223" t="s">
        <v>160</v>
      </c>
      <c r="AU112" s="223" t="s">
        <v>112</v>
      </c>
      <c r="AY112" s="17" t="s">
        <v>159</v>
      </c>
      <c r="BE112" s="224">
        <f>IF(N112="základní",J112,0)</f>
        <v>0</v>
      </c>
      <c r="BF112" s="224">
        <f>IF(N112="snížená",J112,0)</f>
        <v>0</v>
      </c>
      <c r="BG112" s="224">
        <f>IF(N112="zákl. přenesená",J112,0)</f>
        <v>0</v>
      </c>
      <c r="BH112" s="224">
        <f>IF(N112="sníž. přenesená",J112,0)</f>
        <v>0</v>
      </c>
      <c r="BI112" s="224">
        <f>IF(N112="nulová",J112,0)</f>
        <v>0</v>
      </c>
      <c r="BJ112" s="17" t="s">
        <v>81</v>
      </c>
      <c r="BK112" s="224">
        <f>ROUND(I112*H112,2)</f>
        <v>0</v>
      </c>
      <c r="BL112" s="17" t="s">
        <v>115</v>
      </c>
      <c r="BM112" s="223" t="s">
        <v>1409</v>
      </c>
    </row>
    <row r="113" s="2" customFormat="1">
      <c r="A113" s="38"/>
      <c r="B113" s="39"/>
      <c r="C113" s="40"/>
      <c r="D113" s="225" t="s">
        <v>166</v>
      </c>
      <c r="E113" s="40"/>
      <c r="F113" s="226" t="s">
        <v>397</v>
      </c>
      <c r="G113" s="40"/>
      <c r="H113" s="40"/>
      <c r="I113" s="227"/>
      <c r="J113" s="40"/>
      <c r="K113" s="40"/>
      <c r="L113" s="44"/>
      <c r="M113" s="228"/>
      <c r="N113" s="229"/>
      <c r="O113" s="84"/>
      <c r="P113" s="84"/>
      <c r="Q113" s="84"/>
      <c r="R113" s="84"/>
      <c r="S113" s="84"/>
      <c r="T113" s="85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  <c r="AT113" s="17" t="s">
        <v>166</v>
      </c>
      <c r="AU113" s="17" t="s">
        <v>112</v>
      </c>
    </row>
    <row r="114" s="2" customFormat="1">
      <c r="A114" s="38"/>
      <c r="B114" s="39"/>
      <c r="C114" s="40"/>
      <c r="D114" s="230" t="s">
        <v>168</v>
      </c>
      <c r="E114" s="40"/>
      <c r="F114" s="231" t="s">
        <v>398</v>
      </c>
      <c r="G114" s="40"/>
      <c r="H114" s="40"/>
      <c r="I114" s="227"/>
      <c r="J114" s="40"/>
      <c r="K114" s="40"/>
      <c r="L114" s="44"/>
      <c r="M114" s="228"/>
      <c r="N114" s="229"/>
      <c r="O114" s="84"/>
      <c r="P114" s="84"/>
      <c r="Q114" s="84"/>
      <c r="R114" s="84"/>
      <c r="S114" s="84"/>
      <c r="T114" s="85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  <c r="AT114" s="17" t="s">
        <v>168</v>
      </c>
      <c r="AU114" s="17" t="s">
        <v>112</v>
      </c>
    </row>
    <row r="115" s="13" customFormat="1">
      <c r="A115" s="13"/>
      <c r="B115" s="232"/>
      <c r="C115" s="233"/>
      <c r="D115" s="225" t="s">
        <v>170</v>
      </c>
      <c r="E115" s="234" t="s">
        <v>19</v>
      </c>
      <c r="F115" s="235" t="s">
        <v>1402</v>
      </c>
      <c r="G115" s="233"/>
      <c r="H115" s="236">
        <v>1.4199999999999999</v>
      </c>
      <c r="I115" s="237"/>
      <c r="J115" s="233"/>
      <c r="K115" s="233"/>
      <c r="L115" s="238"/>
      <c r="M115" s="239"/>
      <c r="N115" s="240"/>
      <c r="O115" s="240"/>
      <c r="P115" s="240"/>
      <c r="Q115" s="240"/>
      <c r="R115" s="240"/>
      <c r="S115" s="240"/>
      <c r="T115" s="241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T115" s="242" t="s">
        <v>170</v>
      </c>
      <c r="AU115" s="242" t="s">
        <v>112</v>
      </c>
      <c r="AV115" s="13" t="s">
        <v>83</v>
      </c>
      <c r="AW115" s="13" t="s">
        <v>34</v>
      </c>
      <c r="AX115" s="13" t="s">
        <v>73</v>
      </c>
      <c r="AY115" s="242" t="s">
        <v>159</v>
      </c>
    </row>
    <row r="116" s="13" customFormat="1">
      <c r="A116" s="13"/>
      <c r="B116" s="232"/>
      <c r="C116" s="233"/>
      <c r="D116" s="225" t="s">
        <v>170</v>
      </c>
      <c r="E116" s="234" t="s">
        <v>19</v>
      </c>
      <c r="F116" s="235" t="s">
        <v>1408</v>
      </c>
      <c r="G116" s="233"/>
      <c r="H116" s="236">
        <v>14.91</v>
      </c>
      <c r="I116" s="237"/>
      <c r="J116" s="233"/>
      <c r="K116" s="233"/>
      <c r="L116" s="238"/>
      <c r="M116" s="239"/>
      <c r="N116" s="240"/>
      <c r="O116" s="240"/>
      <c r="P116" s="240"/>
      <c r="Q116" s="240"/>
      <c r="R116" s="240"/>
      <c r="S116" s="240"/>
      <c r="T116" s="241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T116" s="242" t="s">
        <v>170</v>
      </c>
      <c r="AU116" s="242" t="s">
        <v>112</v>
      </c>
      <c r="AV116" s="13" t="s">
        <v>83</v>
      </c>
      <c r="AW116" s="13" t="s">
        <v>34</v>
      </c>
      <c r="AX116" s="13" t="s">
        <v>73</v>
      </c>
      <c r="AY116" s="242" t="s">
        <v>159</v>
      </c>
    </row>
    <row r="117" s="2" customFormat="1" ht="21.75" customHeight="1">
      <c r="A117" s="38"/>
      <c r="B117" s="39"/>
      <c r="C117" s="212" t="s">
        <v>115</v>
      </c>
      <c r="D117" s="212" t="s">
        <v>160</v>
      </c>
      <c r="E117" s="213" t="s">
        <v>193</v>
      </c>
      <c r="F117" s="214" t="s">
        <v>194</v>
      </c>
      <c r="G117" s="215" t="s">
        <v>174</v>
      </c>
      <c r="H117" s="216">
        <v>2.8399999999999999</v>
      </c>
      <c r="I117" s="217"/>
      <c r="J117" s="218">
        <f>ROUND(I117*H117,2)</f>
        <v>0</v>
      </c>
      <c r="K117" s="214" t="s">
        <v>164</v>
      </c>
      <c r="L117" s="44"/>
      <c r="M117" s="219" t="s">
        <v>19</v>
      </c>
      <c r="N117" s="220" t="s">
        <v>44</v>
      </c>
      <c r="O117" s="84"/>
      <c r="P117" s="221">
        <f>O117*H117</f>
        <v>0</v>
      </c>
      <c r="Q117" s="221">
        <v>0</v>
      </c>
      <c r="R117" s="221">
        <f>Q117*H117</f>
        <v>0</v>
      </c>
      <c r="S117" s="221">
        <v>0</v>
      </c>
      <c r="T117" s="222">
        <f>S117*H117</f>
        <v>0</v>
      </c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  <c r="AR117" s="223" t="s">
        <v>115</v>
      </c>
      <c r="AT117" s="223" t="s">
        <v>160</v>
      </c>
      <c r="AU117" s="223" t="s">
        <v>112</v>
      </c>
      <c r="AY117" s="17" t="s">
        <v>159</v>
      </c>
      <c r="BE117" s="224">
        <f>IF(N117="základní",J117,0)</f>
        <v>0</v>
      </c>
      <c r="BF117" s="224">
        <f>IF(N117="snížená",J117,0)</f>
        <v>0</v>
      </c>
      <c r="BG117" s="224">
        <f>IF(N117="zákl. přenesená",J117,0)</f>
        <v>0</v>
      </c>
      <c r="BH117" s="224">
        <f>IF(N117="sníž. přenesená",J117,0)</f>
        <v>0</v>
      </c>
      <c r="BI117" s="224">
        <f>IF(N117="nulová",J117,0)</f>
        <v>0</v>
      </c>
      <c r="BJ117" s="17" t="s">
        <v>81</v>
      </c>
      <c r="BK117" s="224">
        <f>ROUND(I117*H117,2)</f>
        <v>0</v>
      </c>
      <c r="BL117" s="17" t="s">
        <v>115</v>
      </c>
      <c r="BM117" s="223" t="s">
        <v>1410</v>
      </c>
    </row>
    <row r="118" s="2" customFormat="1">
      <c r="A118" s="38"/>
      <c r="B118" s="39"/>
      <c r="C118" s="40"/>
      <c r="D118" s="225" t="s">
        <v>166</v>
      </c>
      <c r="E118" s="40"/>
      <c r="F118" s="226" t="s">
        <v>196</v>
      </c>
      <c r="G118" s="40"/>
      <c r="H118" s="40"/>
      <c r="I118" s="227"/>
      <c r="J118" s="40"/>
      <c r="K118" s="40"/>
      <c r="L118" s="44"/>
      <c r="M118" s="228"/>
      <c r="N118" s="229"/>
      <c r="O118" s="84"/>
      <c r="P118" s="84"/>
      <c r="Q118" s="84"/>
      <c r="R118" s="84"/>
      <c r="S118" s="84"/>
      <c r="T118" s="85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T118" s="17" t="s">
        <v>166</v>
      </c>
      <c r="AU118" s="17" t="s">
        <v>112</v>
      </c>
    </row>
    <row r="119" s="2" customFormat="1">
      <c r="A119" s="38"/>
      <c r="B119" s="39"/>
      <c r="C119" s="40"/>
      <c r="D119" s="230" t="s">
        <v>168</v>
      </c>
      <c r="E119" s="40"/>
      <c r="F119" s="231" t="s">
        <v>197</v>
      </c>
      <c r="G119" s="40"/>
      <c r="H119" s="40"/>
      <c r="I119" s="227"/>
      <c r="J119" s="40"/>
      <c r="K119" s="40"/>
      <c r="L119" s="44"/>
      <c r="M119" s="228"/>
      <c r="N119" s="229"/>
      <c r="O119" s="84"/>
      <c r="P119" s="84"/>
      <c r="Q119" s="84"/>
      <c r="R119" s="84"/>
      <c r="S119" s="84"/>
      <c r="T119" s="85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T119" s="17" t="s">
        <v>168</v>
      </c>
      <c r="AU119" s="17" t="s">
        <v>112</v>
      </c>
    </row>
    <row r="120" s="13" customFormat="1">
      <c r="A120" s="13"/>
      <c r="B120" s="232"/>
      <c r="C120" s="233"/>
      <c r="D120" s="225" t="s">
        <v>170</v>
      </c>
      <c r="E120" s="234" t="s">
        <v>19</v>
      </c>
      <c r="F120" s="235" t="s">
        <v>1411</v>
      </c>
      <c r="G120" s="233"/>
      <c r="H120" s="236">
        <v>1.4199999999999999</v>
      </c>
      <c r="I120" s="237"/>
      <c r="J120" s="233"/>
      <c r="K120" s="233"/>
      <c r="L120" s="238"/>
      <c r="M120" s="239"/>
      <c r="N120" s="240"/>
      <c r="O120" s="240"/>
      <c r="P120" s="240"/>
      <c r="Q120" s="240"/>
      <c r="R120" s="240"/>
      <c r="S120" s="240"/>
      <c r="T120" s="241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T120" s="242" t="s">
        <v>170</v>
      </c>
      <c r="AU120" s="242" t="s">
        <v>112</v>
      </c>
      <c r="AV120" s="13" t="s">
        <v>83</v>
      </c>
      <c r="AW120" s="13" t="s">
        <v>34</v>
      </c>
      <c r="AX120" s="13" t="s">
        <v>73</v>
      </c>
      <c r="AY120" s="242" t="s">
        <v>159</v>
      </c>
    </row>
    <row r="121" s="13" customFormat="1">
      <c r="A121" s="13"/>
      <c r="B121" s="232"/>
      <c r="C121" s="233"/>
      <c r="D121" s="225" t="s">
        <v>170</v>
      </c>
      <c r="E121" s="234" t="s">
        <v>19</v>
      </c>
      <c r="F121" s="235" t="s">
        <v>1412</v>
      </c>
      <c r="G121" s="233"/>
      <c r="H121" s="236">
        <v>1.4199999999999999</v>
      </c>
      <c r="I121" s="237"/>
      <c r="J121" s="233"/>
      <c r="K121" s="233"/>
      <c r="L121" s="238"/>
      <c r="M121" s="239"/>
      <c r="N121" s="240"/>
      <c r="O121" s="240"/>
      <c r="P121" s="240"/>
      <c r="Q121" s="240"/>
      <c r="R121" s="240"/>
      <c r="S121" s="240"/>
      <c r="T121" s="241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T121" s="242" t="s">
        <v>170</v>
      </c>
      <c r="AU121" s="242" t="s">
        <v>112</v>
      </c>
      <c r="AV121" s="13" t="s">
        <v>83</v>
      </c>
      <c r="AW121" s="13" t="s">
        <v>34</v>
      </c>
      <c r="AX121" s="13" t="s">
        <v>73</v>
      </c>
      <c r="AY121" s="242" t="s">
        <v>159</v>
      </c>
    </row>
    <row r="122" s="2" customFormat="1" ht="16.5" customHeight="1">
      <c r="A122" s="38"/>
      <c r="B122" s="39"/>
      <c r="C122" s="212" t="s">
        <v>118</v>
      </c>
      <c r="D122" s="212" t="s">
        <v>160</v>
      </c>
      <c r="E122" s="213" t="s">
        <v>200</v>
      </c>
      <c r="F122" s="214" t="s">
        <v>201</v>
      </c>
      <c r="G122" s="215" t="s">
        <v>174</v>
      </c>
      <c r="H122" s="216">
        <v>1.4199999999999999</v>
      </c>
      <c r="I122" s="217"/>
      <c r="J122" s="218">
        <f>ROUND(I122*H122,2)</f>
        <v>0</v>
      </c>
      <c r="K122" s="214" t="s">
        <v>164</v>
      </c>
      <c r="L122" s="44"/>
      <c r="M122" s="219" t="s">
        <v>19</v>
      </c>
      <c r="N122" s="220" t="s">
        <v>44</v>
      </c>
      <c r="O122" s="84"/>
      <c r="P122" s="221">
        <f>O122*H122</f>
        <v>0</v>
      </c>
      <c r="Q122" s="221">
        <v>0</v>
      </c>
      <c r="R122" s="221">
        <f>Q122*H122</f>
        <v>0</v>
      </c>
      <c r="S122" s="221">
        <v>0</v>
      </c>
      <c r="T122" s="222">
        <f>S122*H122</f>
        <v>0</v>
      </c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R122" s="223" t="s">
        <v>115</v>
      </c>
      <c r="AT122" s="223" t="s">
        <v>160</v>
      </c>
      <c r="AU122" s="223" t="s">
        <v>112</v>
      </c>
      <c r="AY122" s="17" t="s">
        <v>159</v>
      </c>
      <c r="BE122" s="224">
        <f>IF(N122="základní",J122,0)</f>
        <v>0</v>
      </c>
      <c r="BF122" s="224">
        <f>IF(N122="snížená",J122,0)</f>
        <v>0</v>
      </c>
      <c r="BG122" s="224">
        <f>IF(N122="zákl. přenesená",J122,0)</f>
        <v>0</v>
      </c>
      <c r="BH122" s="224">
        <f>IF(N122="sníž. přenesená",J122,0)</f>
        <v>0</v>
      </c>
      <c r="BI122" s="224">
        <f>IF(N122="nulová",J122,0)</f>
        <v>0</v>
      </c>
      <c r="BJ122" s="17" t="s">
        <v>81</v>
      </c>
      <c r="BK122" s="224">
        <f>ROUND(I122*H122,2)</f>
        <v>0</v>
      </c>
      <c r="BL122" s="17" t="s">
        <v>115</v>
      </c>
      <c r="BM122" s="223" t="s">
        <v>1413</v>
      </c>
    </row>
    <row r="123" s="2" customFormat="1">
      <c r="A123" s="38"/>
      <c r="B123" s="39"/>
      <c r="C123" s="40"/>
      <c r="D123" s="225" t="s">
        <v>166</v>
      </c>
      <c r="E123" s="40"/>
      <c r="F123" s="226" t="s">
        <v>203</v>
      </c>
      <c r="G123" s="40"/>
      <c r="H123" s="40"/>
      <c r="I123" s="227"/>
      <c r="J123" s="40"/>
      <c r="K123" s="40"/>
      <c r="L123" s="44"/>
      <c r="M123" s="228"/>
      <c r="N123" s="229"/>
      <c r="O123" s="84"/>
      <c r="P123" s="84"/>
      <c r="Q123" s="84"/>
      <c r="R123" s="84"/>
      <c r="S123" s="84"/>
      <c r="T123" s="85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T123" s="17" t="s">
        <v>166</v>
      </c>
      <c r="AU123" s="17" t="s">
        <v>112</v>
      </c>
    </row>
    <row r="124" s="2" customFormat="1">
      <c r="A124" s="38"/>
      <c r="B124" s="39"/>
      <c r="C124" s="40"/>
      <c r="D124" s="230" t="s">
        <v>168</v>
      </c>
      <c r="E124" s="40"/>
      <c r="F124" s="231" t="s">
        <v>204</v>
      </c>
      <c r="G124" s="40"/>
      <c r="H124" s="40"/>
      <c r="I124" s="227"/>
      <c r="J124" s="40"/>
      <c r="K124" s="40"/>
      <c r="L124" s="44"/>
      <c r="M124" s="228"/>
      <c r="N124" s="229"/>
      <c r="O124" s="84"/>
      <c r="P124" s="84"/>
      <c r="Q124" s="84"/>
      <c r="R124" s="84"/>
      <c r="S124" s="84"/>
      <c r="T124" s="85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T124" s="17" t="s">
        <v>168</v>
      </c>
      <c r="AU124" s="17" t="s">
        <v>112</v>
      </c>
    </row>
    <row r="125" s="13" customFormat="1">
      <c r="A125" s="13"/>
      <c r="B125" s="232"/>
      <c r="C125" s="233"/>
      <c r="D125" s="225" t="s">
        <v>170</v>
      </c>
      <c r="E125" s="234" t="s">
        <v>19</v>
      </c>
      <c r="F125" s="235" t="s">
        <v>1414</v>
      </c>
      <c r="G125" s="233"/>
      <c r="H125" s="236">
        <v>1.4199999999999999</v>
      </c>
      <c r="I125" s="237"/>
      <c r="J125" s="233"/>
      <c r="K125" s="233"/>
      <c r="L125" s="238"/>
      <c r="M125" s="239"/>
      <c r="N125" s="240"/>
      <c r="O125" s="240"/>
      <c r="P125" s="240"/>
      <c r="Q125" s="240"/>
      <c r="R125" s="240"/>
      <c r="S125" s="240"/>
      <c r="T125" s="241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T125" s="242" t="s">
        <v>170</v>
      </c>
      <c r="AU125" s="242" t="s">
        <v>112</v>
      </c>
      <c r="AV125" s="13" t="s">
        <v>83</v>
      </c>
      <c r="AW125" s="13" t="s">
        <v>34</v>
      </c>
      <c r="AX125" s="13" t="s">
        <v>73</v>
      </c>
      <c r="AY125" s="242" t="s">
        <v>159</v>
      </c>
    </row>
    <row r="126" s="2" customFormat="1" ht="21.75" customHeight="1">
      <c r="A126" s="38"/>
      <c r="B126" s="39"/>
      <c r="C126" s="212" t="s">
        <v>206</v>
      </c>
      <c r="D126" s="212" t="s">
        <v>160</v>
      </c>
      <c r="E126" s="213" t="s">
        <v>207</v>
      </c>
      <c r="F126" s="214" t="s">
        <v>208</v>
      </c>
      <c r="G126" s="215" t="s">
        <v>174</v>
      </c>
      <c r="H126" s="216">
        <v>1.4199999999999999</v>
      </c>
      <c r="I126" s="217"/>
      <c r="J126" s="218">
        <f>ROUND(I126*H126,2)</f>
        <v>0</v>
      </c>
      <c r="K126" s="214" t="s">
        <v>164</v>
      </c>
      <c r="L126" s="44"/>
      <c r="M126" s="219" t="s">
        <v>19</v>
      </c>
      <c r="N126" s="220" t="s">
        <v>44</v>
      </c>
      <c r="O126" s="84"/>
      <c r="P126" s="221">
        <f>O126*H126</f>
        <v>0</v>
      </c>
      <c r="Q126" s="221">
        <v>0</v>
      </c>
      <c r="R126" s="221">
        <f>Q126*H126</f>
        <v>0</v>
      </c>
      <c r="S126" s="221">
        <v>0</v>
      </c>
      <c r="T126" s="222">
        <f>S126*H126</f>
        <v>0</v>
      </c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R126" s="223" t="s">
        <v>115</v>
      </c>
      <c r="AT126" s="223" t="s">
        <v>160</v>
      </c>
      <c r="AU126" s="223" t="s">
        <v>112</v>
      </c>
      <c r="AY126" s="17" t="s">
        <v>159</v>
      </c>
      <c r="BE126" s="224">
        <f>IF(N126="základní",J126,0)</f>
        <v>0</v>
      </c>
      <c r="BF126" s="224">
        <f>IF(N126="snížená",J126,0)</f>
        <v>0</v>
      </c>
      <c r="BG126" s="224">
        <f>IF(N126="zákl. přenesená",J126,0)</f>
        <v>0</v>
      </c>
      <c r="BH126" s="224">
        <f>IF(N126="sníž. přenesená",J126,0)</f>
        <v>0</v>
      </c>
      <c r="BI126" s="224">
        <f>IF(N126="nulová",J126,0)</f>
        <v>0</v>
      </c>
      <c r="BJ126" s="17" t="s">
        <v>81</v>
      </c>
      <c r="BK126" s="224">
        <f>ROUND(I126*H126,2)</f>
        <v>0</v>
      </c>
      <c r="BL126" s="17" t="s">
        <v>115</v>
      </c>
      <c r="BM126" s="223" t="s">
        <v>1415</v>
      </c>
    </row>
    <row r="127" s="2" customFormat="1">
      <c r="A127" s="38"/>
      <c r="B127" s="39"/>
      <c r="C127" s="40"/>
      <c r="D127" s="225" t="s">
        <v>166</v>
      </c>
      <c r="E127" s="40"/>
      <c r="F127" s="226" t="s">
        <v>210</v>
      </c>
      <c r="G127" s="40"/>
      <c r="H127" s="40"/>
      <c r="I127" s="227"/>
      <c r="J127" s="40"/>
      <c r="K127" s="40"/>
      <c r="L127" s="44"/>
      <c r="M127" s="228"/>
      <c r="N127" s="229"/>
      <c r="O127" s="84"/>
      <c r="P127" s="84"/>
      <c r="Q127" s="84"/>
      <c r="R127" s="84"/>
      <c r="S127" s="84"/>
      <c r="T127" s="85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T127" s="17" t="s">
        <v>166</v>
      </c>
      <c r="AU127" s="17" t="s">
        <v>112</v>
      </c>
    </row>
    <row r="128" s="2" customFormat="1">
      <c r="A128" s="38"/>
      <c r="B128" s="39"/>
      <c r="C128" s="40"/>
      <c r="D128" s="230" t="s">
        <v>168</v>
      </c>
      <c r="E128" s="40"/>
      <c r="F128" s="231" t="s">
        <v>211</v>
      </c>
      <c r="G128" s="40"/>
      <c r="H128" s="40"/>
      <c r="I128" s="227"/>
      <c r="J128" s="40"/>
      <c r="K128" s="40"/>
      <c r="L128" s="44"/>
      <c r="M128" s="228"/>
      <c r="N128" s="229"/>
      <c r="O128" s="84"/>
      <c r="P128" s="84"/>
      <c r="Q128" s="84"/>
      <c r="R128" s="84"/>
      <c r="S128" s="84"/>
      <c r="T128" s="85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T128" s="17" t="s">
        <v>168</v>
      </c>
      <c r="AU128" s="17" t="s">
        <v>112</v>
      </c>
    </row>
    <row r="129" s="13" customFormat="1">
      <c r="A129" s="13"/>
      <c r="B129" s="232"/>
      <c r="C129" s="233"/>
      <c r="D129" s="225" t="s">
        <v>170</v>
      </c>
      <c r="E129" s="234" t="s">
        <v>19</v>
      </c>
      <c r="F129" s="235" t="s">
        <v>1402</v>
      </c>
      <c r="G129" s="233"/>
      <c r="H129" s="236">
        <v>1.4199999999999999</v>
      </c>
      <c r="I129" s="237"/>
      <c r="J129" s="233"/>
      <c r="K129" s="233"/>
      <c r="L129" s="238"/>
      <c r="M129" s="239"/>
      <c r="N129" s="240"/>
      <c r="O129" s="240"/>
      <c r="P129" s="240"/>
      <c r="Q129" s="240"/>
      <c r="R129" s="240"/>
      <c r="S129" s="240"/>
      <c r="T129" s="241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242" t="s">
        <v>170</v>
      </c>
      <c r="AU129" s="242" t="s">
        <v>112</v>
      </c>
      <c r="AV129" s="13" t="s">
        <v>83</v>
      </c>
      <c r="AW129" s="13" t="s">
        <v>34</v>
      </c>
      <c r="AX129" s="13" t="s">
        <v>73</v>
      </c>
      <c r="AY129" s="242" t="s">
        <v>159</v>
      </c>
    </row>
    <row r="130" s="2" customFormat="1" ht="24.15" customHeight="1">
      <c r="A130" s="38"/>
      <c r="B130" s="39"/>
      <c r="C130" s="212" t="s">
        <v>212</v>
      </c>
      <c r="D130" s="212" t="s">
        <v>160</v>
      </c>
      <c r="E130" s="213" t="s">
        <v>213</v>
      </c>
      <c r="F130" s="214" t="s">
        <v>214</v>
      </c>
      <c r="G130" s="215" t="s">
        <v>174</v>
      </c>
      <c r="H130" s="216">
        <v>36.920000000000002</v>
      </c>
      <c r="I130" s="217"/>
      <c r="J130" s="218">
        <f>ROUND(I130*H130,2)</f>
        <v>0</v>
      </c>
      <c r="K130" s="214" t="s">
        <v>164</v>
      </c>
      <c r="L130" s="44"/>
      <c r="M130" s="219" t="s">
        <v>19</v>
      </c>
      <c r="N130" s="220" t="s">
        <v>44</v>
      </c>
      <c r="O130" s="84"/>
      <c r="P130" s="221">
        <f>O130*H130</f>
        <v>0</v>
      </c>
      <c r="Q130" s="221">
        <v>0</v>
      </c>
      <c r="R130" s="221">
        <f>Q130*H130</f>
        <v>0</v>
      </c>
      <c r="S130" s="221">
        <v>0</v>
      </c>
      <c r="T130" s="222">
        <f>S130*H130</f>
        <v>0</v>
      </c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R130" s="223" t="s">
        <v>115</v>
      </c>
      <c r="AT130" s="223" t="s">
        <v>160</v>
      </c>
      <c r="AU130" s="223" t="s">
        <v>112</v>
      </c>
      <c r="AY130" s="17" t="s">
        <v>159</v>
      </c>
      <c r="BE130" s="224">
        <f>IF(N130="základní",J130,0)</f>
        <v>0</v>
      </c>
      <c r="BF130" s="224">
        <f>IF(N130="snížená",J130,0)</f>
        <v>0</v>
      </c>
      <c r="BG130" s="224">
        <f>IF(N130="zákl. přenesená",J130,0)</f>
        <v>0</v>
      </c>
      <c r="BH130" s="224">
        <f>IF(N130="sníž. přenesená",J130,0)</f>
        <v>0</v>
      </c>
      <c r="BI130" s="224">
        <f>IF(N130="nulová",J130,0)</f>
        <v>0</v>
      </c>
      <c r="BJ130" s="17" t="s">
        <v>81</v>
      </c>
      <c r="BK130" s="224">
        <f>ROUND(I130*H130,2)</f>
        <v>0</v>
      </c>
      <c r="BL130" s="17" t="s">
        <v>115</v>
      </c>
      <c r="BM130" s="223" t="s">
        <v>1416</v>
      </c>
    </row>
    <row r="131" s="2" customFormat="1">
      <c r="A131" s="38"/>
      <c r="B131" s="39"/>
      <c r="C131" s="40"/>
      <c r="D131" s="225" t="s">
        <v>166</v>
      </c>
      <c r="E131" s="40"/>
      <c r="F131" s="226" t="s">
        <v>216</v>
      </c>
      <c r="G131" s="40"/>
      <c r="H131" s="40"/>
      <c r="I131" s="227"/>
      <c r="J131" s="40"/>
      <c r="K131" s="40"/>
      <c r="L131" s="44"/>
      <c r="M131" s="228"/>
      <c r="N131" s="229"/>
      <c r="O131" s="84"/>
      <c r="P131" s="84"/>
      <c r="Q131" s="84"/>
      <c r="R131" s="84"/>
      <c r="S131" s="84"/>
      <c r="T131" s="85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T131" s="17" t="s">
        <v>166</v>
      </c>
      <c r="AU131" s="17" t="s">
        <v>112</v>
      </c>
    </row>
    <row r="132" s="2" customFormat="1">
      <c r="A132" s="38"/>
      <c r="B132" s="39"/>
      <c r="C132" s="40"/>
      <c r="D132" s="230" t="s">
        <v>168</v>
      </c>
      <c r="E132" s="40"/>
      <c r="F132" s="231" t="s">
        <v>217</v>
      </c>
      <c r="G132" s="40"/>
      <c r="H132" s="40"/>
      <c r="I132" s="227"/>
      <c r="J132" s="40"/>
      <c r="K132" s="40"/>
      <c r="L132" s="44"/>
      <c r="M132" s="228"/>
      <c r="N132" s="229"/>
      <c r="O132" s="84"/>
      <c r="P132" s="84"/>
      <c r="Q132" s="84"/>
      <c r="R132" s="84"/>
      <c r="S132" s="84"/>
      <c r="T132" s="85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T132" s="17" t="s">
        <v>168</v>
      </c>
      <c r="AU132" s="17" t="s">
        <v>112</v>
      </c>
    </row>
    <row r="133" s="13" customFormat="1">
      <c r="A133" s="13"/>
      <c r="B133" s="232"/>
      <c r="C133" s="233"/>
      <c r="D133" s="225" t="s">
        <v>170</v>
      </c>
      <c r="E133" s="234" t="s">
        <v>19</v>
      </c>
      <c r="F133" s="235" t="s">
        <v>1417</v>
      </c>
      <c r="G133" s="233"/>
      <c r="H133" s="236">
        <v>36.920000000000002</v>
      </c>
      <c r="I133" s="237"/>
      <c r="J133" s="233"/>
      <c r="K133" s="233"/>
      <c r="L133" s="238"/>
      <c r="M133" s="239"/>
      <c r="N133" s="240"/>
      <c r="O133" s="240"/>
      <c r="P133" s="240"/>
      <c r="Q133" s="240"/>
      <c r="R133" s="240"/>
      <c r="S133" s="240"/>
      <c r="T133" s="241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42" t="s">
        <v>170</v>
      </c>
      <c r="AU133" s="242" t="s">
        <v>112</v>
      </c>
      <c r="AV133" s="13" t="s">
        <v>83</v>
      </c>
      <c r="AW133" s="13" t="s">
        <v>34</v>
      </c>
      <c r="AX133" s="13" t="s">
        <v>73</v>
      </c>
      <c r="AY133" s="242" t="s">
        <v>159</v>
      </c>
    </row>
    <row r="134" s="2" customFormat="1" ht="21.75" customHeight="1">
      <c r="A134" s="38"/>
      <c r="B134" s="39"/>
      <c r="C134" s="212" t="s">
        <v>219</v>
      </c>
      <c r="D134" s="212" t="s">
        <v>160</v>
      </c>
      <c r="E134" s="213" t="s">
        <v>220</v>
      </c>
      <c r="F134" s="214" t="s">
        <v>221</v>
      </c>
      <c r="G134" s="215" t="s">
        <v>174</v>
      </c>
      <c r="H134" s="216">
        <v>14.91</v>
      </c>
      <c r="I134" s="217"/>
      <c r="J134" s="218">
        <f>ROUND(I134*H134,2)</f>
        <v>0</v>
      </c>
      <c r="K134" s="214" t="s">
        <v>164</v>
      </c>
      <c r="L134" s="44"/>
      <c r="M134" s="219" t="s">
        <v>19</v>
      </c>
      <c r="N134" s="220" t="s">
        <v>44</v>
      </c>
      <c r="O134" s="84"/>
      <c r="P134" s="221">
        <f>O134*H134</f>
        <v>0</v>
      </c>
      <c r="Q134" s="221">
        <v>0</v>
      </c>
      <c r="R134" s="221">
        <f>Q134*H134</f>
        <v>0</v>
      </c>
      <c r="S134" s="221">
        <v>0</v>
      </c>
      <c r="T134" s="222">
        <f>S134*H134</f>
        <v>0</v>
      </c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R134" s="223" t="s">
        <v>115</v>
      </c>
      <c r="AT134" s="223" t="s">
        <v>160</v>
      </c>
      <c r="AU134" s="223" t="s">
        <v>112</v>
      </c>
      <c r="AY134" s="17" t="s">
        <v>159</v>
      </c>
      <c r="BE134" s="224">
        <f>IF(N134="základní",J134,0)</f>
        <v>0</v>
      </c>
      <c r="BF134" s="224">
        <f>IF(N134="snížená",J134,0)</f>
        <v>0</v>
      </c>
      <c r="BG134" s="224">
        <f>IF(N134="zákl. přenesená",J134,0)</f>
        <v>0</v>
      </c>
      <c r="BH134" s="224">
        <f>IF(N134="sníž. přenesená",J134,0)</f>
        <v>0</v>
      </c>
      <c r="BI134" s="224">
        <f>IF(N134="nulová",J134,0)</f>
        <v>0</v>
      </c>
      <c r="BJ134" s="17" t="s">
        <v>81</v>
      </c>
      <c r="BK134" s="224">
        <f>ROUND(I134*H134,2)</f>
        <v>0</v>
      </c>
      <c r="BL134" s="17" t="s">
        <v>115</v>
      </c>
      <c r="BM134" s="223" t="s">
        <v>1418</v>
      </c>
    </row>
    <row r="135" s="2" customFormat="1">
      <c r="A135" s="38"/>
      <c r="B135" s="39"/>
      <c r="C135" s="40"/>
      <c r="D135" s="225" t="s">
        <v>166</v>
      </c>
      <c r="E135" s="40"/>
      <c r="F135" s="226" t="s">
        <v>223</v>
      </c>
      <c r="G135" s="40"/>
      <c r="H135" s="40"/>
      <c r="I135" s="227"/>
      <c r="J135" s="40"/>
      <c r="K135" s="40"/>
      <c r="L135" s="44"/>
      <c r="M135" s="228"/>
      <c r="N135" s="229"/>
      <c r="O135" s="84"/>
      <c r="P135" s="84"/>
      <c r="Q135" s="84"/>
      <c r="R135" s="84"/>
      <c r="S135" s="84"/>
      <c r="T135" s="85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T135" s="17" t="s">
        <v>166</v>
      </c>
      <c r="AU135" s="17" t="s">
        <v>112</v>
      </c>
    </row>
    <row r="136" s="2" customFormat="1">
      <c r="A136" s="38"/>
      <c r="B136" s="39"/>
      <c r="C136" s="40"/>
      <c r="D136" s="230" t="s">
        <v>168</v>
      </c>
      <c r="E136" s="40"/>
      <c r="F136" s="231" t="s">
        <v>224</v>
      </c>
      <c r="G136" s="40"/>
      <c r="H136" s="40"/>
      <c r="I136" s="227"/>
      <c r="J136" s="40"/>
      <c r="K136" s="40"/>
      <c r="L136" s="44"/>
      <c r="M136" s="228"/>
      <c r="N136" s="229"/>
      <c r="O136" s="84"/>
      <c r="P136" s="84"/>
      <c r="Q136" s="84"/>
      <c r="R136" s="84"/>
      <c r="S136" s="84"/>
      <c r="T136" s="85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T136" s="17" t="s">
        <v>168</v>
      </c>
      <c r="AU136" s="17" t="s">
        <v>112</v>
      </c>
    </row>
    <row r="137" s="13" customFormat="1">
      <c r="A137" s="13"/>
      <c r="B137" s="232"/>
      <c r="C137" s="233"/>
      <c r="D137" s="225" t="s">
        <v>170</v>
      </c>
      <c r="E137" s="234" t="s">
        <v>19</v>
      </c>
      <c r="F137" s="235" t="s">
        <v>1408</v>
      </c>
      <c r="G137" s="233"/>
      <c r="H137" s="236">
        <v>14.91</v>
      </c>
      <c r="I137" s="237"/>
      <c r="J137" s="233"/>
      <c r="K137" s="233"/>
      <c r="L137" s="238"/>
      <c r="M137" s="239"/>
      <c r="N137" s="240"/>
      <c r="O137" s="240"/>
      <c r="P137" s="240"/>
      <c r="Q137" s="240"/>
      <c r="R137" s="240"/>
      <c r="S137" s="240"/>
      <c r="T137" s="241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42" t="s">
        <v>170</v>
      </c>
      <c r="AU137" s="242" t="s">
        <v>112</v>
      </c>
      <c r="AV137" s="13" t="s">
        <v>83</v>
      </c>
      <c r="AW137" s="13" t="s">
        <v>34</v>
      </c>
      <c r="AX137" s="13" t="s">
        <v>73</v>
      </c>
      <c r="AY137" s="242" t="s">
        <v>159</v>
      </c>
    </row>
    <row r="138" s="2" customFormat="1" ht="24.15" customHeight="1">
      <c r="A138" s="38"/>
      <c r="B138" s="39"/>
      <c r="C138" s="212" t="s">
        <v>225</v>
      </c>
      <c r="D138" s="212" t="s">
        <v>160</v>
      </c>
      <c r="E138" s="213" t="s">
        <v>226</v>
      </c>
      <c r="F138" s="214" t="s">
        <v>227</v>
      </c>
      <c r="G138" s="215" t="s">
        <v>174</v>
      </c>
      <c r="H138" s="216">
        <v>387.66000000000002</v>
      </c>
      <c r="I138" s="217"/>
      <c r="J138" s="218">
        <f>ROUND(I138*H138,2)</f>
        <v>0</v>
      </c>
      <c r="K138" s="214" t="s">
        <v>164</v>
      </c>
      <c r="L138" s="44"/>
      <c r="M138" s="219" t="s">
        <v>19</v>
      </c>
      <c r="N138" s="220" t="s">
        <v>44</v>
      </c>
      <c r="O138" s="84"/>
      <c r="P138" s="221">
        <f>O138*H138</f>
        <v>0</v>
      </c>
      <c r="Q138" s="221">
        <v>0</v>
      </c>
      <c r="R138" s="221">
        <f>Q138*H138</f>
        <v>0</v>
      </c>
      <c r="S138" s="221">
        <v>0</v>
      </c>
      <c r="T138" s="222">
        <f>S138*H138</f>
        <v>0</v>
      </c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R138" s="223" t="s">
        <v>115</v>
      </c>
      <c r="AT138" s="223" t="s">
        <v>160</v>
      </c>
      <c r="AU138" s="223" t="s">
        <v>112</v>
      </c>
      <c r="AY138" s="17" t="s">
        <v>159</v>
      </c>
      <c r="BE138" s="224">
        <f>IF(N138="základní",J138,0)</f>
        <v>0</v>
      </c>
      <c r="BF138" s="224">
        <f>IF(N138="snížená",J138,0)</f>
        <v>0</v>
      </c>
      <c r="BG138" s="224">
        <f>IF(N138="zákl. přenesená",J138,0)</f>
        <v>0</v>
      </c>
      <c r="BH138" s="224">
        <f>IF(N138="sníž. přenesená",J138,0)</f>
        <v>0</v>
      </c>
      <c r="BI138" s="224">
        <f>IF(N138="nulová",J138,0)</f>
        <v>0</v>
      </c>
      <c r="BJ138" s="17" t="s">
        <v>81</v>
      </c>
      <c r="BK138" s="224">
        <f>ROUND(I138*H138,2)</f>
        <v>0</v>
      </c>
      <c r="BL138" s="17" t="s">
        <v>115</v>
      </c>
      <c r="BM138" s="223" t="s">
        <v>1419</v>
      </c>
    </row>
    <row r="139" s="2" customFormat="1">
      <c r="A139" s="38"/>
      <c r="B139" s="39"/>
      <c r="C139" s="40"/>
      <c r="D139" s="225" t="s">
        <v>166</v>
      </c>
      <c r="E139" s="40"/>
      <c r="F139" s="226" t="s">
        <v>229</v>
      </c>
      <c r="G139" s="40"/>
      <c r="H139" s="40"/>
      <c r="I139" s="227"/>
      <c r="J139" s="40"/>
      <c r="K139" s="40"/>
      <c r="L139" s="44"/>
      <c r="M139" s="228"/>
      <c r="N139" s="229"/>
      <c r="O139" s="84"/>
      <c r="P139" s="84"/>
      <c r="Q139" s="84"/>
      <c r="R139" s="84"/>
      <c r="S139" s="84"/>
      <c r="T139" s="85"/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T139" s="17" t="s">
        <v>166</v>
      </c>
      <c r="AU139" s="17" t="s">
        <v>112</v>
      </c>
    </row>
    <row r="140" s="2" customFormat="1">
      <c r="A140" s="38"/>
      <c r="B140" s="39"/>
      <c r="C140" s="40"/>
      <c r="D140" s="230" t="s">
        <v>168</v>
      </c>
      <c r="E140" s="40"/>
      <c r="F140" s="231" t="s">
        <v>230</v>
      </c>
      <c r="G140" s="40"/>
      <c r="H140" s="40"/>
      <c r="I140" s="227"/>
      <c r="J140" s="40"/>
      <c r="K140" s="40"/>
      <c r="L140" s="44"/>
      <c r="M140" s="228"/>
      <c r="N140" s="229"/>
      <c r="O140" s="84"/>
      <c r="P140" s="84"/>
      <c r="Q140" s="84"/>
      <c r="R140" s="84"/>
      <c r="S140" s="84"/>
      <c r="T140" s="85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T140" s="17" t="s">
        <v>168</v>
      </c>
      <c r="AU140" s="17" t="s">
        <v>112</v>
      </c>
    </row>
    <row r="141" s="13" customFormat="1">
      <c r="A141" s="13"/>
      <c r="B141" s="232"/>
      <c r="C141" s="233"/>
      <c r="D141" s="225" t="s">
        <v>170</v>
      </c>
      <c r="E141" s="234" t="s">
        <v>19</v>
      </c>
      <c r="F141" s="235" t="s">
        <v>1420</v>
      </c>
      <c r="G141" s="233"/>
      <c r="H141" s="236">
        <v>387.66000000000002</v>
      </c>
      <c r="I141" s="237"/>
      <c r="J141" s="233"/>
      <c r="K141" s="233"/>
      <c r="L141" s="238"/>
      <c r="M141" s="239"/>
      <c r="N141" s="240"/>
      <c r="O141" s="240"/>
      <c r="P141" s="240"/>
      <c r="Q141" s="240"/>
      <c r="R141" s="240"/>
      <c r="S141" s="240"/>
      <c r="T141" s="241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42" t="s">
        <v>170</v>
      </c>
      <c r="AU141" s="242" t="s">
        <v>112</v>
      </c>
      <c r="AV141" s="13" t="s">
        <v>83</v>
      </c>
      <c r="AW141" s="13" t="s">
        <v>34</v>
      </c>
      <c r="AX141" s="13" t="s">
        <v>73</v>
      </c>
      <c r="AY141" s="242" t="s">
        <v>159</v>
      </c>
    </row>
    <row r="142" s="2" customFormat="1" ht="16.5" customHeight="1">
      <c r="A142" s="38"/>
      <c r="B142" s="39"/>
      <c r="C142" s="212" t="s">
        <v>232</v>
      </c>
      <c r="D142" s="212" t="s">
        <v>160</v>
      </c>
      <c r="E142" s="213" t="s">
        <v>233</v>
      </c>
      <c r="F142" s="214" t="s">
        <v>234</v>
      </c>
      <c r="G142" s="215" t="s">
        <v>174</v>
      </c>
      <c r="H142" s="216">
        <v>16.329999999999998</v>
      </c>
      <c r="I142" s="217"/>
      <c r="J142" s="218">
        <f>ROUND(I142*H142,2)</f>
        <v>0</v>
      </c>
      <c r="K142" s="214" t="s">
        <v>164</v>
      </c>
      <c r="L142" s="44"/>
      <c r="M142" s="219" t="s">
        <v>19</v>
      </c>
      <c r="N142" s="220" t="s">
        <v>44</v>
      </c>
      <c r="O142" s="84"/>
      <c r="P142" s="221">
        <f>O142*H142</f>
        <v>0</v>
      </c>
      <c r="Q142" s="221">
        <v>0</v>
      </c>
      <c r="R142" s="221">
        <f>Q142*H142</f>
        <v>0</v>
      </c>
      <c r="S142" s="221">
        <v>0</v>
      </c>
      <c r="T142" s="222">
        <f>S142*H142</f>
        <v>0</v>
      </c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R142" s="223" t="s">
        <v>115</v>
      </c>
      <c r="AT142" s="223" t="s">
        <v>160</v>
      </c>
      <c r="AU142" s="223" t="s">
        <v>112</v>
      </c>
      <c r="AY142" s="17" t="s">
        <v>159</v>
      </c>
      <c r="BE142" s="224">
        <f>IF(N142="základní",J142,0)</f>
        <v>0</v>
      </c>
      <c r="BF142" s="224">
        <f>IF(N142="snížená",J142,0)</f>
        <v>0</v>
      </c>
      <c r="BG142" s="224">
        <f>IF(N142="zákl. přenesená",J142,0)</f>
        <v>0</v>
      </c>
      <c r="BH142" s="224">
        <f>IF(N142="sníž. přenesená",J142,0)</f>
        <v>0</v>
      </c>
      <c r="BI142" s="224">
        <f>IF(N142="nulová",J142,0)</f>
        <v>0</v>
      </c>
      <c r="BJ142" s="17" t="s">
        <v>81</v>
      </c>
      <c r="BK142" s="224">
        <f>ROUND(I142*H142,2)</f>
        <v>0</v>
      </c>
      <c r="BL142" s="17" t="s">
        <v>115</v>
      </c>
      <c r="BM142" s="223" t="s">
        <v>1421</v>
      </c>
    </row>
    <row r="143" s="2" customFormat="1">
      <c r="A143" s="38"/>
      <c r="B143" s="39"/>
      <c r="C143" s="40"/>
      <c r="D143" s="225" t="s">
        <v>166</v>
      </c>
      <c r="E143" s="40"/>
      <c r="F143" s="226" t="s">
        <v>236</v>
      </c>
      <c r="G143" s="40"/>
      <c r="H143" s="40"/>
      <c r="I143" s="227"/>
      <c r="J143" s="40"/>
      <c r="K143" s="40"/>
      <c r="L143" s="44"/>
      <c r="M143" s="228"/>
      <c r="N143" s="229"/>
      <c r="O143" s="84"/>
      <c r="P143" s="84"/>
      <c r="Q143" s="84"/>
      <c r="R143" s="84"/>
      <c r="S143" s="84"/>
      <c r="T143" s="85"/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T143" s="17" t="s">
        <v>166</v>
      </c>
      <c r="AU143" s="17" t="s">
        <v>112</v>
      </c>
    </row>
    <row r="144" s="2" customFormat="1">
      <c r="A144" s="38"/>
      <c r="B144" s="39"/>
      <c r="C144" s="40"/>
      <c r="D144" s="230" t="s">
        <v>168</v>
      </c>
      <c r="E144" s="40"/>
      <c r="F144" s="231" t="s">
        <v>237</v>
      </c>
      <c r="G144" s="40"/>
      <c r="H144" s="40"/>
      <c r="I144" s="227"/>
      <c r="J144" s="40"/>
      <c r="K144" s="40"/>
      <c r="L144" s="44"/>
      <c r="M144" s="228"/>
      <c r="N144" s="229"/>
      <c r="O144" s="84"/>
      <c r="P144" s="84"/>
      <c r="Q144" s="84"/>
      <c r="R144" s="84"/>
      <c r="S144" s="84"/>
      <c r="T144" s="85"/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T144" s="17" t="s">
        <v>168</v>
      </c>
      <c r="AU144" s="17" t="s">
        <v>112</v>
      </c>
    </row>
    <row r="145" s="13" customFormat="1">
      <c r="A145" s="13"/>
      <c r="B145" s="232"/>
      <c r="C145" s="233"/>
      <c r="D145" s="225" t="s">
        <v>170</v>
      </c>
      <c r="E145" s="234" t="s">
        <v>19</v>
      </c>
      <c r="F145" s="235" t="s">
        <v>1422</v>
      </c>
      <c r="G145" s="233"/>
      <c r="H145" s="236">
        <v>16.329999999999998</v>
      </c>
      <c r="I145" s="237"/>
      <c r="J145" s="233"/>
      <c r="K145" s="233"/>
      <c r="L145" s="238"/>
      <c r="M145" s="239"/>
      <c r="N145" s="240"/>
      <c r="O145" s="240"/>
      <c r="P145" s="240"/>
      <c r="Q145" s="240"/>
      <c r="R145" s="240"/>
      <c r="S145" s="240"/>
      <c r="T145" s="241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42" t="s">
        <v>170</v>
      </c>
      <c r="AU145" s="242" t="s">
        <v>112</v>
      </c>
      <c r="AV145" s="13" t="s">
        <v>83</v>
      </c>
      <c r="AW145" s="13" t="s">
        <v>34</v>
      </c>
      <c r="AX145" s="13" t="s">
        <v>73</v>
      </c>
      <c r="AY145" s="242" t="s">
        <v>159</v>
      </c>
    </row>
    <row r="146" s="2" customFormat="1" ht="16.5" customHeight="1">
      <c r="A146" s="38"/>
      <c r="B146" s="39"/>
      <c r="C146" s="212" t="s">
        <v>239</v>
      </c>
      <c r="D146" s="212" t="s">
        <v>160</v>
      </c>
      <c r="E146" s="213" t="s">
        <v>240</v>
      </c>
      <c r="F146" s="214" t="s">
        <v>241</v>
      </c>
      <c r="G146" s="215" t="s">
        <v>242</v>
      </c>
      <c r="H146" s="216">
        <v>19.596</v>
      </c>
      <c r="I146" s="217"/>
      <c r="J146" s="218">
        <f>ROUND(I146*H146,2)</f>
        <v>0</v>
      </c>
      <c r="K146" s="214" t="s">
        <v>164</v>
      </c>
      <c r="L146" s="44"/>
      <c r="M146" s="219" t="s">
        <v>19</v>
      </c>
      <c r="N146" s="220" t="s">
        <v>44</v>
      </c>
      <c r="O146" s="84"/>
      <c r="P146" s="221">
        <f>O146*H146</f>
        <v>0</v>
      </c>
      <c r="Q146" s="221">
        <v>0</v>
      </c>
      <c r="R146" s="221">
        <f>Q146*H146</f>
        <v>0</v>
      </c>
      <c r="S146" s="221">
        <v>0</v>
      </c>
      <c r="T146" s="222">
        <f>S146*H146</f>
        <v>0</v>
      </c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R146" s="223" t="s">
        <v>115</v>
      </c>
      <c r="AT146" s="223" t="s">
        <v>160</v>
      </c>
      <c r="AU146" s="223" t="s">
        <v>112</v>
      </c>
      <c r="AY146" s="17" t="s">
        <v>159</v>
      </c>
      <c r="BE146" s="224">
        <f>IF(N146="základní",J146,0)</f>
        <v>0</v>
      </c>
      <c r="BF146" s="224">
        <f>IF(N146="snížená",J146,0)</f>
        <v>0</v>
      </c>
      <c r="BG146" s="224">
        <f>IF(N146="zákl. přenesená",J146,0)</f>
        <v>0</v>
      </c>
      <c r="BH146" s="224">
        <f>IF(N146="sníž. přenesená",J146,0)</f>
        <v>0</v>
      </c>
      <c r="BI146" s="224">
        <f>IF(N146="nulová",J146,0)</f>
        <v>0</v>
      </c>
      <c r="BJ146" s="17" t="s">
        <v>81</v>
      </c>
      <c r="BK146" s="224">
        <f>ROUND(I146*H146,2)</f>
        <v>0</v>
      </c>
      <c r="BL146" s="17" t="s">
        <v>115</v>
      </c>
      <c r="BM146" s="223" t="s">
        <v>1423</v>
      </c>
    </row>
    <row r="147" s="2" customFormat="1">
      <c r="A147" s="38"/>
      <c r="B147" s="39"/>
      <c r="C147" s="40"/>
      <c r="D147" s="225" t="s">
        <v>166</v>
      </c>
      <c r="E147" s="40"/>
      <c r="F147" s="226" t="s">
        <v>244</v>
      </c>
      <c r="G147" s="40"/>
      <c r="H147" s="40"/>
      <c r="I147" s="227"/>
      <c r="J147" s="40"/>
      <c r="K147" s="40"/>
      <c r="L147" s="44"/>
      <c r="M147" s="228"/>
      <c r="N147" s="229"/>
      <c r="O147" s="84"/>
      <c r="P147" s="84"/>
      <c r="Q147" s="84"/>
      <c r="R147" s="84"/>
      <c r="S147" s="84"/>
      <c r="T147" s="85"/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T147" s="17" t="s">
        <v>166</v>
      </c>
      <c r="AU147" s="17" t="s">
        <v>112</v>
      </c>
    </row>
    <row r="148" s="2" customFormat="1">
      <c r="A148" s="38"/>
      <c r="B148" s="39"/>
      <c r="C148" s="40"/>
      <c r="D148" s="230" t="s">
        <v>168</v>
      </c>
      <c r="E148" s="40"/>
      <c r="F148" s="231" t="s">
        <v>245</v>
      </c>
      <c r="G148" s="40"/>
      <c r="H148" s="40"/>
      <c r="I148" s="227"/>
      <c r="J148" s="40"/>
      <c r="K148" s="40"/>
      <c r="L148" s="44"/>
      <c r="M148" s="228"/>
      <c r="N148" s="229"/>
      <c r="O148" s="84"/>
      <c r="P148" s="84"/>
      <c r="Q148" s="84"/>
      <c r="R148" s="84"/>
      <c r="S148" s="84"/>
      <c r="T148" s="85"/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T148" s="17" t="s">
        <v>168</v>
      </c>
      <c r="AU148" s="17" t="s">
        <v>112</v>
      </c>
    </row>
    <row r="149" s="13" customFormat="1">
      <c r="A149" s="13"/>
      <c r="B149" s="232"/>
      <c r="C149" s="233"/>
      <c r="D149" s="225" t="s">
        <v>170</v>
      </c>
      <c r="E149" s="234" t="s">
        <v>19</v>
      </c>
      <c r="F149" s="235" t="s">
        <v>1424</v>
      </c>
      <c r="G149" s="233"/>
      <c r="H149" s="236">
        <v>19.596</v>
      </c>
      <c r="I149" s="237"/>
      <c r="J149" s="233"/>
      <c r="K149" s="233"/>
      <c r="L149" s="238"/>
      <c r="M149" s="239"/>
      <c r="N149" s="240"/>
      <c r="O149" s="240"/>
      <c r="P149" s="240"/>
      <c r="Q149" s="240"/>
      <c r="R149" s="240"/>
      <c r="S149" s="240"/>
      <c r="T149" s="241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42" t="s">
        <v>170</v>
      </c>
      <c r="AU149" s="242" t="s">
        <v>112</v>
      </c>
      <c r="AV149" s="13" t="s">
        <v>83</v>
      </c>
      <c r="AW149" s="13" t="s">
        <v>34</v>
      </c>
      <c r="AX149" s="13" t="s">
        <v>73</v>
      </c>
      <c r="AY149" s="242" t="s">
        <v>159</v>
      </c>
    </row>
    <row r="150" s="12" customFormat="1" ht="20.88" customHeight="1">
      <c r="A150" s="12"/>
      <c r="B150" s="196"/>
      <c r="C150" s="197"/>
      <c r="D150" s="198" t="s">
        <v>72</v>
      </c>
      <c r="E150" s="210" t="s">
        <v>1425</v>
      </c>
      <c r="F150" s="210" t="s">
        <v>1426</v>
      </c>
      <c r="G150" s="197"/>
      <c r="H150" s="197"/>
      <c r="I150" s="200"/>
      <c r="J150" s="211">
        <f>BK150</f>
        <v>0</v>
      </c>
      <c r="K150" s="197"/>
      <c r="L150" s="202"/>
      <c r="M150" s="203"/>
      <c r="N150" s="204"/>
      <c r="O150" s="204"/>
      <c r="P150" s="205">
        <f>SUM(P151:P197)</f>
        <v>0</v>
      </c>
      <c r="Q150" s="204"/>
      <c r="R150" s="205">
        <f>SUM(R151:R197)</f>
        <v>0</v>
      </c>
      <c r="S150" s="204"/>
      <c r="T150" s="206">
        <f>SUM(T151:T197)</f>
        <v>0</v>
      </c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R150" s="207" t="s">
        <v>81</v>
      </c>
      <c r="AT150" s="208" t="s">
        <v>72</v>
      </c>
      <c r="AU150" s="208" t="s">
        <v>83</v>
      </c>
      <c r="AY150" s="207" t="s">
        <v>159</v>
      </c>
      <c r="BK150" s="209">
        <f>SUM(BK151:BK197)</f>
        <v>0</v>
      </c>
    </row>
    <row r="151" s="2" customFormat="1" ht="16.5" customHeight="1">
      <c r="A151" s="38"/>
      <c r="B151" s="39"/>
      <c r="C151" s="212" t="s">
        <v>8</v>
      </c>
      <c r="D151" s="212" t="s">
        <v>160</v>
      </c>
      <c r="E151" s="213" t="s">
        <v>1427</v>
      </c>
      <c r="F151" s="214" t="s">
        <v>1428</v>
      </c>
      <c r="G151" s="215" t="s">
        <v>174</v>
      </c>
      <c r="H151" s="216">
        <v>0.20000000000000001</v>
      </c>
      <c r="I151" s="217"/>
      <c r="J151" s="218">
        <f>ROUND(I151*H151,2)</f>
        <v>0</v>
      </c>
      <c r="K151" s="214" t="s">
        <v>164</v>
      </c>
      <c r="L151" s="44"/>
      <c r="M151" s="219" t="s">
        <v>19</v>
      </c>
      <c r="N151" s="220" t="s">
        <v>44</v>
      </c>
      <c r="O151" s="84"/>
      <c r="P151" s="221">
        <f>O151*H151</f>
        <v>0</v>
      </c>
      <c r="Q151" s="221">
        <v>0</v>
      </c>
      <c r="R151" s="221">
        <f>Q151*H151</f>
        <v>0</v>
      </c>
      <c r="S151" s="221">
        <v>0</v>
      </c>
      <c r="T151" s="222">
        <f>S151*H151</f>
        <v>0</v>
      </c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R151" s="223" t="s">
        <v>115</v>
      </c>
      <c r="AT151" s="223" t="s">
        <v>160</v>
      </c>
      <c r="AU151" s="223" t="s">
        <v>112</v>
      </c>
      <c r="AY151" s="17" t="s">
        <v>159</v>
      </c>
      <c r="BE151" s="224">
        <f>IF(N151="základní",J151,0)</f>
        <v>0</v>
      </c>
      <c r="BF151" s="224">
        <f>IF(N151="snížená",J151,0)</f>
        <v>0</v>
      </c>
      <c r="BG151" s="224">
        <f>IF(N151="zákl. přenesená",J151,0)</f>
        <v>0</v>
      </c>
      <c r="BH151" s="224">
        <f>IF(N151="sníž. přenesená",J151,0)</f>
        <v>0</v>
      </c>
      <c r="BI151" s="224">
        <f>IF(N151="nulová",J151,0)</f>
        <v>0</v>
      </c>
      <c r="BJ151" s="17" t="s">
        <v>81</v>
      </c>
      <c r="BK151" s="224">
        <f>ROUND(I151*H151,2)</f>
        <v>0</v>
      </c>
      <c r="BL151" s="17" t="s">
        <v>115</v>
      </c>
      <c r="BM151" s="223" t="s">
        <v>1429</v>
      </c>
    </row>
    <row r="152" s="2" customFormat="1">
      <c r="A152" s="38"/>
      <c r="B152" s="39"/>
      <c r="C152" s="40"/>
      <c r="D152" s="225" t="s">
        <v>166</v>
      </c>
      <c r="E152" s="40"/>
      <c r="F152" s="226" t="s">
        <v>1430</v>
      </c>
      <c r="G152" s="40"/>
      <c r="H152" s="40"/>
      <c r="I152" s="227"/>
      <c r="J152" s="40"/>
      <c r="K152" s="40"/>
      <c r="L152" s="44"/>
      <c r="M152" s="228"/>
      <c r="N152" s="229"/>
      <c r="O152" s="84"/>
      <c r="P152" s="84"/>
      <c r="Q152" s="84"/>
      <c r="R152" s="84"/>
      <c r="S152" s="84"/>
      <c r="T152" s="85"/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T152" s="17" t="s">
        <v>166</v>
      </c>
      <c r="AU152" s="17" t="s">
        <v>112</v>
      </c>
    </row>
    <row r="153" s="2" customFormat="1">
      <c r="A153" s="38"/>
      <c r="B153" s="39"/>
      <c r="C153" s="40"/>
      <c r="D153" s="230" t="s">
        <v>168</v>
      </c>
      <c r="E153" s="40"/>
      <c r="F153" s="231" t="s">
        <v>1431</v>
      </c>
      <c r="G153" s="40"/>
      <c r="H153" s="40"/>
      <c r="I153" s="227"/>
      <c r="J153" s="40"/>
      <c r="K153" s="40"/>
      <c r="L153" s="44"/>
      <c r="M153" s="228"/>
      <c r="N153" s="229"/>
      <c r="O153" s="84"/>
      <c r="P153" s="84"/>
      <c r="Q153" s="84"/>
      <c r="R153" s="84"/>
      <c r="S153" s="84"/>
      <c r="T153" s="85"/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T153" s="17" t="s">
        <v>168</v>
      </c>
      <c r="AU153" s="17" t="s">
        <v>112</v>
      </c>
    </row>
    <row r="154" s="13" customFormat="1">
      <c r="A154" s="13"/>
      <c r="B154" s="232"/>
      <c r="C154" s="233"/>
      <c r="D154" s="225" t="s">
        <v>170</v>
      </c>
      <c r="E154" s="234" t="s">
        <v>19</v>
      </c>
      <c r="F154" s="235" t="s">
        <v>1432</v>
      </c>
      <c r="G154" s="233"/>
      <c r="H154" s="236">
        <v>0.20000000000000001</v>
      </c>
      <c r="I154" s="237"/>
      <c r="J154" s="233"/>
      <c r="K154" s="233"/>
      <c r="L154" s="238"/>
      <c r="M154" s="239"/>
      <c r="N154" s="240"/>
      <c r="O154" s="240"/>
      <c r="P154" s="240"/>
      <c r="Q154" s="240"/>
      <c r="R154" s="240"/>
      <c r="S154" s="240"/>
      <c r="T154" s="241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42" t="s">
        <v>170</v>
      </c>
      <c r="AU154" s="242" t="s">
        <v>112</v>
      </c>
      <c r="AV154" s="13" t="s">
        <v>83</v>
      </c>
      <c r="AW154" s="13" t="s">
        <v>34</v>
      </c>
      <c r="AX154" s="13" t="s">
        <v>73</v>
      </c>
      <c r="AY154" s="242" t="s">
        <v>159</v>
      </c>
    </row>
    <row r="155" s="2" customFormat="1" ht="16.5" customHeight="1">
      <c r="A155" s="38"/>
      <c r="B155" s="39"/>
      <c r="C155" s="212" t="s">
        <v>253</v>
      </c>
      <c r="D155" s="212" t="s">
        <v>160</v>
      </c>
      <c r="E155" s="213" t="s">
        <v>1433</v>
      </c>
      <c r="F155" s="214" t="s">
        <v>1434</v>
      </c>
      <c r="G155" s="215" t="s">
        <v>174</v>
      </c>
      <c r="H155" s="216">
        <v>1</v>
      </c>
      <c r="I155" s="217"/>
      <c r="J155" s="218">
        <f>ROUND(I155*H155,2)</f>
        <v>0</v>
      </c>
      <c r="K155" s="214" t="s">
        <v>164</v>
      </c>
      <c r="L155" s="44"/>
      <c r="M155" s="219" t="s">
        <v>19</v>
      </c>
      <c r="N155" s="220" t="s">
        <v>44</v>
      </c>
      <c r="O155" s="84"/>
      <c r="P155" s="221">
        <f>O155*H155</f>
        <v>0</v>
      </c>
      <c r="Q155" s="221">
        <v>0</v>
      </c>
      <c r="R155" s="221">
        <f>Q155*H155</f>
        <v>0</v>
      </c>
      <c r="S155" s="221">
        <v>0</v>
      </c>
      <c r="T155" s="222">
        <f>S155*H155</f>
        <v>0</v>
      </c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R155" s="223" t="s">
        <v>115</v>
      </c>
      <c r="AT155" s="223" t="s">
        <v>160</v>
      </c>
      <c r="AU155" s="223" t="s">
        <v>112</v>
      </c>
      <c r="AY155" s="17" t="s">
        <v>159</v>
      </c>
      <c r="BE155" s="224">
        <f>IF(N155="základní",J155,0)</f>
        <v>0</v>
      </c>
      <c r="BF155" s="224">
        <f>IF(N155="snížená",J155,0)</f>
        <v>0</v>
      </c>
      <c r="BG155" s="224">
        <f>IF(N155="zákl. přenesená",J155,0)</f>
        <v>0</v>
      </c>
      <c r="BH155" s="224">
        <f>IF(N155="sníž. přenesená",J155,0)</f>
        <v>0</v>
      </c>
      <c r="BI155" s="224">
        <f>IF(N155="nulová",J155,0)</f>
        <v>0</v>
      </c>
      <c r="BJ155" s="17" t="s">
        <v>81</v>
      </c>
      <c r="BK155" s="224">
        <f>ROUND(I155*H155,2)</f>
        <v>0</v>
      </c>
      <c r="BL155" s="17" t="s">
        <v>115</v>
      </c>
      <c r="BM155" s="223" t="s">
        <v>1435</v>
      </c>
    </row>
    <row r="156" s="2" customFormat="1">
      <c r="A156" s="38"/>
      <c r="B156" s="39"/>
      <c r="C156" s="40"/>
      <c r="D156" s="225" t="s">
        <v>166</v>
      </c>
      <c r="E156" s="40"/>
      <c r="F156" s="226" t="s">
        <v>1436</v>
      </c>
      <c r="G156" s="40"/>
      <c r="H156" s="40"/>
      <c r="I156" s="227"/>
      <c r="J156" s="40"/>
      <c r="K156" s="40"/>
      <c r="L156" s="44"/>
      <c r="M156" s="228"/>
      <c r="N156" s="229"/>
      <c r="O156" s="84"/>
      <c r="P156" s="84"/>
      <c r="Q156" s="84"/>
      <c r="R156" s="84"/>
      <c r="S156" s="84"/>
      <c r="T156" s="85"/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T156" s="17" t="s">
        <v>166</v>
      </c>
      <c r="AU156" s="17" t="s">
        <v>112</v>
      </c>
    </row>
    <row r="157" s="2" customFormat="1">
      <c r="A157" s="38"/>
      <c r="B157" s="39"/>
      <c r="C157" s="40"/>
      <c r="D157" s="230" t="s">
        <v>168</v>
      </c>
      <c r="E157" s="40"/>
      <c r="F157" s="231" t="s">
        <v>1437</v>
      </c>
      <c r="G157" s="40"/>
      <c r="H157" s="40"/>
      <c r="I157" s="227"/>
      <c r="J157" s="40"/>
      <c r="K157" s="40"/>
      <c r="L157" s="44"/>
      <c r="M157" s="228"/>
      <c r="N157" s="229"/>
      <c r="O157" s="84"/>
      <c r="P157" s="84"/>
      <c r="Q157" s="84"/>
      <c r="R157" s="84"/>
      <c r="S157" s="84"/>
      <c r="T157" s="85"/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T157" s="17" t="s">
        <v>168</v>
      </c>
      <c r="AU157" s="17" t="s">
        <v>112</v>
      </c>
    </row>
    <row r="158" s="13" customFormat="1">
      <c r="A158" s="13"/>
      <c r="B158" s="232"/>
      <c r="C158" s="233"/>
      <c r="D158" s="225" t="s">
        <v>170</v>
      </c>
      <c r="E158" s="234" t="s">
        <v>19</v>
      </c>
      <c r="F158" s="235" t="s">
        <v>1438</v>
      </c>
      <c r="G158" s="233"/>
      <c r="H158" s="236">
        <v>1</v>
      </c>
      <c r="I158" s="237"/>
      <c r="J158" s="233"/>
      <c r="K158" s="233"/>
      <c r="L158" s="238"/>
      <c r="M158" s="239"/>
      <c r="N158" s="240"/>
      <c r="O158" s="240"/>
      <c r="P158" s="240"/>
      <c r="Q158" s="240"/>
      <c r="R158" s="240"/>
      <c r="S158" s="240"/>
      <c r="T158" s="241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42" t="s">
        <v>170</v>
      </c>
      <c r="AU158" s="242" t="s">
        <v>112</v>
      </c>
      <c r="AV158" s="13" t="s">
        <v>83</v>
      </c>
      <c r="AW158" s="13" t="s">
        <v>34</v>
      </c>
      <c r="AX158" s="13" t="s">
        <v>73</v>
      </c>
      <c r="AY158" s="242" t="s">
        <v>159</v>
      </c>
    </row>
    <row r="159" s="2" customFormat="1" ht="21.75" customHeight="1">
      <c r="A159" s="38"/>
      <c r="B159" s="39"/>
      <c r="C159" s="212" t="s">
        <v>260</v>
      </c>
      <c r="D159" s="212" t="s">
        <v>160</v>
      </c>
      <c r="E159" s="213" t="s">
        <v>1397</v>
      </c>
      <c r="F159" s="214" t="s">
        <v>1398</v>
      </c>
      <c r="G159" s="215" t="s">
        <v>174</v>
      </c>
      <c r="H159" s="216">
        <v>0.40000000000000002</v>
      </c>
      <c r="I159" s="217"/>
      <c r="J159" s="218">
        <f>ROUND(I159*H159,2)</f>
        <v>0</v>
      </c>
      <c r="K159" s="214" t="s">
        <v>164</v>
      </c>
      <c r="L159" s="44"/>
      <c r="M159" s="219" t="s">
        <v>19</v>
      </c>
      <c r="N159" s="220" t="s">
        <v>44</v>
      </c>
      <c r="O159" s="84"/>
      <c r="P159" s="221">
        <f>O159*H159</f>
        <v>0</v>
      </c>
      <c r="Q159" s="221">
        <v>0</v>
      </c>
      <c r="R159" s="221">
        <f>Q159*H159</f>
        <v>0</v>
      </c>
      <c r="S159" s="221">
        <v>0</v>
      </c>
      <c r="T159" s="222">
        <f>S159*H159</f>
        <v>0</v>
      </c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R159" s="223" t="s">
        <v>115</v>
      </c>
      <c r="AT159" s="223" t="s">
        <v>160</v>
      </c>
      <c r="AU159" s="223" t="s">
        <v>112</v>
      </c>
      <c r="AY159" s="17" t="s">
        <v>159</v>
      </c>
      <c r="BE159" s="224">
        <f>IF(N159="základní",J159,0)</f>
        <v>0</v>
      </c>
      <c r="BF159" s="224">
        <f>IF(N159="snížená",J159,0)</f>
        <v>0</v>
      </c>
      <c r="BG159" s="224">
        <f>IF(N159="zákl. přenesená",J159,0)</f>
        <v>0</v>
      </c>
      <c r="BH159" s="224">
        <f>IF(N159="sníž. přenesená",J159,0)</f>
        <v>0</v>
      </c>
      <c r="BI159" s="224">
        <f>IF(N159="nulová",J159,0)</f>
        <v>0</v>
      </c>
      <c r="BJ159" s="17" t="s">
        <v>81</v>
      </c>
      <c r="BK159" s="224">
        <f>ROUND(I159*H159,2)</f>
        <v>0</v>
      </c>
      <c r="BL159" s="17" t="s">
        <v>115</v>
      </c>
      <c r="BM159" s="223" t="s">
        <v>1439</v>
      </c>
    </row>
    <row r="160" s="2" customFormat="1">
      <c r="A160" s="38"/>
      <c r="B160" s="39"/>
      <c r="C160" s="40"/>
      <c r="D160" s="225" t="s">
        <v>166</v>
      </c>
      <c r="E160" s="40"/>
      <c r="F160" s="226" t="s">
        <v>1400</v>
      </c>
      <c r="G160" s="40"/>
      <c r="H160" s="40"/>
      <c r="I160" s="227"/>
      <c r="J160" s="40"/>
      <c r="K160" s="40"/>
      <c r="L160" s="44"/>
      <c r="M160" s="228"/>
      <c r="N160" s="229"/>
      <c r="O160" s="84"/>
      <c r="P160" s="84"/>
      <c r="Q160" s="84"/>
      <c r="R160" s="84"/>
      <c r="S160" s="84"/>
      <c r="T160" s="85"/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T160" s="17" t="s">
        <v>166</v>
      </c>
      <c r="AU160" s="17" t="s">
        <v>112</v>
      </c>
    </row>
    <row r="161" s="2" customFormat="1">
      <c r="A161" s="38"/>
      <c r="B161" s="39"/>
      <c r="C161" s="40"/>
      <c r="D161" s="230" t="s">
        <v>168</v>
      </c>
      <c r="E161" s="40"/>
      <c r="F161" s="231" t="s">
        <v>1401</v>
      </c>
      <c r="G161" s="40"/>
      <c r="H161" s="40"/>
      <c r="I161" s="227"/>
      <c r="J161" s="40"/>
      <c r="K161" s="40"/>
      <c r="L161" s="44"/>
      <c r="M161" s="228"/>
      <c r="N161" s="229"/>
      <c r="O161" s="84"/>
      <c r="P161" s="84"/>
      <c r="Q161" s="84"/>
      <c r="R161" s="84"/>
      <c r="S161" s="84"/>
      <c r="T161" s="85"/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T161" s="17" t="s">
        <v>168</v>
      </c>
      <c r="AU161" s="17" t="s">
        <v>112</v>
      </c>
    </row>
    <row r="162" s="13" customFormat="1">
      <c r="A162" s="13"/>
      <c r="B162" s="232"/>
      <c r="C162" s="233"/>
      <c r="D162" s="225" t="s">
        <v>170</v>
      </c>
      <c r="E162" s="234" t="s">
        <v>19</v>
      </c>
      <c r="F162" s="235" t="s">
        <v>1440</v>
      </c>
      <c r="G162" s="233"/>
      <c r="H162" s="236">
        <v>0.40000000000000002</v>
      </c>
      <c r="I162" s="237"/>
      <c r="J162" s="233"/>
      <c r="K162" s="233"/>
      <c r="L162" s="238"/>
      <c r="M162" s="239"/>
      <c r="N162" s="240"/>
      <c r="O162" s="240"/>
      <c r="P162" s="240"/>
      <c r="Q162" s="240"/>
      <c r="R162" s="240"/>
      <c r="S162" s="240"/>
      <c r="T162" s="241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42" t="s">
        <v>170</v>
      </c>
      <c r="AU162" s="242" t="s">
        <v>112</v>
      </c>
      <c r="AV162" s="13" t="s">
        <v>83</v>
      </c>
      <c r="AW162" s="13" t="s">
        <v>34</v>
      </c>
      <c r="AX162" s="13" t="s">
        <v>73</v>
      </c>
      <c r="AY162" s="242" t="s">
        <v>159</v>
      </c>
    </row>
    <row r="163" s="2" customFormat="1" ht="21.75" customHeight="1">
      <c r="A163" s="38"/>
      <c r="B163" s="39"/>
      <c r="C163" s="212" t="s">
        <v>267</v>
      </c>
      <c r="D163" s="212" t="s">
        <v>160</v>
      </c>
      <c r="E163" s="213" t="s">
        <v>1403</v>
      </c>
      <c r="F163" s="214" t="s">
        <v>1404</v>
      </c>
      <c r="G163" s="215" t="s">
        <v>174</v>
      </c>
      <c r="H163" s="216">
        <v>3</v>
      </c>
      <c r="I163" s="217"/>
      <c r="J163" s="218">
        <f>ROUND(I163*H163,2)</f>
        <v>0</v>
      </c>
      <c r="K163" s="214" t="s">
        <v>164</v>
      </c>
      <c r="L163" s="44"/>
      <c r="M163" s="219" t="s">
        <v>19</v>
      </c>
      <c r="N163" s="220" t="s">
        <v>44</v>
      </c>
      <c r="O163" s="84"/>
      <c r="P163" s="221">
        <f>O163*H163</f>
        <v>0</v>
      </c>
      <c r="Q163" s="221">
        <v>0</v>
      </c>
      <c r="R163" s="221">
        <f>Q163*H163</f>
        <v>0</v>
      </c>
      <c r="S163" s="221">
        <v>0</v>
      </c>
      <c r="T163" s="222">
        <f>S163*H163</f>
        <v>0</v>
      </c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R163" s="223" t="s">
        <v>115</v>
      </c>
      <c r="AT163" s="223" t="s">
        <v>160</v>
      </c>
      <c r="AU163" s="223" t="s">
        <v>112</v>
      </c>
      <c r="AY163" s="17" t="s">
        <v>159</v>
      </c>
      <c r="BE163" s="224">
        <f>IF(N163="základní",J163,0)</f>
        <v>0</v>
      </c>
      <c r="BF163" s="224">
        <f>IF(N163="snížená",J163,0)</f>
        <v>0</v>
      </c>
      <c r="BG163" s="224">
        <f>IF(N163="zákl. přenesená",J163,0)</f>
        <v>0</v>
      </c>
      <c r="BH163" s="224">
        <f>IF(N163="sníž. přenesená",J163,0)</f>
        <v>0</v>
      </c>
      <c r="BI163" s="224">
        <f>IF(N163="nulová",J163,0)</f>
        <v>0</v>
      </c>
      <c r="BJ163" s="17" t="s">
        <v>81</v>
      </c>
      <c r="BK163" s="224">
        <f>ROUND(I163*H163,2)</f>
        <v>0</v>
      </c>
      <c r="BL163" s="17" t="s">
        <v>115</v>
      </c>
      <c r="BM163" s="223" t="s">
        <v>1441</v>
      </c>
    </row>
    <row r="164" s="2" customFormat="1">
      <c r="A164" s="38"/>
      <c r="B164" s="39"/>
      <c r="C164" s="40"/>
      <c r="D164" s="225" t="s">
        <v>166</v>
      </c>
      <c r="E164" s="40"/>
      <c r="F164" s="226" t="s">
        <v>1406</v>
      </c>
      <c r="G164" s="40"/>
      <c r="H164" s="40"/>
      <c r="I164" s="227"/>
      <c r="J164" s="40"/>
      <c r="K164" s="40"/>
      <c r="L164" s="44"/>
      <c r="M164" s="228"/>
      <c r="N164" s="229"/>
      <c r="O164" s="84"/>
      <c r="P164" s="84"/>
      <c r="Q164" s="84"/>
      <c r="R164" s="84"/>
      <c r="S164" s="84"/>
      <c r="T164" s="85"/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T164" s="17" t="s">
        <v>166</v>
      </c>
      <c r="AU164" s="17" t="s">
        <v>112</v>
      </c>
    </row>
    <row r="165" s="2" customFormat="1">
      <c r="A165" s="38"/>
      <c r="B165" s="39"/>
      <c r="C165" s="40"/>
      <c r="D165" s="230" t="s">
        <v>168</v>
      </c>
      <c r="E165" s="40"/>
      <c r="F165" s="231" t="s">
        <v>1407</v>
      </c>
      <c r="G165" s="40"/>
      <c r="H165" s="40"/>
      <c r="I165" s="227"/>
      <c r="J165" s="40"/>
      <c r="K165" s="40"/>
      <c r="L165" s="44"/>
      <c r="M165" s="228"/>
      <c r="N165" s="229"/>
      <c r="O165" s="84"/>
      <c r="P165" s="84"/>
      <c r="Q165" s="84"/>
      <c r="R165" s="84"/>
      <c r="S165" s="84"/>
      <c r="T165" s="85"/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T165" s="17" t="s">
        <v>168</v>
      </c>
      <c r="AU165" s="17" t="s">
        <v>112</v>
      </c>
    </row>
    <row r="166" s="13" customFormat="1">
      <c r="A166" s="13"/>
      <c r="B166" s="232"/>
      <c r="C166" s="233"/>
      <c r="D166" s="225" t="s">
        <v>170</v>
      </c>
      <c r="E166" s="234" t="s">
        <v>19</v>
      </c>
      <c r="F166" s="235" t="s">
        <v>1442</v>
      </c>
      <c r="G166" s="233"/>
      <c r="H166" s="236">
        <v>3</v>
      </c>
      <c r="I166" s="237"/>
      <c r="J166" s="233"/>
      <c r="K166" s="233"/>
      <c r="L166" s="238"/>
      <c r="M166" s="239"/>
      <c r="N166" s="240"/>
      <c r="O166" s="240"/>
      <c r="P166" s="240"/>
      <c r="Q166" s="240"/>
      <c r="R166" s="240"/>
      <c r="S166" s="240"/>
      <c r="T166" s="241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42" t="s">
        <v>170</v>
      </c>
      <c r="AU166" s="242" t="s">
        <v>112</v>
      </c>
      <c r="AV166" s="13" t="s">
        <v>83</v>
      </c>
      <c r="AW166" s="13" t="s">
        <v>34</v>
      </c>
      <c r="AX166" s="13" t="s">
        <v>73</v>
      </c>
      <c r="AY166" s="242" t="s">
        <v>159</v>
      </c>
    </row>
    <row r="167" s="2" customFormat="1" ht="16.5" customHeight="1">
      <c r="A167" s="38"/>
      <c r="B167" s="39"/>
      <c r="C167" s="212" t="s">
        <v>1185</v>
      </c>
      <c r="D167" s="212" t="s">
        <v>160</v>
      </c>
      <c r="E167" s="213" t="s">
        <v>394</v>
      </c>
      <c r="F167" s="214" t="s">
        <v>395</v>
      </c>
      <c r="G167" s="215" t="s">
        <v>174</v>
      </c>
      <c r="H167" s="216">
        <v>4.5999999999999996</v>
      </c>
      <c r="I167" s="217"/>
      <c r="J167" s="218">
        <f>ROUND(I167*H167,2)</f>
        <v>0</v>
      </c>
      <c r="K167" s="214" t="s">
        <v>164</v>
      </c>
      <c r="L167" s="44"/>
      <c r="M167" s="219" t="s">
        <v>19</v>
      </c>
      <c r="N167" s="220" t="s">
        <v>44</v>
      </c>
      <c r="O167" s="84"/>
      <c r="P167" s="221">
        <f>O167*H167</f>
        <v>0</v>
      </c>
      <c r="Q167" s="221">
        <v>0</v>
      </c>
      <c r="R167" s="221">
        <f>Q167*H167</f>
        <v>0</v>
      </c>
      <c r="S167" s="221">
        <v>0</v>
      </c>
      <c r="T167" s="222">
        <f>S167*H167</f>
        <v>0</v>
      </c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R167" s="223" t="s">
        <v>115</v>
      </c>
      <c r="AT167" s="223" t="s">
        <v>160</v>
      </c>
      <c r="AU167" s="223" t="s">
        <v>112</v>
      </c>
      <c r="AY167" s="17" t="s">
        <v>159</v>
      </c>
      <c r="BE167" s="224">
        <f>IF(N167="základní",J167,0)</f>
        <v>0</v>
      </c>
      <c r="BF167" s="224">
        <f>IF(N167="snížená",J167,0)</f>
        <v>0</v>
      </c>
      <c r="BG167" s="224">
        <f>IF(N167="zákl. přenesená",J167,0)</f>
        <v>0</v>
      </c>
      <c r="BH167" s="224">
        <f>IF(N167="sníž. přenesená",J167,0)</f>
        <v>0</v>
      </c>
      <c r="BI167" s="224">
        <f>IF(N167="nulová",J167,0)</f>
        <v>0</v>
      </c>
      <c r="BJ167" s="17" t="s">
        <v>81</v>
      </c>
      <c r="BK167" s="224">
        <f>ROUND(I167*H167,2)</f>
        <v>0</v>
      </c>
      <c r="BL167" s="17" t="s">
        <v>115</v>
      </c>
      <c r="BM167" s="223" t="s">
        <v>1443</v>
      </c>
    </row>
    <row r="168" s="2" customFormat="1">
      <c r="A168" s="38"/>
      <c r="B168" s="39"/>
      <c r="C168" s="40"/>
      <c r="D168" s="225" t="s">
        <v>166</v>
      </c>
      <c r="E168" s="40"/>
      <c r="F168" s="226" t="s">
        <v>397</v>
      </c>
      <c r="G168" s="40"/>
      <c r="H168" s="40"/>
      <c r="I168" s="227"/>
      <c r="J168" s="40"/>
      <c r="K168" s="40"/>
      <c r="L168" s="44"/>
      <c r="M168" s="228"/>
      <c r="N168" s="229"/>
      <c r="O168" s="84"/>
      <c r="P168" s="84"/>
      <c r="Q168" s="84"/>
      <c r="R168" s="84"/>
      <c r="S168" s="84"/>
      <c r="T168" s="85"/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T168" s="17" t="s">
        <v>166</v>
      </c>
      <c r="AU168" s="17" t="s">
        <v>112</v>
      </c>
    </row>
    <row r="169" s="2" customFormat="1">
      <c r="A169" s="38"/>
      <c r="B169" s="39"/>
      <c r="C169" s="40"/>
      <c r="D169" s="230" t="s">
        <v>168</v>
      </c>
      <c r="E169" s="40"/>
      <c r="F169" s="231" t="s">
        <v>398</v>
      </c>
      <c r="G169" s="40"/>
      <c r="H169" s="40"/>
      <c r="I169" s="227"/>
      <c r="J169" s="40"/>
      <c r="K169" s="40"/>
      <c r="L169" s="44"/>
      <c r="M169" s="228"/>
      <c r="N169" s="229"/>
      <c r="O169" s="84"/>
      <c r="P169" s="84"/>
      <c r="Q169" s="84"/>
      <c r="R169" s="84"/>
      <c r="S169" s="84"/>
      <c r="T169" s="85"/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T169" s="17" t="s">
        <v>168</v>
      </c>
      <c r="AU169" s="17" t="s">
        <v>112</v>
      </c>
    </row>
    <row r="170" s="13" customFormat="1">
      <c r="A170" s="13"/>
      <c r="B170" s="232"/>
      <c r="C170" s="233"/>
      <c r="D170" s="225" t="s">
        <v>170</v>
      </c>
      <c r="E170" s="234" t="s">
        <v>19</v>
      </c>
      <c r="F170" s="235" t="s">
        <v>1444</v>
      </c>
      <c r="G170" s="233"/>
      <c r="H170" s="236">
        <v>0.20000000000000001</v>
      </c>
      <c r="I170" s="237"/>
      <c r="J170" s="233"/>
      <c r="K170" s="233"/>
      <c r="L170" s="238"/>
      <c r="M170" s="239"/>
      <c r="N170" s="240"/>
      <c r="O170" s="240"/>
      <c r="P170" s="240"/>
      <c r="Q170" s="240"/>
      <c r="R170" s="240"/>
      <c r="S170" s="240"/>
      <c r="T170" s="241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42" t="s">
        <v>170</v>
      </c>
      <c r="AU170" s="242" t="s">
        <v>112</v>
      </c>
      <c r="AV170" s="13" t="s">
        <v>83</v>
      </c>
      <c r="AW170" s="13" t="s">
        <v>34</v>
      </c>
      <c r="AX170" s="13" t="s">
        <v>73</v>
      </c>
      <c r="AY170" s="242" t="s">
        <v>159</v>
      </c>
    </row>
    <row r="171" s="13" customFormat="1">
      <c r="A171" s="13"/>
      <c r="B171" s="232"/>
      <c r="C171" s="233"/>
      <c r="D171" s="225" t="s">
        <v>170</v>
      </c>
      <c r="E171" s="234" t="s">
        <v>19</v>
      </c>
      <c r="F171" s="235" t="s">
        <v>81</v>
      </c>
      <c r="G171" s="233"/>
      <c r="H171" s="236">
        <v>1</v>
      </c>
      <c r="I171" s="237"/>
      <c r="J171" s="233"/>
      <c r="K171" s="233"/>
      <c r="L171" s="238"/>
      <c r="M171" s="239"/>
      <c r="N171" s="240"/>
      <c r="O171" s="240"/>
      <c r="P171" s="240"/>
      <c r="Q171" s="240"/>
      <c r="R171" s="240"/>
      <c r="S171" s="240"/>
      <c r="T171" s="241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42" t="s">
        <v>170</v>
      </c>
      <c r="AU171" s="242" t="s">
        <v>112</v>
      </c>
      <c r="AV171" s="13" t="s">
        <v>83</v>
      </c>
      <c r="AW171" s="13" t="s">
        <v>34</v>
      </c>
      <c r="AX171" s="13" t="s">
        <v>73</v>
      </c>
      <c r="AY171" s="242" t="s">
        <v>159</v>
      </c>
    </row>
    <row r="172" s="13" customFormat="1">
      <c r="A172" s="13"/>
      <c r="B172" s="232"/>
      <c r="C172" s="233"/>
      <c r="D172" s="225" t="s">
        <v>170</v>
      </c>
      <c r="E172" s="234" t="s">
        <v>19</v>
      </c>
      <c r="F172" s="235" t="s">
        <v>1445</v>
      </c>
      <c r="G172" s="233"/>
      <c r="H172" s="236">
        <v>0.40000000000000002</v>
      </c>
      <c r="I172" s="237"/>
      <c r="J172" s="233"/>
      <c r="K172" s="233"/>
      <c r="L172" s="238"/>
      <c r="M172" s="239"/>
      <c r="N172" s="240"/>
      <c r="O172" s="240"/>
      <c r="P172" s="240"/>
      <c r="Q172" s="240"/>
      <c r="R172" s="240"/>
      <c r="S172" s="240"/>
      <c r="T172" s="241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242" t="s">
        <v>170</v>
      </c>
      <c r="AU172" s="242" t="s">
        <v>112</v>
      </c>
      <c r="AV172" s="13" t="s">
        <v>83</v>
      </c>
      <c r="AW172" s="13" t="s">
        <v>34</v>
      </c>
      <c r="AX172" s="13" t="s">
        <v>73</v>
      </c>
      <c r="AY172" s="242" t="s">
        <v>159</v>
      </c>
    </row>
    <row r="173" s="13" customFormat="1">
      <c r="A173" s="13"/>
      <c r="B173" s="232"/>
      <c r="C173" s="233"/>
      <c r="D173" s="225" t="s">
        <v>170</v>
      </c>
      <c r="E173" s="234" t="s">
        <v>19</v>
      </c>
      <c r="F173" s="235" t="s">
        <v>112</v>
      </c>
      <c r="G173" s="233"/>
      <c r="H173" s="236">
        <v>3</v>
      </c>
      <c r="I173" s="237"/>
      <c r="J173" s="233"/>
      <c r="K173" s="233"/>
      <c r="L173" s="238"/>
      <c r="M173" s="239"/>
      <c r="N173" s="240"/>
      <c r="O173" s="240"/>
      <c r="P173" s="240"/>
      <c r="Q173" s="240"/>
      <c r="R173" s="240"/>
      <c r="S173" s="240"/>
      <c r="T173" s="241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42" t="s">
        <v>170</v>
      </c>
      <c r="AU173" s="242" t="s">
        <v>112</v>
      </c>
      <c r="AV173" s="13" t="s">
        <v>83</v>
      </c>
      <c r="AW173" s="13" t="s">
        <v>34</v>
      </c>
      <c r="AX173" s="13" t="s">
        <v>73</v>
      </c>
      <c r="AY173" s="242" t="s">
        <v>159</v>
      </c>
    </row>
    <row r="174" s="2" customFormat="1" ht="21.75" customHeight="1">
      <c r="A174" s="38"/>
      <c r="B174" s="39"/>
      <c r="C174" s="212" t="s">
        <v>274</v>
      </c>
      <c r="D174" s="212" t="s">
        <v>160</v>
      </c>
      <c r="E174" s="213" t="s">
        <v>207</v>
      </c>
      <c r="F174" s="214" t="s">
        <v>208</v>
      </c>
      <c r="G174" s="215" t="s">
        <v>174</v>
      </c>
      <c r="H174" s="216">
        <v>0.59999999999999998</v>
      </c>
      <c r="I174" s="217"/>
      <c r="J174" s="218">
        <f>ROUND(I174*H174,2)</f>
        <v>0</v>
      </c>
      <c r="K174" s="214" t="s">
        <v>164</v>
      </c>
      <c r="L174" s="44"/>
      <c r="M174" s="219" t="s">
        <v>19</v>
      </c>
      <c r="N174" s="220" t="s">
        <v>44</v>
      </c>
      <c r="O174" s="84"/>
      <c r="P174" s="221">
        <f>O174*H174</f>
        <v>0</v>
      </c>
      <c r="Q174" s="221">
        <v>0</v>
      </c>
      <c r="R174" s="221">
        <f>Q174*H174</f>
        <v>0</v>
      </c>
      <c r="S174" s="221">
        <v>0</v>
      </c>
      <c r="T174" s="222">
        <f>S174*H174</f>
        <v>0</v>
      </c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R174" s="223" t="s">
        <v>115</v>
      </c>
      <c r="AT174" s="223" t="s">
        <v>160</v>
      </c>
      <c r="AU174" s="223" t="s">
        <v>112</v>
      </c>
      <c r="AY174" s="17" t="s">
        <v>159</v>
      </c>
      <c r="BE174" s="224">
        <f>IF(N174="základní",J174,0)</f>
        <v>0</v>
      </c>
      <c r="BF174" s="224">
        <f>IF(N174="snížená",J174,0)</f>
        <v>0</v>
      </c>
      <c r="BG174" s="224">
        <f>IF(N174="zákl. přenesená",J174,0)</f>
        <v>0</v>
      </c>
      <c r="BH174" s="224">
        <f>IF(N174="sníž. přenesená",J174,0)</f>
        <v>0</v>
      </c>
      <c r="BI174" s="224">
        <f>IF(N174="nulová",J174,0)</f>
        <v>0</v>
      </c>
      <c r="BJ174" s="17" t="s">
        <v>81</v>
      </c>
      <c r="BK174" s="224">
        <f>ROUND(I174*H174,2)</f>
        <v>0</v>
      </c>
      <c r="BL174" s="17" t="s">
        <v>115</v>
      </c>
      <c r="BM174" s="223" t="s">
        <v>1446</v>
      </c>
    </row>
    <row r="175" s="2" customFormat="1">
      <c r="A175" s="38"/>
      <c r="B175" s="39"/>
      <c r="C175" s="40"/>
      <c r="D175" s="225" t="s">
        <v>166</v>
      </c>
      <c r="E175" s="40"/>
      <c r="F175" s="226" t="s">
        <v>210</v>
      </c>
      <c r="G175" s="40"/>
      <c r="H175" s="40"/>
      <c r="I175" s="227"/>
      <c r="J175" s="40"/>
      <c r="K175" s="40"/>
      <c r="L175" s="44"/>
      <c r="M175" s="228"/>
      <c r="N175" s="229"/>
      <c r="O175" s="84"/>
      <c r="P175" s="84"/>
      <c r="Q175" s="84"/>
      <c r="R175" s="84"/>
      <c r="S175" s="84"/>
      <c r="T175" s="85"/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T175" s="17" t="s">
        <v>166</v>
      </c>
      <c r="AU175" s="17" t="s">
        <v>112</v>
      </c>
    </row>
    <row r="176" s="2" customFormat="1">
      <c r="A176" s="38"/>
      <c r="B176" s="39"/>
      <c r="C176" s="40"/>
      <c r="D176" s="230" t="s">
        <v>168</v>
      </c>
      <c r="E176" s="40"/>
      <c r="F176" s="231" t="s">
        <v>211</v>
      </c>
      <c r="G176" s="40"/>
      <c r="H176" s="40"/>
      <c r="I176" s="227"/>
      <c r="J176" s="40"/>
      <c r="K176" s="40"/>
      <c r="L176" s="44"/>
      <c r="M176" s="228"/>
      <c r="N176" s="229"/>
      <c r="O176" s="84"/>
      <c r="P176" s="84"/>
      <c r="Q176" s="84"/>
      <c r="R176" s="84"/>
      <c r="S176" s="84"/>
      <c r="T176" s="85"/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T176" s="17" t="s">
        <v>168</v>
      </c>
      <c r="AU176" s="17" t="s">
        <v>112</v>
      </c>
    </row>
    <row r="177" s="13" customFormat="1">
      <c r="A177" s="13"/>
      <c r="B177" s="232"/>
      <c r="C177" s="233"/>
      <c r="D177" s="225" t="s">
        <v>170</v>
      </c>
      <c r="E177" s="234" t="s">
        <v>19</v>
      </c>
      <c r="F177" s="235" t="s">
        <v>1447</v>
      </c>
      <c r="G177" s="233"/>
      <c r="H177" s="236">
        <v>0.59999999999999998</v>
      </c>
      <c r="I177" s="237"/>
      <c r="J177" s="233"/>
      <c r="K177" s="233"/>
      <c r="L177" s="238"/>
      <c r="M177" s="239"/>
      <c r="N177" s="240"/>
      <c r="O177" s="240"/>
      <c r="P177" s="240"/>
      <c r="Q177" s="240"/>
      <c r="R177" s="240"/>
      <c r="S177" s="240"/>
      <c r="T177" s="241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242" t="s">
        <v>170</v>
      </c>
      <c r="AU177" s="242" t="s">
        <v>112</v>
      </c>
      <c r="AV177" s="13" t="s">
        <v>83</v>
      </c>
      <c r="AW177" s="13" t="s">
        <v>34</v>
      </c>
      <c r="AX177" s="13" t="s">
        <v>73</v>
      </c>
      <c r="AY177" s="242" t="s">
        <v>159</v>
      </c>
    </row>
    <row r="178" s="2" customFormat="1" ht="24.15" customHeight="1">
      <c r="A178" s="38"/>
      <c r="B178" s="39"/>
      <c r="C178" s="212" t="s">
        <v>282</v>
      </c>
      <c r="D178" s="212" t="s">
        <v>160</v>
      </c>
      <c r="E178" s="213" t="s">
        <v>213</v>
      </c>
      <c r="F178" s="214" t="s">
        <v>214</v>
      </c>
      <c r="G178" s="215" t="s">
        <v>174</v>
      </c>
      <c r="H178" s="216">
        <v>15.6</v>
      </c>
      <c r="I178" s="217"/>
      <c r="J178" s="218">
        <f>ROUND(I178*H178,2)</f>
        <v>0</v>
      </c>
      <c r="K178" s="214" t="s">
        <v>164</v>
      </c>
      <c r="L178" s="44"/>
      <c r="M178" s="219" t="s">
        <v>19</v>
      </c>
      <c r="N178" s="220" t="s">
        <v>44</v>
      </c>
      <c r="O178" s="84"/>
      <c r="P178" s="221">
        <f>O178*H178</f>
        <v>0</v>
      </c>
      <c r="Q178" s="221">
        <v>0</v>
      </c>
      <c r="R178" s="221">
        <f>Q178*H178</f>
        <v>0</v>
      </c>
      <c r="S178" s="221">
        <v>0</v>
      </c>
      <c r="T178" s="222">
        <f>S178*H178</f>
        <v>0</v>
      </c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R178" s="223" t="s">
        <v>115</v>
      </c>
      <c r="AT178" s="223" t="s">
        <v>160</v>
      </c>
      <c r="AU178" s="223" t="s">
        <v>112</v>
      </c>
      <c r="AY178" s="17" t="s">
        <v>159</v>
      </c>
      <c r="BE178" s="224">
        <f>IF(N178="základní",J178,0)</f>
        <v>0</v>
      </c>
      <c r="BF178" s="224">
        <f>IF(N178="snížená",J178,0)</f>
        <v>0</v>
      </c>
      <c r="BG178" s="224">
        <f>IF(N178="zákl. přenesená",J178,0)</f>
        <v>0</v>
      </c>
      <c r="BH178" s="224">
        <f>IF(N178="sníž. přenesená",J178,0)</f>
        <v>0</v>
      </c>
      <c r="BI178" s="224">
        <f>IF(N178="nulová",J178,0)</f>
        <v>0</v>
      </c>
      <c r="BJ178" s="17" t="s">
        <v>81</v>
      </c>
      <c r="BK178" s="224">
        <f>ROUND(I178*H178,2)</f>
        <v>0</v>
      </c>
      <c r="BL178" s="17" t="s">
        <v>115</v>
      </c>
      <c r="BM178" s="223" t="s">
        <v>1448</v>
      </c>
    </row>
    <row r="179" s="2" customFormat="1">
      <c r="A179" s="38"/>
      <c r="B179" s="39"/>
      <c r="C179" s="40"/>
      <c r="D179" s="225" t="s">
        <v>166</v>
      </c>
      <c r="E179" s="40"/>
      <c r="F179" s="226" t="s">
        <v>216</v>
      </c>
      <c r="G179" s="40"/>
      <c r="H179" s="40"/>
      <c r="I179" s="227"/>
      <c r="J179" s="40"/>
      <c r="K179" s="40"/>
      <c r="L179" s="44"/>
      <c r="M179" s="228"/>
      <c r="N179" s="229"/>
      <c r="O179" s="84"/>
      <c r="P179" s="84"/>
      <c r="Q179" s="84"/>
      <c r="R179" s="84"/>
      <c r="S179" s="84"/>
      <c r="T179" s="85"/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T179" s="17" t="s">
        <v>166</v>
      </c>
      <c r="AU179" s="17" t="s">
        <v>112</v>
      </c>
    </row>
    <row r="180" s="2" customFormat="1">
      <c r="A180" s="38"/>
      <c r="B180" s="39"/>
      <c r="C180" s="40"/>
      <c r="D180" s="230" t="s">
        <v>168</v>
      </c>
      <c r="E180" s="40"/>
      <c r="F180" s="231" t="s">
        <v>217</v>
      </c>
      <c r="G180" s="40"/>
      <c r="H180" s="40"/>
      <c r="I180" s="227"/>
      <c r="J180" s="40"/>
      <c r="K180" s="40"/>
      <c r="L180" s="44"/>
      <c r="M180" s="228"/>
      <c r="N180" s="229"/>
      <c r="O180" s="84"/>
      <c r="P180" s="84"/>
      <c r="Q180" s="84"/>
      <c r="R180" s="84"/>
      <c r="S180" s="84"/>
      <c r="T180" s="85"/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T180" s="17" t="s">
        <v>168</v>
      </c>
      <c r="AU180" s="17" t="s">
        <v>112</v>
      </c>
    </row>
    <row r="181" s="13" customFormat="1">
      <c r="A181" s="13"/>
      <c r="B181" s="232"/>
      <c r="C181" s="233"/>
      <c r="D181" s="225" t="s">
        <v>170</v>
      </c>
      <c r="E181" s="234" t="s">
        <v>19</v>
      </c>
      <c r="F181" s="235" t="s">
        <v>1449</v>
      </c>
      <c r="G181" s="233"/>
      <c r="H181" s="236">
        <v>15.6</v>
      </c>
      <c r="I181" s="237"/>
      <c r="J181" s="233"/>
      <c r="K181" s="233"/>
      <c r="L181" s="238"/>
      <c r="M181" s="239"/>
      <c r="N181" s="240"/>
      <c r="O181" s="240"/>
      <c r="P181" s="240"/>
      <c r="Q181" s="240"/>
      <c r="R181" s="240"/>
      <c r="S181" s="240"/>
      <c r="T181" s="241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242" t="s">
        <v>170</v>
      </c>
      <c r="AU181" s="242" t="s">
        <v>112</v>
      </c>
      <c r="AV181" s="13" t="s">
        <v>83</v>
      </c>
      <c r="AW181" s="13" t="s">
        <v>34</v>
      </c>
      <c r="AX181" s="13" t="s">
        <v>73</v>
      </c>
      <c r="AY181" s="242" t="s">
        <v>159</v>
      </c>
    </row>
    <row r="182" s="2" customFormat="1" ht="21.75" customHeight="1">
      <c r="A182" s="38"/>
      <c r="B182" s="39"/>
      <c r="C182" s="212" t="s">
        <v>289</v>
      </c>
      <c r="D182" s="212" t="s">
        <v>160</v>
      </c>
      <c r="E182" s="213" t="s">
        <v>220</v>
      </c>
      <c r="F182" s="214" t="s">
        <v>221</v>
      </c>
      <c r="G182" s="215" t="s">
        <v>174</v>
      </c>
      <c r="H182" s="216">
        <v>4</v>
      </c>
      <c r="I182" s="217"/>
      <c r="J182" s="218">
        <f>ROUND(I182*H182,2)</f>
        <v>0</v>
      </c>
      <c r="K182" s="214" t="s">
        <v>164</v>
      </c>
      <c r="L182" s="44"/>
      <c r="M182" s="219" t="s">
        <v>19</v>
      </c>
      <c r="N182" s="220" t="s">
        <v>44</v>
      </c>
      <c r="O182" s="84"/>
      <c r="P182" s="221">
        <f>O182*H182</f>
        <v>0</v>
      </c>
      <c r="Q182" s="221">
        <v>0</v>
      </c>
      <c r="R182" s="221">
        <f>Q182*H182</f>
        <v>0</v>
      </c>
      <c r="S182" s="221">
        <v>0</v>
      </c>
      <c r="T182" s="222">
        <f>S182*H182</f>
        <v>0</v>
      </c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R182" s="223" t="s">
        <v>115</v>
      </c>
      <c r="AT182" s="223" t="s">
        <v>160</v>
      </c>
      <c r="AU182" s="223" t="s">
        <v>112</v>
      </c>
      <c r="AY182" s="17" t="s">
        <v>159</v>
      </c>
      <c r="BE182" s="224">
        <f>IF(N182="základní",J182,0)</f>
        <v>0</v>
      </c>
      <c r="BF182" s="224">
        <f>IF(N182="snížená",J182,0)</f>
        <v>0</v>
      </c>
      <c r="BG182" s="224">
        <f>IF(N182="zákl. přenesená",J182,0)</f>
        <v>0</v>
      </c>
      <c r="BH182" s="224">
        <f>IF(N182="sníž. přenesená",J182,0)</f>
        <v>0</v>
      </c>
      <c r="BI182" s="224">
        <f>IF(N182="nulová",J182,0)</f>
        <v>0</v>
      </c>
      <c r="BJ182" s="17" t="s">
        <v>81</v>
      </c>
      <c r="BK182" s="224">
        <f>ROUND(I182*H182,2)</f>
        <v>0</v>
      </c>
      <c r="BL182" s="17" t="s">
        <v>115</v>
      </c>
      <c r="BM182" s="223" t="s">
        <v>1450</v>
      </c>
    </row>
    <row r="183" s="2" customFormat="1">
      <c r="A183" s="38"/>
      <c r="B183" s="39"/>
      <c r="C183" s="40"/>
      <c r="D183" s="225" t="s">
        <v>166</v>
      </c>
      <c r="E183" s="40"/>
      <c r="F183" s="226" t="s">
        <v>223</v>
      </c>
      <c r="G183" s="40"/>
      <c r="H183" s="40"/>
      <c r="I183" s="227"/>
      <c r="J183" s="40"/>
      <c r="K183" s="40"/>
      <c r="L183" s="44"/>
      <c r="M183" s="228"/>
      <c r="N183" s="229"/>
      <c r="O183" s="84"/>
      <c r="P183" s="84"/>
      <c r="Q183" s="84"/>
      <c r="R183" s="84"/>
      <c r="S183" s="84"/>
      <c r="T183" s="85"/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T183" s="17" t="s">
        <v>166</v>
      </c>
      <c r="AU183" s="17" t="s">
        <v>112</v>
      </c>
    </row>
    <row r="184" s="2" customFormat="1">
      <c r="A184" s="38"/>
      <c r="B184" s="39"/>
      <c r="C184" s="40"/>
      <c r="D184" s="230" t="s">
        <v>168</v>
      </c>
      <c r="E184" s="40"/>
      <c r="F184" s="231" t="s">
        <v>224</v>
      </c>
      <c r="G184" s="40"/>
      <c r="H184" s="40"/>
      <c r="I184" s="227"/>
      <c r="J184" s="40"/>
      <c r="K184" s="40"/>
      <c r="L184" s="44"/>
      <c r="M184" s="228"/>
      <c r="N184" s="229"/>
      <c r="O184" s="84"/>
      <c r="P184" s="84"/>
      <c r="Q184" s="84"/>
      <c r="R184" s="84"/>
      <c r="S184" s="84"/>
      <c r="T184" s="85"/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T184" s="17" t="s">
        <v>168</v>
      </c>
      <c r="AU184" s="17" t="s">
        <v>112</v>
      </c>
    </row>
    <row r="185" s="13" customFormat="1">
      <c r="A185" s="13"/>
      <c r="B185" s="232"/>
      <c r="C185" s="233"/>
      <c r="D185" s="225" t="s">
        <v>170</v>
      </c>
      <c r="E185" s="234" t="s">
        <v>19</v>
      </c>
      <c r="F185" s="235" t="s">
        <v>1451</v>
      </c>
      <c r="G185" s="233"/>
      <c r="H185" s="236">
        <v>4</v>
      </c>
      <c r="I185" s="237"/>
      <c r="J185" s="233"/>
      <c r="K185" s="233"/>
      <c r="L185" s="238"/>
      <c r="M185" s="239"/>
      <c r="N185" s="240"/>
      <c r="O185" s="240"/>
      <c r="P185" s="240"/>
      <c r="Q185" s="240"/>
      <c r="R185" s="240"/>
      <c r="S185" s="240"/>
      <c r="T185" s="241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242" t="s">
        <v>170</v>
      </c>
      <c r="AU185" s="242" t="s">
        <v>112</v>
      </c>
      <c r="AV185" s="13" t="s">
        <v>83</v>
      </c>
      <c r="AW185" s="13" t="s">
        <v>34</v>
      </c>
      <c r="AX185" s="13" t="s">
        <v>73</v>
      </c>
      <c r="AY185" s="242" t="s">
        <v>159</v>
      </c>
    </row>
    <row r="186" s="2" customFormat="1" ht="24.15" customHeight="1">
      <c r="A186" s="38"/>
      <c r="B186" s="39"/>
      <c r="C186" s="212" t="s">
        <v>310</v>
      </c>
      <c r="D186" s="212" t="s">
        <v>160</v>
      </c>
      <c r="E186" s="213" t="s">
        <v>226</v>
      </c>
      <c r="F186" s="214" t="s">
        <v>227</v>
      </c>
      <c r="G186" s="215" t="s">
        <v>174</v>
      </c>
      <c r="H186" s="216">
        <v>104</v>
      </c>
      <c r="I186" s="217"/>
      <c r="J186" s="218">
        <f>ROUND(I186*H186,2)</f>
        <v>0</v>
      </c>
      <c r="K186" s="214" t="s">
        <v>164</v>
      </c>
      <c r="L186" s="44"/>
      <c r="M186" s="219" t="s">
        <v>19</v>
      </c>
      <c r="N186" s="220" t="s">
        <v>44</v>
      </c>
      <c r="O186" s="84"/>
      <c r="P186" s="221">
        <f>O186*H186</f>
        <v>0</v>
      </c>
      <c r="Q186" s="221">
        <v>0</v>
      </c>
      <c r="R186" s="221">
        <f>Q186*H186</f>
        <v>0</v>
      </c>
      <c r="S186" s="221">
        <v>0</v>
      </c>
      <c r="T186" s="222">
        <f>S186*H186</f>
        <v>0</v>
      </c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R186" s="223" t="s">
        <v>115</v>
      </c>
      <c r="AT186" s="223" t="s">
        <v>160</v>
      </c>
      <c r="AU186" s="223" t="s">
        <v>112</v>
      </c>
      <c r="AY186" s="17" t="s">
        <v>159</v>
      </c>
      <c r="BE186" s="224">
        <f>IF(N186="základní",J186,0)</f>
        <v>0</v>
      </c>
      <c r="BF186" s="224">
        <f>IF(N186="snížená",J186,0)</f>
        <v>0</v>
      </c>
      <c r="BG186" s="224">
        <f>IF(N186="zákl. přenesená",J186,0)</f>
        <v>0</v>
      </c>
      <c r="BH186" s="224">
        <f>IF(N186="sníž. přenesená",J186,0)</f>
        <v>0</v>
      </c>
      <c r="BI186" s="224">
        <f>IF(N186="nulová",J186,0)</f>
        <v>0</v>
      </c>
      <c r="BJ186" s="17" t="s">
        <v>81</v>
      </c>
      <c r="BK186" s="224">
        <f>ROUND(I186*H186,2)</f>
        <v>0</v>
      </c>
      <c r="BL186" s="17" t="s">
        <v>115</v>
      </c>
      <c r="BM186" s="223" t="s">
        <v>1452</v>
      </c>
    </row>
    <row r="187" s="2" customFormat="1">
      <c r="A187" s="38"/>
      <c r="B187" s="39"/>
      <c r="C187" s="40"/>
      <c r="D187" s="225" t="s">
        <v>166</v>
      </c>
      <c r="E187" s="40"/>
      <c r="F187" s="226" t="s">
        <v>229</v>
      </c>
      <c r="G187" s="40"/>
      <c r="H187" s="40"/>
      <c r="I187" s="227"/>
      <c r="J187" s="40"/>
      <c r="K187" s="40"/>
      <c r="L187" s="44"/>
      <c r="M187" s="228"/>
      <c r="N187" s="229"/>
      <c r="O187" s="84"/>
      <c r="P187" s="84"/>
      <c r="Q187" s="84"/>
      <c r="R187" s="84"/>
      <c r="S187" s="84"/>
      <c r="T187" s="85"/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T187" s="17" t="s">
        <v>166</v>
      </c>
      <c r="AU187" s="17" t="s">
        <v>112</v>
      </c>
    </row>
    <row r="188" s="2" customFormat="1">
      <c r="A188" s="38"/>
      <c r="B188" s="39"/>
      <c r="C188" s="40"/>
      <c r="D188" s="230" t="s">
        <v>168</v>
      </c>
      <c r="E188" s="40"/>
      <c r="F188" s="231" t="s">
        <v>230</v>
      </c>
      <c r="G188" s="40"/>
      <c r="H188" s="40"/>
      <c r="I188" s="227"/>
      <c r="J188" s="40"/>
      <c r="K188" s="40"/>
      <c r="L188" s="44"/>
      <c r="M188" s="228"/>
      <c r="N188" s="229"/>
      <c r="O188" s="84"/>
      <c r="P188" s="84"/>
      <c r="Q188" s="84"/>
      <c r="R188" s="84"/>
      <c r="S188" s="84"/>
      <c r="T188" s="85"/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T188" s="17" t="s">
        <v>168</v>
      </c>
      <c r="AU188" s="17" t="s">
        <v>112</v>
      </c>
    </row>
    <row r="189" s="13" customFormat="1">
      <c r="A189" s="13"/>
      <c r="B189" s="232"/>
      <c r="C189" s="233"/>
      <c r="D189" s="225" t="s">
        <v>170</v>
      </c>
      <c r="E189" s="234" t="s">
        <v>19</v>
      </c>
      <c r="F189" s="235" t="s">
        <v>1453</v>
      </c>
      <c r="G189" s="233"/>
      <c r="H189" s="236">
        <v>104</v>
      </c>
      <c r="I189" s="237"/>
      <c r="J189" s="233"/>
      <c r="K189" s="233"/>
      <c r="L189" s="238"/>
      <c r="M189" s="239"/>
      <c r="N189" s="240"/>
      <c r="O189" s="240"/>
      <c r="P189" s="240"/>
      <c r="Q189" s="240"/>
      <c r="R189" s="240"/>
      <c r="S189" s="240"/>
      <c r="T189" s="241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242" t="s">
        <v>170</v>
      </c>
      <c r="AU189" s="242" t="s">
        <v>112</v>
      </c>
      <c r="AV189" s="13" t="s">
        <v>83</v>
      </c>
      <c r="AW189" s="13" t="s">
        <v>34</v>
      </c>
      <c r="AX189" s="13" t="s">
        <v>73</v>
      </c>
      <c r="AY189" s="242" t="s">
        <v>159</v>
      </c>
    </row>
    <row r="190" s="2" customFormat="1" ht="16.5" customHeight="1">
      <c r="A190" s="38"/>
      <c r="B190" s="39"/>
      <c r="C190" s="212" t="s">
        <v>316</v>
      </c>
      <c r="D190" s="212" t="s">
        <v>160</v>
      </c>
      <c r="E190" s="213" t="s">
        <v>233</v>
      </c>
      <c r="F190" s="214" t="s">
        <v>234</v>
      </c>
      <c r="G190" s="215" t="s">
        <v>174</v>
      </c>
      <c r="H190" s="216">
        <v>4.5999999999999996</v>
      </c>
      <c r="I190" s="217"/>
      <c r="J190" s="218">
        <f>ROUND(I190*H190,2)</f>
        <v>0</v>
      </c>
      <c r="K190" s="214" t="s">
        <v>164</v>
      </c>
      <c r="L190" s="44"/>
      <c r="M190" s="219" t="s">
        <v>19</v>
      </c>
      <c r="N190" s="220" t="s">
        <v>44</v>
      </c>
      <c r="O190" s="84"/>
      <c r="P190" s="221">
        <f>O190*H190</f>
        <v>0</v>
      </c>
      <c r="Q190" s="221">
        <v>0</v>
      </c>
      <c r="R190" s="221">
        <f>Q190*H190</f>
        <v>0</v>
      </c>
      <c r="S190" s="221">
        <v>0</v>
      </c>
      <c r="T190" s="222">
        <f>S190*H190</f>
        <v>0</v>
      </c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R190" s="223" t="s">
        <v>115</v>
      </c>
      <c r="AT190" s="223" t="s">
        <v>160</v>
      </c>
      <c r="AU190" s="223" t="s">
        <v>112</v>
      </c>
      <c r="AY190" s="17" t="s">
        <v>159</v>
      </c>
      <c r="BE190" s="224">
        <f>IF(N190="základní",J190,0)</f>
        <v>0</v>
      </c>
      <c r="BF190" s="224">
        <f>IF(N190="snížená",J190,0)</f>
        <v>0</v>
      </c>
      <c r="BG190" s="224">
        <f>IF(N190="zákl. přenesená",J190,0)</f>
        <v>0</v>
      </c>
      <c r="BH190" s="224">
        <f>IF(N190="sníž. přenesená",J190,0)</f>
        <v>0</v>
      </c>
      <c r="BI190" s="224">
        <f>IF(N190="nulová",J190,0)</f>
        <v>0</v>
      </c>
      <c r="BJ190" s="17" t="s">
        <v>81</v>
      </c>
      <c r="BK190" s="224">
        <f>ROUND(I190*H190,2)</f>
        <v>0</v>
      </c>
      <c r="BL190" s="17" t="s">
        <v>115</v>
      </c>
      <c r="BM190" s="223" t="s">
        <v>1454</v>
      </c>
    </row>
    <row r="191" s="2" customFormat="1">
      <c r="A191" s="38"/>
      <c r="B191" s="39"/>
      <c r="C191" s="40"/>
      <c r="D191" s="225" t="s">
        <v>166</v>
      </c>
      <c r="E191" s="40"/>
      <c r="F191" s="226" t="s">
        <v>236</v>
      </c>
      <c r="G191" s="40"/>
      <c r="H191" s="40"/>
      <c r="I191" s="227"/>
      <c r="J191" s="40"/>
      <c r="K191" s="40"/>
      <c r="L191" s="44"/>
      <c r="M191" s="228"/>
      <c r="N191" s="229"/>
      <c r="O191" s="84"/>
      <c r="P191" s="84"/>
      <c r="Q191" s="84"/>
      <c r="R191" s="84"/>
      <c r="S191" s="84"/>
      <c r="T191" s="85"/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T191" s="17" t="s">
        <v>166</v>
      </c>
      <c r="AU191" s="17" t="s">
        <v>112</v>
      </c>
    </row>
    <row r="192" s="2" customFormat="1">
      <c r="A192" s="38"/>
      <c r="B192" s="39"/>
      <c r="C192" s="40"/>
      <c r="D192" s="230" t="s">
        <v>168</v>
      </c>
      <c r="E192" s="40"/>
      <c r="F192" s="231" t="s">
        <v>237</v>
      </c>
      <c r="G192" s="40"/>
      <c r="H192" s="40"/>
      <c r="I192" s="227"/>
      <c r="J192" s="40"/>
      <c r="K192" s="40"/>
      <c r="L192" s="44"/>
      <c r="M192" s="228"/>
      <c r="N192" s="229"/>
      <c r="O192" s="84"/>
      <c r="P192" s="84"/>
      <c r="Q192" s="84"/>
      <c r="R192" s="84"/>
      <c r="S192" s="84"/>
      <c r="T192" s="85"/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T192" s="17" t="s">
        <v>168</v>
      </c>
      <c r="AU192" s="17" t="s">
        <v>112</v>
      </c>
    </row>
    <row r="193" s="13" customFormat="1">
      <c r="A193" s="13"/>
      <c r="B193" s="232"/>
      <c r="C193" s="233"/>
      <c r="D193" s="225" t="s">
        <v>170</v>
      </c>
      <c r="E193" s="234" t="s">
        <v>19</v>
      </c>
      <c r="F193" s="235" t="s">
        <v>1455</v>
      </c>
      <c r="G193" s="233"/>
      <c r="H193" s="236">
        <v>4.5999999999999996</v>
      </c>
      <c r="I193" s="237"/>
      <c r="J193" s="233"/>
      <c r="K193" s="233"/>
      <c r="L193" s="238"/>
      <c r="M193" s="239"/>
      <c r="N193" s="240"/>
      <c r="O193" s="240"/>
      <c r="P193" s="240"/>
      <c r="Q193" s="240"/>
      <c r="R193" s="240"/>
      <c r="S193" s="240"/>
      <c r="T193" s="241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T193" s="242" t="s">
        <v>170</v>
      </c>
      <c r="AU193" s="242" t="s">
        <v>112</v>
      </c>
      <c r="AV193" s="13" t="s">
        <v>83</v>
      </c>
      <c r="AW193" s="13" t="s">
        <v>34</v>
      </c>
      <c r="AX193" s="13" t="s">
        <v>73</v>
      </c>
      <c r="AY193" s="242" t="s">
        <v>159</v>
      </c>
    </row>
    <row r="194" s="2" customFormat="1" ht="16.5" customHeight="1">
      <c r="A194" s="38"/>
      <c r="B194" s="39"/>
      <c r="C194" s="212" t="s">
        <v>7</v>
      </c>
      <c r="D194" s="212" t="s">
        <v>160</v>
      </c>
      <c r="E194" s="213" t="s">
        <v>240</v>
      </c>
      <c r="F194" s="214" t="s">
        <v>241</v>
      </c>
      <c r="G194" s="215" t="s">
        <v>242</v>
      </c>
      <c r="H194" s="216">
        <v>5.5199999999999996</v>
      </c>
      <c r="I194" s="217"/>
      <c r="J194" s="218">
        <f>ROUND(I194*H194,2)</f>
        <v>0</v>
      </c>
      <c r="K194" s="214" t="s">
        <v>164</v>
      </c>
      <c r="L194" s="44"/>
      <c r="M194" s="219" t="s">
        <v>19</v>
      </c>
      <c r="N194" s="220" t="s">
        <v>44</v>
      </c>
      <c r="O194" s="84"/>
      <c r="P194" s="221">
        <f>O194*H194</f>
        <v>0</v>
      </c>
      <c r="Q194" s="221">
        <v>0</v>
      </c>
      <c r="R194" s="221">
        <f>Q194*H194</f>
        <v>0</v>
      </c>
      <c r="S194" s="221">
        <v>0</v>
      </c>
      <c r="T194" s="222">
        <f>S194*H194</f>
        <v>0</v>
      </c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R194" s="223" t="s">
        <v>115</v>
      </c>
      <c r="AT194" s="223" t="s">
        <v>160</v>
      </c>
      <c r="AU194" s="223" t="s">
        <v>112</v>
      </c>
      <c r="AY194" s="17" t="s">
        <v>159</v>
      </c>
      <c r="BE194" s="224">
        <f>IF(N194="základní",J194,0)</f>
        <v>0</v>
      </c>
      <c r="BF194" s="224">
        <f>IF(N194="snížená",J194,0)</f>
        <v>0</v>
      </c>
      <c r="BG194" s="224">
        <f>IF(N194="zákl. přenesená",J194,0)</f>
        <v>0</v>
      </c>
      <c r="BH194" s="224">
        <f>IF(N194="sníž. přenesená",J194,0)</f>
        <v>0</v>
      </c>
      <c r="BI194" s="224">
        <f>IF(N194="nulová",J194,0)</f>
        <v>0</v>
      </c>
      <c r="BJ194" s="17" t="s">
        <v>81</v>
      </c>
      <c r="BK194" s="224">
        <f>ROUND(I194*H194,2)</f>
        <v>0</v>
      </c>
      <c r="BL194" s="17" t="s">
        <v>115</v>
      </c>
      <c r="BM194" s="223" t="s">
        <v>1456</v>
      </c>
    </row>
    <row r="195" s="2" customFormat="1">
      <c r="A195" s="38"/>
      <c r="B195" s="39"/>
      <c r="C195" s="40"/>
      <c r="D195" s="225" t="s">
        <v>166</v>
      </c>
      <c r="E195" s="40"/>
      <c r="F195" s="226" t="s">
        <v>244</v>
      </c>
      <c r="G195" s="40"/>
      <c r="H195" s="40"/>
      <c r="I195" s="227"/>
      <c r="J195" s="40"/>
      <c r="K195" s="40"/>
      <c r="L195" s="44"/>
      <c r="M195" s="228"/>
      <c r="N195" s="229"/>
      <c r="O195" s="84"/>
      <c r="P195" s="84"/>
      <c r="Q195" s="84"/>
      <c r="R195" s="84"/>
      <c r="S195" s="84"/>
      <c r="T195" s="85"/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T195" s="17" t="s">
        <v>166</v>
      </c>
      <c r="AU195" s="17" t="s">
        <v>112</v>
      </c>
    </row>
    <row r="196" s="2" customFormat="1">
      <c r="A196" s="38"/>
      <c r="B196" s="39"/>
      <c r="C196" s="40"/>
      <c r="D196" s="230" t="s">
        <v>168</v>
      </c>
      <c r="E196" s="40"/>
      <c r="F196" s="231" t="s">
        <v>245</v>
      </c>
      <c r="G196" s="40"/>
      <c r="H196" s="40"/>
      <c r="I196" s="227"/>
      <c r="J196" s="40"/>
      <c r="K196" s="40"/>
      <c r="L196" s="44"/>
      <c r="M196" s="228"/>
      <c r="N196" s="229"/>
      <c r="O196" s="84"/>
      <c r="P196" s="84"/>
      <c r="Q196" s="84"/>
      <c r="R196" s="84"/>
      <c r="S196" s="84"/>
      <c r="T196" s="85"/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T196" s="17" t="s">
        <v>168</v>
      </c>
      <c r="AU196" s="17" t="s">
        <v>112</v>
      </c>
    </row>
    <row r="197" s="13" customFormat="1">
      <c r="A197" s="13"/>
      <c r="B197" s="232"/>
      <c r="C197" s="233"/>
      <c r="D197" s="225" t="s">
        <v>170</v>
      </c>
      <c r="E197" s="234" t="s">
        <v>19</v>
      </c>
      <c r="F197" s="235" t="s">
        <v>1457</v>
      </c>
      <c r="G197" s="233"/>
      <c r="H197" s="236">
        <v>5.5199999999999996</v>
      </c>
      <c r="I197" s="237"/>
      <c r="J197" s="233"/>
      <c r="K197" s="233"/>
      <c r="L197" s="238"/>
      <c r="M197" s="239"/>
      <c r="N197" s="240"/>
      <c r="O197" s="240"/>
      <c r="P197" s="240"/>
      <c r="Q197" s="240"/>
      <c r="R197" s="240"/>
      <c r="S197" s="240"/>
      <c r="T197" s="241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242" t="s">
        <v>170</v>
      </c>
      <c r="AU197" s="242" t="s">
        <v>112</v>
      </c>
      <c r="AV197" s="13" t="s">
        <v>83</v>
      </c>
      <c r="AW197" s="13" t="s">
        <v>34</v>
      </c>
      <c r="AX197" s="13" t="s">
        <v>73</v>
      </c>
      <c r="AY197" s="242" t="s">
        <v>159</v>
      </c>
    </row>
    <row r="198" s="12" customFormat="1" ht="20.88" customHeight="1">
      <c r="A198" s="12"/>
      <c r="B198" s="196"/>
      <c r="C198" s="197"/>
      <c r="D198" s="198" t="s">
        <v>72</v>
      </c>
      <c r="E198" s="210" t="s">
        <v>1458</v>
      </c>
      <c r="F198" s="210" t="s">
        <v>1459</v>
      </c>
      <c r="G198" s="197"/>
      <c r="H198" s="197"/>
      <c r="I198" s="200"/>
      <c r="J198" s="211">
        <f>BK198</f>
        <v>0</v>
      </c>
      <c r="K198" s="197"/>
      <c r="L198" s="202"/>
      <c r="M198" s="203"/>
      <c r="N198" s="204"/>
      <c r="O198" s="204"/>
      <c r="P198" s="205">
        <f>SUM(P199:P248)</f>
        <v>0</v>
      </c>
      <c r="Q198" s="204"/>
      <c r="R198" s="205">
        <f>SUM(R199:R248)</f>
        <v>0</v>
      </c>
      <c r="S198" s="204"/>
      <c r="T198" s="206">
        <f>SUM(T199:T248)</f>
        <v>0</v>
      </c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R198" s="207" t="s">
        <v>81</v>
      </c>
      <c r="AT198" s="208" t="s">
        <v>72</v>
      </c>
      <c r="AU198" s="208" t="s">
        <v>83</v>
      </c>
      <c r="AY198" s="207" t="s">
        <v>159</v>
      </c>
      <c r="BK198" s="209">
        <f>SUM(BK199:BK248)</f>
        <v>0</v>
      </c>
    </row>
    <row r="199" s="2" customFormat="1" ht="16.5" customHeight="1">
      <c r="A199" s="38"/>
      <c r="B199" s="39"/>
      <c r="C199" s="212" t="s">
        <v>341</v>
      </c>
      <c r="D199" s="212" t="s">
        <v>160</v>
      </c>
      <c r="E199" s="213" t="s">
        <v>376</v>
      </c>
      <c r="F199" s="214" t="s">
        <v>377</v>
      </c>
      <c r="G199" s="215" t="s">
        <v>163</v>
      </c>
      <c r="H199" s="216">
        <v>6.2999999999999998</v>
      </c>
      <c r="I199" s="217"/>
      <c r="J199" s="218">
        <f>ROUND(I199*H199,2)</f>
        <v>0</v>
      </c>
      <c r="K199" s="214" t="s">
        <v>164</v>
      </c>
      <c r="L199" s="44"/>
      <c r="M199" s="219" t="s">
        <v>19</v>
      </c>
      <c r="N199" s="220" t="s">
        <v>44</v>
      </c>
      <c r="O199" s="84"/>
      <c r="P199" s="221">
        <f>O199*H199</f>
        <v>0</v>
      </c>
      <c r="Q199" s="221">
        <v>0</v>
      </c>
      <c r="R199" s="221">
        <f>Q199*H199</f>
        <v>0</v>
      </c>
      <c r="S199" s="221">
        <v>0</v>
      </c>
      <c r="T199" s="222">
        <f>S199*H199</f>
        <v>0</v>
      </c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R199" s="223" t="s">
        <v>115</v>
      </c>
      <c r="AT199" s="223" t="s">
        <v>160</v>
      </c>
      <c r="AU199" s="223" t="s">
        <v>112</v>
      </c>
      <c r="AY199" s="17" t="s">
        <v>159</v>
      </c>
      <c r="BE199" s="224">
        <f>IF(N199="základní",J199,0)</f>
        <v>0</v>
      </c>
      <c r="BF199" s="224">
        <f>IF(N199="snížená",J199,0)</f>
        <v>0</v>
      </c>
      <c r="BG199" s="224">
        <f>IF(N199="zákl. přenesená",J199,0)</f>
        <v>0</v>
      </c>
      <c r="BH199" s="224">
        <f>IF(N199="sníž. přenesená",J199,0)</f>
        <v>0</v>
      </c>
      <c r="BI199" s="224">
        <f>IF(N199="nulová",J199,0)</f>
        <v>0</v>
      </c>
      <c r="BJ199" s="17" t="s">
        <v>81</v>
      </c>
      <c r="BK199" s="224">
        <f>ROUND(I199*H199,2)</f>
        <v>0</v>
      </c>
      <c r="BL199" s="17" t="s">
        <v>115</v>
      </c>
      <c r="BM199" s="223" t="s">
        <v>1460</v>
      </c>
    </row>
    <row r="200" s="2" customFormat="1">
      <c r="A200" s="38"/>
      <c r="B200" s="39"/>
      <c r="C200" s="40"/>
      <c r="D200" s="225" t="s">
        <v>166</v>
      </c>
      <c r="E200" s="40"/>
      <c r="F200" s="226" t="s">
        <v>379</v>
      </c>
      <c r="G200" s="40"/>
      <c r="H200" s="40"/>
      <c r="I200" s="227"/>
      <c r="J200" s="40"/>
      <c r="K200" s="40"/>
      <c r="L200" s="44"/>
      <c r="M200" s="228"/>
      <c r="N200" s="229"/>
      <c r="O200" s="84"/>
      <c r="P200" s="84"/>
      <c r="Q200" s="84"/>
      <c r="R200" s="84"/>
      <c r="S200" s="84"/>
      <c r="T200" s="85"/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T200" s="17" t="s">
        <v>166</v>
      </c>
      <c r="AU200" s="17" t="s">
        <v>112</v>
      </c>
    </row>
    <row r="201" s="2" customFormat="1">
      <c r="A201" s="38"/>
      <c r="B201" s="39"/>
      <c r="C201" s="40"/>
      <c r="D201" s="230" t="s">
        <v>168</v>
      </c>
      <c r="E201" s="40"/>
      <c r="F201" s="231" t="s">
        <v>380</v>
      </c>
      <c r="G201" s="40"/>
      <c r="H201" s="40"/>
      <c r="I201" s="227"/>
      <c r="J201" s="40"/>
      <c r="K201" s="40"/>
      <c r="L201" s="44"/>
      <c r="M201" s="228"/>
      <c r="N201" s="229"/>
      <c r="O201" s="84"/>
      <c r="P201" s="84"/>
      <c r="Q201" s="84"/>
      <c r="R201" s="84"/>
      <c r="S201" s="84"/>
      <c r="T201" s="85"/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T201" s="17" t="s">
        <v>168</v>
      </c>
      <c r="AU201" s="17" t="s">
        <v>112</v>
      </c>
    </row>
    <row r="202" s="13" customFormat="1">
      <c r="A202" s="13"/>
      <c r="B202" s="232"/>
      <c r="C202" s="233"/>
      <c r="D202" s="225" t="s">
        <v>170</v>
      </c>
      <c r="E202" s="234" t="s">
        <v>19</v>
      </c>
      <c r="F202" s="235" t="s">
        <v>1461</v>
      </c>
      <c r="G202" s="233"/>
      <c r="H202" s="236">
        <v>6.2999999999999998</v>
      </c>
      <c r="I202" s="237"/>
      <c r="J202" s="233"/>
      <c r="K202" s="233"/>
      <c r="L202" s="238"/>
      <c r="M202" s="239"/>
      <c r="N202" s="240"/>
      <c r="O202" s="240"/>
      <c r="P202" s="240"/>
      <c r="Q202" s="240"/>
      <c r="R202" s="240"/>
      <c r="S202" s="240"/>
      <c r="T202" s="241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242" t="s">
        <v>170</v>
      </c>
      <c r="AU202" s="242" t="s">
        <v>112</v>
      </c>
      <c r="AV202" s="13" t="s">
        <v>83</v>
      </c>
      <c r="AW202" s="13" t="s">
        <v>34</v>
      </c>
      <c r="AX202" s="13" t="s">
        <v>73</v>
      </c>
      <c r="AY202" s="242" t="s">
        <v>159</v>
      </c>
    </row>
    <row r="203" s="2" customFormat="1" ht="16.5" customHeight="1">
      <c r="A203" s="38"/>
      <c r="B203" s="39"/>
      <c r="C203" s="212" t="s">
        <v>1113</v>
      </c>
      <c r="D203" s="212" t="s">
        <v>160</v>
      </c>
      <c r="E203" s="213" t="s">
        <v>1462</v>
      </c>
      <c r="F203" s="214" t="s">
        <v>1463</v>
      </c>
      <c r="G203" s="215" t="s">
        <v>174</v>
      </c>
      <c r="H203" s="216">
        <v>0.63</v>
      </c>
      <c r="I203" s="217"/>
      <c r="J203" s="218">
        <f>ROUND(I203*H203,2)</f>
        <v>0</v>
      </c>
      <c r="K203" s="214" t="s">
        <v>1464</v>
      </c>
      <c r="L203" s="44"/>
      <c r="M203" s="219" t="s">
        <v>19</v>
      </c>
      <c r="N203" s="220" t="s">
        <v>44</v>
      </c>
      <c r="O203" s="84"/>
      <c r="P203" s="221">
        <f>O203*H203</f>
        <v>0</v>
      </c>
      <c r="Q203" s="221">
        <v>0</v>
      </c>
      <c r="R203" s="221">
        <f>Q203*H203</f>
        <v>0</v>
      </c>
      <c r="S203" s="221">
        <v>0</v>
      </c>
      <c r="T203" s="222">
        <f>S203*H203</f>
        <v>0</v>
      </c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R203" s="223" t="s">
        <v>115</v>
      </c>
      <c r="AT203" s="223" t="s">
        <v>160</v>
      </c>
      <c r="AU203" s="223" t="s">
        <v>112</v>
      </c>
      <c r="AY203" s="17" t="s">
        <v>159</v>
      </c>
      <c r="BE203" s="224">
        <f>IF(N203="základní",J203,0)</f>
        <v>0</v>
      </c>
      <c r="BF203" s="224">
        <f>IF(N203="snížená",J203,0)</f>
        <v>0</v>
      </c>
      <c r="BG203" s="224">
        <f>IF(N203="zákl. přenesená",J203,0)</f>
        <v>0</v>
      </c>
      <c r="BH203" s="224">
        <f>IF(N203="sníž. přenesená",J203,0)</f>
        <v>0</v>
      </c>
      <c r="BI203" s="224">
        <f>IF(N203="nulová",J203,0)</f>
        <v>0</v>
      </c>
      <c r="BJ203" s="17" t="s">
        <v>81</v>
      </c>
      <c r="BK203" s="224">
        <f>ROUND(I203*H203,2)</f>
        <v>0</v>
      </c>
      <c r="BL203" s="17" t="s">
        <v>115</v>
      </c>
      <c r="BM203" s="223" t="s">
        <v>1465</v>
      </c>
    </row>
    <row r="204" s="2" customFormat="1">
      <c r="A204" s="38"/>
      <c r="B204" s="39"/>
      <c r="C204" s="40"/>
      <c r="D204" s="225" t="s">
        <v>166</v>
      </c>
      <c r="E204" s="40"/>
      <c r="F204" s="226" t="s">
        <v>1466</v>
      </c>
      <c r="G204" s="40"/>
      <c r="H204" s="40"/>
      <c r="I204" s="227"/>
      <c r="J204" s="40"/>
      <c r="K204" s="40"/>
      <c r="L204" s="44"/>
      <c r="M204" s="228"/>
      <c r="N204" s="229"/>
      <c r="O204" s="84"/>
      <c r="P204" s="84"/>
      <c r="Q204" s="84"/>
      <c r="R204" s="84"/>
      <c r="S204" s="84"/>
      <c r="T204" s="85"/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T204" s="17" t="s">
        <v>166</v>
      </c>
      <c r="AU204" s="17" t="s">
        <v>112</v>
      </c>
    </row>
    <row r="205" s="2" customFormat="1">
      <c r="A205" s="38"/>
      <c r="B205" s="39"/>
      <c r="C205" s="40"/>
      <c r="D205" s="230" t="s">
        <v>168</v>
      </c>
      <c r="E205" s="40"/>
      <c r="F205" s="231" t="s">
        <v>1467</v>
      </c>
      <c r="G205" s="40"/>
      <c r="H205" s="40"/>
      <c r="I205" s="227"/>
      <c r="J205" s="40"/>
      <c r="K205" s="40"/>
      <c r="L205" s="44"/>
      <c r="M205" s="228"/>
      <c r="N205" s="229"/>
      <c r="O205" s="84"/>
      <c r="P205" s="84"/>
      <c r="Q205" s="84"/>
      <c r="R205" s="84"/>
      <c r="S205" s="84"/>
      <c r="T205" s="85"/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T205" s="17" t="s">
        <v>168</v>
      </c>
      <c r="AU205" s="17" t="s">
        <v>112</v>
      </c>
    </row>
    <row r="206" s="13" customFormat="1">
      <c r="A206" s="13"/>
      <c r="B206" s="232"/>
      <c r="C206" s="233"/>
      <c r="D206" s="225" t="s">
        <v>170</v>
      </c>
      <c r="E206" s="234" t="s">
        <v>19</v>
      </c>
      <c r="F206" s="235" t="s">
        <v>1468</v>
      </c>
      <c r="G206" s="233"/>
      <c r="H206" s="236">
        <v>0.63</v>
      </c>
      <c r="I206" s="237"/>
      <c r="J206" s="233"/>
      <c r="K206" s="233"/>
      <c r="L206" s="238"/>
      <c r="M206" s="239"/>
      <c r="N206" s="240"/>
      <c r="O206" s="240"/>
      <c r="P206" s="240"/>
      <c r="Q206" s="240"/>
      <c r="R206" s="240"/>
      <c r="S206" s="240"/>
      <c r="T206" s="241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T206" s="242" t="s">
        <v>170</v>
      </c>
      <c r="AU206" s="242" t="s">
        <v>112</v>
      </c>
      <c r="AV206" s="13" t="s">
        <v>83</v>
      </c>
      <c r="AW206" s="13" t="s">
        <v>34</v>
      </c>
      <c r="AX206" s="13" t="s">
        <v>73</v>
      </c>
      <c r="AY206" s="242" t="s">
        <v>159</v>
      </c>
    </row>
    <row r="207" s="2" customFormat="1" ht="24.15" customHeight="1">
      <c r="A207" s="38"/>
      <c r="B207" s="39"/>
      <c r="C207" s="212" t="s">
        <v>821</v>
      </c>
      <c r="D207" s="212" t="s">
        <v>160</v>
      </c>
      <c r="E207" s="213" t="s">
        <v>1469</v>
      </c>
      <c r="F207" s="214" t="s">
        <v>1470</v>
      </c>
      <c r="G207" s="215" t="s">
        <v>174</v>
      </c>
      <c r="H207" s="216">
        <v>4.4100000000000001</v>
      </c>
      <c r="I207" s="217"/>
      <c r="J207" s="218">
        <f>ROUND(I207*H207,2)</f>
        <v>0</v>
      </c>
      <c r="K207" s="214" t="s">
        <v>164</v>
      </c>
      <c r="L207" s="44"/>
      <c r="M207" s="219" t="s">
        <v>19</v>
      </c>
      <c r="N207" s="220" t="s">
        <v>44</v>
      </c>
      <c r="O207" s="84"/>
      <c r="P207" s="221">
        <f>O207*H207</f>
        <v>0</v>
      </c>
      <c r="Q207" s="221">
        <v>0</v>
      </c>
      <c r="R207" s="221">
        <f>Q207*H207</f>
        <v>0</v>
      </c>
      <c r="S207" s="221">
        <v>0</v>
      </c>
      <c r="T207" s="222">
        <f>S207*H207</f>
        <v>0</v>
      </c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R207" s="223" t="s">
        <v>115</v>
      </c>
      <c r="AT207" s="223" t="s">
        <v>160</v>
      </c>
      <c r="AU207" s="223" t="s">
        <v>112</v>
      </c>
      <c r="AY207" s="17" t="s">
        <v>159</v>
      </c>
      <c r="BE207" s="224">
        <f>IF(N207="základní",J207,0)</f>
        <v>0</v>
      </c>
      <c r="BF207" s="224">
        <f>IF(N207="snížená",J207,0)</f>
        <v>0</v>
      </c>
      <c r="BG207" s="224">
        <f>IF(N207="zákl. přenesená",J207,0)</f>
        <v>0</v>
      </c>
      <c r="BH207" s="224">
        <f>IF(N207="sníž. přenesená",J207,0)</f>
        <v>0</v>
      </c>
      <c r="BI207" s="224">
        <f>IF(N207="nulová",J207,0)</f>
        <v>0</v>
      </c>
      <c r="BJ207" s="17" t="s">
        <v>81</v>
      </c>
      <c r="BK207" s="224">
        <f>ROUND(I207*H207,2)</f>
        <v>0</v>
      </c>
      <c r="BL207" s="17" t="s">
        <v>115</v>
      </c>
      <c r="BM207" s="223" t="s">
        <v>1471</v>
      </c>
    </row>
    <row r="208" s="2" customFormat="1">
      <c r="A208" s="38"/>
      <c r="B208" s="39"/>
      <c r="C208" s="40"/>
      <c r="D208" s="225" t="s">
        <v>166</v>
      </c>
      <c r="E208" s="40"/>
      <c r="F208" s="226" t="s">
        <v>1472</v>
      </c>
      <c r="G208" s="40"/>
      <c r="H208" s="40"/>
      <c r="I208" s="227"/>
      <c r="J208" s="40"/>
      <c r="K208" s="40"/>
      <c r="L208" s="44"/>
      <c r="M208" s="228"/>
      <c r="N208" s="229"/>
      <c r="O208" s="84"/>
      <c r="P208" s="84"/>
      <c r="Q208" s="84"/>
      <c r="R208" s="84"/>
      <c r="S208" s="84"/>
      <c r="T208" s="85"/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T208" s="17" t="s">
        <v>166</v>
      </c>
      <c r="AU208" s="17" t="s">
        <v>112</v>
      </c>
    </row>
    <row r="209" s="2" customFormat="1">
      <c r="A209" s="38"/>
      <c r="B209" s="39"/>
      <c r="C209" s="40"/>
      <c r="D209" s="230" t="s">
        <v>168</v>
      </c>
      <c r="E209" s="40"/>
      <c r="F209" s="231" t="s">
        <v>1473</v>
      </c>
      <c r="G209" s="40"/>
      <c r="H209" s="40"/>
      <c r="I209" s="227"/>
      <c r="J209" s="40"/>
      <c r="K209" s="40"/>
      <c r="L209" s="44"/>
      <c r="M209" s="228"/>
      <c r="N209" s="229"/>
      <c r="O209" s="84"/>
      <c r="P209" s="84"/>
      <c r="Q209" s="84"/>
      <c r="R209" s="84"/>
      <c r="S209" s="84"/>
      <c r="T209" s="85"/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T209" s="17" t="s">
        <v>168</v>
      </c>
      <c r="AU209" s="17" t="s">
        <v>112</v>
      </c>
    </row>
    <row r="210" s="13" customFormat="1">
      <c r="A210" s="13"/>
      <c r="B210" s="232"/>
      <c r="C210" s="233"/>
      <c r="D210" s="225" t="s">
        <v>170</v>
      </c>
      <c r="E210" s="234" t="s">
        <v>19</v>
      </c>
      <c r="F210" s="235" t="s">
        <v>1474</v>
      </c>
      <c r="G210" s="233"/>
      <c r="H210" s="236">
        <v>4.4100000000000001</v>
      </c>
      <c r="I210" s="237"/>
      <c r="J210" s="233"/>
      <c r="K210" s="233"/>
      <c r="L210" s="238"/>
      <c r="M210" s="239"/>
      <c r="N210" s="240"/>
      <c r="O210" s="240"/>
      <c r="P210" s="240"/>
      <c r="Q210" s="240"/>
      <c r="R210" s="240"/>
      <c r="S210" s="240"/>
      <c r="T210" s="241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T210" s="242" t="s">
        <v>170</v>
      </c>
      <c r="AU210" s="242" t="s">
        <v>112</v>
      </c>
      <c r="AV210" s="13" t="s">
        <v>83</v>
      </c>
      <c r="AW210" s="13" t="s">
        <v>34</v>
      </c>
      <c r="AX210" s="13" t="s">
        <v>73</v>
      </c>
      <c r="AY210" s="242" t="s">
        <v>159</v>
      </c>
    </row>
    <row r="211" s="2" customFormat="1" ht="16.5" customHeight="1">
      <c r="A211" s="38"/>
      <c r="B211" s="39"/>
      <c r="C211" s="212" t="s">
        <v>1191</v>
      </c>
      <c r="D211" s="212" t="s">
        <v>160</v>
      </c>
      <c r="E211" s="213" t="s">
        <v>394</v>
      </c>
      <c r="F211" s="214" t="s">
        <v>395</v>
      </c>
      <c r="G211" s="215" t="s">
        <v>174</v>
      </c>
      <c r="H211" s="216">
        <v>5.04</v>
      </c>
      <c r="I211" s="217"/>
      <c r="J211" s="218">
        <f>ROUND(I211*H211,2)</f>
        <v>0</v>
      </c>
      <c r="K211" s="214" t="s">
        <v>164</v>
      </c>
      <c r="L211" s="44"/>
      <c r="M211" s="219" t="s">
        <v>19</v>
      </c>
      <c r="N211" s="220" t="s">
        <v>44</v>
      </c>
      <c r="O211" s="84"/>
      <c r="P211" s="221">
        <f>O211*H211</f>
        <v>0</v>
      </c>
      <c r="Q211" s="221">
        <v>0</v>
      </c>
      <c r="R211" s="221">
        <f>Q211*H211</f>
        <v>0</v>
      </c>
      <c r="S211" s="221">
        <v>0</v>
      </c>
      <c r="T211" s="222">
        <f>S211*H211</f>
        <v>0</v>
      </c>
      <c r="U211" s="38"/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R211" s="223" t="s">
        <v>115</v>
      </c>
      <c r="AT211" s="223" t="s">
        <v>160</v>
      </c>
      <c r="AU211" s="223" t="s">
        <v>112</v>
      </c>
      <c r="AY211" s="17" t="s">
        <v>159</v>
      </c>
      <c r="BE211" s="224">
        <f>IF(N211="základní",J211,0)</f>
        <v>0</v>
      </c>
      <c r="BF211" s="224">
        <f>IF(N211="snížená",J211,0)</f>
        <v>0</v>
      </c>
      <c r="BG211" s="224">
        <f>IF(N211="zákl. přenesená",J211,0)</f>
        <v>0</v>
      </c>
      <c r="BH211" s="224">
        <f>IF(N211="sníž. přenesená",J211,0)</f>
        <v>0</v>
      </c>
      <c r="BI211" s="224">
        <f>IF(N211="nulová",J211,0)</f>
        <v>0</v>
      </c>
      <c r="BJ211" s="17" t="s">
        <v>81</v>
      </c>
      <c r="BK211" s="224">
        <f>ROUND(I211*H211,2)</f>
        <v>0</v>
      </c>
      <c r="BL211" s="17" t="s">
        <v>115</v>
      </c>
      <c r="BM211" s="223" t="s">
        <v>1475</v>
      </c>
    </row>
    <row r="212" s="2" customFormat="1">
      <c r="A212" s="38"/>
      <c r="B212" s="39"/>
      <c r="C212" s="40"/>
      <c r="D212" s="225" t="s">
        <v>166</v>
      </c>
      <c r="E212" s="40"/>
      <c r="F212" s="226" t="s">
        <v>397</v>
      </c>
      <c r="G212" s="40"/>
      <c r="H212" s="40"/>
      <c r="I212" s="227"/>
      <c r="J212" s="40"/>
      <c r="K212" s="40"/>
      <c r="L212" s="44"/>
      <c r="M212" s="228"/>
      <c r="N212" s="229"/>
      <c r="O212" s="84"/>
      <c r="P212" s="84"/>
      <c r="Q212" s="84"/>
      <c r="R212" s="84"/>
      <c r="S212" s="84"/>
      <c r="T212" s="85"/>
      <c r="U212" s="38"/>
      <c r="V212" s="38"/>
      <c r="W212" s="38"/>
      <c r="X212" s="38"/>
      <c r="Y212" s="38"/>
      <c r="Z212" s="38"/>
      <c r="AA212" s="38"/>
      <c r="AB212" s="38"/>
      <c r="AC212" s="38"/>
      <c r="AD212" s="38"/>
      <c r="AE212" s="38"/>
      <c r="AT212" s="17" t="s">
        <v>166</v>
      </c>
      <c r="AU212" s="17" t="s">
        <v>112</v>
      </c>
    </row>
    <row r="213" s="2" customFormat="1">
      <c r="A213" s="38"/>
      <c r="B213" s="39"/>
      <c r="C213" s="40"/>
      <c r="D213" s="230" t="s">
        <v>168</v>
      </c>
      <c r="E213" s="40"/>
      <c r="F213" s="231" t="s">
        <v>398</v>
      </c>
      <c r="G213" s="40"/>
      <c r="H213" s="40"/>
      <c r="I213" s="227"/>
      <c r="J213" s="40"/>
      <c r="K213" s="40"/>
      <c r="L213" s="44"/>
      <c r="M213" s="228"/>
      <c r="N213" s="229"/>
      <c r="O213" s="84"/>
      <c r="P213" s="84"/>
      <c r="Q213" s="84"/>
      <c r="R213" s="84"/>
      <c r="S213" s="84"/>
      <c r="T213" s="85"/>
      <c r="U213" s="38"/>
      <c r="V213" s="38"/>
      <c r="W213" s="38"/>
      <c r="X213" s="38"/>
      <c r="Y213" s="38"/>
      <c r="Z213" s="38"/>
      <c r="AA213" s="38"/>
      <c r="AB213" s="38"/>
      <c r="AC213" s="38"/>
      <c r="AD213" s="38"/>
      <c r="AE213" s="38"/>
      <c r="AT213" s="17" t="s">
        <v>168</v>
      </c>
      <c r="AU213" s="17" t="s">
        <v>112</v>
      </c>
    </row>
    <row r="214" s="13" customFormat="1">
      <c r="A214" s="13"/>
      <c r="B214" s="232"/>
      <c r="C214" s="233"/>
      <c r="D214" s="225" t="s">
        <v>170</v>
      </c>
      <c r="E214" s="234" t="s">
        <v>19</v>
      </c>
      <c r="F214" s="235" t="s">
        <v>1476</v>
      </c>
      <c r="G214" s="233"/>
      <c r="H214" s="236">
        <v>0.63</v>
      </c>
      <c r="I214" s="237"/>
      <c r="J214" s="233"/>
      <c r="K214" s="233"/>
      <c r="L214" s="238"/>
      <c r="M214" s="239"/>
      <c r="N214" s="240"/>
      <c r="O214" s="240"/>
      <c r="P214" s="240"/>
      <c r="Q214" s="240"/>
      <c r="R214" s="240"/>
      <c r="S214" s="240"/>
      <c r="T214" s="241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T214" s="242" t="s">
        <v>170</v>
      </c>
      <c r="AU214" s="242" t="s">
        <v>112</v>
      </c>
      <c r="AV214" s="13" t="s">
        <v>83</v>
      </c>
      <c r="AW214" s="13" t="s">
        <v>34</v>
      </c>
      <c r="AX214" s="13" t="s">
        <v>73</v>
      </c>
      <c r="AY214" s="242" t="s">
        <v>159</v>
      </c>
    </row>
    <row r="215" s="13" customFormat="1">
      <c r="A215" s="13"/>
      <c r="B215" s="232"/>
      <c r="C215" s="233"/>
      <c r="D215" s="225" t="s">
        <v>170</v>
      </c>
      <c r="E215" s="234" t="s">
        <v>19</v>
      </c>
      <c r="F215" s="235" t="s">
        <v>1477</v>
      </c>
      <c r="G215" s="233"/>
      <c r="H215" s="236">
        <v>4.4100000000000001</v>
      </c>
      <c r="I215" s="237"/>
      <c r="J215" s="233"/>
      <c r="K215" s="233"/>
      <c r="L215" s="238"/>
      <c r="M215" s="239"/>
      <c r="N215" s="240"/>
      <c r="O215" s="240"/>
      <c r="P215" s="240"/>
      <c r="Q215" s="240"/>
      <c r="R215" s="240"/>
      <c r="S215" s="240"/>
      <c r="T215" s="241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T215" s="242" t="s">
        <v>170</v>
      </c>
      <c r="AU215" s="242" t="s">
        <v>112</v>
      </c>
      <c r="AV215" s="13" t="s">
        <v>83</v>
      </c>
      <c r="AW215" s="13" t="s">
        <v>34</v>
      </c>
      <c r="AX215" s="13" t="s">
        <v>73</v>
      </c>
      <c r="AY215" s="242" t="s">
        <v>159</v>
      </c>
    </row>
    <row r="216" s="2" customFormat="1" ht="21.75" customHeight="1">
      <c r="A216" s="38"/>
      <c r="B216" s="39"/>
      <c r="C216" s="212" t="s">
        <v>827</v>
      </c>
      <c r="D216" s="212" t="s">
        <v>160</v>
      </c>
      <c r="E216" s="213" t="s">
        <v>193</v>
      </c>
      <c r="F216" s="214" t="s">
        <v>194</v>
      </c>
      <c r="G216" s="215" t="s">
        <v>174</v>
      </c>
      <c r="H216" s="216">
        <v>1.26</v>
      </c>
      <c r="I216" s="217"/>
      <c r="J216" s="218">
        <f>ROUND(I216*H216,2)</f>
        <v>0</v>
      </c>
      <c r="K216" s="214" t="s">
        <v>164</v>
      </c>
      <c r="L216" s="44"/>
      <c r="M216" s="219" t="s">
        <v>19</v>
      </c>
      <c r="N216" s="220" t="s">
        <v>44</v>
      </c>
      <c r="O216" s="84"/>
      <c r="P216" s="221">
        <f>O216*H216</f>
        <v>0</v>
      </c>
      <c r="Q216" s="221">
        <v>0</v>
      </c>
      <c r="R216" s="221">
        <f>Q216*H216</f>
        <v>0</v>
      </c>
      <c r="S216" s="221">
        <v>0</v>
      </c>
      <c r="T216" s="222">
        <f>S216*H216</f>
        <v>0</v>
      </c>
      <c r="U216" s="38"/>
      <c r="V216" s="38"/>
      <c r="W216" s="38"/>
      <c r="X216" s="38"/>
      <c r="Y216" s="38"/>
      <c r="Z216" s="38"/>
      <c r="AA216" s="38"/>
      <c r="AB216" s="38"/>
      <c r="AC216" s="38"/>
      <c r="AD216" s="38"/>
      <c r="AE216" s="38"/>
      <c r="AR216" s="223" t="s">
        <v>115</v>
      </c>
      <c r="AT216" s="223" t="s">
        <v>160</v>
      </c>
      <c r="AU216" s="223" t="s">
        <v>112</v>
      </c>
      <c r="AY216" s="17" t="s">
        <v>159</v>
      </c>
      <c r="BE216" s="224">
        <f>IF(N216="základní",J216,0)</f>
        <v>0</v>
      </c>
      <c r="BF216" s="224">
        <f>IF(N216="snížená",J216,0)</f>
        <v>0</v>
      </c>
      <c r="BG216" s="224">
        <f>IF(N216="zákl. přenesená",J216,0)</f>
        <v>0</v>
      </c>
      <c r="BH216" s="224">
        <f>IF(N216="sníž. přenesená",J216,0)</f>
        <v>0</v>
      </c>
      <c r="BI216" s="224">
        <f>IF(N216="nulová",J216,0)</f>
        <v>0</v>
      </c>
      <c r="BJ216" s="17" t="s">
        <v>81</v>
      </c>
      <c r="BK216" s="224">
        <f>ROUND(I216*H216,2)</f>
        <v>0</v>
      </c>
      <c r="BL216" s="17" t="s">
        <v>115</v>
      </c>
      <c r="BM216" s="223" t="s">
        <v>1478</v>
      </c>
    </row>
    <row r="217" s="2" customFormat="1">
      <c r="A217" s="38"/>
      <c r="B217" s="39"/>
      <c r="C217" s="40"/>
      <c r="D217" s="225" t="s">
        <v>166</v>
      </c>
      <c r="E217" s="40"/>
      <c r="F217" s="226" t="s">
        <v>196</v>
      </c>
      <c r="G217" s="40"/>
      <c r="H217" s="40"/>
      <c r="I217" s="227"/>
      <c r="J217" s="40"/>
      <c r="K217" s="40"/>
      <c r="L217" s="44"/>
      <c r="M217" s="228"/>
      <c r="N217" s="229"/>
      <c r="O217" s="84"/>
      <c r="P217" s="84"/>
      <c r="Q217" s="84"/>
      <c r="R217" s="84"/>
      <c r="S217" s="84"/>
      <c r="T217" s="85"/>
      <c r="U217" s="38"/>
      <c r="V217" s="38"/>
      <c r="W217" s="38"/>
      <c r="X217" s="38"/>
      <c r="Y217" s="38"/>
      <c r="Z217" s="38"/>
      <c r="AA217" s="38"/>
      <c r="AB217" s="38"/>
      <c r="AC217" s="38"/>
      <c r="AD217" s="38"/>
      <c r="AE217" s="38"/>
      <c r="AT217" s="17" t="s">
        <v>166</v>
      </c>
      <c r="AU217" s="17" t="s">
        <v>112</v>
      </c>
    </row>
    <row r="218" s="2" customFormat="1">
      <c r="A218" s="38"/>
      <c r="B218" s="39"/>
      <c r="C218" s="40"/>
      <c r="D218" s="230" t="s">
        <v>168</v>
      </c>
      <c r="E218" s="40"/>
      <c r="F218" s="231" t="s">
        <v>197</v>
      </c>
      <c r="G218" s="40"/>
      <c r="H218" s="40"/>
      <c r="I218" s="227"/>
      <c r="J218" s="40"/>
      <c r="K218" s="40"/>
      <c r="L218" s="44"/>
      <c r="M218" s="228"/>
      <c r="N218" s="229"/>
      <c r="O218" s="84"/>
      <c r="P218" s="84"/>
      <c r="Q218" s="84"/>
      <c r="R218" s="84"/>
      <c r="S218" s="84"/>
      <c r="T218" s="85"/>
      <c r="U218" s="38"/>
      <c r="V218" s="38"/>
      <c r="W218" s="38"/>
      <c r="X218" s="38"/>
      <c r="Y218" s="38"/>
      <c r="Z218" s="38"/>
      <c r="AA218" s="38"/>
      <c r="AB218" s="38"/>
      <c r="AC218" s="38"/>
      <c r="AD218" s="38"/>
      <c r="AE218" s="38"/>
      <c r="AT218" s="17" t="s">
        <v>168</v>
      </c>
      <c r="AU218" s="17" t="s">
        <v>112</v>
      </c>
    </row>
    <row r="219" s="13" customFormat="1">
      <c r="A219" s="13"/>
      <c r="B219" s="232"/>
      <c r="C219" s="233"/>
      <c r="D219" s="225" t="s">
        <v>170</v>
      </c>
      <c r="E219" s="234" t="s">
        <v>19</v>
      </c>
      <c r="F219" s="235" t="s">
        <v>1479</v>
      </c>
      <c r="G219" s="233"/>
      <c r="H219" s="236">
        <v>0.63</v>
      </c>
      <c r="I219" s="237"/>
      <c r="J219" s="233"/>
      <c r="K219" s="233"/>
      <c r="L219" s="238"/>
      <c r="M219" s="239"/>
      <c r="N219" s="240"/>
      <c r="O219" s="240"/>
      <c r="P219" s="240"/>
      <c r="Q219" s="240"/>
      <c r="R219" s="240"/>
      <c r="S219" s="240"/>
      <c r="T219" s="241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T219" s="242" t="s">
        <v>170</v>
      </c>
      <c r="AU219" s="242" t="s">
        <v>112</v>
      </c>
      <c r="AV219" s="13" t="s">
        <v>83</v>
      </c>
      <c r="AW219" s="13" t="s">
        <v>34</v>
      </c>
      <c r="AX219" s="13" t="s">
        <v>73</v>
      </c>
      <c r="AY219" s="242" t="s">
        <v>159</v>
      </c>
    </row>
    <row r="220" s="13" customFormat="1">
      <c r="A220" s="13"/>
      <c r="B220" s="232"/>
      <c r="C220" s="233"/>
      <c r="D220" s="225" t="s">
        <v>170</v>
      </c>
      <c r="E220" s="234" t="s">
        <v>19</v>
      </c>
      <c r="F220" s="235" t="s">
        <v>1480</v>
      </c>
      <c r="G220" s="233"/>
      <c r="H220" s="236">
        <v>0.63</v>
      </c>
      <c r="I220" s="237"/>
      <c r="J220" s="233"/>
      <c r="K220" s="233"/>
      <c r="L220" s="238"/>
      <c r="M220" s="239"/>
      <c r="N220" s="240"/>
      <c r="O220" s="240"/>
      <c r="P220" s="240"/>
      <c r="Q220" s="240"/>
      <c r="R220" s="240"/>
      <c r="S220" s="240"/>
      <c r="T220" s="241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T220" s="242" t="s">
        <v>170</v>
      </c>
      <c r="AU220" s="242" t="s">
        <v>112</v>
      </c>
      <c r="AV220" s="13" t="s">
        <v>83</v>
      </c>
      <c r="AW220" s="13" t="s">
        <v>34</v>
      </c>
      <c r="AX220" s="13" t="s">
        <v>73</v>
      </c>
      <c r="AY220" s="242" t="s">
        <v>159</v>
      </c>
    </row>
    <row r="221" s="2" customFormat="1" ht="16.5" customHeight="1">
      <c r="A221" s="38"/>
      <c r="B221" s="39"/>
      <c r="C221" s="212" t="s">
        <v>428</v>
      </c>
      <c r="D221" s="212" t="s">
        <v>160</v>
      </c>
      <c r="E221" s="213" t="s">
        <v>200</v>
      </c>
      <c r="F221" s="214" t="s">
        <v>201</v>
      </c>
      <c r="G221" s="215" t="s">
        <v>174</v>
      </c>
      <c r="H221" s="216">
        <v>0.63</v>
      </c>
      <c r="I221" s="217"/>
      <c r="J221" s="218">
        <f>ROUND(I221*H221,2)</f>
        <v>0</v>
      </c>
      <c r="K221" s="214" t="s">
        <v>164</v>
      </c>
      <c r="L221" s="44"/>
      <c r="M221" s="219" t="s">
        <v>19</v>
      </c>
      <c r="N221" s="220" t="s">
        <v>44</v>
      </c>
      <c r="O221" s="84"/>
      <c r="P221" s="221">
        <f>O221*H221</f>
        <v>0</v>
      </c>
      <c r="Q221" s="221">
        <v>0</v>
      </c>
      <c r="R221" s="221">
        <f>Q221*H221</f>
        <v>0</v>
      </c>
      <c r="S221" s="221">
        <v>0</v>
      </c>
      <c r="T221" s="222">
        <f>S221*H221</f>
        <v>0</v>
      </c>
      <c r="U221" s="38"/>
      <c r="V221" s="38"/>
      <c r="W221" s="38"/>
      <c r="X221" s="38"/>
      <c r="Y221" s="38"/>
      <c r="Z221" s="38"/>
      <c r="AA221" s="38"/>
      <c r="AB221" s="38"/>
      <c r="AC221" s="38"/>
      <c r="AD221" s="38"/>
      <c r="AE221" s="38"/>
      <c r="AR221" s="223" t="s">
        <v>115</v>
      </c>
      <c r="AT221" s="223" t="s">
        <v>160</v>
      </c>
      <c r="AU221" s="223" t="s">
        <v>112</v>
      </c>
      <c r="AY221" s="17" t="s">
        <v>159</v>
      </c>
      <c r="BE221" s="224">
        <f>IF(N221="základní",J221,0)</f>
        <v>0</v>
      </c>
      <c r="BF221" s="224">
        <f>IF(N221="snížená",J221,0)</f>
        <v>0</v>
      </c>
      <c r="BG221" s="224">
        <f>IF(N221="zákl. přenesená",J221,0)</f>
        <v>0</v>
      </c>
      <c r="BH221" s="224">
        <f>IF(N221="sníž. přenesená",J221,0)</f>
        <v>0</v>
      </c>
      <c r="BI221" s="224">
        <f>IF(N221="nulová",J221,0)</f>
        <v>0</v>
      </c>
      <c r="BJ221" s="17" t="s">
        <v>81</v>
      </c>
      <c r="BK221" s="224">
        <f>ROUND(I221*H221,2)</f>
        <v>0</v>
      </c>
      <c r="BL221" s="17" t="s">
        <v>115</v>
      </c>
      <c r="BM221" s="223" t="s">
        <v>1481</v>
      </c>
    </row>
    <row r="222" s="2" customFormat="1">
      <c r="A222" s="38"/>
      <c r="B222" s="39"/>
      <c r="C222" s="40"/>
      <c r="D222" s="225" t="s">
        <v>166</v>
      </c>
      <c r="E222" s="40"/>
      <c r="F222" s="226" t="s">
        <v>203</v>
      </c>
      <c r="G222" s="40"/>
      <c r="H222" s="40"/>
      <c r="I222" s="227"/>
      <c r="J222" s="40"/>
      <c r="K222" s="40"/>
      <c r="L222" s="44"/>
      <c r="M222" s="228"/>
      <c r="N222" s="229"/>
      <c r="O222" s="84"/>
      <c r="P222" s="84"/>
      <c r="Q222" s="84"/>
      <c r="R222" s="84"/>
      <c r="S222" s="84"/>
      <c r="T222" s="85"/>
      <c r="U222" s="38"/>
      <c r="V222" s="38"/>
      <c r="W222" s="38"/>
      <c r="X222" s="38"/>
      <c r="Y222" s="38"/>
      <c r="Z222" s="38"/>
      <c r="AA222" s="38"/>
      <c r="AB222" s="38"/>
      <c r="AC222" s="38"/>
      <c r="AD222" s="38"/>
      <c r="AE222" s="38"/>
      <c r="AT222" s="17" t="s">
        <v>166</v>
      </c>
      <c r="AU222" s="17" t="s">
        <v>112</v>
      </c>
    </row>
    <row r="223" s="2" customFormat="1">
      <c r="A223" s="38"/>
      <c r="B223" s="39"/>
      <c r="C223" s="40"/>
      <c r="D223" s="230" t="s">
        <v>168</v>
      </c>
      <c r="E223" s="40"/>
      <c r="F223" s="231" t="s">
        <v>204</v>
      </c>
      <c r="G223" s="40"/>
      <c r="H223" s="40"/>
      <c r="I223" s="227"/>
      <c r="J223" s="40"/>
      <c r="K223" s="40"/>
      <c r="L223" s="44"/>
      <c r="M223" s="228"/>
      <c r="N223" s="229"/>
      <c r="O223" s="84"/>
      <c r="P223" s="84"/>
      <c r="Q223" s="84"/>
      <c r="R223" s="84"/>
      <c r="S223" s="84"/>
      <c r="T223" s="85"/>
      <c r="U223" s="38"/>
      <c r="V223" s="38"/>
      <c r="W223" s="38"/>
      <c r="X223" s="38"/>
      <c r="Y223" s="38"/>
      <c r="Z223" s="38"/>
      <c r="AA223" s="38"/>
      <c r="AB223" s="38"/>
      <c r="AC223" s="38"/>
      <c r="AD223" s="38"/>
      <c r="AE223" s="38"/>
      <c r="AT223" s="17" t="s">
        <v>168</v>
      </c>
      <c r="AU223" s="17" t="s">
        <v>112</v>
      </c>
    </row>
    <row r="224" s="13" customFormat="1">
      <c r="A224" s="13"/>
      <c r="B224" s="232"/>
      <c r="C224" s="233"/>
      <c r="D224" s="225" t="s">
        <v>170</v>
      </c>
      <c r="E224" s="234" t="s">
        <v>19</v>
      </c>
      <c r="F224" s="235" t="s">
        <v>1482</v>
      </c>
      <c r="G224" s="233"/>
      <c r="H224" s="236">
        <v>0.63</v>
      </c>
      <c r="I224" s="237"/>
      <c r="J224" s="233"/>
      <c r="K224" s="233"/>
      <c r="L224" s="238"/>
      <c r="M224" s="239"/>
      <c r="N224" s="240"/>
      <c r="O224" s="240"/>
      <c r="P224" s="240"/>
      <c r="Q224" s="240"/>
      <c r="R224" s="240"/>
      <c r="S224" s="240"/>
      <c r="T224" s="241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T224" s="242" t="s">
        <v>170</v>
      </c>
      <c r="AU224" s="242" t="s">
        <v>112</v>
      </c>
      <c r="AV224" s="13" t="s">
        <v>83</v>
      </c>
      <c r="AW224" s="13" t="s">
        <v>34</v>
      </c>
      <c r="AX224" s="13" t="s">
        <v>73</v>
      </c>
      <c r="AY224" s="242" t="s">
        <v>159</v>
      </c>
    </row>
    <row r="225" s="2" customFormat="1" ht="21.75" customHeight="1">
      <c r="A225" s="38"/>
      <c r="B225" s="39"/>
      <c r="C225" s="212" t="s">
        <v>838</v>
      </c>
      <c r="D225" s="212" t="s">
        <v>160</v>
      </c>
      <c r="E225" s="213" t="s">
        <v>207</v>
      </c>
      <c r="F225" s="214" t="s">
        <v>208</v>
      </c>
      <c r="G225" s="215" t="s">
        <v>174</v>
      </c>
      <c r="H225" s="216">
        <v>0.63</v>
      </c>
      <c r="I225" s="217"/>
      <c r="J225" s="218">
        <f>ROUND(I225*H225,2)</f>
        <v>0</v>
      </c>
      <c r="K225" s="214" t="s">
        <v>164</v>
      </c>
      <c r="L225" s="44"/>
      <c r="M225" s="219" t="s">
        <v>19</v>
      </c>
      <c r="N225" s="220" t="s">
        <v>44</v>
      </c>
      <c r="O225" s="84"/>
      <c r="P225" s="221">
        <f>O225*H225</f>
        <v>0</v>
      </c>
      <c r="Q225" s="221">
        <v>0</v>
      </c>
      <c r="R225" s="221">
        <f>Q225*H225</f>
        <v>0</v>
      </c>
      <c r="S225" s="221">
        <v>0</v>
      </c>
      <c r="T225" s="222">
        <f>S225*H225</f>
        <v>0</v>
      </c>
      <c r="U225" s="38"/>
      <c r="V225" s="38"/>
      <c r="W225" s="38"/>
      <c r="X225" s="38"/>
      <c r="Y225" s="38"/>
      <c r="Z225" s="38"/>
      <c r="AA225" s="38"/>
      <c r="AB225" s="38"/>
      <c r="AC225" s="38"/>
      <c r="AD225" s="38"/>
      <c r="AE225" s="38"/>
      <c r="AR225" s="223" t="s">
        <v>115</v>
      </c>
      <c r="AT225" s="223" t="s">
        <v>160</v>
      </c>
      <c r="AU225" s="223" t="s">
        <v>112</v>
      </c>
      <c r="AY225" s="17" t="s">
        <v>159</v>
      </c>
      <c r="BE225" s="224">
        <f>IF(N225="základní",J225,0)</f>
        <v>0</v>
      </c>
      <c r="BF225" s="224">
        <f>IF(N225="snížená",J225,0)</f>
        <v>0</v>
      </c>
      <c r="BG225" s="224">
        <f>IF(N225="zákl. přenesená",J225,0)</f>
        <v>0</v>
      </c>
      <c r="BH225" s="224">
        <f>IF(N225="sníž. přenesená",J225,0)</f>
        <v>0</v>
      </c>
      <c r="BI225" s="224">
        <f>IF(N225="nulová",J225,0)</f>
        <v>0</v>
      </c>
      <c r="BJ225" s="17" t="s">
        <v>81</v>
      </c>
      <c r="BK225" s="224">
        <f>ROUND(I225*H225,2)</f>
        <v>0</v>
      </c>
      <c r="BL225" s="17" t="s">
        <v>115</v>
      </c>
      <c r="BM225" s="223" t="s">
        <v>1483</v>
      </c>
    </row>
    <row r="226" s="2" customFormat="1">
      <c r="A226" s="38"/>
      <c r="B226" s="39"/>
      <c r="C226" s="40"/>
      <c r="D226" s="225" t="s">
        <v>166</v>
      </c>
      <c r="E226" s="40"/>
      <c r="F226" s="226" t="s">
        <v>210</v>
      </c>
      <c r="G226" s="40"/>
      <c r="H226" s="40"/>
      <c r="I226" s="227"/>
      <c r="J226" s="40"/>
      <c r="K226" s="40"/>
      <c r="L226" s="44"/>
      <c r="M226" s="228"/>
      <c r="N226" s="229"/>
      <c r="O226" s="84"/>
      <c r="P226" s="84"/>
      <c r="Q226" s="84"/>
      <c r="R226" s="84"/>
      <c r="S226" s="84"/>
      <c r="T226" s="85"/>
      <c r="U226" s="38"/>
      <c r="V226" s="38"/>
      <c r="W226" s="38"/>
      <c r="X226" s="38"/>
      <c r="Y226" s="38"/>
      <c r="Z226" s="38"/>
      <c r="AA226" s="38"/>
      <c r="AB226" s="38"/>
      <c r="AC226" s="38"/>
      <c r="AD226" s="38"/>
      <c r="AE226" s="38"/>
      <c r="AT226" s="17" t="s">
        <v>166</v>
      </c>
      <c r="AU226" s="17" t="s">
        <v>112</v>
      </c>
    </row>
    <row r="227" s="2" customFormat="1">
      <c r="A227" s="38"/>
      <c r="B227" s="39"/>
      <c r="C227" s="40"/>
      <c r="D227" s="230" t="s">
        <v>168</v>
      </c>
      <c r="E227" s="40"/>
      <c r="F227" s="231" t="s">
        <v>211</v>
      </c>
      <c r="G227" s="40"/>
      <c r="H227" s="40"/>
      <c r="I227" s="227"/>
      <c r="J227" s="40"/>
      <c r="K227" s="40"/>
      <c r="L227" s="44"/>
      <c r="M227" s="228"/>
      <c r="N227" s="229"/>
      <c r="O227" s="84"/>
      <c r="P227" s="84"/>
      <c r="Q227" s="84"/>
      <c r="R227" s="84"/>
      <c r="S227" s="84"/>
      <c r="T227" s="85"/>
      <c r="U227" s="38"/>
      <c r="V227" s="38"/>
      <c r="W227" s="38"/>
      <c r="X227" s="38"/>
      <c r="Y227" s="38"/>
      <c r="Z227" s="38"/>
      <c r="AA227" s="38"/>
      <c r="AB227" s="38"/>
      <c r="AC227" s="38"/>
      <c r="AD227" s="38"/>
      <c r="AE227" s="38"/>
      <c r="AT227" s="17" t="s">
        <v>168</v>
      </c>
      <c r="AU227" s="17" t="s">
        <v>112</v>
      </c>
    </row>
    <row r="228" s="13" customFormat="1">
      <c r="A228" s="13"/>
      <c r="B228" s="232"/>
      <c r="C228" s="233"/>
      <c r="D228" s="225" t="s">
        <v>170</v>
      </c>
      <c r="E228" s="234" t="s">
        <v>19</v>
      </c>
      <c r="F228" s="235" t="s">
        <v>1476</v>
      </c>
      <c r="G228" s="233"/>
      <c r="H228" s="236">
        <v>0.63</v>
      </c>
      <c r="I228" s="237"/>
      <c r="J228" s="233"/>
      <c r="K228" s="233"/>
      <c r="L228" s="238"/>
      <c r="M228" s="239"/>
      <c r="N228" s="240"/>
      <c r="O228" s="240"/>
      <c r="P228" s="240"/>
      <c r="Q228" s="240"/>
      <c r="R228" s="240"/>
      <c r="S228" s="240"/>
      <c r="T228" s="241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T228" s="242" t="s">
        <v>170</v>
      </c>
      <c r="AU228" s="242" t="s">
        <v>112</v>
      </c>
      <c r="AV228" s="13" t="s">
        <v>83</v>
      </c>
      <c r="AW228" s="13" t="s">
        <v>34</v>
      </c>
      <c r="AX228" s="13" t="s">
        <v>73</v>
      </c>
      <c r="AY228" s="242" t="s">
        <v>159</v>
      </c>
    </row>
    <row r="229" s="2" customFormat="1" ht="24.15" customHeight="1">
      <c r="A229" s="38"/>
      <c r="B229" s="39"/>
      <c r="C229" s="212" t="s">
        <v>476</v>
      </c>
      <c r="D229" s="212" t="s">
        <v>160</v>
      </c>
      <c r="E229" s="213" t="s">
        <v>213</v>
      </c>
      <c r="F229" s="214" t="s">
        <v>214</v>
      </c>
      <c r="G229" s="215" t="s">
        <v>174</v>
      </c>
      <c r="H229" s="216">
        <v>16.379999999999999</v>
      </c>
      <c r="I229" s="217"/>
      <c r="J229" s="218">
        <f>ROUND(I229*H229,2)</f>
        <v>0</v>
      </c>
      <c r="K229" s="214" t="s">
        <v>164</v>
      </c>
      <c r="L229" s="44"/>
      <c r="M229" s="219" t="s">
        <v>19</v>
      </c>
      <c r="N229" s="220" t="s">
        <v>44</v>
      </c>
      <c r="O229" s="84"/>
      <c r="P229" s="221">
        <f>O229*H229</f>
        <v>0</v>
      </c>
      <c r="Q229" s="221">
        <v>0</v>
      </c>
      <c r="R229" s="221">
        <f>Q229*H229</f>
        <v>0</v>
      </c>
      <c r="S229" s="221">
        <v>0</v>
      </c>
      <c r="T229" s="222">
        <f>S229*H229</f>
        <v>0</v>
      </c>
      <c r="U229" s="38"/>
      <c r="V229" s="38"/>
      <c r="W229" s="38"/>
      <c r="X229" s="38"/>
      <c r="Y229" s="38"/>
      <c r="Z229" s="38"/>
      <c r="AA229" s="38"/>
      <c r="AB229" s="38"/>
      <c r="AC229" s="38"/>
      <c r="AD229" s="38"/>
      <c r="AE229" s="38"/>
      <c r="AR229" s="223" t="s">
        <v>115</v>
      </c>
      <c r="AT229" s="223" t="s">
        <v>160</v>
      </c>
      <c r="AU229" s="223" t="s">
        <v>112</v>
      </c>
      <c r="AY229" s="17" t="s">
        <v>159</v>
      </c>
      <c r="BE229" s="224">
        <f>IF(N229="základní",J229,0)</f>
        <v>0</v>
      </c>
      <c r="BF229" s="224">
        <f>IF(N229="snížená",J229,0)</f>
        <v>0</v>
      </c>
      <c r="BG229" s="224">
        <f>IF(N229="zákl. přenesená",J229,0)</f>
        <v>0</v>
      </c>
      <c r="BH229" s="224">
        <f>IF(N229="sníž. přenesená",J229,0)</f>
        <v>0</v>
      </c>
      <c r="BI229" s="224">
        <f>IF(N229="nulová",J229,0)</f>
        <v>0</v>
      </c>
      <c r="BJ229" s="17" t="s">
        <v>81</v>
      </c>
      <c r="BK229" s="224">
        <f>ROUND(I229*H229,2)</f>
        <v>0</v>
      </c>
      <c r="BL229" s="17" t="s">
        <v>115</v>
      </c>
      <c r="BM229" s="223" t="s">
        <v>1484</v>
      </c>
    </row>
    <row r="230" s="2" customFormat="1">
      <c r="A230" s="38"/>
      <c r="B230" s="39"/>
      <c r="C230" s="40"/>
      <c r="D230" s="225" t="s">
        <v>166</v>
      </c>
      <c r="E230" s="40"/>
      <c r="F230" s="226" t="s">
        <v>216</v>
      </c>
      <c r="G230" s="40"/>
      <c r="H230" s="40"/>
      <c r="I230" s="227"/>
      <c r="J230" s="40"/>
      <c r="K230" s="40"/>
      <c r="L230" s="44"/>
      <c r="M230" s="228"/>
      <c r="N230" s="229"/>
      <c r="O230" s="84"/>
      <c r="P230" s="84"/>
      <c r="Q230" s="84"/>
      <c r="R230" s="84"/>
      <c r="S230" s="84"/>
      <c r="T230" s="85"/>
      <c r="U230" s="38"/>
      <c r="V230" s="38"/>
      <c r="W230" s="38"/>
      <c r="X230" s="38"/>
      <c r="Y230" s="38"/>
      <c r="Z230" s="38"/>
      <c r="AA230" s="38"/>
      <c r="AB230" s="38"/>
      <c r="AC230" s="38"/>
      <c r="AD230" s="38"/>
      <c r="AE230" s="38"/>
      <c r="AT230" s="17" t="s">
        <v>166</v>
      </c>
      <c r="AU230" s="17" t="s">
        <v>112</v>
      </c>
    </row>
    <row r="231" s="2" customFormat="1">
      <c r="A231" s="38"/>
      <c r="B231" s="39"/>
      <c r="C231" s="40"/>
      <c r="D231" s="230" t="s">
        <v>168</v>
      </c>
      <c r="E231" s="40"/>
      <c r="F231" s="231" t="s">
        <v>217</v>
      </c>
      <c r="G231" s="40"/>
      <c r="H231" s="40"/>
      <c r="I231" s="227"/>
      <c r="J231" s="40"/>
      <c r="K231" s="40"/>
      <c r="L231" s="44"/>
      <c r="M231" s="228"/>
      <c r="N231" s="229"/>
      <c r="O231" s="84"/>
      <c r="P231" s="84"/>
      <c r="Q231" s="84"/>
      <c r="R231" s="84"/>
      <c r="S231" s="84"/>
      <c r="T231" s="85"/>
      <c r="U231" s="38"/>
      <c r="V231" s="38"/>
      <c r="W231" s="38"/>
      <c r="X231" s="38"/>
      <c r="Y231" s="38"/>
      <c r="Z231" s="38"/>
      <c r="AA231" s="38"/>
      <c r="AB231" s="38"/>
      <c r="AC231" s="38"/>
      <c r="AD231" s="38"/>
      <c r="AE231" s="38"/>
      <c r="AT231" s="17" t="s">
        <v>168</v>
      </c>
      <c r="AU231" s="17" t="s">
        <v>112</v>
      </c>
    </row>
    <row r="232" s="13" customFormat="1">
      <c r="A232" s="13"/>
      <c r="B232" s="232"/>
      <c r="C232" s="233"/>
      <c r="D232" s="225" t="s">
        <v>170</v>
      </c>
      <c r="E232" s="234" t="s">
        <v>19</v>
      </c>
      <c r="F232" s="235" t="s">
        <v>1485</v>
      </c>
      <c r="G232" s="233"/>
      <c r="H232" s="236">
        <v>16.379999999999999</v>
      </c>
      <c r="I232" s="237"/>
      <c r="J232" s="233"/>
      <c r="K232" s="233"/>
      <c r="L232" s="238"/>
      <c r="M232" s="239"/>
      <c r="N232" s="240"/>
      <c r="O232" s="240"/>
      <c r="P232" s="240"/>
      <c r="Q232" s="240"/>
      <c r="R232" s="240"/>
      <c r="S232" s="240"/>
      <c r="T232" s="241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T232" s="242" t="s">
        <v>170</v>
      </c>
      <c r="AU232" s="242" t="s">
        <v>112</v>
      </c>
      <c r="AV232" s="13" t="s">
        <v>83</v>
      </c>
      <c r="AW232" s="13" t="s">
        <v>34</v>
      </c>
      <c r="AX232" s="13" t="s">
        <v>73</v>
      </c>
      <c r="AY232" s="242" t="s">
        <v>159</v>
      </c>
    </row>
    <row r="233" s="2" customFormat="1" ht="21.75" customHeight="1">
      <c r="A233" s="38"/>
      <c r="B233" s="39"/>
      <c r="C233" s="212" t="s">
        <v>480</v>
      </c>
      <c r="D233" s="212" t="s">
        <v>160</v>
      </c>
      <c r="E233" s="213" t="s">
        <v>220</v>
      </c>
      <c r="F233" s="214" t="s">
        <v>221</v>
      </c>
      <c r="G233" s="215" t="s">
        <v>174</v>
      </c>
      <c r="H233" s="216">
        <v>4.4100000000000001</v>
      </c>
      <c r="I233" s="217"/>
      <c r="J233" s="218">
        <f>ROUND(I233*H233,2)</f>
        <v>0</v>
      </c>
      <c r="K233" s="214" t="s">
        <v>164</v>
      </c>
      <c r="L233" s="44"/>
      <c r="M233" s="219" t="s">
        <v>19</v>
      </c>
      <c r="N233" s="220" t="s">
        <v>44</v>
      </c>
      <c r="O233" s="84"/>
      <c r="P233" s="221">
        <f>O233*H233</f>
        <v>0</v>
      </c>
      <c r="Q233" s="221">
        <v>0</v>
      </c>
      <c r="R233" s="221">
        <f>Q233*H233</f>
        <v>0</v>
      </c>
      <c r="S233" s="221">
        <v>0</v>
      </c>
      <c r="T233" s="222">
        <f>S233*H233</f>
        <v>0</v>
      </c>
      <c r="U233" s="38"/>
      <c r="V233" s="38"/>
      <c r="W233" s="38"/>
      <c r="X233" s="38"/>
      <c r="Y233" s="38"/>
      <c r="Z233" s="38"/>
      <c r="AA233" s="38"/>
      <c r="AB233" s="38"/>
      <c r="AC233" s="38"/>
      <c r="AD233" s="38"/>
      <c r="AE233" s="38"/>
      <c r="AR233" s="223" t="s">
        <v>115</v>
      </c>
      <c r="AT233" s="223" t="s">
        <v>160</v>
      </c>
      <c r="AU233" s="223" t="s">
        <v>112</v>
      </c>
      <c r="AY233" s="17" t="s">
        <v>159</v>
      </c>
      <c r="BE233" s="224">
        <f>IF(N233="základní",J233,0)</f>
        <v>0</v>
      </c>
      <c r="BF233" s="224">
        <f>IF(N233="snížená",J233,0)</f>
        <v>0</v>
      </c>
      <c r="BG233" s="224">
        <f>IF(N233="zákl. přenesená",J233,0)</f>
        <v>0</v>
      </c>
      <c r="BH233" s="224">
        <f>IF(N233="sníž. přenesená",J233,0)</f>
        <v>0</v>
      </c>
      <c r="BI233" s="224">
        <f>IF(N233="nulová",J233,0)</f>
        <v>0</v>
      </c>
      <c r="BJ233" s="17" t="s">
        <v>81</v>
      </c>
      <c r="BK233" s="224">
        <f>ROUND(I233*H233,2)</f>
        <v>0</v>
      </c>
      <c r="BL233" s="17" t="s">
        <v>115</v>
      </c>
      <c r="BM233" s="223" t="s">
        <v>1486</v>
      </c>
    </row>
    <row r="234" s="2" customFormat="1">
      <c r="A234" s="38"/>
      <c r="B234" s="39"/>
      <c r="C234" s="40"/>
      <c r="D234" s="225" t="s">
        <v>166</v>
      </c>
      <c r="E234" s="40"/>
      <c r="F234" s="226" t="s">
        <v>223</v>
      </c>
      <c r="G234" s="40"/>
      <c r="H234" s="40"/>
      <c r="I234" s="227"/>
      <c r="J234" s="40"/>
      <c r="K234" s="40"/>
      <c r="L234" s="44"/>
      <c r="M234" s="228"/>
      <c r="N234" s="229"/>
      <c r="O234" s="84"/>
      <c r="P234" s="84"/>
      <c r="Q234" s="84"/>
      <c r="R234" s="84"/>
      <c r="S234" s="84"/>
      <c r="T234" s="85"/>
      <c r="U234" s="38"/>
      <c r="V234" s="38"/>
      <c r="W234" s="38"/>
      <c r="X234" s="38"/>
      <c r="Y234" s="38"/>
      <c r="Z234" s="38"/>
      <c r="AA234" s="38"/>
      <c r="AB234" s="38"/>
      <c r="AC234" s="38"/>
      <c r="AD234" s="38"/>
      <c r="AE234" s="38"/>
      <c r="AT234" s="17" t="s">
        <v>166</v>
      </c>
      <c r="AU234" s="17" t="s">
        <v>112</v>
      </c>
    </row>
    <row r="235" s="2" customFormat="1">
      <c r="A235" s="38"/>
      <c r="B235" s="39"/>
      <c r="C235" s="40"/>
      <c r="D235" s="230" t="s">
        <v>168</v>
      </c>
      <c r="E235" s="40"/>
      <c r="F235" s="231" t="s">
        <v>224</v>
      </c>
      <c r="G235" s="40"/>
      <c r="H235" s="40"/>
      <c r="I235" s="227"/>
      <c r="J235" s="40"/>
      <c r="K235" s="40"/>
      <c r="L235" s="44"/>
      <c r="M235" s="228"/>
      <c r="N235" s="229"/>
      <c r="O235" s="84"/>
      <c r="P235" s="84"/>
      <c r="Q235" s="84"/>
      <c r="R235" s="84"/>
      <c r="S235" s="84"/>
      <c r="T235" s="85"/>
      <c r="U235" s="38"/>
      <c r="V235" s="38"/>
      <c r="W235" s="38"/>
      <c r="X235" s="38"/>
      <c r="Y235" s="38"/>
      <c r="Z235" s="38"/>
      <c r="AA235" s="38"/>
      <c r="AB235" s="38"/>
      <c r="AC235" s="38"/>
      <c r="AD235" s="38"/>
      <c r="AE235" s="38"/>
      <c r="AT235" s="17" t="s">
        <v>168</v>
      </c>
      <c r="AU235" s="17" t="s">
        <v>112</v>
      </c>
    </row>
    <row r="236" s="13" customFormat="1">
      <c r="A236" s="13"/>
      <c r="B236" s="232"/>
      <c r="C236" s="233"/>
      <c r="D236" s="225" t="s">
        <v>170</v>
      </c>
      <c r="E236" s="234" t="s">
        <v>19</v>
      </c>
      <c r="F236" s="235" t="s">
        <v>1477</v>
      </c>
      <c r="G236" s="233"/>
      <c r="H236" s="236">
        <v>4.4100000000000001</v>
      </c>
      <c r="I236" s="237"/>
      <c r="J236" s="233"/>
      <c r="K236" s="233"/>
      <c r="L236" s="238"/>
      <c r="M236" s="239"/>
      <c r="N236" s="240"/>
      <c r="O236" s="240"/>
      <c r="P236" s="240"/>
      <c r="Q236" s="240"/>
      <c r="R236" s="240"/>
      <c r="S236" s="240"/>
      <c r="T236" s="241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T236" s="242" t="s">
        <v>170</v>
      </c>
      <c r="AU236" s="242" t="s">
        <v>112</v>
      </c>
      <c r="AV236" s="13" t="s">
        <v>83</v>
      </c>
      <c r="AW236" s="13" t="s">
        <v>34</v>
      </c>
      <c r="AX236" s="13" t="s">
        <v>73</v>
      </c>
      <c r="AY236" s="242" t="s">
        <v>159</v>
      </c>
    </row>
    <row r="237" s="2" customFormat="1" ht="24.15" customHeight="1">
      <c r="A237" s="38"/>
      <c r="B237" s="39"/>
      <c r="C237" s="212" t="s">
        <v>845</v>
      </c>
      <c r="D237" s="212" t="s">
        <v>160</v>
      </c>
      <c r="E237" s="213" t="s">
        <v>226</v>
      </c>
      <c r="F237" s="214" t="s">
        <v>227</v>
      </c>
      <c r="G237" s="215" t="s">
        <v>174</v>
      </c>
      <c r="H237" s="216">
        <v>114.66</v>
      </c>
      <c r="I237" s="217"/>
      <c r="J237" s="218">
        <f>ROUND(I237*H237,2)</f>
        <v>0</v>
      </c>
      <c r="K237" s="214" t="s">
        <v>164</v>
      </c>
      <c r="L237" s="44"/>
      <c r="M237" s="219" t="s">
        <v>19</v>
      </c>
      <c r="N237" s="220" t="s">
        <v>44</v>
      </c>
      <c r="O237" s="84"/>
      <c r="P237" s="221">
        <f>O237*H237</f>
        <v>0</v>
      </c>
      <c r="Q237" s="221">
        <v>0</v>
      </c>
      <c r="R237" s="221">
        <f>Q237*H237</f>
        <v>0</v>
      </c>
      <c r="S237" s="221">
        <v>0</v>
      </c>
      <c r="T237" s="222">
        <f>S237*H237</f>
        <v>0</v>
      </c>
      <c r="U237" s="38"/>
      <c r="V237" s="38"/>
      <c r="W237" s="38"/>
      <c r="X237" s="38"/>
      <c r="Y237" s="38"/>
      <c r="Z237" s="38"/>
      <c r="AA237" s="38"/>
      <c r="AB237" s="38"/>
      <c r="AC237" s="38"/>
      <c r="AD237" s="38"/>
      <c r="AE237" s="38"/>
      <c r="AR237" s="223" t="s">
        <v>115</v>
      </c>
      <c r="AT237" s="223" t="s">
        <v>160</v>
      </c>
      <c r="AU237" s="223" t="s">
        <v>112</v>
      </c>
      <c r="AY237" s="17" t="s">
        <v>159</v>
      </c>
      <c r="BE237" s="224">
        <f>IF(N237="základní",J237,0)</f>
        <v>0</v>
      </c>
      <c r="BF237" s="224">
        <f>IF(N237="snížená",J237,0)</f>
        <v>0</v>
      </c>
      <c r="BG237" s="224">
        <f>IF(N237="zákl. přenesená",J237,0)</f>
        <v>0</v>
      </c>
      <c r="BH237" s="224">
        <f>IF(N237="sníž. přenesená",J237,0)</f>
        <v>0</v>
      </c>
      <c r="BI237" s="224">
        <f>IF(N237="nulová",J237,0)</f>
        <v>0</v>
      </c>
      <c r="BJ237" s="17" t="s">
        <v>81</v>
      </c>
      <c r="BK237" s="224">
        <f>ROUND(I237*H237,2)</f>
        <v>0</v>
      </c>
      <c r="BL237" s="17" t="s">
        <v>115</v>
      </c>
      <c r="BM237" s="223" t="s">
        <v>1487</v>
      </c>
    </row>
    <row r="238" s="2" customFormat="1">
      <c r="A238" s="38"/>
      <c r="B238" s="39"/>
      <c r="C238" s="40"/>
      <c r="D238" s="225" t="s">
        <v>166</v>
      </c>
      <c r="E238" s="40"/>
      <c r="F238" s="226" t="s">
        <v>229</v>
      </c>
      <c r="G238" s="40"/>
      <c r="H238" s="40"/>
      <c r="I238" s="227"/>
      <c r="J238" s="40"/>
      <c r="K238" s="40"/>
      <c r="L238" s="44"/>
      <c r="M238" s="228"/>
      <c r="N238" s="229"/>
      <c r="O238" s="84"/>
      <c r="P238" s="84"/>
      <c r="Q238" s="84"/>
      <c r="R238" s="84"/>
      <c r="S238" s="84"/>
      <c r="T238" s="85"/>
      <c r="U238" s="38"/>
      <c r="V238" s="38"/>
      <c r="W238" s="38"/>
      <c r="X238" s="38"/>
      <c r="Y238" s="38"/>
      <c r="Z238" s="38"/>
      <c r="AA238" s="38"/>
      <c r="AB238" s="38"/>
      <c r="AC238" s="38"/>
      <c r="AD238" s="38"/>
      <c r="AE238" s="38"/>
      <c r="AT238" s="17" t="s">
        <v>166</v>
      </c>
      <c r="AU238" s="17" t="s">
        <v>112</v>
      </c>
    </row>
    <row r="239" s="2" customFormat="1">
      <c r="A239" s="38"/>
      <c r="B239" s="39"/>
      <c r="C239" s="40"/>
      <c r="D239" s="230" t="s">
        <v>168</v>
      </c>
      <c r="E239" s="40"/>
      <c r="F239" s="231" t="s">
        <v>230</v>
      </c>
      <c r="G239" s="40"/>
      <c r="H239" s="40"/>
      <c r="I239" s="227"/>
      <c r="J239" s="40"/>
      <c r="K239" s="40"/>
      <c r="L239" s="44"/>
      <c r="M239" s="228"/>
      <c r="N239" s="229"/>
      <c r="O239" s="84"/>
      <c r="P239" s="84"/>
      <c r="Q239" s="84"/>
      <c r="R239" s="84"/>
      <c r="S239" s="84"/>
      <c r="T239" s="85"/>
      <c r="U239" s="38"/>
      <c r="V239" s="38"/>
      <c r="W239" s="38"/>
      <c r="X239" s="38"/>
      <c r="Y239" s="38"/>
      <c r="Z239" s="38"/>
      <c r="AA239" s="38"/>
      <c r="AB239" s="38"/>
      <c r="AC239" s="38"/>
      <c r="AD239" s="38"/>
      <c r="AE239" s="38"/>
      <c r="AT239" s="17" t="s">
        <v>168</v>
      </c>
      <c r="AU239" s="17" t="s">
        <v>112</v>
      </c>
    </row>
    <row r="240" s="13" customFormat="1">
      <c r="A240" s="13"/>
      <c r="B240" s="232"/>
      <c r="C240" s="233"/>
      <c r="D240" s="225" t="s">
        <v>170</v>
      </c>
      <c r="E240" s="234" t="s">
        <v>19</v>
      </c>
      <c r="F240" s="235" t="s">
        <v>1488</v>
      </c>
      <c r="G240" s="233"/>
      <c r="H240" s="236">
        <v>114.66</v>
      </c>
      <c r="I240" s="237"/>
      <c r="J240" s="233"/>
      <c r="K240" s="233"/>
      <c r="L240" s="238"/>
      <c r="M240" s="239"/>
      <c r="N240" s="240"/>
      <c r="O240" s="240"/>
      <c r="P240" s="240"/>
      <c r="Q240" s="240"/>
      <c r="R240" s="240"/>
      <c r="S240" s="240"/>
      <c r="T240" s="241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T240" s="242" t="s">
        <v>170</v>
      </c>
      <c r="AU240" s="242" t="s">
        <v>112</v>
      </c>
      <c r="AV240" s="13" t="s">
        <v>83</v>
      </c>
      <c r="AW240" s="13" t="s">
        <v>34</v>
      </c>
      <c r="AX240" s="13" t="s">
        <v>73</v>
      </c>
      <c r="AY240" s="242" t="s">
        <v>159</v>
      </c>
    </row>
    <row r="241" s="2" customFormat="1" ht="16.5" customHeight="1">
      <c r="A241" s="38"/>
      <c r="B241" s="39"/>
      <c r="C241" s="212" t="s">
        <v>303</v>
      </c>
      <c r="D241" s="212" t="s">
        <v>160</v>
      </c>
      <c r="E241" s="213" t="s">
        <v>233</v>
      </c>
      <c r="F241" s="214" t="s">
        <v>234</v>
      </c>
      <c r="G241" s="215" t="s">
        <v>174</v>
      </c>
      <c r="H241" s="216">
        <v>5.04</v>
      </c>
      <c r="I241" s="217"/>
      <c r="J241" s="218">
        <f>ROUND(I241*H241,2)</f>
        <v>0</v>
      </c>
      <c r="K241" s="214" t="s">
        <v>164</v>
      </c>
      <c r="L241" s="44"/>
      <c r="M241" s="219" t="s">
        <v>19</v>
      </c>
      <c r="N241" s="220" t="s">
        <v>44</v>
      </c>
      <c r="O241" s="84"/>
      <c r="P241" s="221">
        <f>O241*H241</f>
        <v>0</v>
      </c>
      <c r="Q241" s="221">
        <v>0</v>
      </c>
      <c r="R241" s="221">
        <f>Q241*H241</f>
        <v>0</v>
      </c>
      <c r="S241" s="221">
        <v>0</v>
      </c>
      <c r="T241" s="222">
        <f>S241*H241</f>
        <v>0</v>
      </c>
      <c r="U241" s="38"/>
      <c r="V241" s="38"/>
      <c r="W241" s="38"/>
      <c r="X241" s="38"/>
      <c r="Y241" s="38"/>
      <c r="Z241" s="38"/>
      <c r="AA241" s="38"/>
      <c r="AB241" s="38"/>
      <c r="AC241" s="38"/>
      <c r="AD241" s="38"/>
      <c r="AE241" s="38"/>
      <c r="AR241" s="223" t="s">
        <v>115</v>
      </c>
      <c r="AT241" s="223" t="s">
        <v>160</v>
      </c>
      <c r="AU241" s="223" t="s">
        <v>112</v>
      </c>
      <c r="AY241" s="17" t="s">
        <v>159</v>
      </c>
      <c r="BE241" s="224">
        <f>IF(N241="základní",J241,0)</f>
        <v>0</v>
      </c>
      <c r="BF241" s="224">
        <f>IF(N241="snížená",J241,0)</f>
        <v>0</v>
      </c>
      <c r="BG241" s="224">
        <f>IF(N241="zákl. přenesená",J241,0)</f>
        <v>0</v>
      </c>
      <c r="BH241" s="224">
        <f>IF(N241="sníž. přenesená",J241,0)</f>
        <v>0</v>
      </c>
      <c r="BI241" s="224">
        <f>IF(N241="nulová",J241,0)</f>
        <v>0</v>
      </c>
      <c r="BJ241" s="17" t="s">
        <v>81</v>
      </c>
      <c r="BK241" s="224">
        <f>ROUND(I241*H241,2)</f>
        <v>0</v>
      </c>
      <c r="BL241" s="17" t="s">
        <v>115</v>
      </c>
      <c r="BM241" s="223" t="s">
        <v>1489</v>
      </c>
    </row>
    <row r="242" s="2" customFormat="1">
      <c r="A242" s="38"/>
      <c r="B242" s="39"/>
      <c r="C242" s="40"/>
      <c r="D242" s="225" t="s">
        <v>166</v>
      </c>
      <c r="E242" s="40"/>
      <c r="F242" s="226" t="s">
        <v>236</v>
      </c>
      <c r="G242" s="40"/>
      <c r="H242" s="40"/>
      <c r="I242" s="227"/>
      <c r="J242" s="40"/>
      <c r="K242" s="40"/>
      <c r="L242" s="44"/>
      <c r="M242" s="228"/>
      <c r="N242" s="229"/>
      <c r="O242" s="84"/>
      <c r="P242" s="84"/>
      <c r="Q242" s="84"/>
      <c r="R242" s="84"/>
      <c r="S242" s="84"/>
      <c r="T242" s="85"/>
      <c r="U242" s="38"/>
      <c r="V242" s="38"/>
      <c r="W242" s="38"/>
      <c r="X242" s="38"/>
      <c r="Y242" s="38"/>
      <c r="Z242" s="38"/>
      <c r="AA242" s="38"/>
      <c r="AB242" s="38"/>
      <c r="AC242" s="38"/>
      <c r="AD242" s="38"/>
      <c r="AE242" s="38"/>
      <c r="AT242" s="17" t="s">
        <v>166</v>
      </c>
      <c r="AU242" s="17" t="s">
        <v>112</v>
      </c>
    </row>
    <row r="243" s="2" customFormat="1">
      <c r="A243" s="38"/>
      <c r="B243" s="39"/>
      <c r="C243" s="40"/>
      <c r="D243" s="230" t="s">
        <v>168</v>
      </c>
      <c r="E243" s="40"/>
      <c r="F243" s="231" t="s">
        <v>237</v>
      </c>
      <c r="G243" s="40"/>
      <c r="H243" s="40"/>
      <c r="I243" s="227"/>
      <c r="J243" s="40"/>
      <c r="K243" s="40"/>
      <c r="L243" s="44"/>
      <c r="M243" s="228"/>
      <c r="N243" s="229"/>
      <c r="O243" s="84"/>
      <c r="P243" s="84"/>
      <c r="Q243" s="84"/>
      <c r="R243" s="84"/>
      <c r="S243" s="84"/>
      <c r="T243" s="85"/>
      <c r="U243" s="38"/>
      <c r="V243" s="38"/>
      <c r="W243" s="38"/>
      <c r="X243" s="38"/>
      <c r="Y243" s="38"/>
      <c r="Z243" s="38"/>
      <c r="AA243" s="38"/>
      <c r="AB243" s="38"/>
      <c r="AC243" s="38"/>
      <c r="AD243" s="38"/>
      <c r="AE243" s="38"/>
      <c r="AT243" s="17" t="s">
        <v>168</v>
      </c>
      <c r="AU243" s="17" t="s">
        <v>112</v>
      </c>
    </row>
    <row r="244" s="13" customFormat="1">
      <c r="A244" s="13"/>
      <c r="B244" s="232"/>
      <c r="C244" s="233"/>
      <c r="D244" s="225" t="s">
        <v>170</v>
      </c>
      <c r="E244" s="234" t="s">
        <v>19</v>
      </c>
      <c r="F244" s="235" t="s">
        <v>1490</v>
      </c>
      <c r="G244" s="233"/>
      <c r="H244" s="236">
        <v>5.04</v>
      </c>
      <c r="I244" s="237"/>
      <c r="J244" s="233"/>
      <c r="K244" s="233"/>
      <c r="L244" s="238"/>
      <c r="M244" s="239"/>
      <c r="N244" s="240"/>
      <c r="O244" s="240"/>
      <c r="P244" s="240"/>
      <c r="Q244" s="240"/>
      <c r="R244" s="240"/>
      <c r="S244" s="240"/>
      <c r="T244" s="241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  <c r="AT244" s="242" t="s">
        <v>170</v>
      </c>
      <c r="AU244" s="242" t="s">
        <v>112</v>
      </c>
      <c r="AV244" s="13" t="s">
        <v>83</v>
      </c>
      <c r="AW244" s="13" t="s">
        <v>34</v>
      </c>
      <c r="AX244" s="13" t="s">
        <v>73</v>
      </c>
      <c r="AY244" s="242" t="s">
        <v>159</v>
      </c>
    </row>
    <row r="245" s="2" customFormat="1" ht="16.5" customHeight="1">
      <c r="A245" s="38"/>
      <c r="B245" s="39"/>
      <c r="C245" s="212" t="s">
        <v>296</v>
      </c>
      <c r="D245" s="212" t="s">
        <v>160</v>
      </c>
      <c r="E245" s="213" t="s">
        <v>240</v>
      </c>
      <c r="F245" s="214" t="s">
        <v>241</v>
      </c>
      <c r="G245" s="215" t="s">
        <v>242</v>
      </c>
      <c r="H245" s="216">
        <v>6.048</v>
      </c>
      <c r="I245" s="217"/>
      <c r="J245" s="218">
        <f>ROUND(I245*H245,2)</f>
        <v>0</v>
      </c>
      <c r="K245" s="214" t="s">
        <v>164</v>
      </c>
      <c r="L245" s="44"/>
      <c r="M245" s="219" t="s">
        <v>19</v>
      </c>
      <c r="N245" s="220" t="s">
        <v>44</v>
      </c>
      <c r="O245" s="84"/>
      <c r="P245" s="221">
        <f>O245*H245</f>
        <v>0</v>
      </c>
      <c r="Q245" s="221">
        <v>0</v>
      </c>
      <c r="R245" s="221">
        <f>Q245*H245</f>
        <v>0</v>
      </c>
      <c r="S245" s="221">
        <v>0</v>
      </c>
      <c r="T245" s="222">
        <f>S245*H245</f>
        <v>0</v>
      </c>
      <c r="U245" s="38"/>
      <c r="V245" s="38"/>
      <c r="W245" s="38"/>
      <c r="X245" s="38"/>
      <c r="Y245" s="38"/>
      <c r="Z245" s="38"/>
      <c r="AA245" s="38"/>
      <c r="AB245" s="38"/>
      <c r="AC245" s="38"/>
      <c r="AD245" s="38"/>
      <c r="AE245" s="38"/>
      <c r="AR245" s="223" t="s">
        <v>115</v>
      </c>
      <c r="AT245" s="223" t="s">
        <v>160</v>
      </c>
      <c r="AU245" s="223" t="s">
        <v>112</v>
      </c>
      <c r="AY245" s="17" t="s">
        <v>159</v>
      </c>
      <c r="BE245" s="224">
        <f>IF(N245="základní",J245,0)</f>
        <v>0</v>
      </c>
      <c r="BF245" s="224">
        <f>IF(N245="snížená",J245,0)</f>
        <v>0</v>
      </c>
      <c r="BG245" s="224">
        <f>IF(N245="zákl. přenesená",J245,0)</f>
        <v>0</v>
      </c>
      <c r="BH245" s="224">
        <f>IF(N245="sníž. přenesená",J245,0)</f>
        <v>0</v>
      </c>
      <c r="BI245" s="224">
        <f>IF(N245="nulová",J245,0)</f>
        <v>0</v>
      </c>
      <c r="BJ245" s="17" t="s">
        <v>81</v>
      </c>
      <c r="BK245" s="224">
        <f>ROUND(I245*H245,2)</f>
        <v>0</v>
      </c>
      <c r="BL245" s="17" t="s">
        <v>115</v>
      </c>
      <c r="BM245" s="223" t="s">
        <v>1491</v>
      </c>
    </row>
    <row r="246" s="2" customFormat="1">
      <c r="A246" s="38"/>
      <c r="B246" s="39"/>
      <c r="C246" s="40"/>
      <c r="D246" s="225" t="s">
        <v>166</v>
      </c>
      <c r="E246" s="40"/>
      <c r="F246" s="226" t="s">
        <v>244</v>
      </c>
      <c r="G246" s="40"/>
      <c r="H246" s="40"/>
      <c r="I246" s="227"/>
      <c r="J246" s="40"/>
      <c r="K246" s="40"/>
      <c r="L246" s="44"/>
      <c r="M246" s="228"/>
      <c r="N246" s="229"/>
      <c r="O246" s="84"/>
      <c r="P246" s="84"/>
      <c r="Q246" s="84"/>
      <c r="R246" s="84"/>
      <c r="S246" s="84"/>
      <c r="T246" s="85"/>
      <c r="U246" s="38"/>
      <c r="V246" s="38"/>
      <c r="W246" s="38"/>
      <c r="X246" s="38"/>
      <c r="Y246" s="38"/>
      <c r="Z246" s="38"/>
      <c r="AA246" s="38"/>
      <c r="AB246" s="38"/>
      <c r="AC246" s="38"/>
      <c r="AD246" s="38"/>
      <c r="AE246" s="38"/>
      <c r="AT246" s="17" t="s">
        <v>166</v>
      </c>
      <c r="AU246" s="17" t="s">
        <v>112</v>
      </c>
    </row>
    <row r="247" s="2" customFormat="1">
      <c r="A247" s="38"/>
      <c r="B247" s="39"/>
      <c r="C247" s="40"/>
      <c r="D247" s="230" t="s">
        <v>168</v>
      </c>
      <c r="E247" s="40"/>
      <c r="F247" s="231" t="s">
        <v>245</v>
      </c>
      <c r="G247" s="40"/>
      <c r="H247" s="40"/>
      <c r="I247" s="227"/>
      <c r="J247" s="40"/>
      <c r="K247" s="40"/>
      <c r="L247" s="44"/>
      <c r="M247" s="228"/>
      <c r="N247" s="229"/>
      <c r="O247" s="84"/>
      <c r="P247" s="84"/>
      <c r="Q247" s="84"/>
      <c r="R247" s="84"/>
      <c r="S247" s="84"/>
      <c r="T247" s="85"/>
      <c r="U247" s="38"/>
      <c r="V247" s="38"/>
      <c r="W247" s="38"/>
      <c r="X247" s="38"/>
      <c r="Y247" s="38"/>
      <c r="Z247" s="38"/>
      <c r="AA247" s="38"/>
      <c r="AB247" s="38"/>
      <c r="AC247" s="38"/>
      <c r="AD247" s="38"/>
      <c r="AE247" s="38"/>
      <c r="AT247" s="17" t="s">
        <v>168</v>
      </c>
      <c r="AU247" s="17" t="s">
        <v>112</v>
      </c>
    </row>
    <row r="248" s="13" customFormat="1">
      <c r="A248" s="13"/>
      <c r="B248" s="232"/>
      <c r="C248" s="233"/>
      <c r="D248" s="225" t="s">
        <v>170</v>
      </c>
      <c r="E248" s="234" t="s">
        <v>19</v>
      </c>
      <c r="F248" s="235" t="s">
        <v>1492</v>
      </c>
      <c r="G248" s="233"/>
      <c r="H248" s="236">
        <v>6.048</v>
      </c>
      <c r="I248" s="237"/>
      <c r="J248" s="233"/>
      <c r="K248" s="233"/>
      <c r="L248" s="238"/>
      <c r="M248" s="239"/>
      <c r="N248" s="240"/>
      <c r="O248" s="240"/>
      <c r="P248" s="240"/>
      <c r="Q248" s="240"/>
      <c r="R248" s="240"/>
      <c r="S248" s="240"/>
      <c r="T248" s="241"/>
      <c r="U248" s="13"/>
      <c r="V248" s="13"/>
      <c r="W248" s="13"/>
      <c r="X248" s="13"/>
      <c r="Y248" s="13"/>
      <c r="Z248" s="13"/>
      <c r="AA248" s="13"/>
      <c r="AB248" s="13"/>
      <c r="AC248" s="13"/>
      <c r="AD248" s="13"/>
      <c r="AE248" s="13"/>
      <c r="AT248" s="242" t="s">
        <v>170</v>
      </c>
      <c r="AU248" s="242" t="s">
        <v>112</v>
      </c>
      <c r="AV248" s="13" t="s">
        <v>83</v>
      </c>
      <c r="AW248" s="13" t="s">
        <v>34</v>
      </c>
      <c r="AX248" s="13" t="s">
        <v>73</v>
      </c>
      <c r="AY248" s="242" t="s">
        <v>159</v>
      </c>
    </row>
    <row r="249" s="12" customFormat="1" ht="22.8" customHeight="1">
      <c r="A249" s="12"/>
      <c r="B249" s="196"/>
      <c r="C249" s="197"/>
      <c r="D249" s="198" t="s">
        <v>72</v>
      </c>
      <c r="E249" s="210" t="s">
        <v>83</v>
      </c>
      <c r="F249" s="210" t="s">
        <v>247</v>
      </c>
      <c r="G249" s="197"/>
      <c r="H249" s="197"/>
      <c r="I249" s="200"/>
      <c r="J249" s="211">
        <f>BK249</f>
        <v>0</v>
      </c>
      <c r="K249" s="197"/>
      <c r="L249" s="202"/>
      <c r="M249" s="203"/>
      <c r="N249" s="204"/>
      <c r="O249" s="204"/>
      <c r="P249" s="205">
        <f>P250+P267</f>
        <v>0</v>
      </c>
      <c r="Q249" s="204"/>
      <c r="R249" s="205">
        <f>R250+R267</f>
        <v>61.95706267975541</v>
      </c>
      <c r="S249" s="204"/>
      <c r="T249" s="206">
        <f>T250+T267</f>
        <v>0</v>
      </c>
      <c r="U249" s="12"/>
      <c r="V249" s="12"/>
      <c r="W249" s="12"/>
      <c r="X249" s="12"/>
      <c r="Y249" s="12"/>
      <c r="Z249" s="12"/>
      <c r="AA249" s="12"/>
      <c r="AB249" s="12"/>
      <c r="AC249" s="12"/>
      <c r="AD249" s="12"/>
      <c r="AE249" s="12"/>
      <c r="AR249" s="207" t="s">
        <v>81</v>
      </c>
      <c r="AT249" s="208" t="s">
        <v>72</v>
      </c>
      <c r="AU249" s="208" t="s">
        <v>81</v>
      </c>
      <c r="AY249" s="207" t="s">
        <v>159</v>
      </c>
      <c r="BK249" s="209">
        <f>BK250+BK267</f>
        <v>0</v>
      </c>
    </row>
    <row r="250" s="12" customFormat="1" ht="20.88" customHeight="1">
      <c r="A250" s="12"/>
      <c r="B250" s="196"/>
      <c r="C250" s="197"/>
      <c r="D250" s="198" t="s">
        <v>72</v>
      </c>
      <c r="E250" s="210" t="s">
        <v>1493</v>
      </c>
      <c r="F250" s="210" t="s">
        <v>1494</v>
      </c>
      <c r="G250" s="197"/>
      <c r="H250" s="197"/>
      <c r="I250" s="200"/>
      <c r="J250" s="211">
        <f>BK250</f>
        <v>0</v>
      </c>
      <c r="K250" s="197"/>
      <c r="L250" s="202"/>
      <c r="M250" s="203"/>
      <c r="N250" s="204"/>
      <c r="O250" s="204"/>
      <c r="P250" s="205">
        <f>SUM(P251:P266)</f>
        <v>0</v>
      </c>
      <c r="Q250" s="204"/>
      <c r="R250" s="205">
        <f>SUM(R251:R266)</f>
        <v>49.579555225640007</v>
      </c>
      <c r="S250" s="204"/>
      <c r="T250" s="206">
        <f>SUM(T251:T266)</f>
        <v>0</v>
      </c>
      <c r="U250" s="12"/>
      <c r="V250" s="12"/>
      <c r="W250" s="12"/>
      <c r="X250" s="12"/>
      <c r="Y250" s="12"/>
      <c r="Z250" s="12"/>
      <c r="AA250" s="12"/>
      <c r="AB250" s="12"/>
      <c r="AC250" s="12"/>
      <c r="AD250" s="12"/>
      <c r="AE250" s="12"/>
      <c r="AR250" s="207" t="s">
        <v>81</v>
      </c>
      <c r="AT250" s="208" t="s">
        <v>72</v>
      </c>
      <c r="AU250" s="208" t="s">
        <v>83</v>
      </c>
      <c r="AY250" s="207" t="s">
        <v>159</v>
      </c>
      <c r="BK250" s="209">
        <f>SUM(BK251:BK266)</f>
        <v>0</v>
      </c>
    </row>
    <row r="251" s="2" customFormat="1" ht="16.5" customHeight="1">
      <c r="A251" s="38"/>
      <c r="B251" s="39"/>
      <c r="C251" s="212" t="s">
        <v>323</v>
      </c>
      <c r="D251" s="212" t="s">
        <v>160</v>
      </c>
      <c r="E251" s="213" t="s">
        <v>1495</v>
      </c>
      <c r="F251" s="214" t="s">
        <v>1496</v>
      </c>
      <c r="G251" s="215" t="s">
        <v>174</v>
      </c>
      <c r="H251" s="216">
        <v>1.8100000000000001</v>
      </c>
      <c r="I251" s="217"/>
      <c r="J251" s="218">
        <f>ROUND(I251*H251,2)</f>
        <v>0</v>
      </c>
      <c r="K251" s="214" t="s">
        <v>164</v>
      </c>
      <c r="L251" s="44"/>
      <c r="M251" s="219" t="s">
        <v>19</v>
      </c>
      <c r="N251" s="220" t="s">
        <v>44</v>
      </c>
      <c r="O251" s="84"/>
      <c r="P251" s="221">
        <f>O251*H251</f>
        <v>0</v>
      </c>
      <c r="Q251" s="221">
        <v>1.98</v>
      </c>
      <c r="R251" s="221">
        <f>Q251*H251</f>
        <v>3.5838000000000001</v>
      </c>
      <c r="S251" s="221">
        <v>0</v>
      </c>
      <c r="T251" s="222">
        <f>S251*H251</f>
        <v>0</v>
      </c>
      <c r="U251" s="38"/>
      <c r="V251" s="38"/>
      <c r="W251" s="38"/>
      <c r="X251" s="38"/>
      <c r="Y251" s="38"/>
      <c r="Z251" s="38"/>
      <c r="AA251" s="38"/>
      <c r="AB251" s="38"/>
      <c r="AC251" s="38"/>
      <c r="AD251" s="38"/>
      <c r="AE251" s="38"/>
      <c r="AR251" s="223" t="s">
        <v>115</v>
      </c>
      <c r="AT251" s="223" t="s">
        <v>160</v>
      </c>
      <c r="AU251" s="223" t="s">
        <v>112</v>
      </c>
      <c r="AY251" s="17" t="s">
        <v>159</v>
      </c>
      <c r="BE251" s="224">
        <f>IF(N251="základní",J251,0)</f>
        <v>0</v>
      </c>
      <c r="BF251" s="224">
        <f>IF(N251="snížená",J251,0)</f>
        <v>0</v>
      </c>
      <c r="BG251" s="224">
        <f>IF(N251="zákl. přenesená",J251,0)</f>
        <v>0</v>
      </c>
      <c r="BH251" s="224">
        <f>IF(N251="sníž. přenesená",J251,0)</f>
        <v>0</v>
      </c>
      <c r="BI251" s="224">
        <f>IF(N251="nulová",J251,0)</f>
        <v>0</v>
      </c>
      <c r="BJ251" s="17" t="s">
        <v>81</v>
      </c>
      <c r="BK251" s="224">
        <f>ROUND(I251*H251,2)</f>
        <v>0</v>
      </c>
      <c r="BL251" s="17" t="s">
        <v>115</v>
      </c>
      <c r="BM251" s="223" t="s">
        <v>1497</v>
      </c>
    </row>
    <row r="252" s="2" customFormat="1">
      <c r="A252" s="38"/>
      <c r="B252" s="39"/>
      <c r="C252" s="40"/>
      <c r="D252" s="225" t="s">
        <v>166</v>
      </c>
      <c r="E252" s="40"/>
      <c r="F252" s="226" t="s">
        <v>1498</v>
      </c>
      <c r="G252" s="40"/>
      <c r="H252" s="40"/>
      <c r="I252" s="227"/>
      <c r="J252" s="40"/>
      <c r="K252" s="40"/>
      <c r="L252" s="44"/>
      <c r="M252" s="228"/>
      <c r="N252" s="229"/>
      <c r="O252" s="84"/>
      <c r="P252" s="84"/>
      <c r="Q252" s="84"/>
      <c r="R252" s="84"/>
      <c r="S252" s="84"/>
      <c r="T252" s="85"/>
      <c r="U252" s="38"/>
      <c r="V252" s="38"/>
      <c r="W252" s="38"/>
      <c r="X252" s="38"/>
      <c r="Y252" s="38"/>
      <c r="Z252" s="38"/>
      <c r="AA252" s="38"/>
      <c r="AB252" s="38"/>
      <c r="AC252" s="38"/>
      <c r="AD252" s="38"/>
      <c r="AE252" s="38"/>
      <c r="AT252" s="17" t="s">
        <v>166</v>
      </c>
      <c r="AU252" s="17" t="s">
        <v>112</v>
      </c>
    </row>
    <row r="253" s="2" customFormat="1">
      <c r="A253" s="38"/>
      <c r="B253" s="39"/>
      <c r="C253" s="40"/>
      <c r="D253" s="230" t="s">
        <v>168</v>
      </c>
      <c r="E253" s="40"/>
      <c r="F253" s="231" t="s">
        <v>1499</v>
      </c>
      <c r="G253" s="40"/>
      <c r="H253" s="40"/>
      <c r="I253" s="227"/>
      <c r="J253" s="40"/>
      <c r="K253" s="40"/>
      <c r="L253" s="44"/>
      <c r="M253" s="228"/>
      <c r="N253" s="229"/>
      <c r="O253" s="84"/>
      <c r="P253" s="84"/>
      <c r="Q253" s="84"/>
      <c r="R253" s="84"/>
      <c r="S253" s="84"/>
      <c r="T253" s="85"/>
      <c r="U253" s="38"/>
      <c r="V253" s="38"/>
      <c r="W253" s="38"/>
      <c r="X253" s="38"/>
      <c r="Y253" s="38"/>
      <c r="Z253" s="38"/>
      <c r="AA253" s="38"/>
      <c r="AB253" s="38"/>
      <c r="AC253" s="38"/>
      <c r="AD253" s="38"/>
      <c r="AE253" s="38"/>
      <c r="AT253" s="17" t="s">
        <v>168</v>
      </c>
      <c r="AU253" s="17" t="s">
        <v>112</v>
      </c>
    </row>
    <row r="254" s="13" customFormat="1">
      <c r="A254" s="13"/>
      <c r="B254" s="232"/>
      <c r="C254" s="233"/>
      <c r="D254" s="225" t="s">
        <v>170</v>
      </c>
      <c r="E254" s="234" t="s">
        <v>19</v>
      </c>
      <c r="F254" s="235" t="s">
        <v>1500</v>
      </c>
      <c r="G254" s="233"/>
      <c r="H254" s="236">
        <v>1.8100000000000001</v>
      </c>
      <c r="I254" s="237"/>
      <c r="J254" s="233"/>
      <c r="K254" s="233"/>
      <c r="L254" s="238"/>
      <c r="M254" s="239"/>
      <c r="N254" s="240"/>
      <c r="O254" s="240"/>
      <c r="P254" s="240"/>
      <c r="Q254" s="240"/>
      <c r="R254" s="240"/>
      <c r="S254" s="240"/>
      <c r="T254" s="241"/>
      <c r="U254" s="13"/>
      <c r="V254" s="13"/>
      <c r="W254" s="13"/>
      <c r="X254" s="13"/>
      <c r="Y254" s="13"/>
      <c r="Z254" s="13"/>
      <c r="AA254" s="13"/>
      <c r="AB254" s="13"/>
      <c r="AC254" s="13"/>
      <c r="AD254" s="13"/>
      <c r="AE254" s="13"/>
      <c r="AT254" s="242" t="s">
        <v>170</v>
      </c>
      <c r="AU254" s="242" t="s">
        <v>112</v>
      </c>
      <c r="AV254" s="13" t="s">
        <v>83</v>
      </c>
      <c r="AW254" s="13" t="s">
        <v>34</v>
      </c>
      <c r="AX254" s="13" t="s">
        <v>73</v>
      </c>
      <c r="AY254" s="242" t="s">
        <v>159</v>
      </c>
    </row>
    <row r="255" s="2" customFormat="1" ht="16.5" customHeight="1">
      <c r="A255" s="38"/>
      <c r="B255" s="39"/>
      <c r="C255" s="212" t="s">
        <v>472</v>
      </c>
      <c r="D255" s="212" t="s">
        <v>160</v>
      </c>
      <c r="E255" s="213" t="s">
        <v>1501</v>
      </c>
      <c r="F255" s="214" t="s">
        <v>1502</v>
      </c>
      <c r="G255" s="215" t="s">
        <v>174</v>
      </c>
      <c r="H255" s="216">
        <v>19.91</v>
      </c>
      <c r="I255" s="217"/>
      <c r="J255" s="218">
        <f>ROUND(I255*H255,2)</f>
        <v>0</v>
      </c>
      <c r="K255" s="214" t="s">
        <v>164</v>
      </c>
      <c r="L255" s="44"/>
      <c r="M255" s="219" t="s">
        <v>19</v>
      </c>
      <c r="N255" s="220" t="s">
        <v>44</v>
      </c>
      <c r="O255" s="84"/>
      <c r="P255" s="221">
        <f>O255*H255</f>
        <v>0</v>
      </c>
      <c r="Q255" s="221">
        <v>2.3010222040000001</v>
      </c>
      <c r="R255" s="221">
        <f>Q255*H255</f>
        <v>45.813352081640005</v>
      </c>
      <c r="S255" s="221">
        <v>0</v>
      </c>
      <c r="T255" s="222">
        <f>S255*H255</f>
        <v>0</v>
      </c>
      <c r="U255" s="38"/>
      <c r="V255" s="38"/>
      <c r="W255" s="38"/>
      <c r="X255" s="38"/>
      <c r="Y255" s="38"/>
      <c r="Z255" s="38"/>
      <c r="AA255" s="38"/>
      <c r="AB255" s="38"/>
      <c r="AC255" s="38"/>
      <c r="AD255" s="38"/>
      <c r="AE255" s="38"/>
      <c r="AR255" s="223" t="s">
        <v>115</v>
      </c>
      <c r="AT255" s="223" t="s">
        <v>160</v>
      </c>
      <c r="AU255" s="223" t="s">
        <v>112</v>
      </c>
      <c r="AY255" s="17" t="s">
        <v>159</v>
      </c>
      <c r="BE255" s="224">
        <f>IF(N255="základní",J255,0)</f>
        <v>0</v>
      </c>
      <c r="BF255" s="224">
        <f>IF(N255="snížená",J255,0)</f>
        <v>0</v>
      </c>
      <c r="BG255" s="224">
        <f>IF(N255="zákl. přenesená",J255,0)</f>
        <v>0</v>
      </c>
      <c r="BH255" s="224">
        <f>IF(N255="sníž. přenesená",J255,0)</f>
        <v>0</v>
      </c>
      <c r="BI255" s="224">
        <f>IF(N255="nulová",J255,0)</f>
        <v>0</v>
      </c>
      <c r="BJ255" s="17" t="s">
        <v>81</v>
      </c>
      <c r="BK255" s="224">
        <f>ROUND(I255*H255,2)</f>
        <v>0</v>
      </c>
      <c r="BL255" s="17" t="s">
        <v>115</v>
      </c>
      <c r="BM255" s="223" t="s">
        <v>1503</v>
      </c>
    </row>
    <row r="256" s="2" customFormat="1">
      <c r="A256" s="38"/>
      <c r="B256" s="39"/>
      <c r="C256" s="40"/>
      <c r="D256" s="225" t="s">
        <v>166</v>
      </c>
      <c r="E256" s="40"/>
      <c r="F256" s="226" t="s">
        <v>1504</v>
      </c>
      <c r="G256" s="40"/>
      <c r="H256" s="40"/>
      <c r="I256" s="227"/>
      <c r="J256" s="40"/>
      <c r="K256" s="40"/>
      <c r="L256" s="44"/>
      <c r="M256" s="228"/>
      <c r="N256" s="229"/>
      <c r="O256" s="84"/>
      <c r="P256" s="84"/>
      <c r="Q256" s="84"/>
      <c r="R256" s="84"/>
      <c r="S256" s="84"/>
      <c r="T256" s="85"/>
      <c r="U256" s="38"/>
      <c r="V256" s="38"/>
      <c r="W256" s="38"/>
      <c r="X256" s="38"/>
      <c r="Y256" s="38"/>
      <c r="Z256" s="38"/>
      <c r="AA256" s="38"/>
      <c r="AB256" s="38"/>
      <c r="AC256" s="38"/>
      <c r="AD256" s="38"/>
      <c r="AE256" s="38"/>
      <c r="AT256" s="17" t="s">
        <v>166</v>
      </c>
      <c r="AU256" s="17" t="s">
        <v>112</v>
      </c>
    </row>
    <row r="257" s="2" customFormat="1">
      <c r="A257" s="38"/>
      <c r="B257" s="39"/>
      <c r="C257" s="40"/>
      <c r="D257" s="230" t="s">
        <v>168</v>
      </c>
      <c r="E257" s="40"/>
      <c r="F257" s="231" t="s">
        <v>1505</v>
      </c>
      <c r="G257" s="40"/>
      <c r="H257" s="40"/>
      <c r="I257" s="227"/>
      <c r="J257" s="40"/>
      <c r="K257" s="40"/>
      <c r="L257" s="44"/>
      <c r="M257" s="228"/>
      <c r="N257" s="229"/>
      <c r="O257" s="84"/>
      <c r="P257" s="84"/>
      <c r="Q257" s="84"/>
      <c r="R257" s="84"/>
      <c r="S257" s="84"/>
      <c r="T257" s="85"/>
      <c r="U257" s="38"/>
      <c r="V257" s="38"/>
      <c r="W257" s="38"/>
      <c r="X257" s="38"/>
      <c r="Y257" s="38"/>
      <c r="Z257" s="38"/>
      <c r="AA257" s="38"/>
      <c r="AB257" s="38"/>
      <c r="AC257" s="38"/>
      <c r="AD257" s="38"/>
      <c r="AE257" s="38"/>
      <c r="AT257" s="17" t="s">
        <v>168</v>
      </c>
      <c r="AU257" s="17" t="s">
        <v>112</v>
      </c>
    </row>
    <row r="258" s="13" customFormat="1">
      <c r="A258" s="13"/>
      <c r="B258" s="232"/>
      <c r="C258" s="233"/>
      <c r="D258" s="225" t="s">
        <v>170</v>
      </c>
      <c r="E258" s="234" t="s">
        <v>19</v>
      </c>
      <c r="F258" s="235" t="s">
        <v>1506</v>
      </c>
      <c r="G258" s="233"/>
      <c r="H258" s="236">
        <v>19.91</v>
      </c>
      <c r="I258" s="237"/>
      <c r="J258" s="233"/>
      <c r="K258" s="233"/>
      <c r="L258" s="238"/>
      <c r="M258" s="239"/>
      <c r="N258" s="240"/>
      <c r="O258" s="240"/>
      <c r="P258" s="240"/>
      <c r="Q258" s="240"/>
      <c r="R258" s="240"/>
      <c r="S258" s="240"/>
      <c r="T258" s="241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T258" s="242" t="s">
        <v>170</v>
      </c>
      <c r="AU258" s="242" t="s">
        <v>112</v>
      </c>
      <c r="AV258" s="13" t="s">
        <v>83</v>
      </c>
      <c r="AW258" s="13" t="s">
        <v>34</v>
      </c>
      <c r="AX258" s="13" t="s">
        <v>73</v>
      </c>
      <c r="AY258" s="242" t="s">
        <v>159</v>
      </c>
    </row>
    <row r="259" s="2" customFormat="1" ht="16.5" customHeight="1">
      <c r="A259" s="38"/>
      <c r="B259" s="39"/>
      <c r="C259" s="212" t="s">
        <v>358</v>
      </c>
      <c r="D259" s="212" t="s">
        <v>160</v>
      </c>
      <c r="E259" s="213" t="s">
        <v>1052</v>
      </c>
      <c r="F259" s="214" t="s">
        <v>1053</v>
      </c>
      <c r="G259" s="215" t="s">
        <v>163</v>
      </c>
      <c r="H259" s="216">
        <v>67.760000000000005</v>
      </c>
      <c r="I259" s="217"/>
      <c r="J259" s="218">
        <f>ROUND(I259*H259,2)</f>
        <v>0</v>
      </c>
      <c r="K259" s="214" t="s">
        <v>164</v>
      </c>
      <c r="L259" s="44"/>
      <c r="M259" s="219" t="s">
        <v>19</v>
      </c>
      <c r="N259" s="220" t="s">
        <v>44</v>
      </c>
      <c r="O259" s="84"/>
      <c r="P259" s="221">
        <f>O259*H259</f>
        <v>0</v>
      </c>
      <c r="Q259" s="221">
        <v>0.0026919000000000001</v>
      </c>
      <c r="R259" s="221">
        <f>Q259*H259</f>
        <v>0.18240314400000002</v>
      </c>
      <c r="S259" s="221">
        <v>0</v>
      </c>
      <c r="T259" s="222">
        <f>S259*H259</f>
        <v>0</v>
      </c>
      <c r="U259" s="38"/>
      <c r="V259" s="38"/>
      <c r="W259" s="38"/>
      <c r="X259" s="38"/>
      <c r="Y259" s="38"/>
      <c r="Z259" s="38"/>
      <c r="AA259" s="38"/>
      <c r="AB259" s="38"/>
      <c r="AC259" s="38"/>
      <c r="AD259" s="38"/>
      <c r="AE259" s="38"/>
      <c r="AR259" s="223" t="s">
        <v>115</v>
      </c>
      <c r="AT259" s="223" t="s">
        <v>160</v>
      </c>
      <c r="AU259" s="223" t="s">
        <v>112</v>
      </c>
      <c r="AY259" s="17" t="s">
        <v>159</v>
      </c>
      <c r="BE259" s="224">
        <f>IF(N259="základní",J259,0)</f>
        <v>0</v>
      </c>
      <c r="BF259" s="224">
        <f>IF(N259="snížená",J259,0)</f>
        <v>0</v>
      </c>
      <c r="BG259" s="224">
        <f>IF(N259="zákl. přenesená",J259,0)</f>
        <v>0</v>
      </c>
      <c r="BH259" s="224">
        <f>IF(N259="sníž. přenesená",J259,0)</f>
        <v>0</v>
      </c>
      <c r="BI259" s="224">
        <f>IF(N259="nulová",J259,0)</f>
        <v>0</v>
      </c>
      <c r="BJ259" s="17" t="s">
        <v>81</v>
      </c>
      <c r="BK259" s="224">
        <f>ROUND(I259*H259,2)</f>
        <v>0</v>
      </c>
      <c r="BL259" s="17" t="s">
        <v>115</v>
      </c>
      <c r="BM259" s="223" t="s">
        <v>1507</v>
      </c>
    </row>
    <row r="260" s="2" customFormat="1">
      <c r="A260" s="38"/>
      <c r="B260" s="39"/>
      <c r="C260" s="40"/>
      <c r="D260" s="225" t="s">
        <v>166</v>
      </c>
      <c r="E260" s="40"/>
      <c r="F260" s="226" t="s">
        <v>1055</v>
      </c>
      <c r="G260" s="40"/>
      <c r="H260" s="40"/>
      <c r="I260" s="227"/>
      <c r="J260" s="40"/>
      <c r="K260" s="40"/>
      <c r="L260" s="44"/>
      <c r="M260" s="228"/>
      <c r="N260" s="229"/>
      <c r="O260" s="84"/>
      <c r="P260" s="84"/>
      <c r="Q260" s="84"/>
      <c r="R260" s="84"/>
      <c r="S260" s="84"/>
      <c r="T260" s="85"/>
      <c r="U260" s="38"/>
      <c r="V260" s="38"/>
      <c r="W260" s="38"/>
      <c r="X260" s="38"/>
      <c r="Y260" s="38"/>
      <c r="Z260" s="38"/>
      <c r="AA260" s="38"/>
      <c r="AB260" s="38"/>
      <c r="AC260" s="38"/>
      <c r="AD260" s="38"/>
      <c r="AE260" s="38"/>
      <c r="AT260" s="17" t="s">
        <v>166</v>
      </c>
      <c r="AU260" s="17" t="s">
        <v>112</v>
      </c>
    </row>
    <row r="261" s="2" customFormat="1">
      <c r="A261" s="38"/>
      <c r="B261" s="39"/>
      <c r="C261" s="40"/>
      <c r="D261" s="230" t="s">
        <v>168</v>
      </c>
      <c r="E261" s="40"/>
      <c r="F261" s="231" t="s">
        <v>1056</v>
      </c>
      <c r="G261" s="40"/>
      <c r="H261" s="40"/>
      <c r="I261" s="227"/>
      <c r="J261" s="40"/>
      <c r="K261" s="40"/>
      <c r="L261" s="44"/>
      <c r="M261" s="228"/>
      <c r="N261" s="229"/>
      <c r="O261" s="84"/>
      <c r="P261" s="84"/>
      <c r="Q261" s="84"/>
      <c r="R261" s="84"/>
      <c r="S261" s="84"/>
      <c r="T261" s="85"/>
      <c r="U261" s="38"/>
      <c r="V261" s="38"/>
      <c r="W261" s="38"/>
      <c r="X261" s="38"/>
      <c r="Y261" s="38"/>
      <c r="Z261" s="38"/>
      <c r="AA261" s="38"/>
      <c r="AB261" s="38"/>
      <c r="AC261" s="38"/>
      <c r="AD261" s="38"/>
      <c r="AE261" s="38"/>
      <c r="AT261" s="17" t="s">
        <v>168</v>
      </c>
      <c r="AU261" s="17" t="s">
        <v>112</v>
      </c>
    </row>
    <row r="262" s="13" customFormat="1">
      <c r="A262" s="13"/>
      <c r="B262" s="232"/>
      <c r="C262" s="233"/>
      <c r="D262" s="225" t="s">
        <v>170</v>
      </c>
      <c r="E262" s="234" t="s">
        <v>19</v>
      </c>
      <c r="F262" s="235" t="s">
        <v>1508</v>
      </c>
      <c r="G262" s="233"/>
      <c r="H262" s="236">
        <v>67.760000000000005</v>
      </c>
      <c r="I262" s="237"/>
      <c r="J262" s="233"/>
      <c r="K262" s="233"/>
      <c r="L262" s="238"/>
      <c r="M262" s="239"/>
      <c r="N262" s="240"/>
      <c r="O262" s="240"/>
      <c r="P262" s="240"/>
      <c r="Q262" s="240"/>
      <c r="R262" s="240"/>
      <c r="S262" s="240"/>
      <c r="T262" s="241"/>
      <c r="U262" s="13"/>
      <c r="V262" s="13"/>
      <c r="W262" s="13"/>
      <c r="X262" s="13"/>
      <c r="Y262" s="13"/>
      <c r="Z262" s="13"/>
      <c r="AA262" s="13"/>
      <c r="AB262" s="13"/>
      <c r="AC262" s="13"/>
      <c r="AD262" s="13"/>
      <c r="AE262" s="13"/>
      <c r="AT262" s="242" t="s">
        <v>170</v>
      </c>
      <c r="AU262" s="242" t="s">
        <v>112</v>
      </c>
      <c r="AV262" s="13" t="s">
        <v>83</v>
      </c>
      <c r="AW262" s="13" t="s">
        <v>34</v>
      </c>
      <c r="AX262" s="13" t="s">
        <v>73</v>
      </c>
      <c r="AY262" s="242" t="s">
        <v>159</v>
      </c>
    </row>
    <row r="263" s="2" customFormat="1" ht="16.5" customHeight="1">
      <c r="A263" s="38"/>
      <c r="B263" s="39"/>
      <c r="C263" s="212" t="s">
        <v>367</v>
      </c>
      <c r="D263" s="212" t="s">
        <v>160</v>
      </c>
      <c r="E263" s="213" t="s">
        <v>1066</v>
      </c>
      <c r="F263" s="214" t="s">
        <v>1067</v>
      </c>
      <c r="G263" s="215" t="s">
        <v>163</v>
      </c>
      <c r="H263" s="216">
        <v>67.760000000000005</v>
      </c>
      <c r="I263" s="217"/>
      <c r="J263" s="218">
        <f>ROUND(I263*H263,2)</f>
        <v>0</v>
      </c>
      <c r="K263" s="214" t="s">
        <v>164</v>
      </c>
      <c r="L263" s="44"/>
      <c r="M263" s="219" t="s">
        <v>19</v>
      </c>
      <c r="N263" s="220" t="s">
        <v>44</v>
      </c>
      <c r="O263" s="84"/>
      <c r="P263" s="221">
        <f>O263*H263</f>
        <v>0</v>
      </c>
      <c r="Q263" s="221">
        <v>0</v>
      </c>
      <c r="R263" s="221">
        <f>Q263*H263</f>
        <v>0</v>
      </c>
      <c r="S263" s="221">
        <v>0</v>
      </c>
      <c r="T263" s="222">
        <f>S263*H263</f>
        <v>0</v>
      </c>
      <c r="U263" s="38"/>
      <c r="V263" s="38"/>
      <c r="W263" s="38"/>
      <c r="X263" s="38"/>
      <c r="Y263" s="38"/>
      <c r="Z263" s="38"/>
      <c r="AA263" s="38"/>
      <c r="AB263" s="38"/>
      <c r="AC263" s="38"/>
      <c r="AD263" s="38"/>
      <c r="AE263" s="38"/>
      <c r="AR263" s="223" t="s">
        <v>115</v>
      </c>
      <c r="AT263" s="223" t="s">
        <v>160</v>
      </c>
      <c r="AU263" s="223" t="s">
        <v>112</v>
      </c>
      <c r="AY263" s="17" t="s">
        <v>159</v>
      </c>
      <c r="BE263" s="224">
        <f>IF(N263="základní",J263,0)</f>
        <v>0</v>
      </c>
      <c r="BF263" s="224">
        <f>IF(N263="snížená",J263,0)</f>
        <v>0</v>
      </c>
      <c r="BG263" s="224">
        <f>IF(N263="zákl. přenesená",J263,0)</f>
        <v>0</v>
      </c>
      <c r="BH263" s="224">
        <f>IF(N263="sníž. přenesená",J263,0)</f>
        <v>0</v>
      </c>
      <c r="BI263" s="224">
        <f>IF(N263="nulová",J263,0)</f>
        <v>0</v>
      </c>
      <c r="BJ263" s="17" t="s">
        <v>81</v>
      </c>
      <c r="BK263" s="224">
        <f>ROUND(I263*H263,2)</f>
        <v>0</v>
      </c>
      <c r="BL263" s="17" t="s">
        <v>115</v>
      </c>
      <c r="BM263" s="223" t="s">
        <v>1509</v>
      </c>
    </row>
    <row r="264" s="2" customFormat="1">
      <c r="A264" s="38"/>
      <c r="B264" s="39"/>
      <c r="C264" s="40"/>
      <c r="D264" s="225" t="s">
        <v>166</v>
      </c>
      <c r="E264" s="40"/>
      <c r="F264" s="226" t="s">
        <v>1069</v>
      </c>
      <c r="G264" s="40"/>
      <c r="H264" s="40"/>
      <c r="I264" s="227"/>
      <c r="J264" s="40"/>
      <c r="K264" s="40"/>
      <c r="L264" s="44"/>
      <c r="M264" s="228"/>
      <c r="N264" s="229"/>
      <c r="O264" s="84"/>
      <c r="P264" s="84"/>
      <c r="Q264" s="84"/>
      <c r="R264" s="84"/>
      <c r="S264" s="84"/>
      <c r="T264" s="85"/>
      <c r="U264" s="38"/>
      <c r="V264" s="38"/>
      <c r="W264" s="38"/>
      <c r="X264" s="38"/>
      <c r="Y264" s="38"/>
      <c r="Z264" s="38"/>
      <c r="AA264" s="38"/>
      <c r="AB264" s="38"/>
      <c r="AC264" s="38"/>
      <c r="AD264" s="38"/>
      <c r="AE264" s="38"/>
      <c r="AT264" s="17" t="s">
        <v>166</v>
      </c>
      <c r="AU264" s="17" t="s">
        <v>112</v>
      </c>
    </row>
    <row r="265" s="2" customFormat="1">
      <c r="A265" s="38"/>
      <c r="B265" s="39"/>
      <c r="C265" s="40"/>
      <c r="D265" s="230" t="s">
        <v>168</v>
      </c>
      <c r="E265" s="40"/>
      <c r="F265" s="231" t="s">
        <v>1070</v>
      </c>
      <c r="G265" s="40"/>
      <c r="H265" s="40"/>
      <c r="I265" s="227"/>
      <c r="J265" s="40"/>
      <c r="K265" s="40"/>
      <c r="L265" s="44"/>
      <c r="M265" s="228"/>
      <c r="N265" s="229"/>
      <c r="O265" s="84"/>
      <c r="P265" s="84"/>
      <c r="Q265" s="84"/>
      <c r="R265" s="84"/>
      <c r="S265" s="84"/>
      <c r="T265" s="85"/>
      <c r="U265" s="38"/>
      <c r="V265" s="38"/>
      <c r="W265" s="38"/>
      <c r="X265" s="38"/>
      <c r="Y265" s="38"/>
      <c r="Z265" s="38"/>
      <c r="AA265" s="38"/>
      <c r="AB265" s="38"/>
      <c r="AC265" s="38"/>
      <c r="AD265" s="38"/>
      <c r="AE265" s="38"/>
      <c r="AT265" s="17" t="s">
        <v>168</v>
      </c>
      <c r="AU265" s="17" t="s">
        <v>112</v>
      </c>
    </row>
    <row r="266" s="13" customFormat="1">
      <c r="A266" s="13"/>
      <c r="B266" s="232"/>
      <c r="C266" s="233"/>
      <c r="D266" s="225" t="s">
        <v>170</v>
      </c>
      <c r="E266" s="234" t="s">
        <v>19</v>
      </c>
      <c r="F266" s="235" t="s">
        <v>1508</v>
      </c>
      <c r="G266" s="233"/>
      <c r="H266" s="236">
        <v>67.760000000000005</v>
      </c>
      <c r="I266" s="237"/>
      <c r="J266" s="233"/>
      <c r="K266" s="233"/>
      <c r="L266" s="238"/>
      <c r="M266" s="239"/>
      <c r="N266" s="240"/>
      <c r="O266" s="240"/>
      <c r="P266" s="240"/>
      <c r="Q266" s="240"/>
      <c r="R266" s="240"/>
      <c r="S266" s="240"/>
      <c r="T266" s="241"/>
      <c r="U266" s="13"/>
      <c r="V266" s="13"/>
      <c r="W266" s="13"/>
      <c r="X266" s="13"/>
      <c r="Y266" s="13"/>
      <c r="Z266" s="13"/>
      <c r="AA266" s="13"/>
      <c r="AB266" s="13"/>
      <c r="AC266" s="13"/>
      <c r="AD266" s="13"/>
      <c r="AE266" s="13"/>
      <c r="AT266" s="242" t="s">
        <v>170</v>
      </c>
      <c r="AU266" s="242" t="s">
        <v>112</v>
      </c>
      <c r="AV266" s="13" t="s">
        <v>83</v>
      </c>
      <c r="AW266" s="13" t="s">
        <v>34</v>
      </c>
      <c r="AX266" s="13" t="s">
        <v>73</v>
      </c>
      <c r="AY266" s="242" t="s">
        <v>159</v>
      </c>
    </row>
    <row r="267" s="12" customFormat="1" ht="20.88" customHeight="1">
      <c r="A267" s="12"/>
      <c r="B267" s="196"/>
      <c r="C267" s="197"/>
      <c r="D267" s="198" t="s">
        <v>72</v>
      </c>
      <c r="E267" s="210" t="s">
        <v>1510</v>
      </c>
      <c r="F267" s="210" t="s">
        <v>1426</v>
      </c>
      <c r="G267" s="197"/>
      <c r="H267" s="197"/>
      <c r="I267" s="200"/>
      <c r="J267" s="211">
        <f>BK267</f>
        <v>0</v>
      </c>
      <c r="K267" s="197"/>
      <c r="L267" s="202"/>
      <c r="M267" s="203"/>
      <c r="N267" s="204"/>
      <c r="O267" s="204"/>
      <c r="P267" s="205">
        <f>SUM(P268:P309)</f>
        <v>0</v>
      </c>
      <c r="Q267" s="204"/>
      <c r="R267" s="205">
        <f>SUM(R268:R309)</f>
        <v>12.377507454115403</v>
      </c>
      <c r="S267" s="204"/>
      <c r="T267" s="206">
        <f>SUM(T268:T309)</f>
        <v>0</v>
      </c>
      <c r="U267" s="12"/>
      <c r="V267" s="12"/>
      <c r="W267" s="12"/>
      <c r="X267" s="12"/>
      <c r="Y267" s="12"/>
      <c r="Z267" s="12"/>
      <c r="AA267" s="12"/>
      <c r="AB267" s="12"/>
      <c r="AC267" s="12"/>
      <c r="AD267" s="12"/>
      <c r="AE267" s="12"/>
      <c r="AR267" s="207" t="s">
        <v>81</v>
      </c>
      <c r="AT267" s="208" t="s">
        <v>72</v>
      </c>
      <c r="AU267" s="208" t="s">
        <v>83</v>
      </c>
      <c r="AY267" s="207" t="s">
        <v>159</v>
      </c>
      <c r="BK267" s="209">
        <f>SUM(BK268:BK309)</f>
        <v>0</v>
      </c>
    </row>
    <row r="268" s="2" customFormat="1" ht="16.5" customHeight="1">
      <c r="A268" s="38"/>
      <c r="B268" s="39"/>
      <c r="C268" s="212" t="s">
        <v>185</v>
      </c>
      <c r="D268" s="212" t="s">
        <v>160</v>
      </c>
      <c r="E268" s="213" t="s">
        <v>1495</v>
      </c>
      <c r="F268" s="214" t="s">
        <v>1496</v>
      </c>
      <c r="G268" s="215" t="s">
        <v>174</v>
      </c>
      <c r="H268" s="216">
        <v>0.77200000000000002</v>
      </c>
      <c r="I268" s="217"/>
      <c r="J268" s="218">
        <f>ROUND(I268*H268,2)</f>
        <v>0</v>
      </c>
      <c r="K268" s="214" t="s">
        <v>164</v>
      </c>
      <c r="L268" s="44"/>
      <c r="M268" s="219" t="s">
        <v>19</v>
      </c>
      <c r="N268" s="220" t="s">
        <v>44</v>
      </c>
      <c r="O268" s="84"/>
      <c r="P268" s="221">
        <f>O268*H268</f>
        <v>0</v>
      </c>
      <c r="Q268" s="221">
        <v>1.98</v>
      </c>
      <c r="R268" s="221">
        <f>Q268*H268</f>
        <v>1.5285599999999999</v>
      </c>
      <c r="S268" s="221">
        <v>0</v>
      </c>
      <c r="T268" s="222">
        <f>S268*H268</f>
        <v>0</v>
      </c>
      <c r="U268" s="38"/>
      <c r="V268" s="38"/>
      <c r="W268" s="38"/>
      <c r="X268" s="38"/>
      <c r="Y268" s="38"/>
      <c r="Z268" s="38"/>
      <c r="AA268" s="38"/>
      <c r="AB268" s="38"/>
      <c r="AC268" s="38"/>
      <c r="AD268" s="38"/>
      <c r="AE268" s="38"/>
      <c r="AR268" s="223" t="s">
        <v>115</v>
      </c>
      <c r="AT268" s="223" t="s">
        <v>160</v>
      </c>
      <c r="AU268" s="223" t="s">
        <v>112</v>
      </c>
      <c r="AY268" s="17" t="s">
        <v>159</v>
      </c>
      <c r="BE268" s="224">
        <f>IF(N268="základní",J268,0)</f>
        <v>0</v>
      </c>
      <c r="BF268" s="224">
        <f>IF(N268="snížená",J268,0)</f>
        <v>0</v>
      </c>
      <c r="BG268" s="224">
        <f>IF(N268="zákl. přenesená",J268,0)</f>
        <v>0</v>
      </c>
      <c r="BH268" s="224">
        <f>IF(N268="sníž. přenesená",J268,0)</f>
        <v>0</v>
      </c>
      <c r="BI268" s="224">
        <f>IF(N268="nulová",J268,0)</f>
        <v>0</v>
      </c>
      <c r="BJ268" s="17" t="s">
        <v>81</v>
      </c>
      <c r="BK268" s="224">
        <f>ROUND(I268*H268,2)</f>
        <v>0</v>
      </c>
      <c r="BL268" s="17" t="s">
        <v>115</v>
      </c>
      <c r="BM268" s="223" t="s">
        <v>1511</v>
      </c>
    </row>
    <row r="269" s="2" customFormat="1">
      <c r="A269" s="38"/>
      <c r="B269" s="39"/>
      <c r="C269" s="40"/>
      <c r="D269" s="225" t="s">
        <v>166</v>
      </c>
      <c r="E269" s="40"/>
      <c r="F269" s="226" t="s">
        <v>1498</v>
      </c>
      <c r="G269" s="40"/>
      <c r="H269" s="40"/>
      <c r="I269" s="227"/>
      <c r="J269" s="40"/>
      <c r="K269" s="40"/>
      <c r="L269" s="44"/>
      <c r="M269" s="228"/>
      <c r="N269" s="229"/>
      <c r="O269" s="84"/>
      <c r="P269" s="84"/>
      <c r="Q269" s="84"/>
      <c r="R269" s="84"/>
      <c r="S269" s="84"/>
      <c r="T269" s="85"/>
      <c r="U269" s="38"/>
      <c r="V269" s="38"/>
      <c r="W269" s="38"/>
      <c r="X269" s="38"/>
      <c r="Y269" s="38"/>
      <c r="Z269" s="38"/>
      <c r="AA269" s="38"/>
      <c r="AB269" s="38"/>
      <c r="AC269" s="38"/>
      <c r="AD269" s="38"/>
      <c r="AE269" s="38"/>
      <c r="AT269" s="17" t="s">
        <v>166</v>
      </c>
      <c r="AU269" s="17" t="s">
        <v>112</v>
      </c>
    </row>
    <row r="270" s="2" customFormat="1">
      <c r="A270" s="38"/>
      <c r="B270" s="39"/>
      <c r="C270" s="40"/>
      <c r="D270" s="230" t="s">
        <v>168</v>
      </c>
      <c r="E270" s="40"/>
      <c r="F270" s="231" t="s">
        <v>1499</v>
      </c>
      <c r="G270" s="40"/>
      <c r="H270" s="40"/>
      <c r="I270" s="227"/>
      <c r="J270" s="40"/>
      <c r="K270" s="40"/>
      <c r="L270" s="44"/>
      <c r="M270" s="228"/>
      <c r="N270" s="229"/>
      <c r="O270" s="84"/>
      <c r="P270" s="84"/>
      <c r="Q270" s="84"/>
      <c r="R270" s="84"/>
      <c r="S270" s="84"/>
      <c r="T270" s="85"/>
      <c r="U270" s="38"/>
      <c r="V270" s="38"/>
      <c r="W270" s="38"/>
      <c r="X270" s="38"/>
      <c r="Y270" s="38"/>
      <c r="Z270" s="38"/>
      <c r="AA270" s="38"/>
      <c r="AB270" s="38"/>
      <c r="AC270" s="38"/>
      <c r="AD270" s="38"/>
      <c r="AE270" s="38"/>
      <c r="AT270" s="17" t="s">
        <v>168</v>
      </c>
      <c r="AU270" s="17" t="s">
        <v>112</v>
      </c>
    </row>
    <row r="271" s="13" customFormat="1">
      <c r="A271" s="13"/>
      <c r="B271" s="232"/>
      <c r="C271" s="233"/>
      <c r="D271" s="225" t="s">
        <v>170</v>
      </c>
      <c r="E271" s="234" t="s">
        <v>19</v>
      </c>
      <c r="F271" s="235" t="s">
        <v>1512</v>
      </c>
      <c r="G271" s="233"/>
      <c r="H271" s="236">
        <v>0.22800000000000001</v>
      </c>
      <c r="I271" s="237"/>
      <c r="J271" s="233"/>
      <c r="K271" s="233"/>
      <c r="L271" s="238"/>
      <c r="M271" s="239"/>
      <c r="N271" s="240"/>
      <c r="O271" s="240"/>
      <c r="P271" s="240"/>
      <c r="Q271" s="240"/>
      <c r="R271" s="240"/>
      <c r="S271" s="240"/>
      <c r="T271" s="241"/>
      <c r="U271" s="13"/>
      <c r="V271" s="13"/>
      <c r="W271" s="13"/>
      <c r="X271" s="13"/>
      <c r="Y271" s="13"/>
      <c r="Z271" s="13"/>
      <c r="AA271" s="13"/>
      <c r="AB271" s="13"/>
      <c r="AC271" s="13"/>
      <c r="AD271" s="13"/>
      <c r="AE271" s="13"/>
      <c r="AT271" s="242" t="s">
        <v>170</v>
      </c>
      <c r="AU271" s="242" t="s">
        <v>112</v>
      </c>
      <c r="AV271" s="13" t="s">
        <v>83</v>
      </c>
      <c r="AW271" s="13" t="s">
        <v>34</v>
      </c>
      <c r="AX271" s="13" t="s">
        <v>73</v>
      </c>
      <c r="AY271" s="242" t="s">
        <v>159</v>
      </c>
    </row>
    <row r="272" s="13" customFormat="1">
      <c r="A272" s="13"/>
      <c r="B272" s="232"/>
      <c r="C272" s="233"/>
      <c r="D272" s="225" t="s">
        <v>170</v>
      </c>
      <c r="E272" s="234" t="s">
        <v>19</v>
      </c>
      <c r="F272" s="235" t="s">
        <v>1513</v>
      </c>
      <c r="G272" s="233"/>
      <c r="H272" s="236">
        <v>0.16800000000000001</v>
      </c>
      <c r="I272" s="237"/>
      <c r="J272" s="233"/>
      <c r="K272" s="233"/>
      <c r="L272" s="238"/>
      <c r="M272" s="239"/>
      <c r="N272" s="240"/>
      <c r="O272" s="240"/>
      <c r="P272" s="240"/>
      <c r="Q272" s="240"/>
      <c r="R272" s="240"/>
      <c r="S272" s="240"/>
      <c r="T272" s="241"/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  <c r="AE272" s="13"/>
      <c r="AT272" s="242" t="s">
        <v>170</v>
      </c>
      <c r="AU272" s="242" t="s">
        <v>112</v>
      </c>
      <c r="AV272" s="13" t="s">
        <v>83</v>
      </c>
      <c r="AW272" s="13" t="s">
        <v>34</v>
      </c>
      <c r="AX272" s="13" t="s">
        <v>73</v>
      </c>
      <c r="AY272" s="242" t="s">
        <v>159</v>
      </c>
    </row>
    <row r="273" s="13" customFormat="1">
      <c r="A273" s="13"/>
      <c r="B273" s="232"/>
      <c r="C273" s="233"/>
      <c r="D273" s="225" t="s">
        <v>170</v>
      </c>
      <c r="E273" s="234" t="s">
        <v>19</v>
      </c>
      <c r="F273" s="235" t="s">
        <v>1514</v>
      </c>
      <c r="G273" s="233"/>
      <c r="H273" s="236">
        <v>0.20799999999999999</v>
      </c>
      <c r="I273" s="237"/>
      <c r="J273" s="233"/>
      <c r="K273" s="233"/>
      <c r="L273" s="238"/>
      <c r="M273" s="239"/>
      <c r="N273" s="240"/>
      <c r="O273" s="240"/>
      <c r="P273" s="240"/>
      <c r="Q273" s="240"/>
      <c r="R273" s="240"/>
      <c r="S273" s="240"/>
      <c r="T273" s="241"/>
      <c r="U273" s="13"/>
      <c r="V273" s="13"/>
      <c r="W273" s="13"/>
      <c r="X273" s="13"/>
      <c r="Y273" s="13"/>
      <c r="Z273" s="13"/>
      <c r="AA273" s="13"/>
      <c r="AB273" s="13"/>
      <c r="AC273" s="13"/>
      <c r="AD273" s="13"/>
      <c r="AE273" s="13"/>
      <c r="AT273" s="242" t="s">
        <v>170</v>
      </c>
      <c r="AU273" s="242" t="s">
        <v>112</v>
      </c>
      <c r="AV273" s="13" t="s">
        <v>83</v>
      </c>
      <c r="AW273" s="13" t="s">
        <v>34</v>
      </c>
      <c r="AX273" s="13" t="s">
        <v>73</v>
      </c>
      <c r="AY273" s="242" t="s">
        <v>159</v>
      </c>
    </row>
    <row r="274" s="13" customFormat="1">
      <c r="A274" s="13"/>
      <c r="B274" s="232"/>
      <c r="C274" s="233"/>
      <c r="D274" s="225" t="s">
        <v>170</v>
      </c>
      <c r="E274" s="234" t="s">
        <v>19</v>
      </c>
      <c r="F274" s="235" t="s">
        <v>1515</v>
      </c>
      <c r="G274" s="233"/>
      <c r="H274" s="236">
        <v>0.16800000000000001</v>
      </c>
      <c r="I274" s="237"/>
      <c r="J274" s="233"/>
      <c r="K274" s="233"/>
      <c r="L274" s="238"/>
      <c r="M274" s="239"/>
      <c r="N274" s="240"/>
      <c r="O274" s="240"/>
      <c r="P274" s="240"/>
      <c r="Q274" s="240"/>
      <c r="R274" s="240"/>
      <c r="S274" s="240"/>
      <c r="T274" s="241"/>
      <c r="U274" s="13"/>
      <c r="V274" s="13"/>
      <c r="W274" s="13"/>
      <c r="X274" s="13"/>
      <c r="Y274" s="13"/>
      <c r="Z274" s="13"/>
      <c r="AA274" s="13"/>
      <c r="AB274" s="13"/>
      <c r="AC274" s="13"/>
      <c r="AD274" s="13"/>
      <c r="AE274" s="13"/>
      <c r="AT274" s="242" t="s">
        <v>170</v>
      </c>
      <c r="AU274" s="242" t="s">
        <v>112</v>
      </c>
      <c r="AV274" s="13" t="s">
        <v>83</v>
      </c>
      <c r="AW274" s="13" t="s">
        <v>34</v>
      </c>
      <c r="AX274" s="13" t="s">
        <v>73</v>
      </c>
      <c r="AY274" s="242" t="s">
        <v>159</v>
      </c>
    </row>
    <row r="275" s="2" customFormat="1" ht="16.5" customHeight="1">
      <c r="A275" s="38"/>
      <c r="B275" s="39"/>
      <c r="C275" s="212" t="s">
        <v>335</v>
      </c>
      <c r="D275" s="212" t="s">
        <v>160</v>
      </c>
      <c r="E275" s="213" t="s">
        <v>1501</v>
      </c>
      <c r="F275" s="214" t="s">
        <v>1502</v>
      </c>
      <c r="G275" s="215" t="s">
        <v>174</v>
      </c>
      <c r="H275" s="216">
        <v>3.3599999999999999</v>
      </c>
      <c r="I275" s="217"/>
      <c r="J275" s="218">
        <f>ROUND(I275*H275,2)</f>
        <v>0</v>
      </c>
      <c r="K275" s="214" t="s">
        <v>164</v>
      </c>
      <c r="L275" s="44"/>
      <c r="M275" s="219" t="s">
        <v>19</v>
      </c>
      <c r="N275" s="220" t="s">
        <v>44</v>
      </c>
      <c r="O275" s="84"/>
      <c r="P275" s="221">
        <f>O275*H275</f>
        <v>0</v>
      </c>
      <c r="Q275" s="221">
        <v>2.3010222040000001</v>
      </c>
      <c r="R275" s="221">
        <f>Q275*H275</f>
        <v>7.7314346054400005</v>
      </c>
      <c r="S275" s="221">
        <v>0</v>
      </c>
      <c r="T275" s="222">
        <f>S275*H275</f>
        <v>0</v>
      </c>
      <c r="U275" s="38"/>
      <c r="V275" s="38"/>
      <c r="W275" s="38"/>
      <c r="X275" s="38"/>
      <c r="Y275" s="38"/>
      <c r="Z275" s="38"/>
      <c r="AA275" s="38"/>
      <c r="AB275" s="38"/>
      <c r="AC275" s="38"/>
      <c r="AD275" s="38"/>
      <c r="AE275" s="38"/>
      <c r="AR275" s="223" t="s">
        <v>115</v>
      </c>
      <c r="AT275" s="223" t="s">
        <v>160</v>
      </c>
      <c r="AU275" s="223" t="s">
        <v>112</v>
      </c>
      <c r="AY275" s="17" t="s">
        <v>159</v>
      </c>
      <c r="BE275" s="224">
        <f>IF(N275="základní",J275,0)</f>
        <v>0</v>
      </c>
      <c r="BF275" s="224">
        <f>IF(N275="snížená",J275,0)</f>
        <v>0</v>
      </c>
      <c r="BG275" s="224">
        <f>IF(N275="zákl. přenesená",J275,0)</f>
        <v>0</v>
      </c>
      <c r="BH275" s="224">
        <f>IF(N275="sníž. přenesená",J275,0)</f>
        <v>0</v>
      </c>
      <c r="BI275" s="224">
        <f>IF(N275="nulová",J275,0)</f>
        <v>0</v>
      </c>
      <c r="BJ275" s="17" t="s">
        <v>81</v>
      </c>
      <c r="BK275" s="224">
        <f>ROUND(I275*H275,2)</f>
        <v>0</v>
      </c>
      <c r="BL275" s="17" t="s">
        <v>115</v>
      </c>
      <c r="BM275" s="223" t="s">
        <v>1516</v>
      </c>
    </row>
    <row r="276" s="2" customFormat="1">
      <c r="A276" s="38"/>
      <c r="B276" s="39"/>
      <c r="C276" s="40"/>
      <c r="D276" s="225" t="s">
        <v>166</v>
      </c>
      <c r="E276" s="40"/>
      <c r="F276" s="226" t="s">
        <v>1504</v>
      </c>
      <c r="G276" s="40"/>
      <c r="H276" s="40"/>
      <c r="I276" s="227"/>
      <c r="J276" s="40"/>
      <c r="K276" s="40"/>
      <c r="L276" s="44"/>
      <c r="M276" s="228"/>
      <c r="N276" s="229"/>
      <c r="O276" s="84"/>
      <c r="P276" s="84"/>
      <c r="Q276" s="84"/>
      <c r="R276" s="84"/>
      <c r="S276" s="84"/>
      <c r="T276" s="85"/>
      <c r="U276" s="38"/>
      <c r="V276" s="38"/>
      <c r="W276" s="38"/>
      <c r="X276" s="38"/>
      <c r="Y276" s="38"/>
      <c r="Z276" s="38"/>
      <c r="AA276" s="38"/>
      <c r="AB276" s="38"/>
      <c r="AC276" s="38"/>
      <c r="AD276" s="38"/>
      <c r="AE276" s="38"/>
      <c r="AT276" s="17" t="s">
        <v>166</v>
      </c>
      <c r="AU276" s="17" t="s">
        <v>112</v>
      </c>
    </row>
    <row r="277" s="2" customFormat="1">
      <c r="A277" s="38"/>
      <c r="B277" s="39"/>
      <c r="C277" s="40"/>
      <c r="D277" s="230" t="s">
        <v>168</v>
      </c>
      <c r="E277" s="40"/>
      <c r="F277" s="231" t="s">
        <v>1505</v>
      </c>
      <c r="G277" s="40"/>
      <c r="H277" s="40"/>
      <c r="I277" s="227"/>
      <c r="J277" s="40"/>
      <c r="K277" s="40"/>
      <c r="L277" s="44"/>
      <c r="M277" s="228"/>
      <c r="N277" s="229"/>
      <c r="O277" s="84"/>
      <c r="P277" s="84"/>
      <c r="Q277" s="84"/>
      <c r="R277" s="84"/>
      <c r="S277" s="84"/>
      <c r="T277" s="85"/>
      <c r="U277" s="38"/>
      <c r="V277" s="38"/>
      <c r="W277" s="38"/>
      <c r="X277" s="38"/>
      <c r="Y277" s="38"/>
      <c r="Z277" s="38"/>
      <c r="AA277" s="38"/>
      <c r="AB277" s="38"/>
      <c r="AC277" s="38"/>
      <c r="AD277" s="38"/>
      <c r="AE277" s="38"/>
      <c r="AT277" s="17" t="s">
        <v>168</v>
      </c>
      <c r="AU277" s="17" t="s">
        <v>112</v>
      </c>
    </row>
    <row r="278" s="13" customFormat="1">
      <c r="A278" s="13"/>
      <c r="B278" s="232"/>
      <c r="C278" s="233"/>
      <c r="D278" s="225" t="s">
        <v>170</v>
      </c>
      <c r="E278" s="234" t="s">
        <v>19</v>
      </c>
      <c r="F278" s="235" t="s">
        <v>1517</v>
      </c>
      <c r="G278" s="233"/>
      <c r="H278" s="236">
        <v>1.6799999999999999</v>
      </c>
      <c r="I278" s="237"/>
      <c r="J278" s="233"/>
      <c r="K278" s="233"/>
      <c r="L278" s="238"/>
      <c r="M278" s="239"/>
      <c r="N278" s="240"/>
      <c r="O278" s="240"/>
      <c r="P278" s="240"/>
      <c r="Q278" s="240"/>
      <c r="R278" s="240"/>
      <c r="S278" s="240"/>
      <c r="T278" s="241"/>
      <c r="U278" s="13"/>
      <c r="V278" s="13"/>
      <c r="W278" s="13"/>
      <c r="X278" s="13"/>
      <c r="Y278" s="13"/>
      <c r="Z278" s="13"/>
      <c r="AA278" s="13"/>
      <c r="AB278" s="13"/>
      <c r="AC278" s="13"/>
      <c r="AD278" s="13"/>
      <c r="AE278" s="13"/>
      <c r="AT278" s="242" t="s">
        <v>170</v>
      </c>
      <c r="AU278" s="242" t="s">
        <v>112</v>
      </c>
      <c r="AV278" s="13" t="s">
        <v>83</v>
      </c>
      <c r="AW278" s="13" t="s">
        <v>34</v>
      </c>
      <c r="AX278" s="13" t="s">
        <v>73</v>
      </c>
      <c r="AY278" s="242" t="s">
        <v>159</v>
      </c>
    </row>
    <row r="279" s="13" customFormat="1">
      <c r="A279" s="13"/>
      <c r="B279" s="232"/>
      <c r="C279" s="233"/>
      <c r="D279" s="225" t="s">
        <v>170</v>
      </c>
      <c r="E279" s="234" t="s">
        <v>19</v>
      </c>
      <c r="F279" s="235" t="s">
        <v>1518</v>
      </c>
      <c r="G279" s="233"/>
      <c r="H279" s="236">
        <v>1.6799999999999999</v>
      </c>
      <c r="I279" s="237"/>
      <c r="J279" s="233"/>
      <c r="K279" s="233"/>
      <c r="L279" s="238"/>
      <c r="M279" s="239"/>
      <c r="N279" s="240"/>
      <c r="O279" s="240"/>
      <c r="P279" s="240"/>
      <c r="Q279" s="240"/>
      <c r="R279" s="240"/>
      <c r="S279" s="240"/>
      <c r="T279" s="241"/>
      <c r="U279" s="13"/>
      <c r="V279" s="13"/>
      <c r="W279" s="13"/>
      <c r="X279" s="13"/>
      <c r="Y279" s="13"/>
      <c r="Z279" s="13"/>
      <c r="AA279" s="13"/>
      <c r="AB279" s="13"/>
      <c r="AC279" s="13"/>
      <c r="AD279" s="13"/>
      <c r="AE279" s="13"/>
      <c r="AT279" s="242" t="s">
        <v>170</v>
      </c>
      <c r="AU279" s="242" t="s">
        <v>112</v>
      </c>
      <c r="AV279" s="13" t="s">
        <v>83</v>
      </c>
      <c r="AW279" s="13" t="s">
        <v>34</v>
      </c>
      <c r="AX279" s="13" t="s">
        <v>73</v>
      </c>
      <c r="AY279" s="242" t="s">
        <v>159</v>
      </c>
    </row>
    <row r="280" s="2" customFormat="1" ht="16.5" customHeight="1">
      <c r="A280" s="38"/>
      <c r="B280" s="39"/>
      <c r="C280" s="212" t="s">
        <v>547</v>
      </c>
      <c r="D280" s="212" t="s">
        <v>160</v>
      </c>
      <c r="E280" s="213" t="s">
        <v>1052</v>
      </c>
      <c r="F280" s="214" t="s">
        <v>1053</v>
      </c>
      <c r="G280" s="215" t="s">
        <v>163</v>
      </c>
      <c r="H280" s="216">
        <v>12.4</v>
      </c>
      <c r="I280" s="217"/>
      <c r="J280" s="218">
        <f>ROUND(I280*H280,2)</f>
        <v>0</v>
      </c>
      <c r="K280" s="214" t="s">
        <v>164</v>
      </c>
      <c r="L280" s="44"/>
      <c r="M280" s="219" t="s">
        <v>19</v>
      </c>
      <c r="N280" s="220" t="s">
        <v>44</v>
      </c>
      <c r="O280" s="84"/>
      <c r="P280" s="221">
        <f>O280*H280</f>
        <v>0</v>
      </c>
      <c r="Q280" s="221">
        <v>0.0026919000000000001</v>
      </c>
      <c r="R280" s="221">
        <f>Q280*H280</f>
        <v>0.033379560000000003</v>
      </c>
      <c r="S280" s="221">
        <v>0</v>
      </c>
      <c r="T280" s="222">
        <f>S280*H280</f>
        <v>0</v>
      </c>
      <c r="U280" s="38"/>
      <c r="V280" s="38"/>
      <c r="W280" s="38"/>
      <c r="X280" s="38"/>
      <c r="Y280" s="38"/>
      <c r="Z280" s="38"/>
      <c r="AA280" s="38"/>
      <c r="AB280" s="38"/>
      <c r="AC280" s="38"/>
      <c r="AD280" s="38"/>
      <c r="AE280" s="38"/>
      <c r="AR280" s="223" t="s">
        <v>115</v>
      </c>
      <c r="AT280" s="223" t="s">
        <v>160</v>
      </c>
      <c r="AU280" s="223" t="s">
        <v>112</v>
      </c>
      <c r="AY280" s="17" t="s">
        <v>159</v>
      </c>
      <c r="BE280" s="224">
        <f>IF(N280="základní",J280,0)</f>
        <v>0</v>
      </c>
      <c r="BF280" s="224">
        <f>IF(N280="snížená",J280,0)</f>
        <v>0</v>
      </c>
      <c r="BG280" s="224">
        <f>IF(N280="zákl. přenesená",J280,0)</f>
        <v>0</v>
      </c>
      <c r="BH280" s="224">
        <f>IF(N280="sníž. přenesená",J280,0)</f>
        <v>0</v>
      </c>
      <c r="BI280" s="224">
        <f>IF(N280="nulová",J280,0)</f>
        <v>0</v>
      </c>
      <c r="BJ280" s="17" t="s">
        <v>81</v>
      </c>
      <c r="BK280" s="224">
        <f>ROUND(I280*H280,2)</f>
        <v>0</v>
      </c>
      <c r="BL280" s="17" t="s">
        <v>115</v>
      </c>
      <c r="BM280" s="223" t="s">
        <v>1519</v>
      </c>
    </row>
    <row r="281" s="2" customFormat="1">
      <c r="A281" s="38"/>
      <c r="B281" s="39"/>
      <c r="C281" s="40"/>
      <c r="D281" s="225" t="s">
        <v>166</v>
      </c>
      <c r="E281" s="40"/>
      <c r="F281" s="226" t="s">
        <v>1055</v>
      </c>
      <c r="G281" s="40"/>
      <c r="H281" s="40"/>
      <c r="I281" s="227"/>
      <c r="J281" s="40"/>
      <c r="K281" s="40"/>
      <c r="L281" s="44"/>
      <c r="M281" s="228"/>
      <c r="N281" s="229"/>
      <c r="O281" s="84"/>
      <c r="P281" s="84"/>
      <c r="Q281" s="84"/>
      <c r="R281" s="84"/>
      <c r="S281" s="84"/>
      <c r="T281" s="85"/>
      <c r="U281" s="38"/>
      <c r="V281" s="38"/>
      <c r="W281" s="38"/>
      <c r="X281" s="38"/>
      <c r="Y281" s="38"/>
      <c r="Z281" s="38"/>
      <c r="AA281" s="38"/>
      <c r="AB281" s="38"/>
      <c r="AC281" s="38"/>
      <c r="AD281" s="38"/>
      <c r="AE281" s="38"/>
      <c r="AT281" s="17" t="s">
        <v>166</v>
      </c>
      <c r="AU281" s="17" t="s">
        <v>112</v>
      </c>
    </row>
    <row r="282" s="2" customFormat="1">
      <c r="A282" s="38"/>
      <c r="B282" s="39"/>
      <c r="C282" s="40"/>
      <c r="D282" s="230" t="s">
        <v>168</v>
      </c>
      <c r="E282" s="40"/>
      <c r="F282" s="231" t="s">
        <v>1056</v>
      </c>
      <c r="G282" s="40"/>
      <c r="H282" s="40"/>
      <c r="I282" s="227"/>
      <c r="J282" s="40"/>
      <c r="K282" s="40"/>
      <c r="L282" s="44"/>
      <c r="M282" s="228"/>
      <c r="N282" s="229"/>
      <c r="O282" s="84"/>
      <c r="P282" s="84"/>
      <c r="Q282" s="84"/>
      <c r="R282" s="84"/>
      <c r="S282" s="84"/>
      <c r="T282" s="85"/>
      <c r="U282" s="38"/>
      <c r="V282" s="38"/>
      <c r="W282" s="38"/>
      <c r="X282" s="38"/>
      <c r="Y282" s="38"/>
      <c r="Z282" s="38"/>
      <c r="AA282" s="38"/>
      <c r="AB282" s="38"/>
      <c r="AC282" s="38"/>
      <c r="AD282" s="38"/>
      <c r="AE282" s="38"/>
      <c r="AT282" s="17" t="s">
        <v>168</v>
      </c>
      <c r="AU282" s="17" t="s">
        <v>112</v>
      </c>
    </row>
    <row r="283" s="13" customFormat="1">
      <c r="A283" s="13"/>
      <c r="B283" s="232"/>
      <c r="C283" s="233"/>
      <c r="D283" s="225" t="s">
        <v>170</v>
      </c>
      <c r="E283" s="234" t="s">
        <v>19</v>
      </c>
      <c r="F283" s="235" t="s">
        <v>1520</v>
      </c>
      <c r="G283" s="233"/>
      <c r="H283" s="236">
        <v>6.2000000000000002</v>
      </c>
      <c r="I283" s="237"/>
      <c r="J283" s="233"/>
      <c r="K283" s="233"/>
      <c r="L283" s="238"/>
      <c r="M283" s="239"/>
      <c r="N283" s="240"/>
      <c r="O283" s="240"/>
      <c r="P283" s="240"/>
      <c r="Q283" s="240"/>
      <c r="R283" s="240"/>
      <c r="S283" s="240"/>
      <c r="T283" s="241"/>
      <c r="U283" s="13"/>
      <c r="V283" s="13"/>
      <c r="W283" s="13"/>
      <c r="X283" s="13"/>
      <c r="Y283" s="13"/>
      <c r="Z283" s="13"/>
      <c r="AA283" s="13"/>
      <c r="AB283" s="13"/>
      <c r="AC283" s="13"/>
      <c r="AD283" s="13"/>
      <c r="AE283" s="13"/>
      <c r="AT283" s="242" t="s">
        <v>170</v>
      </c>
      <c r="AU283" s="242" t="s">
        <v>112</v>
      </c>
      <c r="AV283" s="13" t="s">
        <v>83</v>
      </c>
      <c r="AW283" s="13" t="s">
        <v>34</v>
      </c>
      <c r="AX283" s="13" t="s">
        <v>73</v>
      </c>
      <c r="AY283" s="242" t="s">
        <v>159</v>
      </c>
    </row>
    <row r="284" s="13" customFormat="1">
      <c r="A284" s="13"/>
      <c r="B284" s="232"/>
      <c r="C284" s="233"/>
      <c r="D284" s="225" t="s">
        <v>170</v>
      </c>
      <c r="E284" s="234" t="s">
        <v>19</v>
      </c>
      <c r="F284" s="235" t="s">
        <v>1521</v>
      </c>
      <c r="G284" s="233"/>
      <c r="H284" s="236">
        <v>6.2000000000000002</v>
      </c>
      <c r="I284" s="237"/>
      <c r="J284" s="233"/>
      <c r="K284" s="233"/>
      <c r="L284" s="238"/>
      <c r="M284" s="239"/>
      <c r="N284" s="240"/>
      <c r="O284" s="240"/>
      <c r="P284" s="240"/>
      <c r="Q284" s="240"/>
      <c r="R284" s="240"/>
      <c r="S284" s="240"/>
      <c r="T284" s="241"/>
      <c r="U284" s="13"/>
      <c r="V284" s="13"/>
      <c r="W284" s="13"/>
      <c r="X284" s="13"/>
      <c r="Y284" s="13"/>
      <c r="Z284" s="13"/>
      <c r="AA284" s="13"/>
      <c r="AB284" s="13"/>
      <c r="AC284" s="13"/>
      <c r="AD284" s="13"/>
      <c r="AE284" s="13"/>
      <c r="AT284" s="242" t="s">
        <v>170</v>
      </c>
      <c r="AU284" s="242" t="s">
        <v>112</v>
      </c>
      <c r="AV284" s="13" t="s">
        <v>83</v>
      </c>
      <c r="AW284" s="13" t="s">
        <v>34</v>
      </c>
      <c r="AX284" s="13" t="s">
        <v>73</v>
      </c>
      <c r="AY284" s="242" t="s">
        <v>159</v>
      </c>
    </row>
    <row r="285" s="2" customFormat="1" ht="16.5" customHeight="1">
      <c r="A285" s="38"/>
      <c r="B285" s="39"/>
      <c r="C285" s="212" t="s">
        <v>543</v>
      </c>
      <c r="D285" s="212" t="s">
        <v>160</v>
      </c>
      <c r="E285" s="213" t="s">
        <v>1066</v>
      </c>
      <c r="F285" s="214" t="s">
        <v>1067</v>
      </c>
      <c r="G285" s="215" t="s">
        <v>163</v>
      </c>
      <c r="H285" s="216">
        <v>12.4</v>
      </c>
      <c r="I285" s="217"/>
      <c r="J285" s="218">
        <f>ROUND(I285*H285,2)</f>
        <v>0</v>
      </c>
      <c r="K285" s="214" t="s">
        <v>164</v>
      </c>
      <c r="L285" s="44"/>
      <c r="M285" s="219" t="s">
        <v>19</v>
      </c>
      <c r="N285" s="220" t="s">
        <v>44</v>
      </c>
      <c r="O285" s="84"/>
      <c r="P285" s="221">
        <f>O285*H285</f>
        <v>0</v>
      </c>
      <c r="Q285" s="221">
        <v>0</v>
      </c>
      <c r="R285" s="221">
        <f>Q285*H285</f>
        <v>0</v>
      </c>
      <c r="S285" s="221">
        <v>0</v>
      </c>
      <c r="T285" s="222">
        <f>S285*H285</f>
        <v>0</v>
      </c>
      <c r="U285" s="38"/>
      <c r="V285" s="38"/>
      <c r="W285" s="38"/>
      <c r="X285" s="38"/>
      <c r="Y285" s="38"/>
      <c r="Z285" s="38"/>
      <c r="AA285" s="38"/>
      <c r="AB285" s="38"/>
      <c r="AC285" s="38"/>
      <c r="AD285" s="38"/>
      <c r="AE285" s="38"/>
      <c r="AR285" s="223" t="s">
        <v>115</v>
      </c>
      <c r="AT285" s="223" t="s">
        <v>160</v>
      </c>
      <c r="AU285" s="223" t="s">
        <v>112</v>
      </c>
      <c r="AY285" s="17" t="s">
        <v>159</v>
      </c>
      <c r="BE285" s="224">
        <f>IF(N285="základní",J285,0)</f>
        <v>0</v>
      </c>
      <c r="BF285" s="224">
        <f>IF(N285="snížená",J285,0)</f>
        <v>0</v>
      </c>
      <c r="BG285" s="224">
        <f>IF(N285="zákl. přenesená",J285,0)</f>
        <v>0</v>
      </c>
      <c r="BH285" s="224">
        <f>IF(N285="sníž. přenesená",J285,0)</f>
        <v>0</v>
      </c>
      <c r="BI285" s="224">
        <f>IF(N285="nulová",J285,0)</f>
        <v>0</v>
      </c>
      <c r="BJ285" s="17" t="s">
        <v>81</v>
      </c>
      <c r="BK285" s="224">
        <f>ROUND(I285*H285,2)</f>
        <v>0</v>
      </c>
      <c r="BL285" s="17" t="s">
        <v>115</v>
      </c>
      <c r="BM285" s="223" t="s">
        <v>1522</v>
      </c>
    </row>
    <row r="286" s="2" customFormat="1">
      <c r="A286" s="38"/>
      <c r="B286" s="39"/>
      <c r="C286" s="40"/>
      <c r="D286" s="225" t="s">
        <v>166</v>
      </c>
      <c r="E286" s="40"/>
      <c r="F286" s="226" t="s">
        <v>1069</v>
      </c>
      <c r="G286" s="40"/>
      <c r="H286" s="40"/>
      <c r="I286" s="227"/>
      <c r="J286" s="40"/>
      <c r="K286" s="40"/>
      <c r="L286" s="44"/>
      <c r="M286" s="228"/>
      <c r="N286" s="229"/>
      <c r="O286" s="84"/>
      <c r="P286" s="84"/>
      <c r="Q286" s="84"/>
      <c r="R286" s="84"/>
      <c r="S286" s="84"/>
      <c r="T286" s="85"/>
      <c r="U286" s="38"/>
      <c r="V286" s="38"/>
      <c r="W286" s="38"/>
      <c r="X286" s="38"/>
      <c r="Y286" s="38"/>
      <c r="Z286" s="38"/>
      <c r="AA286" s="38"/>
      <c r="AB286" s="38"/>
      <c r="AC286" s="38"/>
      <c r="AD286" s="38"/>
      <c r="AE286" s="38"/>
      <c r="AT286" s="17" t="s">
        <v>166</v>
      </c>
      <c r="AU286" s="17" t="s">
        <v>112</v>
      </c>
    </row>
    <row r="287" s="2" customFormat="1">
      <c r="A287" s="38"/>
      <c r="B287" s="39"/>
      <c r="C287" s="40"/>
      <c r="D287" s="230" t="s">
        <v>168</v>
      </c>
      <c r="E287" s="40"/>
      <c r="F287" s="231" t="s">
        <v>1070</v>
      </c>
      <c r="G287" s="40"/>
      <c r="H287" s="40"/>
      <c r="I287" s="227"/>
      <c r="J287" s="40"/>
      <c r="K287" s="40"/>
      <c r="L287" s="44"/>
      <c r="M287" s="228"/>
      <c r="N287" s="229"/>
      <c r="O287" s="84"/>
      <c r="P287" s="84"/>
      <c r="Q287" s="84"/>
      <c r="R287" s="84"/>
      <c r="S287" s="84"/>
      <c r="T287" s="85"/>
      <c r="U287" s="38"/>
      <c r="V287" s="38"/>
      <c r="W287" s="38"/>
      <c r="X287" s="38"/>
      <c r="Y287" s="38"/>
      <c r="Z287" s="38"/>
      <c r="AA287" s="38"/>
      <c r="AB287" s="38"/>
      <c r="AC287" s="38"/>
      <c r="AD287" s="38"/>
      <c r="AE287" s="38"/>
      <c r="AT287" s="17" t="s">
        <v>168</v>
      </c>
      <c r="AU287" s="17" t="s">
        <v>112</v>
      </c>
    </row>
    <row r="288" s="13" customFormat="1">
      <c r="A288" s="13"/>
      <c r="B288" s="232"/>
      <c r="C288" s="233"/>
      <c r="D288" s="225" t="s">
        <v>170</v>
      </c>
      <c r="E288" s="234" t="s">
        <v>19</v>
      </c>
      <c r="F288" s="235" t="s">
        <v>1520</v>
      </c>
      <c r="G288" s="233"/>
      <c r="H288" s="236">
        <v>6.2000000000000002</v>
      </c>
      <c r="I288" s="237"/>
      <c r="J288" s="233"/>
      <c r="K288" s="233"/>
      <c r="L288" s="238"/>
      <c r="M288" s="239"/>
      <c r="N288" s="240"/>
      <c r="O288" s="240"/>
      <c r="P288" s="240"/>
      <c r="Q288" s="240"/>
      <c r="R288" s="240"/>
      <c r="S288" s="240"/>
      <c r="T288" s="241"/>
      <c r="U288" s="13"/>
      <c r="V288" s="13"/>
      <c r="W288" s="13"/>
      <c r="X288" s="13"/>
      <c r="Y288" s="13"/>
      <c r="Z288" s="13"/>
      <c r="AA288" s="13"/>
      <c r="AB288" s="13"/>
      <c r="AC288" s="13"/>
      <c r="AD288" s="13"/>
      <c r="AE288" s="13"/>
      <c r="AT288" s="242" t="s">
        <v>170</v>
      </c>
      <c r="AU288" s="242" t="s">
        <v>112</v>
      </c>
      <c r="AV288" s="13" t="s">
        <v>83</v>
      </c>
      <c r="AW288" s="13" t="s">
        <v>34</v>
      </c>
      <c r="AX288" s="13" t="s">
        <v>73</v>
      </c>
      <c r="AY288" s="242" t="s">
        <v>159</v>
      </c>
    </row>
    <row r="289" s="13" customFormat="1">
      <c r="A289" s="13"/>
      <c r="B289" s="232"/>
      <c r="C289" s="233"/>
      <c r="D289" s="225" t="s">
        <v>170</v>
      </c>
      <c r="E289" s="234" t="s">
        <v>19</v>
      </c>
      <c r="F289" s="235" t="s">
        <v>1521</v>
      </c>
      <c r="G289" s="233"/>
      <c r="H289" s="236">
        <v>6.2000000000000002</v>
      </c>
      <c r="I289" s="237"/>
      <c r="J289" s="233"/>
      <c r="K289" s="233"/>
      <c r="L289" s="238"/>
      <c r="M289" s="239"/>
      <c r="N289" s="240"/>
      <c r="O289" s="240"/>
      <c r="P289" s="240"/>
      <c r="Q289" s="240"/>
      <c r="R289" s="240"/>
      <c r="S289" s="240"/>
      <c r="T289" s="241"/>
      <c r="U289" s="13"/>
      <c r="V289" s="13"/>
      <c r="W289" s="13"/>
      <c r="X289" s="13"/>
      <c r="Y289" s="13"/>
      <c r="Z289" s="13"/>
      <c r="AA289" s="13"/>
      <c r="AB289" s="13"/>
      <c r="AC289" s="13"/>
      <c r="AD289" s="13"/>
      <c r="AE289" s="13"/>
      <c r="AT289" s="242" t="s">
        <v>170</v>
      </c>
      <c r="AU289" s="242" t="s">
        <v>112</v>
      </c>
      <c r="AV289" s="13" t="s">
        <v>83</v>
      </c>
      <c r="AW289" s="13" t="s">
        <v>34</v>
      </c>
      <c r="AX289" s="13" t="s">
        <v>73</v>
      </c>
      <c r="AY289" s="242" t="s">
        <v>159</v>
      </c>
    </row>
    <row r="290" s="2" customFormat="1" ht="16.5" customHeight="1">
      <c r="A290" s="38"/>
      <c r="B290" s="39"/>
      <c r="C290" s="212" t="s">
        <v>537</v>
      </c>
      <c r="D290" s="212" t="s">
        <v>160</v>
      </c>
      <c r="E290" s="213" t="s">
        <v>1523</v>
      </c>
      <c r="F290" s="214" t="s">
        <v>1524</v>
      </c>
      <c r="G290" s="215" t="s">
        <v>242</v>
      </c>
      <c r="H290" s="216">
        <v>0.28199999999999997</v>
      </c>
      <c r="I290" s="217"/>
      <c r="J290" s="218">
        <f>ROUND(I290*H290,2)</f>
        <v>0</v>
      </c>
      <c r="K290" s="214" t="s">
        <v>164</v>
      </c>
      <c r="L290" s="44"/>
      <c r="M290" s="219" t="s">
        <v>19</v>
      </c>
      <c r="N290" s="220" t="s">
        <v>44</v>
      </c>
      <c r="O290" s="84"/>
      <c r="P290" s="221">
        <f>O290*H290</f>
        <v>0</v>
      </c>
      <c r="Q290" s="221">
        <v>1.0627727797</v>
      </c>
      <c r="R290" s="221">
        <f>Q290*H290</f>
        <v>0.29970192387539996</v>
      </c>
      <c r="S290" s="221">
        <v>0</v>
      </c>
      <c r="T290" s="222">
        <f>S290*H290</f>
        <v>0</v>
      </c>
      <c r="U290" s="38"/>
      <c r="V290" s="38"/>
      <c r="W290" s="38"/>
      <c r="X290" s="38"/>
      <c r="Y290" s="38"/>
      <c r="Z290" s="38"/>
      <c r="AA290" s="38"/>
      <c r="AB290" s="38"/>
      <c r="AC290" s="38"/>
      <c r="AD290" s="38"/>
      <c r="AE290" s="38"/>
      <c r="AR290" s="223" t="s">
        <v>115</v>
      </c>
      <c r="AT290" s="223" t="s">
        <v>160</v>
      </c>
      <c r="AU290" s="223" t="s">
        <v>112</v>
      </c>
      <c r="AY290" s="17" t="s">
        <v>159</v>
      </c>
      <c r="BE290" s="224">
        <f>IF(N290="základní",J290,0)</f>
        <v>0</v>
      </c>
      <c r="BF290" s="224">
        <f>IF(N290="snížená",J290,0)</f>
        <v>0</v>
      </c>
      <c r="BG290" s="224">
        <f>IF(N290="zákl. přenesená",J290,0)</f>
        <v>0</v>
      </c>
      <c r="BH290" s="224">
        <f>IF(N290="sníž. přenesená",J290,0)</f>
        <v>0</v>
      </c>
      <c r="BI290" s="224">
        <f>IF(N290="nulová",J290,0)</f>
        <v>0</v>
      </c>
      <c r="BJ290" s="17" t="s">
        <v>81</v>
      </c>
      <c r="BK290" s="224">
        <f>ROUND(I290*H290,2)</f>
        <v>0</v>
      </c>
      <c r="BL290" s="17" t="s">
        <v>115</v>
      </c>
      <c r="BM290" s="223" t="s">
        <v>1525</v>
      </c>
    </row>
    <row r="291" s="2" customFormat="1">
      <c r="A291" s="38"/>
      <c r="B291" s="39"/>
      <c r="C291" s="40"/>
      <c r="D291" s="225" t="s">
        <v>166</v>
      </c>
      <c r="E291" s="40"/>
      <c r="F291" s="226" t="s">
        <v>1526</v>
      </c>
      <c r="G291" s="40"/>
      <c r="H291" s="40"/>
      <c r="I291" s="227"/>
      <c r="J291" s="40"/>
      <c r="K291" s="40"/>
      <c r="L291" s="44"/>
      <c r="M291" s="228"/>
      <c r="N291" s="229"/>
      <c r="O291" s="84"/>
      <c r="P291" s="84"/>
      <c r="Q291" s="84"/>
      <c r="R291" s="84"/>
      <c r="S291" s="84"/>
      <c r="T291" s="85"/>
      <c r="U291" s="38"/>
      <c r="V291" s="38"/>
      <c r="W291" s="38"/>
      <c r="X291" s="38"/>
      <c r="Y291" s="38"/>
      <c r="Z291" s="38"/>
      <c r="AA291" s="38"/>
      <c r="AB291" s="38"/>
      <c r="AC291" s="38"/>
      <c r="AD291" s="38"/>
      <c r="AE291" s="38"/>
      <c r="AT291" s="17" t="s">
        <v>166</v>
      </c>
      <c r="AU291" s="17" t="s">
        <v>112</v>
      </c>
    </row>
    <row r="292" s="2" customFormat="1">
      <c r="A292" s="38"/>
      <c r="B292" s="39"/>
      <c r="C292" s="40"/>
      <c r="D292" s="230" t="s">
        <v>168</v>
      </c>
      <c r="E292" s="40"/>
      <c r="F292" s="231" t="s">
        <v>1527</v>
      </c>
      <c r="G292" s="40"/>
      <c r="H292" s="40"/>
      <c r="I292" s="227"/>
      <c r="J292" s="40"/>
      <c r="K292" s="40"/>
      <c r="L292" s="44"/>
      <c r="M292" s="228"/>
      <c r="N292" s="229"/>
      <c r="O292" s="84"/>
      <c r="P292" s="84"/>
      <c r="Q292" s="84"/>
      <c r="R292" s="84"/>
      <c r="S292" s="84"/>
      <c r="T292" s="85"/>
      <c r="U292" s="38"/>
      <c r="V292" s="38"/>
      <c r="W292" s="38"/>
      <c r="X292" s="38"/>
      <c r="Y292" s="38"/>
      <c r="Z292" s="38"/>
      <c r="AA292" s="38"/>
      <c r="AB292" s="38"/>
      <c r="AC292" s="38"/>
      <c r="AD292" s="38"/>
      <c r="AE292" s="38"/>
      <c r="AT292" s="17" t="s">
        <v>168</v>
      </c>
      <c r="AU292" s="17" t="s">
        <v>112</v>
      </c>
    </row>
    <row r="293" s="13" customFormat="1">
      <c r="A293" s="13"/>
      <c r="B293" s="232"/>
      <c r="C293" s="233"/>
      <c r="D293" s="225" t="s">
        <v>170</v>
      </c>
      <c r="E293" s="234" t="s">
        <v>19</v>
      </c>
      <c r="F293" s="235" t="s">
        <v>1528</v>
      </c>
      <c r="G293" s="233"/>
      <c r="H293" s="236">
        <v>0.14099999999999999</v>
      </c>
      <c r="I293" s="237"/>
      <c r="J293" s="233"/>
      <c r="K293" s="233"/>
      <c r="L293" s="238"/>
      <c r="M293" s="239"/>
      <c r="N293" s="240"/>
      <c r="O293" s="240"/>
      <c r="P293" s="240"/>
      <c r="Q293" s="240"/>
      <c r="R293" s="240"/>
      <c r="S293" s="240"/>
      <c r="T293" s="241"/>
      <c r="U293" s="13"/>
      <c r="V293" s="13"/>
      <c r="W293" s="13"/>
      <c r="X293" s="13"/>
      <c r="Y293" s="13"/>
      <c r="Z293" s="13"/>
      <c r="AA293" s="13"/>
      <c r="AB293" s="13"/>
      <c r="AC293" s="13"/>
      <c r="AD293" s="13"/>
      <c r="AE293" s="13"/>
      <c r="AT293" s="242" t="s">
        <v>170</v>
      </c>
      <c r="AU293" s="242" t="s">
        <v>112</v>
      </c>
      <c r="AV293" s="13" t="s">
        <v>83</v>
      </c>
      <c r="AW293" s="13" t="s">
        <v>34</v>
      </c>
      <c r="AX293" s="13" t="s">
        <v>73</v>
      </c>
      <c r="AY293" s="242" t="s">
        <v>159</v>
      </c>
    </row>
    <row r="294" s="13" customFormat="1">
      <c r="A294" s="13"/>
      <c r="B294" s="232"/>
      <c r="C294" s="233"/>
      <c r="D294" s="225" t="s">
        <v>170</v>
      </c>
      <c r="E294" s="234" t="s">
        <v>19</v>
      </c>
      <c r="F294" s="235" t="s">
        <v>1529</v>
      </c>
      <c r="G294" s="233"/>
      <c r="H294" s="236">
        <v>0.14099999999999999</v>
      </c>
      <c r="I294" s="237"/>
      <c r="J294" s="233"/>
      <c r="K294" s="233"/>
      <c r="L294" s="238"/>
      <c r="M294" s="239"/>
      <c r="N294" s="240"/>
      <c r="O294" s="240"/>
      <c r="P294" s="240"/>
      <c r="Q294" s="240"/>
      <c r="R294" s="240"/>
      <c r="S294" s="240"/>
      <c r="T294" s="241"/>
      <c r="U294" s="13"/>
      <c r="V294" s="13"/>
      <c r="W294" s="13"/>
      <c r="X294" s="13"/>
      <c r="Y294" s="13"/>
      <c r="Z294" s="13"/>
      <c r="AA294" s="13"/>
      <c r="AB294" s="13"/>
      <c r="AC294" s="13"/>
      <c r="AD294" s="13"/>
      <c r="AE294" s="13"/>
      <c r="AT294" s="242" t="s">
        <v>170</v>
      </c>
      <c r="AU294" s="242" t="s">
        <v>112</v>
      </c>
      <c r="AV294" s="13" t="s">
        <v>83</v>
      </c>
      <c r="AW294" s="13" t="s">
        <v>34</v>
      </c>
      <c r="AX294" s="13" t="s">
        <v>73</v>
      </c>
      <c r="AY294" s="242" t="s">
        <v>159</v>
      </c>
    </row>
    <row r="295" s="2" customFormat="1" ht="16.5" customHeight="1">
      <c r="A295" s="38"/>
      <c r="B295" s="39"/>
      <c r="C295" s="212" t="s">
        <v>572</v>
      </c>
      <c r="D295" s="212" t="s">
        <v>160</v>
      </c>
      <c r="E295" s="213" t="s">
        <v>1530</v>
      </c>
      <c r="F295" s="214" t="s">
        <v>1531</v>
      </c>
      <c r="G295" s="215" t="s">
        <v>174</v>
      </c>
      <c r="H295" s="216">
        <v>1.2</v>
      </c>
      <c r="I295" s="217"/>
      <c r="J295" s="218">
        <f>ROUND(I295*H295,2)</f>
        <v>0</v>
      </c>
      <c r="K295" s="214" t="s">
        <v>164</v>
      </c>
      <c r="L295" s="44"/>
      <c r="M295" s="219" t="s">
        <v>19</v>
      </c>
      <c r="N295" s="220" t="s">
        <v>44</v>
      </c>
      <c r="O295" s="84"/>
      <c r="P295" s="221">
        <f>O295*H295</f>
        <v>0</v>
      </c>
      <c r="Q295" s="221">
        <v>2.3010222040000001</v>
      </c>
      <c r="R295" s="221">
        <f>Q295*H295</f>
        <v>2.7612266448000002</v>
      </c>
      <c r="S295" s="221">
        <v>0</v>
      </c>
      <c r="T295" s="222">
        <f>S295*H295</f>
        <v>0</v>
      </c>
      <c r="U295" s="38"/>
      <c r="V295" s="38"/>
      <c r="W295" s="38"/>
      <c r="X295" s="38"/>
      <c r="Y295" s="38"/>
      <c r="Z295" s="38"/>
      <c r="AA295" s="38"/>
      <c r="AB295" s="38"/>
      <c r="AC295" s="38"/>
      <c r="AD295" s="38"/>
      <c r="AE295" s="38"/>
      <c r="AR295" s="223" t="s">
        <v>115</v>
      </c>
      <c r="AT295" s="223" t="s">
        <v>160</v>
      </c>
      <c r="AU295" s="223" t="s">
        <v>112</v>
      </c>
      <c r="AY295" s="17" t="s">
        <v>159</v>
      </c>
      <c r="BE295" s="224">
        <f>IF(N295="základní",J295,0)</f>
        <v>0</v>
      </c>
      <c r="BF295" s="224">
        <f>IF(N295="snížená",J295,0)</f>
        <v>0</v>
      </c>
      <c r="BG295" s="224">
        <f>IF(N295="zákl. přenesená",J295,0)</f>
        <v>0</v>
      </c>
      <c r="BH295" s="224">
        <f>IF(N295="sníž. přenesená",J295,0)</f>
        <v>0</v>
      </c>
      <c r="BI295" s="224">
        <f>IF(N295="nulová",J295,0)</f>
        <v>0</v>
      </c>
      <c r="BJ295" s="17" t="s">
        <v>81</v>
      </c>
      <c r="BK295" s="224">
        <f>ROUND(I295*H295,2)</f>
        <v>0</v>
      </c>
      <c r="BL295" s="17" t="s">
        <v>115</v>
      </c>
      <c r="BM295" s="223" t="s">
        <v>1532</v>
      </c>
    </row>
    <row r="296" s="2" customFormat="1">
      <c r="A296" s="38"/>
      <c r="B296" s="39"/>
      <c r="C296" s="40"/>
      <c r="D296" s="225" t="s">
        <v>166</v>
      </c>
      <c r="E296" s="40"/>
      <c r="F296" s="226" t="s">
        <v>1533</v>
      </c>
      <c r="G296" s="40"/>
      <c r="H296" s="40"/>
      <c r="I296" s="227"/>
      <c r="J296" s="40"/>
      <c r="K296" s="40"/>
      <c r="L296" s="44"/>
      <c r="M296" s="228"/>
      <c r="N296" s="229"/>
      <c r="O296" s="84"/>
      <c r="P296" s="84"/>
      <c r="Q296" s="84"/>
      <c r="R296" s="84"/>
      <c r="S296" s="84"/>
      <c r="T296" s="85"/>
      <c r="U296" s="38"/>
      <c r="V296" s="38"/>
      <c r="W296" s="38"/>
      <c r="X296" s="38"/>
      <c r="Y296" s="38"/>
      <c r="Z296" s="38"/>
      <c r="AA296" s="38"/>
      <c r="AB296" s="38"/>
      <c r="AC296" s="38"/>
      <c r="AD296" s="38"/>
      <c r="AE296" s="38"/>
      <c r="AT296" s="17" t="s">
        <v>166</v>
      </c>
      <c r="AU296" s="17" t="s">
        <v>112</v>
      </c>
    </row>
    <row r="297" s="2" customFormat="1">
      <c r="A297" s="38"/>
      <c r="B297" s="39"/>
      <c r="C297" s="40"/>
      <c r="D297" s="230" t="s">
        <v>168</v>
      </c>
      <c r="E297" s="40"/>
      <c r="F297" s="231" t="s">
        <v>1534</v>
      </c>
      <c r="G297" s="40"/>
      <c r="H297" s="40"/>
      <c r="I297" s="227"/>
      <c r="J297" s="40"/>
      <c r="K297" s="40"/>
      <c r="L297" s="44"/>
      <c r="M297" s="228"/>
      <c r="N297" s="229"/>
      <c r="O297" s="84"/>
      <c r="P297" s="84"/>
      <c r="Q297" s="84"/>
      <c r="R297" s="84"/>
      <c r="S297" s="84"/>
      <c r="T297" s="85"/>
      <c r="U297" s="38"/>
      <c r="V297" s="38"/>
      <c r="W297" s="38"/>
      <c r="X297" s="38"/>
      <c r="Y297" s="38"/>
      <c r="Z297" s="38"/>
      <c r="AA297" s="38"/>
      <c r="AB297" s="38"/>
      <c r="AC297" s="38"/>
      <c r="AD297" s="38"/>
      <c r="AE297" s="38"/>
      <c r="AT297" s="17" t="s">
        <v>168</v>
      </c>
      <c r="AU297" s="17" t="s">
        <v>112</v>
      </c>
    </row>
    <row r="298" s="13" customFormat="1">
      <c r="A298" s="13"/>
      <c r="B298" s="232"/>
      <c r="C298" s="233"/>
      <c r="D298" s="225" t="s">
        <v>170</v>
      </c>
      <c r="E298" s="234" t="s">
        <v>19</v>
      </c>
      <c r="F298" s="235" t="s">
        <v>1535</v>
      </c>
      <c r="G298" s="233"/>
      <c r="H298" s="236">
        <v>0.59999999999999998</v>
      </c>
      <c r="I298" s="237"/>
      <c r="J298" s="233"/>
      <c r="K298" s="233"/>
      <c r="L298" s="238"/>
      <c r="M298" s="239"/>
      <c r="N298" s="240"/>
      <c r="O298" s="240"/>
      <c r="P298" s="240"/>
      <c r="Q298" s="240"/>
      <c r="R298" s="240"/>
      <c r="S298" s="240"/>
      <c r="T298" s="241"/>
      <c r="U298" s="13"/>
      <c r="V298" s="13"/>
      <c r="W298" s="13"/>
      <c r="X298" s="13"/>
      <c r="Y298" s="13"/>
      <c r="Z298" s="13"/>
      <c r="AA298" s="13"/>
      <c r="AB298" s="13"/>
      <c r="AC298" s="13"/>
      <c r="AD298" s="13"/>
      <c r="AE298" s="13"/>
      <c r="AT298" s="242" t="s">
        <v>170</v>
      </c>
      <c r="AU298" s="242" t="s">
        <v>112</v>
      </c>
      <c r="AV298" s="13" t="s">
        <v>83</v>
      </c>
      <c r="AW298" s="13" t="s">
        <v>34</v>
      </c>
      <c r="AX298" s="13" t="s">
        <v>73</v>
      </c>
      <c r="AY298" s="242" t="s">
        <v>159</v>
      </c>
    </row>
    <row r="299" s="13" customFormat="1">
      <c r="A299" s="13"/>
      <c r="B299" s="232"/>
      <c r="C299" s="233"/>
      <c r="D299" s="225" t="s">
        <v>170</v>
      </c>
      <c r="E299" s="234" t="s">
        <v>19</v>
      </c>
      <c r="F299" s="235" t="s">
        <v>1536</v>
      </c>
      <c r="G299" s="233"/>
      <c r="H299" s="236">
        <v>0.59999999999999998</v>
      </c>
      <c r="I299" s="237"/>
      <c r="J299" s="233"/>
      <c r="K299" s="233"/>
      <c r="L299" s="238"/>
      <c r="M299" s="239"/>
      <c r="N299" s="240"/>
      <c r="O299" s="240"/>
      <c r="P299" s="240"/>
      <c r="Q299" s="240"/>
      <c r="R299" s="240"/>
      <c r="S299" s="240"/>
      <c r="T299" s="241"/>
      <c r="U299" s="13"/>
      <c r="V299" s="13"/>
      <c r="W299" s="13"/>
      <c r="X299" s="13"/>
      <c r="Y299" s="13"/>
      <c r="Z299" s="13"/>
      <c r="AA299" s="13"/>
      <c r="AB299" s="13"/>
      <c r="AC299" s="13"/>
      <c r="AD299" s="13"/>
      <c r="AE299" s="13"/>
      <c r="AT299" s="242" t="s">
        <v>170</v>
      </c>
      <c r="AU299" s="242" t="s">
        <v>112</v>
      </c>
      <c r="AV299" s="13" t="s">
        <v>83</v>
      </c>
      <c r="AW299" s="13" t="s">
        <v>34</v>
      </c>
      <c r="AX299" s="13" t="s">
        <v>73</v>
      </c>
      <c r="AY299" s="242" t="s">
        <v>159</v>
      </c>
    </row>
    <row r="300" s="2" customFormat="1" ht="16.5" customHeight="1">
      <c r="A300" s="38"/>
      <c r="B300" s="39"/>
      <c r="C300" s="212" t="s">
        <v>562</v>
      </c>
      <c r="D300" s="212" t="s">
        <v>160</v>
      </c>
      <c r="E300" s="213" t="s">
        <v>1537</v>
      </c>
      <c r="F300" s="214" t="s">
        <v>1538</v>
      </c>
      <c r="G300" s="215" t="s">
        <v>163</v>
      </c>
      <c r="H300" s="216">
        <v>8.8000000000000007</v>
      </c>
      <c r="I300" s="217"/>
      <c r="J300" s="218">
        <f>ROUND(I300*H300,2)</f>
        <v>0</v>
      </c>
      <c r="K300" s="214" t="s">
        <v>164</v>
      </c>
      <c r="L300" s="44"/>
      <c r="M300" s="219" t="s">
        <v>19</v>
      </c>
      <c r="N300" s="220" t="s">
        <v>44</v>
      </c>
      <c r="O300" s="84"/>
      <c r="P300" s="221">
        <f>O300*H300</f>
        <v>0</v>
      </c>
      <c r="Q300" s="221">
        <v>0.0026369000000000002</v>
      </c>
      <c r="R300" s="221">
        <f>Q300*H300</f>
        <v>0.023204720000000005</v>
      </c>
      <c r="S300" s="221">
        <v>0</v>
      </c>
      <c r="T300" s="222">
        <f>S300*H300</f>
        <v>0</v>
      </c>
      <c r="U300" s="38"/>
      <c r="V300" s="38"/>
      <c r="W300" s="38"/>
      <c r="X300" s="38"/>
      <c r="Y300" s="38"/>
      <c r="Z300" s="38"/>
      <c r="AA300" s="38"/>
      <c r="AB300" s="38"/>
      <c r="AC300" s="38"/>
      <c r="AD300" s="38"/>
      <c r="AE300" s="38"/>
      <c r="AR300" s="223" t="s">
        <v>115</v>
      </c>
      <c r="AT300" s="223" t="s">
        <v>160</v>
      </c>
      <c r="AU300" s="223" t="s">
        <v>112</v>
      </c>
      <c r="AY300" s="17" t="s">
        <v>159</v>
      </c>
      <c r="BE300" s="224">
        <f>IF(N300="základní",J300,0)</f>
        <v>0</v>
      </c>
      <c r="BF300" s="224">
        <f>IF(N300="snížená",J300,0)</f>
        <v>0</v>
      </c>
      <c r="BG300" s="224">
        <f>IF(N300="zákl. přenesená",J300,0)</f>
        <v>0</v>
      </c>
      <c r="BH300" s="224">
        <f>IF(N300="sníž. přenesená",J300,0)</f>
        <v>0</v>
      </c>
      <c r="BI300" s="224">
        <f>IF(N300="nulová",J300,0)</f>
        <v>0</v>
      </c>
      <c r="BJ300" s="17" t="s">
        <v>81</v>
      </c>
      <c r="BK300" s="224">
        <f>ROUND(I300*H300,2)</f>
        <v>0</v>
      </c>
      <c r="BL300" s="17" t="s">
        <v>115</v>
      </c>
      <c r="BM300" s="223" t="s">
        <v>1539</v>
      </c>
    </row>
    <row r="301" s="2" customFormat="1">
      <c r="A301" s="38"/>
      <c r="B301" s="39"/>
      <c r="C301" s="40"/>
      <c r="D301" s="225" t="s">
        <v>166</v>
      </c>
      <c r="E301" s="40"/>
      <c r="F301" s="226" t="s">
        <v>1540</v>
      </c>
      <c r="G301" s="40"/>
      <c r="H301" s="40"/>
      <c r="I301" s="227"/>
      <c r="J301" s="40"/>
      <c r="K301" s="40"/>
      <c r="L301" s="44"/>
      <c r="M301" s="228"/>
      <c r="N301" s="229"/>
      <c r="O301" s="84"/>
      <c r="P301" s="84"/>
      <c r="Q301" s="84"/>
      <c r="R301" s="84"/>
      <c r="S301" s="84"/>
      <c r="T301" s="85"/>
      <c r="U301" s="38"/>
      <c r="V301" s="38"/>
      <c r="W301" s="38"/>
      <c r="X301" s="38"/>
      <c r="Y301" s="38"/>
      <c r="Z301" s="38"/>
      <c r="AA301" s="38"/>
      <c r="AB301" s="38"/>
      <c r="AC301" s="38"/>
      <c r="AD301" s="38"/>
      <c r="AE301" s="38"/>
      <c r="AT301" s="17" t="s">
        <v>166</v>
      </c>
      <c r="AU301" s="17" t="s">
        <v>112</v>
      </c>
    </row>
    <row r="302" s="2" customFormat="1">
      <c r="A302" s="38"/>
      <c r="B302" s="39"/>
      <c r="C302" s="40"/>
      <c r="D302" s="230" t="s">
        <v>168</v>
      </c>
      <c r="E302" s="40"/>
      <c r="F302" s="231" t="s">
        <v>1541</v>
      </c>
      <c r="G302" s="40"/>
      <c r="H302" s="40"/>
      <c r="I302" s="227"/>
      <c r="J302" s="40"/>
      <c r="K302" s="40"/>
      <c r="L302" s="44"/>
      <c r="M302" s="228"/>
      <c r="N302" s="229"/>
      <c r="O302" s="84"/>
      <c r="P302" s="84"/>
      <c r="Q302" s="84"/>
      <c r="R302" s="84"/>
      <c r="S302" s="84"/>
      <c r="T302" s="85"/>
      <c r="U302" s="38"/>
      <c r="V302" s="38"/>
      <c r="W302" s="38"/>
      <c r="X302" s="38"/>
      <c r="Y302" s="38"/>
      <c r="Z302" s="38"/>
      <c r="AA302" s="38"/>
      <c r="AB302" s="38"/>
      <c r="AC302" s="38"/>
      <c r="AD302" s="38"/>
      <c r="AE302" s="38"/>
      <c r="AT302" s="17" t="s">
        <v>168</v>
      </c>
      <c r="AU302" s="17" t="s">
        <v>112</v>
      </c>
    </row>
    <row r="303" s="13" customFormat="1">
      <c r="A303" s="13"/>
      <c r="B303" s="232"/>
      <c r="C303" s="233"/>
      <c r="D303" s="225" t="s">
        <v>170</v>
      </c>
      <c r="E303" s="234" t="s">
        <v>19</v>
      </c>
      <c r="F303" s="235" t="s">
        <v>1542</v>
      </c>
      <c r="G303" s="233"/>
      <c r="H303" s="236">
        <v>4.4000000000000004</v>
      </c>
      <c r="I303" s="237"/>
      <c r="J303" s="233"/>
      <c r="K303" s="233"/>
      <c r="L303" s="238"/>
      <c r="M303" s="239"/>
      <c r="N303" s="240"/>
      <c r="O303" s="240"/>
      <c r="P303" s="240"/>
      <c r="Q303" s="240"/>
      <c r="R303" s="240"/>
      <c r="S303" s="240"/>
      <c r="T303" s="241"/>
      <c r="U303" s="13"/>
      <c r="V303" s="13"/>
      <c r="W303" s="13"/>
      <c r="X303" s="13"/>
      <c r="Y303" s="13"/>
      <c r="Z303" s="13"/>
      <c r="AA303" s="13"/>
      <c r="AB303" s="13"/>
      <c r="AC303" s="13"/>
      <c r="AD303" s="13"/>
      <c r="AE303" s="13"/>
      <c r="AT303" s="242" t="s">
        <v>170</v>
      </c>
      <c r="AU303" s="242" t="s">
        <v>112</v>
      </c>
      <c r="AV303" s="13" t="s">
        <v>83</v>
      </c>
      <c r="AW303" s="13" t="s">
        <v>34</v>
      </c>
      <c r="AX303" s="13" t="s">
        <v>73</v>
      </c>
      <c r="AY303" s="242" t="s">
        <v>159</v>
      </c>
    </row>
    <row r="304" s="13" customFormat="1">
      <c r="A304" s="13"/>
      <c r="B304" s="232"/>
      <c r="C304" s="233"/>
      <c r="D304" s="225" t="s">
        <v>170</v>
      </c>
      <c r="E304" s="234" t="s">
        <v>19</v>
      </c>
      <c r="F304" s="235" t="s">
        <v>1543</v>
      </c>
      <c r="G304" s="233"/>
      <c r="H304" s="236">
        <v>4.4000000000000004</v>
      </c>
      <c r="I304" s="237"/>
      <c r="J304" s="233"/>
      <c r="K304" s="233"/>
      <c r="L304" s="238"/>
      <c r="M304" s="239"/>
      <c r="N304" s="240"/>
      <c r="O304" s="240"/>
      <c r="P304" s="240"/>
      <c r="Q304" s="240"/>
      <c r="R304" s="240"/>
      <c r="S304" s="240"/>
      <c r="T304" s="241"/>
      <c r="U304" s="13"/>
      <c r="V304" s="13"/>
      <c r="W304" s="13"/>
      <c r="X304" s="13"/>
      <c r="Y304" s="13"/>
      <c r="Z304" s="13"/>
      <c r="AA304" s="13"/>
      <c r="AB304" s="13"/>
      <c r="AC304" s="13"/>
      <c r="AD304" s="13"/>
      <c r="AE304" s="13"/>
      <c r="AT304" s="242" t="s">
        <v>170</v>
      </c>
      <c r="AU304" s="242" t="s">
        <v>112</v>
      </c>
      <c r="AV304" s="13" t="s">
        <v>83</v>
      </c>
      <c r="AW304" s="13" t="s">
        <v>34</v>
      </c>
      <c r="AX304" s="13" t="s">
        <v>73</v>
      </c>
      <c r="AY304" s="242" t="s">
        <v>159</v>
      </c>
    </row>
    <row r="305" s="2" customFormat="1" ht="16.5" customHeight="1">
      <c r="A305" s="38"/>
      <c r="B305" s="39"/>
      <c r="C305" s="212" t="s">
        <v>568</v>
      </c>
      <c r="D305" s="212" t="s">
        <v>160</v>
      </c>
      <c r="E305" s="213" t="s">
        <v>1544</v>
      </c>
      <c r="F305" s="214" t="s">
        <v>1545</v>
      </c>
      <c r="G305" s="215" t="s">
        <v>163</v>
      </c>
      <c r="H305" s="216">
        <v>8.8000000000000007</v>
      </c>
      <c r="I305" s="217"/>
      <c r="J305" s="218">
        <f>ROUND(I305*H305,2)</f>
        <v>0</v>
      </c>
      <c r="K305" s="214" t="s">
        <v>164</v>
      </c>
      <c r="L305" s="44"/>
      <c r="M305" s="219" t="s">
        <v>19</v>
      </c>
      <c r="N305" s="220" t="s">
        <v>44</v>
      </c>
      <c r="O305" s="84"/>
      <c r="P305" s="221">
        <f>O305*H305</f>
        <v>0</v>
      </c>
      <c r="Q305" s="221">
        <v>0</v>
      </c>
      <c r="R305" s="221">
        <f>Q305*H305</f>
        <v>0</v>
      </c>
      <c r="S305" s="221">
        <v>0</v>
      </c>
      <c r="T305" s="222">
        <f>S305*H305</f>
        <v>0</v>
      </c>
      <c r="U305" s="38"/>
      <c r="V305" s="38"/>
      <c r="W305" s="38"/>
      <c r="X305" s="38"/>
      <c r="Y305" s="38"/>
      <c r="Z305" s="38"/>
      <c r="AA305" s="38"/>
      <c r="AB305" s="38"/>
      <c r="AC305" s="38"/>
      <c r="AD305" s="38"/>
      <c r="AE305" s="38"/>
      <c r="AR305" s="223" t="s">
        <v>115</v>
      </c>
      <c r="AT305" s="223" t="s">
        <v>160</v>
      </c>
      <c r="AU305" s="223" t="s">
        <v>112</v>
      </c>
      <c r="AY305" s="17" t="s">
        <v>159</v>
      </c>
      <c r="BE305" s="224">
        <f>IF(N305="základní",J305,0)</f>
        <v>0</v>
      </c>
      <c r="BF305" s="224">
        <f>IF(N305="snížená",J305,0)</f>
        <v>0</v>
      </c>
      <c r="BG305" s="224">
        <f>IF(N305="zákl. přenesená",J305,0)</f>
        <v>0</v>
      </c>
      <c r="BH305" s="224">
        <f>IF(N305="sníž. přenesená",J305,0)</f>
        <v>0</v>
      </c>
      <c r="BI305" s="224">
        <f>IF(N305="nulová",J305,0)</f>
        <v>0</v>
      </c>
      <c r="BJ305" s="17" t="s">
        <v>81</v>
      </c>
      <c r="BK305" s="224">
        <f>ROUND(I305*H305,2)</f>
        <v>0</v>
      </c>
      <c r="BL305" s="17" t="s">
        <v>115</v>
      </c>
      <c r="BM305" s="223" t="s">
        <v>1546</v>
      </c>
    </row>
    <row r="306" s="2" customFormat="1">
      <c r="A306" s="38"/>
      <c r="B306" s="39"/>
      <c r="C306" s="40"/>
      <c r="D306" s="225" t="s">
        <v>166</v>
      </c>
      <c r="E306" s="40"/>
      <c r="F306" s="226" t="s">
        <v>1547</v>
      </c>
      <c r="G306" s="40"/>
      <c r="H306" s="40"/>
      <c r="I306" s="227"/>
      <c r="J306" s="40"/>
      <c r="K306" s="40"/>
      <c r="L306" s="44"/>
      <c r="M306" s="228"/>
      <c r="N306" s="229"/>
      <c r="O306" s="84"/>
      <c r="P306" s="84"/>
      <c r="Q306" s="84"/>
      <c r="R306" s="84"/>
      <c r="S306" s="84"/>
      <c r="T306" s="85"/>
      <c r="U306" s="38"/>
      <c r="V306" s="38"/>
      <c r="W306" s="38"/>
      <c r="X306" s="38"/>
      <c r="Y306" s="38"/>
      <c r="Z306" s="38"/>
      <c r="AA306" s="38"/>
      <c r="AB306" s="38"/>
      <c r="AC306" s="38"/>
      <c r="AD306" s="38"/>
      <c r="AE306" s="38"/>
      <c r="AT306" s="17" t="s">
        <v>166</v>
      </c>
      <c r="AU306" s="17" t="s">
        <v>112</v>
      </c>
    </row>
    <row r="307" s="2" customFormat="1">
      <c r="A307" s="38"/>
      <c r="B307" s="39"/>
      <c r="C307" s="40"/>
      <c r="D307" s="230" t="s">
        <v>168</v>
      </c>
      <c r="E307" s="40"/>
      <c r="F307" s="231" t="s">
        <v>1548</v>
      </c>
      <c r="G307" s="40"/>
      <c r="H307" s="40"/>
      <c r="I307" s="227"/>
      <c r="J307" s="40"/>
      <c r="K307" s="40"/>
      <c r="L307" s="44"/>
      <c r="M307" s="228"/>
      <c r="N307" s="229"/>
      <c r="O307" s="84"/>
      <c r="P307" s="84"/>
      <c r="Q307" s="84"/>
      <c r="R307" s="84"/>
      <c r="S307" s="84"/>
      <c r="T307" s="85"/>
      <c r="U307" s="38"/>
      <c r="V307" s="38"/>
      <c r="W307" s="38"/>
      <c r="X307" s="38"/>
      <c r="Y307" s="38"/>
      <c r="Z307" s="38"/>
      <c r="AA307" s="38"/>
      <c r="AB307" s="38"/>
      <c r="AC307" s="38"/>
      <c r="AD307" s="38"/>
      <c r="AE307" s="38"/>
      <c r="AT307" s="17" t="s">
        <v>168</v>
      </c>
      <c r="AU307" s="17" t="s">
        <v>112</v>
      </c>
    </row>
    <row r="308" s="13" customFormat="1">
      <c r="A308" s="13"/>
      <c r="B308" s="232"/>
      <c r="C308" s="233"/>
      <c r="D308" s="225" t="s">
        <v>170</v>
      </c>
      <c r="E308" s="234" t="s">
        <v>19</v>
      </c>
      <c r="F308" s="235" t="s">
        <v>1542</v>
      </c>
      <c r="G308" s="233"/>
      <c r="H308" s="236">
        <v>4.4000000000000004</v>
      </c>
      <c r="I308" s="237"/>
      <c r="J308" s="233"/>
      <c r="K308" s="233"/>
      <c r="L308" s="238"/>
      <c r="M308" s="239"/>
      <c r="N308" s="240"/>
      <c r="O308" s="240"/>
      <c r="P308" s="240"/>
      <c r="Q308" s="240"/>
      <c r="R308" s="240"/>
      <c r="S308" s="240"/>
      <c r="T308" s="241"/>
      <c r="U308" s="13"/>
      <c r="V308" s="13"/>
      <c r="W308" s="13"/>
      <c r="X308" s="13"/>
      <c r="Y308" s="13"/>
      <c r="Z308" s="13"/>
      <c r="AA308" s="13"/>
      <c r="AB308" s="13"/>
      <c r="AC308" s="13"/>
      <c r="AD308" s="13"/>
      <c r="AE308" s="13"/>
      <c r="AT308" s="242" t="s">
        <v>170</v>
      </c>
      <c r="AU308" s="242" t="s">
        <v>112</v>
      </c>
      <c r="AV308" s="13" t="s">
        <v>83</v>
      </c>
      <c r="AW308" s="13" t="s">
        <v>34</v>
      </c>
      <c r="AX308" s="13" t="s">
        <v>73</v>
      </c>
      <c r="AY308" s="242" t="s">
        <v>159</v>
      </c>
    </row>
    <row r="309" s="13" customFormat="1">
      <c r="A309" s="13"/>
      <c r="B309" s="232"/>
      <c r="C309" s="233"/>
      <c r="D309" s="225" t="s">
        <v>170</v>
      </c>
      <c r="E309" s="234" t="s">
        <v>19</v>
      </c>
      <c r="F309" s="235" t="s">
        <v>1543</v>
      </c>
      <c r="G309" s="233"/>
      <c r="H309" s="236">
        <v>4.4000000000000004</v>
      </c>
      <c r="I309" s="237"/>
      <c r="J309" s="233"/>
      <c r="K309" s="233"/>
      <c r="L309" s="238"/>
      <c r="M309" s="239"/>
      <c r="N309" s="240"/>
      <c r="O309" s="240"/>
      <c r="P309" s="240"/>
      <c r="Q309" s="240"/>
      <c r="R309" s="240"/>
      <c r="S309" s="240"/>
      <c r="T309" s="241"/>
      <c r="U309" s="13"/>
      <c r="V309" s="13"/>
      <c r="W309" s="13"/>
      <c r="X309" s="13"/>
      <c r="Y309" s="13"/>
      <c r="Z309" s="13"/>
      <c r="AA309" s="13"/>
      <c r="AB309" s="13"/>
      <c r="AC309" s="13"/>
      <c r="AD309" s="13"/>
      <c r="AE309" s="13"/>
      <c r="AT309" s="242" t="s">
        <v>170</v>
      </c>
      <c r="AU309" s="242" t="s">
        <v>112</v>
      </c>
      <c r="AV309" s="13" t="s">
        <v>83</v>
      </c>
      <c r="AW309" s="13" t="s">
        <v>34</v>
      </c>
      <c r="AX309" s="13" t="s">
        <v>73</v>
      </c>
      <c r="AY309" s="242" t="s">
        <v>159</v>
      </c>
    </row>
    <row r="310" s="12" customFormat="1" ht="22.8" customHeight="1">
      <c r="A310" s="12"/>
      <c r="B310" s="196"/>
      <c r="C310" s="197"/>
      <c r="D310" s="198" t="s">
        <v>72</v>
      </c>
      <c r="E310" s="210" t="s">
        <v>112</v>
      </c>
      <c r="F310" s="210" t="s">
        <v>773</v>
      </c>
      <c r="G310" s="197"/>
      <c r="H310" s="197"/>
      <c r="I310" s="200"/>
      <c r="J310" s="211">
        <f>BK310</f>
        <v>0</v>
      </c>
      <c r="K310" s="197"/>
      <c r="L310" s="202"/>
      <c r="M310" s="203"/>
      <c r="N310" s="204"/>
      <c r="O310" s="204"/>
      <c r="P310" s="205">
        <f>P311+P329+P351</f>
        <v>0</v>
      </c>
      <c r="Q310" s="204"/>
      <c r="R310" s="205">
        <f>R311+R329+R351</f>
        <v>86.798763043200012</v>
      </c>
      <c r="S310" s="204"/>
      <c r="T310" s="206">
        <f>T311+T329+T351</f>
        <v>0</v>
      </c>
      <c r="U310" s="12"/>
      <c r="V310" s="12"/>
      <c r="W310" s="12"/>
      <c r="X310" s="12"/>
      <c r="Y310" s="12"/>
      <c r="Z310" s="12"/>
      <c r="AA310" s="12"/>
      <c r="AB310" s="12"/>
      <c r="AC310" s="12"/>
      <c r="AD310" s="12"/>
      <c r="AE310" s="12"/>
      <c r="AR310" s="207" t="s">
        <v>81</v>
      </c>
      <c r="AT310" s="208" t="s">
        <v>72</v>
      </c>
      <c r="AU310" s="208" t="s">
        <v>81</v>
      </c>
      <c r="AY310" s="207" t="s">
        <v>159</v>
      </c>
      <c r="BK310" s="209">
        <f>BK311+BK329+BK351</f>
        <v>0</v>
      </c>
    </row>
    <row r="311" s="12" customFormat="1" ht="20.88" customHeight="1">
      <c r="A311" s="12"/>
      <c r="B311" s="196"/>
      <c r="C311" s="197"/>
      <c r="D311" s="198" t="s">
        <v>72</v>
      </c>
      <c r="E311" s="210" t="s">
        <v>1549</v>
      </c>
      <c r="F311" s="210" t="s">
        <v>1394</v>
      </c>
      <c r="G311" s="197"/>
      <c r="H311" s="197"/>
      <c r="I311" s="200"/>
      <c r="J311" s="211">
        <f>BK311</f>
        <v>0</v>
      </c>
      <c r="K311" s="197"/>
      <c r="L311" s="202"/>
      <c r="M311" s="203"/>
      <c r="N311" s="204"/>
      <c r="O311" s="204"/>
      <c r="P311" s="205">
        <f>SUM(P312:P328)</f>
        <v>0</v>
      </c>
      <c r="Q311" s="204"/>
      <c r="R311" s="205">
        <f>SUM(R312:R328)</f>
        <v>70.321093043200008</v>
      </c>
      <c r="S311" s="204"/>
      <c r="T311" s="206">
        <f>SUM(T312:T328)</f>
        <v>0</v>
      </c>
      <c r="U311" s="12"/>
      <c r="V311" s="12"/>
      <c r="W311" s="12"/>
      <c r="X311" s="12"/>
      <c r="Y311" s="12"/>
      <c r="Z311" s="12"/>
      <c r="AA311" s="12"/>
      <c r="AB311" s="12"/>
      <c r="AC311" s="12"/>
      <c r="AD311" s="12"/>
      <c r="AE311" s="12"/>
      <c r="AR311" s="207" t="s">
        <v>81</v>
      </c>
      <c r="AT311" s="208" t="s">
        <v>72</v>
      </c>
      <c r="AU311" s="208" t="s">
        <v>83</v>
      </c>
      <c r="AY311" s="207" t="s">
        <v>159</v>
      </c>
      <c r="BK311" s="209">
        <f>SUM(BK312:BK328)</f>
        <v>0</v>
      </c>
    </row>
    <row r="312" s="2" customFormat="1" ht="24.15" customHeight="1">
      <c r="A312" s="38"/>
      <c r="B312" s="39"/>
      <c r="C312" s="212" t="s">
        <v>509</v>
      </c>
      <c r="D312" s="212" t="s">
        <v>160</v>
      </c>
      <c r="E312" s="213" t="s">
        <v>1550</v>
      </c>
      <c r="F312" s="214" t="s">
        <v>1551</v>
      </c>
      <c r="G312" s="215" t="s">
        <v>163</v>
      </c>
      <c r="H312" s="216">
        <v>89.700000000000003</v>
      </c>
      <c r="I312" s="217"/>
      <c r="J312" s="218">
        <f>ROUND(I312*H312,2)</f>
        <v>0</v>
      </c>
      <c r="K312" s="214" t="s">
        <v>164</v>
      </c>
      <c r="L312" s="44"/>
      <c r="M312" s="219" t="s">
        <v>19</v>
      </c>
      <c r="N312" s="220" t="s">
        <v>44</v>
      </c>
      <c r="O312" s="84"/>
      <c r="P312" s="221">
        <f>O312*H312</f>
        <v>0</v>
      </c>
      <c r="Q312" s="221">
        <v>0.73558274000000001</v>
      </c>
      <c r="R312" s="221">
        <f>Q312*H312</f>
        <v>65.981771778000009</v>
      </c>
      <c r="S312" s="221">
        <v>0</v>
      </c>
      <c r="T312" s="222">
        <f>S312*H312</f>
        <v>0</v>
      </c>
      <c r="U312" s="38"/>
      <c r="V312" s="38"/>
      <c r="W312" s="38"/>
      <c r="X312" s="38"/>
      <c r="Y312" s="38"/>
      <c r="Z312" s="38"/>
      <c r="AA312" s="38"/>
      <c r="AB312" s="38"/>
      <c r="AC312" s="38"/>
      <c r="AD312" s="38"/>
      <c r="AE312" s="38"/>
      <c r="AR312" s="223" t="s">
        <v>115</v>
      </c>
      <c r="AT312" s="223" t="s">
        <v>160</v>
      </c>
      <c r="AU312" s="223" t="s">
        <v>112</v>
      </c>
      <c r="AY312" s="17" t="s">
        <v>159</v>
      </c>
      <c r="BE312" s="224">
        <f>IF(N312="základní",J312,0)</f>
        <v>0</v>
      </c>
      <c r="BF312" s="224">
        <f>IF(N312="snížená",J312,0)</f>
        <v>0</v>
      </c>
      <c r="BG312" s="224">
        <f>IF(N312="zákl. přenesená",J312,0)</f>
        <v>0</v>
      </c>
      <c r="BH312" s="224">
        <f>IF(N312="sníž. přenesená",J312,0)</f>
        <v>0</v>
      </c>
      <c r="BI312" s="224">
        <f>IF(N312="nulová",J312,0)</f>
        <v>0</v>
      </c>
      <c r="BJ312" s="17" t="s">
        <v>81</v>
      </c>
      <c r="BK312" s="224">
        <f>ROUND(I312*H312,2)</f>
        <v>0</v>
      </c>
      <c r="BL312" s="17" t="s">
        <v>115</v>
      </c>
      <c r="BM312" s="223" t="s">
        <v>1552</v>
      </c>
    </row>
    <row r="313" s="2" customFormat="1">
      <c r="A313" s="38"/>
      <c r="B313" s="39"/>
      <c r="C313" s="40"/>
      <c r="D313" s="225" t="s">
        <v>166</v>
      </c>
      <c r="E313" s="40"/>
      <c r="F313" s="226" t="s">
        <v>1553</v>
      </c>
      <c r="G313" s="40"/>
      <c r="H313" s="40"/>
      <c r="I313" s="227"/>
      <c r="J313" s="40"/>
      <c r="K313" s="40"/>
      <c r="L313" s="44"/>
      <c r="M313" s="228"/>
      <c r="N313" s="229"/>
      <c r="O313" s="84"/>
      <c r="P313" s="84"/>
      <c r="Q313" s="84"/>
      <c r="R313" s="84"/>
      <c r="S313" s="84"/>
      <c r="T313" s="85"/>
      <c r="U313" s="38"/>
      <c r="V313" s="38"/>
      <c r="W313" s="38"/>
      <c r="X313" s="38"/>
      <c r="Y313" s="38"/>
      <c r="Z313" s="38"/>
      <c r="AA313" s="38"/>
      <c r="AB313" s="38"/>
      <c r="AC313" s="38"/>
      <c r="AD313" s="38"/>
      <c r="AE313" s="38"/>
      <c r="AT313" s="17" t="s">
        <v>166</v>
      </c>
      <c r="AU313" s="17" t="s">
        <v>112</v>
      </c>
    </row>
    <row r="314" s="2" customFormat="1">
      <c r="A314" s="38"/>
      <c r="B314" s="39"/>
      <c r="C314" s="40"/>
      <c r="D314" s="230" t="s">
        <v>168</v>
      </c>
      <c r="E314" s="40"/>
      <c r="F314" s="231" t="s">
        <v>1554</v>
      </c>
      <c r="G314" s="40"/>
      <c r="H314" s="40"/>
      <c r="I314" s="227"/>
      <c r="J314" s="40"/>
      <c r="K314" s="40"/>
      <c r="L314" s="44"/>
      <c r="M314" s="228"/>
      <c r="N314" s="229"/>
      <c r="O314" s="84"/>
      <c r="P314" s="84"/>
      <c r="Q314" s="84"/>
      <c r="R314" s="84"/>
      <c r="S314" s="84"/>
      <c r="T314" s="85"/>
      <c r="U314" s="38"/>
      <c r="V314" s="38"/>
      <c r="W314" s="38"/>
      <c r="X314" s="38"/>
      <c r="Y314" s="38"/>
      <c r="Z314" s="38"/>
      <c r="AA314" s="38"/>
      <c r="AB314" s="38"/>
      <c r="AC314" s="38"/>
      <c r="AD314" s="38"/>
      <c r="AE314" s="38"/>
      <c r="AT314" s="17" t="s">
        <v>168</v>
      </c>
      <c r="AU314" s="17" t="s">
        <v>112</v>
      </c>
    </row>
    <row r="315" s="13" customFormat="1">
      <c r="A315" s="13"/>
      <c r="B315" s="232"/>
      <c r="C315" s="233"/>
      <c r="D315" s="225" t="s">
        <v>170</v>
      </c>
      <c r="E315" s="234" t="s">
        <v>19</v>
      </c>
      <c r="F315" s="235" t="s">
        <v>1555</v>
      </c>
      <c r="G315" s="233"/>
      <c r="H315" s="236">
        <v>89.700000000000003</v>
      </c>
      <c r="I315" s="237"/>
      <c r="J315" s="233"/>
      <c r="K315" s="233"/>
      <c r="L315" s="238"/>
      <c r="M315" s="239"/>
      <c r="N315" s="240"/>
      <c r="O315" s="240"/>
      <c r="P315" s="240"/>
      <c r="Q315" s="240"/>
      <c r="R315" s="240"/>
      <c r="S315" s="240"/>
      <c r="T315" s="241"/>
      <c r="U315" s="13"/>
      <c r="V315" s="13"/>
      <c r="W315" s="13"/>
      <c r="X315" s="13"/>
      <c r="Y315" s="13"/>
      <c r="Z315" s="13"/>
      <c r="AA315" s="13"/>
      <c r="AB315" s="13"/>
      <c r="AC315" s="13"/>
      <c r="AD315" s="13"/>
      <c r="AE315" s="13"/>
      <c r="AT315" s="242" t="s">
        <v>170</v>
      </c>
      <c r="AU315" s="242" t="s">
        <v>112</v>
      </c>
      <c r="AV315" s="13" t="s">
        <v>83</v>
      </c>
      <c r="AW315" s="13" t="s">
        <v>34</v>
      </c>
      <c r="AX315" s="13" t="s">
        <v>73</v>
      </c>
      <c r="AY315" s="242" t="s">
        <v>159</v>
      </c>
    </row>
    <row r="316" s="2" customFormat="1" ht="16.5" customHeight="1">
      <c r="A316" s="38"/>
      <c r="B316" s="39"/>
      <c r="C316" s="212" t="s">
        <v>454</v>
      </c>
      <c r="D316" s="212" t="s">
        <v>160</v>
      </c>
      <c r="E316" s="213" t="s">
        <v>1556</v>
      </c>
      <c r="F316" s="214" t="s">
        <v>1557</v>
      </c>
      <c r="G316" s="215" t="s">
        <v>242</v>
      </c>
      <c r="H316" s="216">
        <v>1.214</v>
      </c>
      <c r="I316" s="217"/>
      <c r="J316" s="218">
        <f>ROUND(I316*H316,2)</f>
        <v>0</v>
      </c>
      <c r="K316" s="214" t="s">
        <v>164</v>
      </c>
      <c r="L316" s="44"/>
      <c r="M316" s="219" t="s">
        <v>19</v>
      </c>
      <c r="N316" s="220" t="s">
        <v>44</v>
      </c>
      <c r="O316" s="84"/>
      <c r="P316" s="221">
        <f>O316*H316</f>
        <v>0</v>
      </c>
      <c r="Q316" s="221">
        <v>1.0492218</v>
      </c>
      <c r="R316" s="221">
        <f>Q316*H316</f>
        <v>1.2737552651999999</v>
      </c>
      <c r="S316" s="221">
        <v>0</v>
      </c>
      <c r="T316" s="222">
        <f>S316*H316</f>
        <v>0</v>
      </c>
      <c r="U316" s="38"/>
      <c r="V316" s="38"/>
      <c r="W316" s="38"/>
      <c r="X316" s="38"/>
      <c r="Y316" s="38"/>
      <c r="Z316" s="38"/>
      <c r="AA316" s="38"/>
      <c r="AB316" s="38"/>
      <c r="AC316" s="38"/>
      <c r="AD316" s="38"/>
      <c r="AE316" s="38"/>
      <c r="AR316" s="223" t="s">
        <v>115</v>
      </c>
      <c r="AT316" s="223" t="s">
        <v>160</v>
      </c>
      <c r="AU316" s="223" t="s">
        <v>112</v>
      </c>
      <c r="AY316" s="17" t="s">
        <v>159</v>
      </c>
      <c r="BE316" s="224">
        <f>IF(N316="základní",J316,0)</f>
        <v>0</v>
      </c>
      <c r="BF316" s="224">
        <f>IF(N316="snížená",J316,0)</f>
        <v>0</v>
      </c>
      <c r="BG316" s="224">
        <f>IF(N316="zákl. přenesená",J316,0)</f>
        <v>0</v>
      </c>
      <c r="BH316" s="224">
        <f>IF(N316="sníž. přenesená",J316,0)</f>
        <v>0</v>
      </c>
      <c r="BI316" s="224">
        <f>IF(N316="nulová",J316,0)</f>
        <v>0</v>
      </c>
      <c r="BJ316" s="17" t="s">
        <v>81</v>
      </c>
      <c r="BK316" s="224">
        <f>ROUND(I316*H316,2)</f>
        <v>0</v>
      </c>
      <c r="BL316" s="17" t="s">
        <v>115</v>
      </c>
      <c r="BM316" s="223" t="s">
        <v>1558</v>
      </c>
    </row>
    <row r="317" s="2" customFormat="1">
      <c r="A317" s="38"/>
      <c r="B317" s="39"/>
      <c r="C317" s="40"/>
      <c r="D317" s="225" t="s">
        <v>166</v>
      </c>
      <c r="E317" s="40"/>
      <c r="F317" s="226" t="s">
        <v>1559</v>
      </c>
      <c r="G317" s="40"/>
      <c r="H317" s="40"/>
      <c r="I317" s="227"/>
      <c r="J317" s="40"/>
      <c r="K317" s="40"/>
      <c r="L317" s="44"/>
      <c r="M317" s="228"/>
      <c r="N317" s="229"/>
      <c r="O317" s="84"/>
      <c r="P317" s="84"/>
      <c r="Q317" s="84"/>
      <c r="R317" s="84"/>
      <c r="S317" s="84"/>
      <c r="T317" s="85"/>
      <c r="U317" s="38"/>
      <c r="V317" s="38"/>
      <c r="W317" s="38"/>
      <c r="X317" s="38"/>
      <c r="Y317" s="38"/>
      <c r="Z317" s="38"/>
      <c r="AA317" s="38"/>
      <c r="AB317" s="38"/>
      <c r="AC317" s="38"/>
      <c r="AD317" s="38"/>
      <c r="AE317" s="38"/>
      <c r="AT317" s="17" t="s">
        <v>166</v>
      </c>
      <c r="AU317" s="17" t="s">
        <v>112</v>
      </c>
    </row>
    <row r="318" s="2" customFormat="1">
      <c r="A318" s="38"/>
      <c r="B318" s="39"/>
      <c r="C318" s="40"/>
      <c r="D318" s="230" t="s">
        <v>168</v>
      </c>
      <c r="E318" s="40"/>
      <c r="F318" s="231" t="s">
        <v>1560</v>
      </c>
      <c r="G318" s="40"/>
      <c r="H318" s="40"/>
      <c r="I318" s="227"/>
      <c r="J318" s="40"/>
      <c r="K318" s="40"/>
      <c r="L318" s="44"/>
      <c r="M318" s="228"/>
      <c r="N318" s="229"/>
      <c r="O318" s="84"/>
      <c r="P318" s="84"/>
      <c r="Q318" s="84"/>
      <c r="R318" s="84"/>
      <c r="S318" s="84"/>
      <c r="T318" s="85"/>
      <c r="U318" s="38"/>
      <c r="V318" s="38"/>
      <c r="W318" s="38"/>
      <c r="X318" s="38"/>
      <c r="Y318" s="38"/>
      <c r="Z318" s="38"/>
      <c r="AA318" s="38"/>
      <c r="AB318" s="38"/>
      <c r="AC318" s="38"/>
      <c r="AD318" s="38"/>
      <c r="AE318" s="38"/>
      <c r="AT318" s="17" t="s">
        <v>168</v>
      </c>
      <c r="AU318" s="17" t="s">
        <v>112</v>
      </c>
    </row>
    <row r="319" s="13" customFormat="1">
      <c r="A319" s="13"/>
      <c r="B319" s="232"/>
      <c r="C319" s="233"/>
      <c r="D319" s="225" t="s">
        <v>170</v>
      </c>
      <c r="E319" s="234" t="s">
        <v>19</v>
      </c>
      <c r="F319" s="235" t="s">
        <v>1561</v>
      </c>
      <c r="G319" s="233"/>
      <c r="H319" s="236">
        <v>0.14299999999999999</v>
      </c>
      <c r="I319" s="237"/>
      <c r="J319" s="233"/>
      <c r="K319" s="233"/>
      <c r="L319" s="238"/>
      <c r="M319" s="239"/>
      <c r="N319" s="240"/>
      <c r="O319" s="240"/>
      <c r="P319" s="240"/>
      <c r="Q319" s="240"/>
      <c r="R319" s="240"/>
      <c r="S319" s="240"/>
      <c r="T319" s="241"/>
      <c r="U319" s="13"/>
      <c r="V319" s="13"/>
      <c r="W319" s="13"/>
      <c r="X319" s="13"/>
      <c r="Y319" s="13"/>
      <c r="Z319" s="13"/>
      <c r="AA319" s="13"/>
      <c r="AB319" s="13"/>
      <c r="AC319" s="13"/>
      <c r="AD319" s="13"/>
      <c r="AE319" s="13"/>
      <c r="AT319" s="242" t="s">
        <v>170</v>
      </c>
      <c r="AU319" s="242" t="s">
        <v>112</v>
      </c>
      <c r="AV319" s="13" t="s">
        <v>83</v>
      </c>
      <c r="AW319" s="13" t="s">
        <v>34</v>
      </c>
      <c r="AX319" s="13" t="s">
        <v>73</v>
      </c>
      <c r="AY319" s="242" t="s">
        <v>159</v>
      </c>
    </row>
    <row r="320" s="13" customFormat="1">
      <c r="A320" s="13"/>
      <c r="B320" s="232"/>
      <c r="C320" s="233"/>
      <c r="D320" s="225" t="s">
        <v>170</v>
      </c>
      <c r="E320" s="234" t="s">
        <v>19</v>
      </c>
      <c r="F320" s="235" t="s">
        <v>1562</v>
      </c>
      <c r="G320" s="233"/>
      <c r="H320" s="236">
        <v>0.42299999999999999</v>
      </c>
      <c r="I320" s="237"/>
      <c r="J320" s="233"/>
      <c r="K320" s="233"/>
      <c r="L320" s="238"/>
      <c r="M320" s="239"/>
      <c r="N320" s="240"/>
      <c r="O320" s="240"/>
      <c r="P320" s="240"/>
      <c r="Q320" s="240"/>
      <c r="R320" s="240"/>
      <c r="S320" s="240"/>
      <c r="T320" s="241"/>
      <c r="U320" s="13"/>
      <c r="V320" s="13"/>
      <c r="W320" s="13"/>
      <c r="X320" s="13"/>
      <c r="Y320" s="13"/>
      <c r="Z320" s="13"/>
      <c r="AA320" s="13"/>
      <c r="AB320" s="13"/>
      <c r="AC320" s="13"/>
      <c r="AD320" s="13"/>
      <c r="AE320" s="13"/>
      <c r="AT320" s="242" t="s">
        <v>170</v>
      </c>
      <c r="AU320" s="242" t="s">
        <v>112</v>
      </c>
      <c r="AV320" s="13" t="s">
        <v>83</v>
      </c>
      <c r="AW320" s="13" t="s">
        <v>34</v>
      </c>
      <c r="AX320" s="13" t="s">
        <v>73</v>
      </c>
      <c r="AY320" s="242" t="s">
        <v>159</v>
      </c>
    </row>
    <row r="321" s="13" customFormat="1">
      <c r="A321" s="13"/>
      <c r="B321" s="232"/>
      <c r="C321" s="233"/>
      <c r="D321" s="225" t="s">
        <v>170</v>
      </c>
      <c r="E321" s="234" t="s">
        <v>19</v>
      </c>
      <c r="F321" s="235" t="s">
        <v>1563</v>
      </c>
      <c r="G321" s="233"/>
      <c r="H321" s="236">
        <v>0.64800000000000002</v>
      </c>
      <c r="I321" s="237"/>
      <c r="J321" s="233"/>
      <c r="K321" s="233"/>
      <c r="L321" s="238"/>
      <c r="M321" s="239"/>
      <c r="N321" s="240"/>
      <c r="O321" s="240"/>
      <c r="P321" s="240"/>
      <c r="Q321" s="240"/>
      <c r="R321" s="240"/>
      <c r="S321" s="240"/>
      <c r="T321" s="241"/>
      <c r="U321" s="13"/>
      <c r="V321" s="13"/>
      <c r="W321" s="13"/>
      <c r="X321" s="13"/>
      <c r="Y321" s="13"/>
      <c r="Z321" s="13"/>
      <c r="AA321" s="13"/>
      <c r="AB321" s="13"/>
      <c r="AC321" s="13"/>
      <c r="AD321" s="13"/>
      <c r="AE321" s="13"/>
      <c r="AT321" s="242" t="s">
        <v>170</v>
      </c>
      <c r="AU321" s="242" t="s">
        <v>112</v>
      </c>
      <c r="AV321" s="13" t="s">
        <v>83</v>
      </c>
      <c r="AW321" s="13" t="s">
        <v>34</v>
      </c>
      <c r="AX321" s="13" t="s">
        <v>73</v>
      </c>
      <c r="AY321" s="242" t="s">
        <v>159</v>
      </c>
    </row>
    <row r="322" s="2" customFormat="1" ht="16.5" customHeight="1">
      <c r="A322" s="38"/>
      <c r="B322" s="39"/>
      <c r="C322" s="212" t="s">
        <v>462</v>
      </c>
      <c r="D322" s="212" t="s">
        <v>160</v>
      </c>
      <c r="E322" s="213" t="s">
        <v>1564</v>
      </c>
      <c r="F322" s="214" t="s">
        <v>1565</v>
      </c>
      <c r="G322" s="215" t="s">
        <v>299</v>
      </c>
      <c r="H322" s="216">
        <v>29.899999999999999</v>
      </c>
      <c r="I322" s="217"/>
      <c r="J322" s="218">
        <f>ROUND(I322*H322,2)</f>
        <v>0</v>
      </c>
      <c r="K322" s="214" t="s">
        <v>164</v>
      </c>
      <c r="L322" s="44"/>
      <c r="M322" s="219" t="s">
        <v>19</v>
      </c>
      <c r="N322" s="220" t="s">
        <v>44</v>
      </c>
      <c r="O322" s="84"/>
      <c r="P322" s="221">
        <f>O322*H322</f>
        <v>0</v>
      </c>
      <c r="Q322" s="221">
        <v>0.046339999999999999</v>
      </c>
      <c r="R322" s="221">
        <f>Q322*H322</f>
        <v>1.3855659999999999</v>
      </c>
      <c r="S322" s="221">
        <v>0</v>
      </c>
      <c r="T322" s="222">
        <f>S322*H322</f>
        <v>0</v>
      </c>
      <c r="U322" s="38"/>
      <c r="V322" s="38"/>
      <c r="W322" s="38"/>
      <c r="X322" s="38"/>
      <c r="Y322" s="38"/>
      <c r="Z322" s="38"/>
      <c r="AA322" s="38"/>
      <c r="AB322" s="38"/>
      <c r="AC322" s="38"/>
      <c r="AD322" s="38"/>
      <c r="AE322" s="38"/>
      <c r="AR322" s="223" t="s">
        <v>115</v>
      </c>
      <c r="AT322" s="223" t="s">
        <v>160</v>
      </c>
      <c r="AU322" s="223" t="s">
        <v>112</v>
      </c>
      <c r="AY322" s="17" t="s">
        <v>159</v>
      </c>
      <c r="BE322" s="224">
        <f>IF(N322="základní",J322,0)</f>
        <v>0</v>
      </c>
      <c r="BF322" s="224">
        <f>IF(N322="snížená",J322,0)</f>
        <v>0</v>
      </c>
      <c r="BG322" s="224">
        <f>IF(N322="zákl. přenesená",J322,0)</f>
        <v>0</v>
      </c>
      <c r="BH322" s="224">
        <f>IF(N322="sníž. přenesená",J322,0)</f>
        <v>0</v>
      </c>
      <c r="BI322" s="224">
        <f>IF(N322="nulová",J322,0)</f>
        <v>0</v>
      </c>
      <c r="BJ322" s="17" t="s">
        <v>81</v>
      </c>
      <c r="BK322" s="224">
        <f>ROUND(I322*H322,2)</f>
        <v>0</v>
      </c>
      <c r="BL322" s="17" t="s">
        <v>115</v>
      </c>
      <c r="BM322" s="223" t="s">
        <v>1566</v>
      </c>
    </row>
    <row r="323" s="2" customFormat="1">
      <c r="A323" s="38"/>
      <c r="B323" s="39"/>
      <c r="C323" s="40"/>
      <c r="D323" s="225" t="s">
        <v>166</v>
      </c>
      <c r="E323" s="40"/>
      <c r="F323" s="226" t="s">
        <v>1567</v>
      </c>
      <c r="G323" s="40"/>
      <c r="H323" s="40"/>
      <c r="I323" s="227"/>
      <c r="J323" s="40"/>
      <c r="K323" s="40"/>
      <c r="L323" s="44"/>
      <c r="M323" s="228"/>
      <c r="N323" s="229"/>
      <c r="O323" s="84"/>
      <c r="P323" s="84"/>
      <c r="Q323" s="84"/>
      <c r="R323" s="84"/>
      <c r="S323" s="84"/>
      <c r="T323" s="85"/>
      <c r="U323" s="38"/>
      <c r="V323" s="38"/>
      <c r="W323" s="38"/>
      <c r="X323" s="38"/>
      <c r="Y323" s="38"/>
      <c r="Z323" s="38"/>
      <c r="AA323" s="38"/>
      <c r="AB323" s="38"/>
      <c r="AC323" s="38"/>
      <c r="AD323" s="38"/>
      <c r="AE323" s="38"/>
      <c r="AT323" s="17" t="s">
        <v>166</v>
      </c>
      <c r="AU323" s="17" t="s">
        <v>112</v>
      </c>
    </row>
    <row r="324" s="2" customFormat="1">
      <c r="A324" s="38"/>
      <c r="B324" s="39"/>
      <c r="C324" s="40"/>
      <c r="D324" s="230" t="s">
        <v>168</v>
      </c>
      <c r="E324" s="40"/>
      <c r="F324" s="231" t="s">
        <v>1568</v>
      </c>
      <c r="G324" s="40"/>
      <c r="H324" s="40"/>
      <c r="I324" s="227"/>
      <c r="J324" s="40"/>
      <c r="K324" s="40"/>
      <c r="L324" s="44"/>
      <c r="M324" s="228"/>
      <c r="N324" s="229"/>
      <c r="O324" s="84"/>
      <c r="P324" s="84"/>
      <c r="Q324" s="84"/>
      <c r="R324" s="84"/>
      <c r="S324" s="84"/>
      <c r="T324" s="85"/>
      <c r="U324" s="38"/>
      <c r="V324" s="38"/>
      <c r="W324" s="38"/>
      <c r="X324" s="38"/>
      <c r="Y324" s="38"/>
      <c r="Z324" s="38"/>
      <c r="AA324" s="38"/>
      <c r="AB324" s="38"/>
      <c r="AC324" s="38"/>
      <c r="AD324" s="38"/>
      <c r="AE324" s="38"/>
      <c r="AT324" s="17" t="s">
        <v>168</v>
      </c>
      <c r="AU324" s="17" t="s">
        <v>112</v>
      </c>
    </row>
    <row r="325" s="13" customFormat="1">
      <c r="A325" s="13"/>
      <c r="B325" s="232"/>
      <c r="C325" s="233"/>
      <c r="D325" s="225" t="s">
        <v>170</v>
      </c>
      <c r="E325" s="234" t="s">
        <v>19</v>
      </c>
      <c r="F325" s="235" t="s">
        <v>1569</v>
      </c>
      <c r="G325" s="233"/>
      <c r="H325" s="236">
        <v>29.899999999999999</v>
      </c>
      <c r="I325" s="237"/>
      <c r="J325" s="233"/>
      <c r="K325" s="233"/>
      <c r="L325" s="238"/>
      <c r="M325" s="239"/>
      <c r="N325" s="240"/>
      <c r="O325" s="240"/>
      <c r="P325" s="240"/>
      <c r="Q325" s="240"/>
      <c r="R325" s="240"/>
      <c r="S325" s="240"/>
      <c r="T325" s="241"/>
      <c r="U325" s="13"/>
      <c r="V325" s="13"/>
      <c r="W325" s="13"/>
      <c r="X325" s="13"/>
      <c r="Y325" s="13"/>
      <c r="Z325" s="13"/>
      <c r="AA325" s="13"/>
      <c r="AB325" s="13"/>
      <c r="AC325" s="13"/>
      <c r="AD325" s="13"/>
      <c r="AE325" s="13"/>
      <c r="AT325" s="242" t="s">
        <v>170</v>
      </c>
      <c r="AU325" s="242" t="s">
        <v>112</v>
      </c>
      <c r="AV325" s="13" t="s">
        <v>83</v>
      </c>
      <c r="AW325" s="13" t="s">
        <v>34</v>
      </c>
      <c r="AX325" s="13" t="s">
        <v>73</v>
      </c>
      <c r="AY325" s="242" t="s">
        <v>159</v>
      </c>
    </row>
    <row r="326" s="2" customFormat="1" ht="16.5" customHeight="1">
      <c r="A326" s="38"/>
      <c r="B326" s="39"/>
      <c r="C326" s="247" t="s">
        <v>681</v>
      </c>
      <c r="D326" s="247" t="s">
        <v>434</v>
      </c>
      <c r="E326" s="248" t="s">
        <v>1570</v>
      </c>
      <c r="F326" s="249" t="s">
        <v>1571</v>
      </c>
      <c r="G326" s="250" t="s">
        <v>338</v>
      </c>
      <c r="H326" s="251">
        <v>60</v>
      </c>
      <c r="I326" s="252"/>
      <c r="J326" s="253">
        <f>ROUND(I326*H326,2)</f>
        <v>0</v>
      </c>
      <c r="K326" s="249" t="s">
        <v>164</v>
      </c>
      <c r="L326" s="254"/>
      <c r="M326" s="255" t="s">
        <v>19</v>
      </c>
      <c r="N326" s="256" t="s">
        <v>44</v>
      </c>
      <c r="O326" s="84"/>
      <c r="P326" s="221">
        <f>O326*H326</f>
        <v>0</v>
      </c>
      <c r="Q326" s="221">
        <v>0.028000000000000001</v>
      </c>
      <c r="R326" s="221">
        <f>Q326*H326</f>
        <v>1.6799999999999999</v>
      </c>
      <c r="S326" s="221">
        <v>0</v>
      </c>
      <c r="T326" s="222">
        <f>S326*H326</f>
        <v>0</v>
      </c>
      <c r="U326" s="38"/>
      <c r="V326" s="38"/>
      <c r="W326" s="38"/>
      <c r="X326" s="38"/>
      <c r="Y326" s="38"/>
      <c r="Z326" s="38"/>
      <c r="AA326" s="38"/>
      <c r="AB326" s="38"/>
      <c r="AC326" s="38"/>
      <c r="AD326" s="38"/>
      <c r="AE326" s="38"/>
      <c r="AR326" s="223" t="s">
        <v>219</v>
      </c>
      <c r="AT326" s="223" t="s">
        <v>434</v>
      </c>
      <c r="AU326" s="223" t="s">
        <v>112</v>
      </c>
      <c r="AY326" s="17" t="s">
        <v>159</v>
      </c>
      <c r="BE326" s="224">
        <f>IF(N326="základní",J326,0)</f>
        <v>0</v>
      </c>
      <c r="BF326" s="224">
        <f>IF(N326="snížená",J326,0)</f>
        <v>0</v>
      </c>
      <c r="BG326" s="224">
        <f>IF(N326="zákl. přenesená",J326,0)</f>
        <v>0</v>
      </c>
      <c r="BH326" s="224">
        <f>IF(N326="sníž. přenesená",J326,0)</f>
        <v>0</v>
      </c>
      <c r="BI326" s="224">
        <f>IF(N326="nulová",J326,0)</f>
        <v>0</v>
      </c>
      <c r="BJ326" s="17" t="s">
        <v>81</v>
      </c>
      <c r="BK326" s="224">
        <f>ROUND(I326*H326,2)</f>
        <v>0</v>
      </c>
      <c r="BL326" s="17" t="s">
        <v>115</v>
      </c>
      <c r="BM326" s="223" t="s">
        <v>1572</v>
      </c>
    </row>
    <row r="327" s="2" customFormat="1">
      <c r="A327" s="38"/>
      <c r="B327" s="39"/>
      <c r="C327" s="40"/>
      <c r="D327" s="225" t="s">
        <v>166</v>
      </c>
      <c r="E327" s="40"/>
      <c r="F327" s="226" t="s">
        <v>1571</v>
      </c>
      <c r="G327" s="40"/>
      <c r="H327" s="40"/>
      <c r="I327" s="227"/>
      <c r="J327" s="40"/>
      <c r="K327" s="40"/>
      <c r="L327" s="44"/>
      <c r="M327" s="228"/>
      <c r="N327" s="229"/>
      <c r="O327" s="84"/>
      <c r="P327" s="84"/>
      <c r="Q327" s="84"/>
      <c r="R327" s="84"/>
      <c r="S327" s="84"/>
      <c r="T327" s="85"/>
      <c r="U327" s="38"/>
      <c r="V327" s="38"/>
      <c r="W327" s="38"/>
      <c r="X327" s="38"/>
      <c r="Y327" s="38"/>
      <c r="Z327" s="38"/>
      <c r="AA327" s="38"/>
      <c r="AB327" s="38"/>
      <c r="AC327" s="38"/>
      <c r="AD327" s="38"/>
      <c r="AE327" s="38"/>
      <c r="AT327" s="17" t="s">
        <v>166</v>
      </c>
      <c r="AU327" s="17" t="s">
        <v>112</v>
      </c>
    </row>
    <row r="328" s="13" customFormat="1">
      <c r="A328" s="13"/>
      <c r="B328" s="232"/>
      <c r="C328" s="233"/>
      <c r="D328" s="225" t="s">
        <v>170</v>
      </c>
      <c r="E328" s="234" t="s">
        <v>19</v>
      </c>
      <c r="F328" s="235" t="s">
        <v>597</v>
      </c>
      <c r="G328" s="233"/>
      <c r="H328" s="236">
        <v>60</v>
      </c>
      <c r="I328" s="237"/>
      <c r="J328" s="233"/>
      <c r="K328" s="233"/>
      <c r="L328" s="238"/>
      <c r="M328" s="239"/>
      <c r="N328" s="240"/>
      <c r="O328" s="240"/>
      <c r="P328" s="240"/>
      <c r="Q328" s="240"/>
      <c r="R328" s="240"/>
      <c r="S328" s="240"/>
      <c r="T328" s="241"/>
      <c r="U328" s="13"/>
      <c r="V328" s="13"/>
      <c r="W328" s="13"/>
      <c r="X328" s="13"/>
      <c r="Y328" s="13"/>
      <c r="Z328" s="13"/>
      <c r="AA328" s="13"/>
      <c r="AB328" s="13"/>
      <c r="AC328" s="13"/>
      <c r="AD328" s="13"/>
      <c r="AE328" s="13"/>
      <c r="AT328" s="242" t="s">
        <v>170</v>
      </c>
      <c r="AU328" s="242" t="s">
        <v>112</v>
      </c>
      <c r="AV328" s="13" t="s">
        <v>83</v>
      </c>
      <c r="AW328" s="13" t="s">
        <v>34</v>
      </c>
      <c r="AX328" s="13" t="s">
        <v>73</v>
      </c>
      <c r="AY328" s="242" t="s">
        <v>159</v>
      </c>
    </row>
    <row r="329" s="12" customFormat="1" ht="20.88" customHeight="1">
      <c r="A329" s="12"/>
      <c r="B329" s="196"/>
      <c r="C329" s="197"/>
      <c r="D329" s="198" t="s">
        <v>72</v>
      </c>
      <c r="E329" s="210" t="s">
        <v>1573</v>
      </c>
      <c r="F329" s="210" t="s">
        <v>1426</v>
      </c>
      <c r="G329" s="197"/>
      <c r="H329" s="197"/>
      <c r="I329" s="200"/>
      <c r="J329" s="211">
        <f>BK329</f>
        <v>0</v>
      </c>
      <c r="K329" s="197"/>
      <c r="L329" s="202"/>
      <c r="M329" s="203"/>
      <c r="N329" s="204"/>
      <c r="O329" s="204"/>
      <c r="P329" s="205">
        <f>SUM(P330:P350)</f>
        <v>0</v>
      </c>
      <c r="Q329" s="204"/>
      <c r="R329" s="205">
        <f>SUM(R330:R350)</f>
        <v>0</v>
      </c>
      <c r="S329" s="204"/>
      <c r="T329" s="206">
        <f>SUM(T330:T350)</f>
        <v>0</v>
      </c>
      <c r="U329" s="12"/>
      <c r="V329" s="12"/>
      <c r="W329" s="12"/>
      <c r="X329" s="12"/>
      <c r="Y329" s="12"/>
      <c r="Z329" s="12"/>
      <c r="AA329" s="12"/>
      <c r="AB329" s="12"/>
      <c r="AC329" s="12"/>
      <c r="AD329" s="12"/>
      <c r="AE329" s="12"/>
      <c r="AR329" s="207" t="s">
        <v>81</v>
      </c>
      <c r="AT329" s="208" t="s">
        <v>72</v>
      </c>
      <c r="AU329" s="208" t="s">
        <v>83</v>
      </c>
      <c r="AY329" s="207" t="s">
        <v>159</v>
      </c>
      <c r="BK329" s="209">
        <f>SUM(BK330:BK350)</f>
        <v>0</v>
      </c>
    </row>
    <row r="330" s="2" customFormat="1" ht="16.5" customHeight="1">
      <c r="A330" s="38"/>
      <c r="B330" s="39"/>
      <c r="C330" s="212" t="s">
        <v>686</v>
      </c>
      <c r="D330" s="212" t="s">
        <v>160</v>
      </c>
      <c r="E330" s="213" t="s">
        <v>1574</v>
      </c>
      <c r="F330" s="214" t="s">
        <v>1575</v>
      </c>
      <c r="G330" s="215" t="s">
        <v>338</v>
      </c>
      <c r="H330" s="216">
        <v>2</v>
      </c>
      <c r="I330" s="217"/>
      <c r="J330" s="218">
        <f>ROUND(I330*H330,2)</f>
        <v>0</v>
      </c>
      <c r="K330" s="214" t="s">
        <v>164</v>
      </c>
      <c r="L330" s="44"/>
      <c r="M330" s="219" t="s">
        <v>19</v>
      </c>
      <c r="N330" s="220" t="s">
        <v>44</v>
      </c>
      <c r="O330" s="84"/>
      <c r="P330" s="221">
        <f>O330*H330</f>
        <v>0</v>
      </c>
      <c r="Q330" s="221">
        <v>0</v>
      </c>
      <c r="R330" s="221">
        <f>Q330*H330</f>
        <v>0</v>
      </c>
      <c r="S330" s="221">
        <v>0</v>
      </c>
      <c r="T330" s="222">
        <f>S330*H330</f>
        <v>0</v>
      </c>
      <c r="U330" s="38"/>
      <c r="V330" s="38"/>
      <c r="W330" s="38"/>
      <c r="X330" s="38"/>
      <c r="Y330" s="38"/>
      <c r="Z330" s="38"/>
      <c r="AA330" s="38"/>
      <c r="AB330" s="38"/>
      <c r="AC330" s="38"/>
      <c r="AD330" s="38"/>
      <c r="AE330" s="38"/>
      <c r="AR330" s="223" t="s">
        <v>115</v>
      </c>
      <c r="AT330" s="223" t="s">
        <v>160</v>
      </c>
      <c r="AU330" s="223" t="s">
        <v>112</v>
      </c>
      <c r="AY330" s="17" t="s">
        <v>159</v>
      </c>
      <c r="BE330" s="224">
        <f>IF(N330="základní",J330,0)</f>
        <v>0</v>
      </c>
      <c r="BF330" s="224">
        <f>IF(N330="snížená",J330,0)</f>
        <v>0</v>
      </c>
      <c r="BG330" s="224">
        <f>IF(N330="zákl. přenesená",J330,0)</f>
        <v>0</v>
      </c>
      <c r="BH330" s="224">
        <f>IF(N330="sníž. přenesená",J330,0)</f>
        <v>0</v>
      </c>
      <c r="BI330" s="224">
        <f>IF(N330="nulová",J330,0)</f>
        <v>0</v>
      </c>
      <c r="BJ330" s="17" t="s">
        <v>81</v>
      </c>
      <c r="BK330" s="224">
        <f>ROUND(I330*H330,2)</f>
        <v>0</v>
      </c>
      <c r="BL330" s="17" t="s">
        <v>115</v>
      </c>
      <c r="BM330" s="223" t="s">
        <v>1576</v>
      </c>
    </row>
    <row r="331" s="2" customFormat="1">
      <c r="A331" s="38"/>
      <c r="B331" s="39"/>
      <c r="C331" s="40"/>
      <c r="D331" s="225" t="s">
        <v>166</v>
      </c>
      <c r="E331" s="40"/>
      <c r="F331" s="226" t="s">
        <v>1577</v>
      </c>
      <c r="G331" s="40"/>
      <c r="H331" s="40"/>
      <c r="I331" s="227"/>
      <c r="J331" s="40"/>
      <c r="K331" s="40"/>
      <c r="L331" s="44"/>
      <c r="M331" s="228"/>
      <c r="N331" s="229"/>
      <c r="O331" s="84"/>
      <c r="P331" s="84"/>
      <c r="Q331" s="84"/>
      <c r="R331" s="84"/>
      <c r="S331" s="84"/>
      <c r="T331" s="85"/>
      <c r="U331" s="38"/>
      <c r="V331" s="38"/>
      <c r="W331" s="38"/>
      <c r="X331" s="38"/>
      <c r="Y331" s="38"/>
      <c r="Z331" s="38"/>
      <c r="AA331" s="38"/>
      <c r="AB331" s="38"/>
      <c r="AC331" s="38"/>
      <c r="AD331" s="38"/>
      <c r="AE331" s="38"/>
      <c r="AT331" s="17" t="s">
        <v>166</v>
      </c>
      <c r="AU331" s="17" t="s">
        <v>112</v>
      </c>
    </row>
    <row r="332" s="2" customFormat="1">
      <c r="A332" s="38"/>
      <c r="B332" s="39"/>
      <c r="C332" s="40"/>
      <c r="D332" s="230" t="s">
        <v>168</v>
      </c>
      <c r="E332" s="40"/>
      <c r="F332" s="231" t="s">
        <v>1578</v>
      </c>
      <c r="G332" s="40"/>
      <c r="H332" s="40"/>
      <c r="I332" s="227"/>
      <c r="J332" s="40"/>
      <c r="K332" s="40"/>
      <c r="L332" s="44"/>
      <c r="M332" s="228"/>
      <c r="N332" s="229"/>
      <c r="O332" s="84"/>
      <c r="P332" s="84"/>
      <c r="Q332" s="84"/>
      <c r="R332" s="84"/>
      <c r="S332" s="84"/>
      <c r="T332" s="85"/>
      <c r="U332" s="38"/>
      <c r="V332" s="38"/>
      <c r="W332" s="38"/>
      <c r="X332" s="38"/>
      <c r="Y332" s="38"/>
      <c r="Z332" s="38"/>
      <c r="AA332" s="38"/>
      <c r="AB332" s="38"/>
      <c r="AC332" s="38"/>
      <c r="AD332" s="38"/>
      <c r="AE332" s="38"/>
      <c r="AT332" s="17" t="s">
        <v>168</v>
      </c>
      <c r="AU332" s="17" t="s">
        <v>112</v>
      </c>
    </row>
    <row r="333" s="2" customFormat="1" ht="16.5" customHeight="1">
      <c r="A333" s="38"/>
      <c r="B333" s="39"/>
      <c r="C333" s="247" t="s">
        <v>576</v>
      </c>
      <c r="D333" s="247" t="s">
        <v>434</v>
      </c>
      <c r="E333" s="248" t="s">
        <v>330</v>
      </c>
      <c r="F333" s="249" t="s">
        <v>1579</v>
      </c>
      <c r="G333" s="250" t="s">
        <v>332</v>
      </c>
      <c r="H333" s="251">
        <v>61580</v>
      </c>
      <c r="I333" s="252"/>
      <c r="J333" s="253">
        <f>ROUND(I333*H333,2)</f>
        <v>0</v>
      </c>
      <c r="K333" s="249" t="s">
        <v>19</v>
      </c>
      <c r="L333" s="254"/>
      <c r="M333" s="255" t="s">
        <v>19</v>
      </c>
      <c r="N333" s="256" t="s">
        <v>44</v>
      </c>
      <c r="O333" s="84"/>
      <c r="P333" s="221">
        <f>O333*H333</f>
        <v>0</v>
      </c>
      <c r="Q333" s="221">
        <v>0</v>
      </c>
      <c r="R333" s="221">
        <f>Q333*H333</f>
        <v>0</v>
      </c>
      <c r="S333" s="221">
        <v>0</v>
      </c>
      <c r="T333" s="222">
        <f>S333*H333</f>
        <v>0</v>
      </c>
      <c r="U333" s="38"/>
      <c r="V333" s="38"/>
      <c r="W333" s="38"/>
      <c r="X333" s="38"/>
      <c r="Y333" s="38"/>
      <c r="Z333" s="38"/>
      <c r="AA333" s="38"/>
      <c r="AB333" s="38"/>
      <c r="AC333" s="38"/>
      <c r="AD333" s="38"/>
      <c r="AE333" s="38"/>
      <c r="AR333" s="223" t="s">
        <v>219</v>
      </c>
      <c r="AT333" s="223" t="s">
        <v>434</v>
      </c>
      <c r="AU333" s="223" t="s">
        <v>112</v>
      </c>
      <c r="AY333" s="17" t="s">
        <v>159</v>
      </c>
      <c r="BE333" s="224">
        <f>IF(N333="základní",J333,0)</f>
        <v>0</v>
      </c>
      <c r="BF333" s="224">
        <f>IF(N333="snížená",J333,0)</f>
        <v>0</v>
      </c>
      <c r="BG333" s="224">
        <f>IF(N333="zákl. přenesená",J333,0)</f>
        <v>0</v>
      </c>
      <c r="BH333" s="224">
        <f>IF(N333="sníž. přenesená",J333,0)</f>
        <v>0</v>
      </c>
      <c r="BI333" s="224">
        <f>IF(N333="nulová",J333,0)</f>
        <v>0</v>
      </c>
      <c r="BJ333" s="17" t="s">
        <v>81</v>
      </c>
      <c r="BK333" s="224">
        <f>ROUND(I333*H333,2)</f>
        <v>0</v>
      </c>
      <c r="BL333" s="17" t="s">
        <v>115</v>
      </c>
      <c r="BM333" s="223" t="s">
        <v>1580</v>
      </c>
    </row>
    <row r="334" s="2" customFormat="1">
      <c r="A334" s="38"/>
      <c r="B334" s="39"/>
      <c r="C334" s="40"/>
      <c r="D334" s="225" t="s">
        <v>166</v>
      </c>
      <c r="E334" s="40"/>
      <c r="F334" s="226" t="s">
        <v>1581</v>
      </c>
      <c r="G334" s="40"/>
      <c r="H334" s="40"/>
      <c r="I334" s="227"/>
      <c r="J334" s="40"/>
      <c r="K334" s="40"/>
      <c r="L334" s="44"/>
      <c r="M334" s="228"/>
      <c r="N334" s="229"/>
      <c r="O334" s="84"/>
      <c r="P334" s="84"/>
      <c r="Q334" s="84"/>
      <c r="R334" s="84"/>
      <c r="S334" s="84"/>
      <c r="T334" s="85"/>
      <c r="U334" s="38"/>
      <c r="V334" s="38"/>
      <c r="W334" s="38"/>
      <c r="X334" s="38"/>
      <c r="Y334" s="38"/>
      <c r="Z334" s="38"/>
      <c r="AA334" s="38"/>
      <c r="AB334" s="38"/>
      <c r="AC334" s="38"/>
      <c r="AD334" s="38"/>
      <c r="AE334" s="38"/>
      <c r="AT334" s="17" t="s">
        <v>166</v>
      </c>
      <c r="AU334" s="17" t="s">
        <v>112</v>
      </c>
    </row>
    <row r="335" s="13" customFormat="1">
      <c r="A335" s="13"/>
      <c r="B335" s="232"/>
      <c r="C335" s="233"/>
      <c r="D335" s="225" t="s">
        <v>170</v>
      </c>
      <c r="E335" s="234" t="s">
        <v>19</v>
      </c>
      <c r="F335" s="235" t="s">
        <v>1582</v>
      </c>
      <c r="G335" s="233"/>
      <c r="H335" s="236">
        <v>42900</v>
      </c>
      <c r="I335" s="237"/>
      <c r="J335" s="233"/>
      <c r="K335" s="233"/>
      <c r="L335" s="238"/>
      <c r="M335" s="239"/>
      <c r="N335" s="240"/>
      <c r="O335" s="240"/>
      <c r="P335" s="240"/>
      <c r="Q335" s="240"/>
      <c r="R335" s="240"/>
      <c r="S335" s="240"/>
      <c r="T335" s="241"/>
      <c r="U335" s="13"/>
      <c r="V335" s="13"/>
      <c r="W335" s="13"/>
      <c r="X335" s="13"/>
      <c r="Y335" s="13"/>
      <c r="Z335" s="13"/>
      <c r="AA335" s="13"/>
      <c r="AB335" s="13"/>
      <c r="AC335" s="13"/>
      <c r="AD335" s="13"/>
      <c r="AE335" s="13"/>
      <c r="AT335" s="242" t="s">
        <v>170</v>
      </c>
      <c r="AU335" s="242" t="s">
        <v>112</v>
      </c>
      <c r="AV335" s="13" t="s">
        <v>83</v>
      </c>
      <c r="AW335" s="13" t="s">
        <v>34</v>
      </c>
      <c r="AX335" s="13" t="s">
        <v>73</v>
      </c>
      <c r="AY335" s="242" t="s">
        <v>159</v>
      </c>
    </row>
    <row r="336" s="13" customFormat="1">
      <c r="A336" s="13"/>
      <c r="B336" s="232"/>
      <c r="C336" s="233"/>
      <c r="D336" s="225" t="s">
        <v>170</v>
      </c>
      <c r="E336" s="234" t="s">
        <v>19</v>
      </c>
      <c r="F336" s="235" t="s">
        <v>1583</v>
      </c>
      <c r="G336" s="233"/>
      <c r="H336" s="236">
        <v>14280</v>
      </c>
      <c r="I336" s="237"/>
      <c r="J336" s="233"/>
      <c r="K336" s="233"/>
      <c r="L336" s="238"/>
      <c r="M336" s="239"/>
      <c r="N336" s="240"/>
      <c r="O336" s="240"/>
      <c r="P336" s="240"/>
      <c r="Q336" s="240"/>
      <c r="R336" s="240"/>
      <c r="S336" s="240"/>
      <c r="T336" s="241"/>
      <c r="U336" s="13"/>
      <c r="V336" s="13"/>
      <c r="W336" s="13"/>
      <c r="X336" s="13"/>
      <c r="Y336" s="13"/>
      <c r="Z336" s="13"/>
      <c r="AA336" s="13"/>
      <c r="AB336" s="13"/>
      <c r="AC336" s="13"/>
      <c r="AD336" s="13"/>
      <c r="AE336" s="13"/>
      <c r="AT336" s="242" t="s">
        <v>170</v>
      </c>
      <c r="AU336" s="242" t="s">
        <v>112</v>
      </c>
      <c r="AV336" s="13" t="s">
        <v>83</v>
      </c>
      <c r="AW336" s="13" t="s">
        <v>34</v>
      </c>
      <c r="AX336" s="13" t="s">
        <v>73</v>
      </c>
      <c r="AY336" s="242" t="s">
        <v>159</v>
      </c>
    </row>
    <row r="337" s="13" customFormat="1">
      <c r="A337" s="13"/>
      <c r="B337" s="232"/>
      <c r="C337" s="233"/>
      <c r="D337" s="225" t="s">
        <v>170</v>
      </c>
      <c r="E337" s="234" t="s">
        <v>19</v>
      </c>
      <c r="F337" s="235" t="s">
        <v>1584</v>
      </c>
      <c r="G337" s="233"/>
      <c r="H337" s="236">
        <v>4400</v>
      </c>
      <c r="I337" s="237"/>
      <c r="J337" s="233"/>
      <c r="K337" s="233"/>
      <c r="L337" s="238"/>
      <c r="M337" s="239"/>
      <c r="N337" s="240"/>
      <c r="O337" s="240"/>
      <c r="P337" s="240"/>
      <c r="Q337" s="240"/>
      <c r="R337" s="240"/>
      <c r="S337" s="240"/>
      <c r="T337" s="241"/>
      <c r="U337" s="13"/>
      <c r="V337" s="13"/>
      <c r="W337" s="13"/>
      <c r="X337" s="13"/>
      <c r="Y337" s="13"/>
      <c r="Z337" s="13"/>
      <c r="AA337" s="13"/>
      <c r="AB337" s="13"/>
      <c r="AC337" s="13"/>
      <c r="AD337" s="13"/>
      <c r="AE337" s="13"/>
      <c r="AT337" s="242" t="s">
        <v>170</v>
      </c>
      <c r="AU337" s="242" t="s">
        <v>112</v>
      </c>
      <c r="AV337" s="13" t="s">
        <v>83</v>
      </c>
      <c r="AW337" s="13" t="s">
        <v>34</v>
      </c>
      <c r="AX337" s="13" t="s">
        <v>73</v>
      </c>
      <c r="AY337" s="242" t="s">
        <v>159</v>
      </c>
    </row>
    <row r="338" s="2" customFormat="1" ht="16.5" customHeight="1">
      <c r="A338" s="38"/>
      <c r="B338" s="39"/>
      <c r="C338" s="247" t="s">
        <v>582</v>
      </c>
      <c r="D338" s="247" t="s">
        <v>434</v>
      </c>
      <c r="E338" s="248" t="s">
        <v>635</v>
      </c>
      <c r="F338" s="249" t="s">
        <v>1585</v>
      </c>
      <c r="G338" s="250" t="s">
        <v>332</v>
      </c>
      <c r="H338" s="251">
        <v>176420</v>
      </c>
      <c r="I338" s="252"/>
      <c r="J338" s="253">
        <f>ROUND(I338*H338,2)</f>
        <v>0</v>
      </c>
      <c r="K338" s="249" t="s">
        <v>19</v>
      </c>
      <c r="L338" s="254"/>
      <c r="M338" s="255" t="s">
        <v>19</v>
      </c>
      <c r="N338" s="256" t="s">
        <v>44</v>
      </c>
      <c r="O338" s="84"/>
      <c r="P338" s="221">
        <f>O338*H338</f>
        <v>0</v>
      </c>
      <c r="Q338" s="221">
        <v>0</v>
      </c>
      <c r="R338" s="221">
        <f>Q338*H338</f>
        <v>0</v>
      </c>
      <c r="S338" s="221">
        <v>0</v>
      </c>
      <c r="T338" s="222">
        <f>S338*H338</f>
        <v>0</v>
      </c>
      <c r="U338" s="38"/>
      <c r="V338" s="38"/>
      <c r="W338" s="38"/>
      <c r="X338" s="38"/>
      <c r="Y338" s="38"/>
      <c r="Z338" s="38"/>
      <c r="AA338" s="38"/>
      <c r="AB338" s="38"/>
      <c r="AC338" s="38"/>
      <c r="AD338" s="38"/>
      <c r="AE338" s="38"/>
      <c r="AR338" s="223" t="s">
        <v>219</v>
      </c>
      <c r="AT338" s="223" t="s">
        <v>434</v>
      </c>
      <c r="AU338" s="223" t="s">
        <v>112</v>
      </c>
      <c r="AY338" s="17" t="s">
        <v>159</v>
      </c>
      <c r="BE338" s="224">
        <f>IF(N338="základní",J338,0)</f>
        <v>0</v>
      </c>
      <c r="BF338" s="224">
        <f>IF(N338="snížená",J338,0)</f>
        <v>0</v>
      </c>
      <c r="BG338" s="224">
        <f>IF(N338="zákl. přenesená",J338,0)</f>
        <v>0</v>
      </c>
      <c r="BH338" s="224">
        <f>IF(N338="sníž. přenesená",J338,0)</f>
        <v>0</v>
      </c>
      <c r="BI338" s="224">
        <f>IF(N338="nulová",J338,0)</f>
        <v>0</v>
      </c>
      <c r="BJ338" s="17" t="s">
        <v>81</v>
      </c>
      <c r="BK338" s="224">
        <f>ROUND(I338*H338,2)</f>
        <v>0</v>
      </c>
      <c r="BL338" s="17" t="s">
        <v>115</v>
      </c>
      <c r="BM338" s="223" t="s">
        <v>1586</v>
      </c>
    </row>
    <row r="339" s="2" customFormat="1">
      <c r="A339" s="38"/>
      <c r="B339" s="39"/>
      <c r="C339" s="40"/>
      <c r="D339" s="225" t="s">
        <v>166</v>
      </c>
      <c r="E339" s="40"/>
      <c r="F339" s="226" t="s">
        <v>1587</v>
      </c>
      <c r="G339" s="40"/>
      <c r="H339" s="40"/>
      <c r="I339" s="227"/>
      <c r="J339" s="40"/>
      <c r="K339" s="40"/>
      <c r="L339" s="44"/>
      <c r="M339" s="228"/>
      <c r="N339" s="229"/>
      <c r="O339" s="84"/>
      <c r="P339" s="84"/>
      <c r="Q339" s="84"/>
      <c r="R339" s="84"/>
      <c r="S339" s="84"/>
      <c r="T339" s="85"/>
      <c r="U339" s="38"/>
      <c r="V339" s="38"/>
      <c r="W339" s="38"/>
      <c r="X339" s="38"/>
      <c r="Y339" s="38"/>
      <c r="Z339" s="38"/>
      <c r="AA339" s="38"/>
      <c r="AB339" s="38"/>
      <c r="AC339" s="38"/>
      <c r="AD339" s="38"/>
      <c r="AE339" s="38"/>
      <c r="AT339" s="17" t="s">
        <v>166</v>
      </c>
      <c r="AU339" s="17" t="s">
        <v>112</v>
      </c>
    </row>
    <row r="340" s="13" customFormat="1">
      <c r="A340" s="13"/>
      <c r="B340" s="232"/>
      <c r="C340" s="233"/>
      <c r="D340" s="225" t="s">
        <v>170</v>
      </c>
      <c r="E340" s="234" t="s">
        <v>19</v>
      </c>
      <c r="F340" s="235" t="s">
        <v>1588</v>
      </c>
      <c r="G340" s="233"/>
      <c r="H340" s="236">
        <v>140000</v>
      </c>
      <c r="I340" s="237"/>
      <c r="J340" s="233"/>
      <c r="K340" s="233"/>
      <c r="L340" s="238"/>
      <c r="M340" s="239"/>
      <c r="N340" s="240"/>
      <c r="O340" s="240"/>
      <c r="P340" s="240"/>
      <c r="Q340" s="240"/>
      <c r="R340" s="240"/>
      <c r="S340" s="240"/>
      <c r="T340" s="241"/>
      <c r="U340" s="13"/>
      <c r="V340" s="13"/>
      <c r="W340" s="13"/>
      <c r="X340" s="13"/>
      <c r="Y340" s="13"/>
      <c r="Z340" s="13"/>
      <c r="AA340" s="13"/>
      <c r="AB340" s="13"/>
      <c r="AC340" s="13"/>
      <c r="AD340" s="13"/>
      <c r="AE340" s="13"/>
      <c r="AT340" s="242" t="s">
        <v>170</v>
      </c>
      <c r="AU340" s="242" t="s">
        <v>112</v>
      </c>
      <c r="AV340" s="13" t="s">
        <v>83</v>
      </c>
      <c r="AW340" s="13" t="s">
        <v>34</v>
      </c>
      <c r="AX340" s="13" t="s">
        <v>73</v>
      </c>
      <c r="AY340" s="242" t="s">
        <v>159</v>
      </c>
    </row>
    <row r="341" s="13" customFormat="1">
      <c r="A341" s="13"/>
      <c r="B341" s="232"/>
      <c r="C341" s="233"/>
      <c r="D341" s="225" t="s">
        <v>170</v>
      </c>
      <c r="E341" s="234" t="s">
        <v>19</v>
      </c>
      <c r="F341" s="235" t="s">
        <v>1589</v>
      </c>
      <c r="G341" s="233"/>
      <c r="H341" s="236">
        <v>21420</v>
      </c>
      <c r="I341" s="237"/>
      <c r="J341" s="233"/>
      <c r="K341" s="233"/>
      <c r="L341" s="238"/>
      <c r="M341" s="239"/>
      <c r="N341" s="240"/>
      <c r="O341" s="240"/>
      <c r="P341" s="240"/>
      <c r="Q341" s="240"/>
      <c r="R341" s="240"/>
      <c r="S341" s="240"/>
      <c r="T341" s="241"/>
      <c r="U341" s="13"/>
      <c r="V341" s="13"/>
      <c r="W341" s="13"/>
      <c r="X341" s="13"/>
      <c r="Y341" s="13"/>
      <c r="Z341" s="13"/>
      <c r="AA341" s="13"/>
      <c r="AB341" s="13"/>
      <c r="AC341" s="13"/>
      <c r="AD341" s="13"/>
      <c r="AE341" s="13"/>
      <c r="AT341" s="242" t="s">
        <v>170</v>
      </c>
      <c r="AU341" s="242" t="s">
        <v>112</v>
      </c>
      <c r="AV341" s="13" t="s">
        <v>83</v>
      </c>
      <c r="AW341" s="13" t="s">
        <v>34</v>
      </c>
      <c r="AX341" s="13" t="s">
        <v>73</v>
      </c>
      <c r="AY341" s="242" t="s">
        <v>159</v>
      </c>
    </row>
    <row r="342" s="13" customFormat="1">
      <c r="A342" s="13"/>
      <c r="B342" s="232"/>
      <c r="C342" s="233"/>
      <c r="D342" s="225" t="s">
        <v>170</v>
      </c>
      <c r="E342" s="234" t="s">
        <v>19</v>
      </c>
      <c r="F342" s="235" t="s">
        <v>1590</v>
      </c>
      <c r="G342" s="233"/>
      <c r="H342" s="236">
        <v>15000</v>
      </c>
      <c r="I342" s="237"/>
      <c r="J342" s="233"/>
      <c r="K342" s="233"/>
      <c r="L342" s="238"/>
      <c r="M342" s="239"/>
      <c r="N342" s="240"/>
      <c r="O342" s="240"/>
      <c r="P342" s="240"/>
      <c r="Q342" s="240"/>
      <c r="R342" s="240"/>
      <c r="S342" s="240"/>
      <c r="T342" s="241"/>
      <c r="U342" s="13"/>
      <c r="V342" s="13"/>
      <c r="W342" s="13"/>
      <c r="X342" s="13"/>
      <c r="Y342" s="13"/>
      <c r="Z342" s="13"/>
      <c r="AA342" s="13"/>
      <c r="AB342" s="13"/>
      <c r="AC342" s="13"/>
      <c r="AD342" s="13"/>
      <c r="AE342" s="13"/>
      <c r="AT342" s="242" t="s">
        <v>170</v>
      </c>
      <c r="AU342" s="242" t="s">
        <v>112</v>
      </c>
      <c r="AV342" s="13" t="s">
        <v>83</v>
      </c>
      <c r="AW342" s="13" t="s">
        <v>34</v>
      </c>
      <c r="AX342" s="13" t="s">
        <v>73</v>
      </c>
      <c r="AY342" s="242" t="s">
        <v>159</v>
      </c>
    </row>
    <row r="343" s="2" customFormat="1" ht="16.5" customHeight="1">
      <c r="A343" s="38"/>
      <c r="B343" s="39"/>
      <c r="C343" s="212" t="s">
        <v>591</v>
      </c>
      <c r="D343" s="212" t="s">
        <v>160</v>
      </c>
      <c r="E343" s="213" t="s">
        <v>1591</v>
      </c>
      <c r="F343" s="214" t="s">
        <v>1592</v>
      </c>
      <c r="G343" s="215" t="s">
        <v>338</v>
      </c>
      <c r="H343" s="216">
        <v>2</v>
      </c>
      <c r="I343" s="217"/>
      <c r="J343" s="218">
        <f>ROUND(I343*H343,2)</f>
        <v>0</v>
      </c>
      <c r="K343" s="214" t="s">
        <v>164</v>
      </c>
      <c r="L343" s="44"/>
      <c r="M343" s="219" t="s">
        <v>19</v>
      </c>
      <c r="N343" s="220" t="s">
        <v>44</v>
      </c>
      <c r="O343" s="84"/>
      <c r="P343" s="221">
        <f>O343*H343</f>
        <v>0</v>
      </c>
      <c r="Q343" s="221">
        <v>0</v>
      </c>
      <c r="R343" s="221">
        <f>Q343*H343</f>
        <v>0</v>
      </c>
      <c r="S343" s="221">
        <v>0</v>
      </c>
      <c r="T343" s="222">
        <f>S343*H343</f>
        <v>0</v>
      </c>
      <c r="U343" s="38"/>
      <c r="V343" s="38"/>
      <c r="W343" s="38"/>
      <c r="X343" s="38"/>
      <c r="Y343" s="38"/>
      <c r="Z343" s="38"/>
      <c r="AA343" s="38"/>
      <c r="AB343" s="38"/>
      <c r="AC343" s="38"/>
      <c r="AD343" s="38"/>
      <c r="AE343" s="38"/>
      <c r="AR343" s="223" t="s">
        <v>115</v>
      </c>
      <c r="AT343" s="223" t="s">
        <v>160</v>
      </c>
      <c r="AU343" s="223" t="s">
        <v>112</v>
      </c>
      <c r="AY343" s="17" t="s">
        <v>159</v>
      </c>
      <c r="BE343" s="224">
        <f>IF(N343="základní",J343,0)</f>
        <v>0</v>
      </c>
      <c r="BF343" s="224">
        <f>IF(N343="snížená",J343,0)</f>
        <v>0</v>
      </c>
      <c r="BG343" s="224">
        <f>IF(N343="zákl. přenesená",J343,0)</f>
        <v>0</v>
      </c>
      <c r="BH343" s="224">
        <f>IF(N343="sníž. přenesená",J343,0)</f>
        <v>0</v>
      </c>
      <c r="BI343" s="224">
        <f>IF(N343="nulová",J343,0)</f>
        <v>0</v>
      </c>
      <c r="BJ343" s="17" t="s">
        <v>81</v>
      </c>
      <c r="BK343" s="224">
        <f>ROUND(I343*H343,2)</f>
        <v>0</v>
      </c>
      <c r="BL343" s="17" t="s">
        <v>115</v>
      </c>
      <c r="BM343" s="223" t="s">
        <v>1593</v>
      </c>
    </row>
    <row r="344" s="2" customFormat="1">
      <c r="A344" s="38"/>
      <c r="B344" s="39"/>
      <c r="C344" s="40"/>
      <c r="D344" s="225" t="s">
        <v>166</v>
      </c>
      <c r="E344" s="40"/>
      <c r="F344" s="226" t="s">
        <v>1594</v>
      </c>
      <c r="G344" s="40"/>
      <c r="H344" s="40"/>
      <c r="I344" s="227"/>
      <c r="J344" s="40"/>
      <c r="K344" s="40"/>
      <c r="L344" s="44"/>
      <c r="M344" s="228"/>
      <c r="N344" s="229"/>
      <c r="O344" s="84"/>
      <c r="P344" s="84"/>
      <c r="Q344" s="84"/>
      <c r="R344" s="84"/>
      <c r="S344" s="84"/>
      <c r="T344" s="85"/>
      <c r="U344" s="38"/>
      <c r="V344" s="38"/>
      <c r="W344" s="38"/>
      <c r="X344" s="38"/>
      <c r="Y344" s="38"/>
      <c r="Z344" s="38"/>
      <c r="AA344" s="38"/>
      <c r="AB344" s="38"/>
      <c r="AC344" s="38"/>
      <c r="AD344" s="38"/>
      <c r="AE344" s="38"/>
      <c r="AT344" s="17" t="s">
        <v>166</v>
      </c>
      <c r="AU344" s="17" t="s">
        <v>112</v>
      </c>
    </row>
    <row r="345" s="2" customFormat="1">
      <c r="A345" s="38"/>
      <c r="B345" s="39"/>
      <c r="C345" s="40"/>
      <c r="D345" s="230" t="s">
        <v>168</v>
      </c>
      <c r="E345" s="40"/>
      <c r="F345" s="231" t="s">
        <v>1595</v>
      </c>
      <c r="G345" s="40"/>
      <c r="H345" s="40"/>
      <c r="I345" s="227"/>
      <c r="J345" s="40"/>
      <c r="K345" s="40"/>
      <c r="L345" s="44"/>
      <c r="M345" s="228"/>
      <c r="N345" s="229"/>
      <c r="O345" s="84"/>
      <c r="P345" s="84"/>
      <c r="Q345" s="84"/>
      <c r="R345" s="84"/>
      <c r="S345" s="84"/>
      <c r="T345" s="85"/>
      <c r="U345" s="38"/>
      <c r="V345" s="38"/>
      <c r="W345" s="38"/>
      <c r="X345" s="38"/>
      <c r="Y345" s="38"/>
      <c r="Z345" s="38"/>
      <c r="AA345" s="38"/>
      <c r="AB345" s="38"/>
      <c r="AC345" s="38"/>
      <c r="AD345" s="38"/>
      <c r="AE345" s="38"/>
      <c r="AT345" s="17" t="s">
        <v>168</v>
      </c>
      <c r="AU345" s="17" t="s">
        <v>112</v>
      </c>
    </row>
    <row r="346" s="2" customFormat="1" ht="16.5" customHeight="1">
      <c r="A346" s="38"/>
      <c r="B346" s="39"/>
      <c r="C346" s="247" t="s">
        <v>882</v>
      </c>
      <c r="D346" s="247" t="s">
        <v>434</v>
      </c>
      <c r="E346" s="248" t="s">
        <v>336</v>
      </c>
      <c r="F346" s="249" t="s">
        <v>1596</v>
      </c>
      <c r="G346" s="250" t="s">
        <v>332</v>
      </c>
      <c r="H346" s="251">
        <v>14200</v>
      </c>
      <c r="I346" s="252"/>
      <c r="J346" s="253">
        <f>ROUND(I346*H346,2)</f>
        <v>0</v>
      </c>
      <c r="K346" s="249" t="s">
        <v>19</v>
      </c>
      <c r="L346" s="254"/>
      <c r="M346" s="255" t="s">
        <v>19</v>
      </c>
      <c r="N346" s="256" t="s">
        <v>44</v>
      </c>
      <c r="O346" s="84"/>
      <c r="P346" s="221">
        <f>O346*H346</f>
        <v>0</v>
      </c>
      <c r="Q346" s="221">
        <v>0</v>
      </c>
      <c r="R346" s="221">
        <f>Q346*H346</f>
        <v>0</v>
      </c>
      <c r="S346" s="221">
        <v>0</v>
      </c>
      <c r="T346" s="222">
        <f>S346*H346</f>
        <v>0</v>
      </c>
      <c r="U346" s="38"/>
      <c r="V346" s="38"/>
      <c r="W346" s="38"/>
      <c r="X346" s="38"/>
      <c r="Y346" s="38"/>
      <c r="Z346" s="38"/>
      <c r="AA346" s="38"/>
      <c r="AB346" s="38"/>
      <c r="AC346" s="38"/>
      <c r="AD346" s="38"/>
      <c r="AE346" s="38"/>
      <c r="AR346" s="223" t="s">
        <v>219</v>
      </c>
      <c r="AT346" s="223" t="s">
        <v>434</v>
      </c>
      <c r="AU346" s="223" t="s">
        <v>112</v>
      </c>
      <c r="AY346" s="17" t="s">
        <v>159</v>
      </c>
      <c r="BE346" s="224">
        <f>IF(N346="základní",J346,0)</f>
        <v>0</v>
      </c>
      <c r="BF346" s="224">
        <f>IF(N346="snížená",J346,0)</f>
        <v>0</v>
      </c>
      <c r="BG346" s="224">
        <f>IF(N346="zákl. přenesená",J346,0)</f>
        <v>0</v>
      </c>
      <c r="BH346" s="224">
        <f>IF(N346="sníž. přenesená",J346,0)</f>
        <v>0</v>
      </c>
      <c r="BI346" s="224">
        <f>IF(N346="nulová",J346,0)</f>
        <v>0</v>
      </c>
      <c r="BJ346" s="17" t="s">
        <v>81</v>
      </c>
      <c r="BK346" s="224">
        <f>ROUND(I346*H346,2)</f>
        <v>0</v>
      </c>
      <c r="BL346" s="17" t="s">
        <v>115</v>
      </c>
      <c r="BM346" s="223" t="s">
        <v>1597</v>
      </c>
    </row>
    <row r="347" s="2" customFormat="1">
      <c r="A347" s="38"/>
      <c r="B347" s="39"/>
      <c r="C347" s="40"/>
      <c r="D347" s="225" t="s">
        <v>166</v>
      </c>
      <c r="E347" s="40"/>
      <c r="F347" s="226" t="s">
        <v>1598</v>
      </c>
      <c r="G347" s="40"/>
      <c r="H347" s="40"/>
      <c r="I347" s="227"/>
      <c r="J347" s="40"/>
      <c r="K347" s="40"/>
      <c r="L347" s="44"/>
      <c r="M347" s="228"/>
      <c r="N347" s="229"/>
      <c r="O347" s="84"/>
      <c r="P347" s="84"/>
      <c r="Q347" s="84"/>
      <c r="R347" s="84"/>
      <c r="S347" s="84"/>
      <c r="T347" s="85"/>
      <c r="U347" s="38"/>
      <c r="V347" s="38"/>
      <c r="W347" s="38"/>
      <c r="X347" s="38"/>
      <c r="Y347" s="38"/>
      <c r="Z347" s="38"/>
      <c r="AA347" s="38"/>
      <c r="AB347" s="38"/>
      <c r="AC347" s="38"/>
      <c r="AD347" s="38"/>
      <c r="AE347" s="38"/>
      <c r="AT347" s="17" t="s">
        <v>166</v>
      </c>
      <c r="AU347" s="17" t="s">
        <v>112</v>
      </c>
    </row>
    <row r="348" s="2" customFormat="1" ht="16.5" customHeight="1">
      <c r="A348" s="38"/>
      <c r="B348" s="39"/>
      <c r="C348" s="247" t="s">
        <v>502</v>
      </c>
      <c r="D348" s="247" t="s">
        <v>434</v>
      </c>
      <c r="E348" s="248" t="s">
        <v>643</v>
      </c>
      <c r="F348" s="249" t="s">
        <v>1599</v>
      </c>
      <c r="G348" s="250" t="s">
        <v>332</v>
      </c>
      <c r="H348" s="251">
        <v>18860</v>
      </c>
      <c r="I348" s="252"/>
      <c r="J348" s="253">
        <f>ROUND(I348*H348,2)</f>
        <v>0</v>
      </c>
      <c r="K348" s="249" t="s">
        <v>19</v>
      </c>
      <c r="L348" s="254"/>
      <c r="M348" s="255" t="s">
        <v>19</v>
      </c>
      <c r="N348" s="256" t="s">
        <v>44</v>
      </c>
      <c r="O348" s="84"/>
      <c r="P348" s="221">
        <f>O348*H348</f>
        <v>0</v>
      </c>
      <c r="Q348" s="221">
        <v>0</v>
      </c>
      <c r="R348" s="221">
        <f>Q348*H348</f>
        <v>0</v>
      </c>
      <c r="S348" s="221">
        <v>0</v>
      </c>
      <c r="T348" s="222">
        <f>S348*H348</f>
        <v>0</v>
      </c>
      <c r="U348" s="38"/>
      <c r="V348" s="38"/>
      <c r="W348" s="38"/>
      <c r="X348" s="38"/>
      <c r="Y348" s="38"/>
      <c r="Z348" s="38"/>
      <c r="AA348" s="38"/>
      <c r="AB348" s="38"/>
      <c r="AC348" s="38"/>
      <c r="AD348" s="38"/>
      <c r="AE348" s="38"/>
      <c r="AR348" s="223" t="s">
        <v>219</v>
      </c>
      <c r="AT348" s="223" t="s">
        <v>434</v>
      </c>
      <c r="AU348" s="223" t="s">
        <v>112</v>
      </c>
      <c r="AY348" s="17" t="s">
        <v>159</v>
      </c>
      <c r="BE348" s="224">
        <f>IF(N348="základní",J348,0)</f>
        <v>0</v>
      </c>
      <c r="BF348" s="224">
        <f>IF(N348="snížená",J348,0)</f>
        <v>0</v>
      </c>
      <c r="BG348" s="224">
        <f>IF(N348="zákl. přenesená",J348,0)</f>
        <v>0</v>
      </c>
      <c r="BH348" s="224">
        <f>IF(N348="sníž. přenesená",J348,0)</f>
        <v>0</v>
      </c>
      <c r="BI348" s="224">
        <f>IF(N348="nulová",J348,0)</f>
        <v>0</v>
      </c>
      <c r="BJ348" s="17" t="s">
        <v>81</v>
      </c>
      <c r="BK348" s="224">
        <f>ROUND(I348*H348,2)</f>
        <v>0</v>
      </c>
      <c r="BL348" s="17" t="s">
        <v>115</v>
      </c>
      <c r="BM348" s="223" t="s">
        <v>1600</v>
      </c>
    </row>
    <row r="349" s="2" customFormat="1">
      <c r="A349" s="38"/>
      <c r="B349" s="39"/>
      <c r="C349" s="40"/>
      <c r="D349" s="225" t="s">
        <v>166</v>
      </c>
      <c r="E349" s="40"/>
      <c r="F349" s="226" t="s">
        <v>1601</v>
      </c>
      <c r="G349" s="40"/>
      <c r="H349" s="40"/>
      <c r="I349" s="227"/>
      <c r="J349" s="40"/>
      <c r="K349" s="40"/>
      <c r="L349" s="44"/>
      <c r="M349" s="228"/>
      <c r="N349" s="229"/>
      <c r="O349" s="84"/>
      <c r="P349" s="84"/>
      <c r="Q349" s="84"/>
      <c r="R349" s="84"/>
      <c r="S349" s="84"/>
      <c r="T349" s="85"/>
      <c r="U349" s="38"/>
      <c r="V349" s="38"/>
      <c r="W349" s="38"/>
      <c r="X349" s="38"/>
      <c r="Y349" s="38"/>
      <c r="Z349" s="38"/>
      <c r="AA349" s="38"/>
      <c r="AB349" s="38"/>
      <c r="AC349" s="38"/>
      <c r="AD349" s="38"/>
      <c r="AE349" s="38"/>
      <c r="AT349" s="17" t="s">
        <v>166</v>
      </c>
      <c r="AU349" s="17" t="s">
        <v>112</v>
      </c>
    </row>
    <row r="350" s="13" customFormat="1">
      <c r="A350" s="13"/>
      <c r="B350" s="232"/>
      <c r="C350" s="233"/>
      <c r="D350" s="225" t="s">
        <v>170</v>
      </c>
      <c r="E350" s="234" t="s">
        <v>19</v>
      </c>
      <c r="F350" s="235" t="s">
        <v>1602</v>
      </c>
      <c r="G350" s="233"/>
      <c r="H350" s="236">
        <v>18860</v>
      </c>
      <c r="I350" s="237"/>
      <c r="J350" s="233"/>
      <c r="K350" s="233"/>
      <c r="L350" s="238"/>
      <c r="M350" s="239"/>
      <c r="N350" s="240"/>
      <c r="O350" s="240"/>
      <c r="P350" s="240"/>
      <c r="Q350" s="240"/>
      <c r="R350" s="240"/>
      <c r="S350" s="240"/>
      <c r="T350" s="241"/>
      <c r="U350" s="13"/>
      <c r="V350" s="13"/>
      <c r="W350" s="13"/>
      <c r="X350" s="13"/>
      <c r="Y350" s="13"/>
      <c r="Z350" s="13"/>
      <c r="AA350" s="13"/>
      <c r="AB350" s="13"/>
      <c r="AC350" s="13"/>
      <c r="AD350" s="13"/>
      <c r="AE350" s="13"/>
      <c r="AT350" s="242" t="s">
        <v>170</v>
      </c>
      <c r="AU350" s="242" t="s">
        <v>112</v>
      </c>
      <c r="AV350" s="13" t="s">
        <v>83</v>
      </c>
      <c r="AW350" s="13" t="s">
        <v>34</v>
      </c>
      <c r="AX350" s="13" t="s">
        <v>73</v>
      </c>
      <c r="AY350" s="242" t="s">
        <v>159</v>
      </c>
    </row>
    <row r="351" s="12" customFormat="1" ht="20.88" customHeight="1">
      <c r="A351" s="12"/>
      <c r="B351" s="196"/>
      <c r="C351" s="197"/>
      <c r="D351" s="198" t="s">
        <v>72</v>
      </c>
      <c r="E351" s="210" t="s">
        <v>1603</v>
      </c>
      <c r="F351" s="210" t="s">
        <v>1459</v>
      </c>
      <c r="G351" s="197"/>
      <c r="H351" s="197"/>
      <c r="I351" s="200"/>
      <c r="J351" s="211">
        <f>BK351</f>
        <v>0</v>
      </c>
      <c r="K351" s="197"/>
      <c r="L351" s="202"/>
      <c r="M351" s="203"/>
      <c r="N351" s="204"/>
      <c r="O351" s="204"/>
      <c r="P351" s="205">
        <f>SUM(P352:P378)</f>
        <v>0</v>
      </c>
      <c r="Q351" s="204"/>
      <c r="R351" s="205">
        <f>SUM(R352:R378)</f>
        <v>16.47767</v>
      </c>
      <c r="S351" s="204"/>
      <c r="T351" s="206">
        <f>SUM(T352:T378)</f>
        <v>0</v>
      </c>
      <c r="U351" s="12"/>
      <c r="V351" s="12"/>
      <c r="W351" s="12"/>
      <c r="X351" s="12"/>
      <c r="Y351" s="12"/>
      <c r="Z351" s="12"/>
      <c r="AA351" s="12"/>
      <c r="AB351" s="12"/>
      <c r="AC351" s="12"/>
      <c r="AD351" s="12"/>
      <c r="AE351" s="12"/>
      <c r="AR351" s="207" t="s">
        <v>81</v>
      </c>
      <c r="AT351" s="208" t="s">
        <v>72</v>
      </c>
      <c r="AU351" s="208" t="s">
        <v>83</v>
      </c>
      <c r="AY351" s="207" t="s">
        <v>159</v>
      </c>
      <c r="BK351" s="209">
        <f>SUM(BK352:BK378)</f>
        <v>0</v>
      </c>
    </row>
    <row r="352" s="2" customFormat="1" ht="16.5" customHeight="1">
      <c r="A352" s="38"/>
      <c r="B352" s="39"/>
      <c r="C352" s="212" t="s">
        <v>494</v>
      </c>
      <c r="D352" s="212" t="s">
        <v>160</v>
      </c>
      <c r="E352" s="213" t="s">
        <v>1604</v>
      </c>
      <c r="F352" s="214" t="s">
        <v>1605</v>
      </c>
      <c r="G352" s="215" t="s">
        <v>338</v>
      </c>
      <c r="H352" s="216">
        <v>90</v>
      </c>
      <c r="I352" s="217"/>
      <c r="J352" s="218">
        <f>ROUND(I352*H352,2)</f>
        <v>0</v>
      </c>
      <c r="K352" s="214" t="s">
        <v>164</v>
      </c>
      <c r="L352" s="44"/>
      <c r="M352" s="219" t="s">
        <v>19</v>
      </c>
      <c r="N352" s="220" t="s">
        <v>44</v>
      </c>
      <c r="O352" s="84"/>
      <c r="P352" s="221">
        <f>O352*H352</f>
        <v>0</v>
      </c>
      <c r="Q352" s="221">
        <v>0.17488799999999999</v>
      </c>
      <c r="R352" s="221">
        <f>Q352*H352</f>
        <v>15.73992</v>
      </c>
      <c r="S352" s="221">
        <v>0</v>
      </c>
      <c r="T352" s="222">
        <f>S352*H352</f>
        <v>0</v>
      </c>
      <c r="U352" s="38"/>
      <c r="V352" s="38"/>
      <c r="W352" s="38"/>
      <c r="X352" s="38"/>
      <c r="Y352" s="38"/>
      <c r="Z352" s="38"/>
      <c r="AA352" s="38"/>
      <c r="AB352" s="38"/>
      <c r="AC352" s="38"/>
      <c r="AD352" s="38"/>
      <c r="AE352" s="38"/>
      <c r="AR352" s="223" t="s">
        <v>115</v>
      </c>
      <c r="AT352" s="223" t="s">
        <v>160</v>
      </c>
      <c r="AU352" s="223" t="s">
        <v>112</v>
      </c>
      <c r="AY352" s="17" t="s">
        <v>159</v>
      </c>
      <c r="BE352" s="224">
        <f>IF(N352="základní",J352,0)</f>
        <v>0</v>
      </c>
      <c r="BF352" s="224">
        <f>IF(N352="snížená",J352,0)</f>
        <v>0</v>
      </c>
      <c r="BG352" s="224">
        <f>IF(N352="zákl. přenesená",J352,0)</f>
        <v>0</v>
      </c>
      <c r="BH352" s="224">
        <f>IF(N352="sníž. přenesená",J352,0)</f>
        <v>0</v>
      </c>
      <c r="BI352" s="224">
        <f>IF(N352="nulová",J352,0)</f>
        <v>0</v>
      </c>
      <c r="BJ352" s="17" t="s">
        <v>81</v>
      </c>
      <c r="BK352" s="224">
        <f>ROUND(I352*H352,2)</f>
        <v>0</v>
      </c>
      <c r="BL352" s="17" t="s">
        <v>115</v>
      </c>
      <c r="BM352" s="223" t="s">
        <v>1606</v>
      </c>
    </row>
    <row r="353" s="2" customFormat="1">
      <c r="A353" s="38"/>
      <c r="B353" s="39"/>
      <c r="C353" s="40"/>
      <c r="D353" s="225" t="s">
        <v>166</v>
      </c>
      <c r="E353" s="40"/>
      <c r="F353" s="226" t="s">
        <v>1607</v>
      </c>
      <c r="G353" s="40"/>
      <c r="H353" s="40"/>
      <c r="I353" s="227"/>
      <c r="J353" s="40"/>
      <c r="K353" s="40"/>
      <c r="L353" s="44"/>
      <c r="M353" s="228"/>
      <c r="N353" s="229"/>
      <c r="O353" s="84"/>
      <c r="P353" s="84"/>
      <c r="Q353" s="84"/>
      <c r="R353" s="84"/>
      <c r="S353" s="84"/>
      <c r="T353" s="85"/>
      <c r="U353" s="38"/>
      <c r="V353" s="38"/>
      <c r="W353" s="38"/>
      <c r="X353" s="38"/>
      <c r="Y353" s="38"/>
      <c r="Z353" s="38"/>
      <c r="AA353" s="38"/>
      <c r="AB353" s="38"/>
      <c r="AC353" s="38"/>
      <c r="AD353" s="38"/>
      <c r="AE353" s="38"/>
      <c r="AT353" s="17" t="s">
        <v>166</v>
      </c>
      <c r="AU353" s="17" t="s">
        <v>112</v>
      </c>
    </row>
    <row r="354" s="2" customFormat="1">
      <c r="A354" s="38"/>
      <c r="B354" s="39"/>
      <c r="C354" s="40"/>
      <c r="D354" s="230" t="s">
        <v>168</v>
      </c>
      <c r="E354" s="40"/>
      <c r="F354" s="231" t="s">
        <v>1608</v>
      </c>
      <c r="G354" s="40"/>
      <c r="H354" s="40"/>
      <c r="I354" s="227"/>
      <c r="J354" s="40"/>
      <c r="K354" s="40"/>
      <c r="L354" s="44"/>
      <c r="M354" s="228"/>
      <c r="N354" s="229"/>
      <c r="O354" s="84"/>
      <c r="P354" s="84"/>
      <c r="Q354" s="84"/>
      <c r="R354" s="84"/>
      <c r="S354" s="84"/>
      <c r="T354" s="85"/>
      <c r="U354" s="38"/>
      <c r="V354" s="38"/>
      <c r="W354" s="38"/>
      <c r="X354" s="38"/>
      <c r="Y354" s="38"/>
      <c r="Z354" s="38"/>
      <c r="AA354" s="38"/>
      <c r="AB354" s="38"/>
      <c r="AC354" s="38"/>
      <c r="AD354" s="38"/>
      <c r="AE354" s="38"/>
      <c r="AT354" s="17" t="s">
        <v>168</v>
      </c>
      <c r="AU354" s="17" t="s">
        <v>112</v>
      </c>
    </row>
    <row r="355" s="2" customFormat="1" ht="16.5" customHeight="1">
      <c r="A355" s="38"/>
      <c r="B355" s="39"/>
      <c r="C355" s="247" t="s">
        <v>523</v>
      </c>
      <c r="D355" s="247" t="s">
        <v>434</v>
      </c>
      <c r="E355" s="248" t="s">
        <v>1609</v>
      </c>
      <c r="F355" s="249" t="s">
        <v>1610</v>
      </c>
      <c r="G355" s="250" t="s">
        <v>338</v>
      </c>
      <c r="H355" s="251">
        <v>77</v>
      </c>
      <c r="I355" s="252"/>
      <c r="J355" s="253">
        <f>ROUND(I355*H355,2)</f>
        <v>0</v>
      </c>
      <c r="K355" s="249" t="s">
        <v>164</v>
      </c>
      <c r="L355" s="254"/>
      <c r="M355" s="255" t="s">
        <v>19</v>
      </c>
      <c r="N355" s="256" t="s">
        <v>44</v>
      </c>
      <c r="O355" s="84"/>
      <c r="P355" s="221">
        <f>O355*H355</f>
        <v>0</v>
      </c>
      <c r="Q355" s="221">
        <v>0.0040499999999999998</v>
      </c>
      <c r="R355" s="221">
        <f>Q355*H355</f>
        <v>0.31184999999999996</v>
      </c>
      <c r="S355" s="221">
        <v>0</v>
      </c>
      <c r="T355" s="222">
        <f>S355*H355</f>
        <v>0</v>
      </c>
      <c r="U355" s="38"/>
      <c r="V355" s="38"/>
      <c r="W355" s="38"/>
      <c r="X355" s="38"/>
      <c r="Y355" s="38"/>
      <c r="Z355" s="38"/>
      <c r="AA355" s="38"/>
      <c r="AB355" s="38"/>
      <c r="AC355" s="38"/>
      <c r="AD355" s="38"/>
      <c r="AE355" s="38"/>
      <c r="AR355" s="223" t="s">
        <v>219</v>
      </c>
      <c r="AT355" s="223" t="s">
        <v>434</v>
      </c>
      <c r="AU355" s="223" t="s">
        <v>112</v>
      </c>
      <c r="AY355" s="17" t="s">
        <v>159</v>
      </c>
      <c r="BE355" s="224">
        <f>IF(N355="základní",J355,0)</f>
        <v>0</v>
      </c>
      <c r="BF355" s="224">
        <f>IF(N355="snížená",J355,0)</f>
        <v>0</v>
      </c>
      <c r="BG355" s="224">
        <f>IF(N355="zákl. přenesená",J355,0)</f>
        <v>0</v>
      </c>
      <c r="BH355" s="224">
        <f>IF(N355="sníž. přenesená",J355,0)</f>
        <v>0</v>
      </c>
      <c r="BI355" s="224">
        <f>IF(N355="nulová",J355,0)</f>
        <v>0</v>
      </c>
      <c r="BJ355" s="17" t="s">
        <v>81</v>
      </c>
      <c r="BK355" s="224">
        <f>ROUND(I355*H355,2)</f>
        <v>0</v>
      </c>
      <c r="BL355" s="17" t="s">
        <v>115</v>
      </c>
      <c r="BM355" s="223" t="s">
        <v>1611</v>
      </c>
    </row>
    <row r="356" s="2" customFormat="1">
      <c r="A356" s="38"/>
      <c r="B356" s="39"/>
      <c r="C356" s="40"/>
      <c r="D356" s="225" t="s">
        <v>166</v>
      </c>
      <c r="E356" s="40"/>
      <c r="F356" s="226" t="s">
        <v>1610</v>
      </c>
      <c r="G356" s="40"/>
      <c r="H356" s="40"/>
      <c r="I356" s="227"/>
      <c r="J356" s="40"/>
      <c r="K356" s="40"/>
      <c r="L356" s="44"/>
      <c r="M356" s="228"/>
      <c r="N356" s="229"/>
      <c r="O356" s="84"/>
      <c r="P356" s="84"/>
      <c r="Q356" s="84"/>
      <c r="R356" s="84"/>
      <c r="S356" s="84"/>
      <c r="T356" s="85"/>
      <c r="U356" s="38"/>
      <c r="V356" s="38"/>
      <c r="W356" s="38"/>
      <c r="X356" s="38"/>
      <c r="Y356" s="38"/>
      <c r="Z356" s="38"/>
      <c r="AA356" s="38"/>
      <c r="AB356" s="38"/>
      <c r="AC356" s="38"/>
      <c r="AD356" s="38"/>
      <c r="AE356" s="38"/>
      <c r="AT356" s="17" t="s">
        <v>166</v>
      </c>
      <c r="AU356" s="17" t="s">
        <v>112</v>
      </c>
    </row>
    <row r="357" s="2" customFormat="1" ht="16.5" customHeight="1">
      <c r="A357" s="38"/>
      <c r="B357" s="39"/>
      <c r="C357" s="247" t="s">
        <v>529</v>
      </c>
      <c r="D357" s="247" t="s">
        <v>434</v>
      </c>
      <c r="E357" s="248" t="s">
        <v>1612</v>
      </c>
      <c r="F357" s="249" t="s">
        <v>1613</v>
      </c>
      <c r="G357" s="250" t="s">
        <v>338</v>
      </c>
      <c r="H357" s="251">
        <v>13</v>
      </c>
      <c r="I357" s="252"/>
      <c r="J357" s="253">
        <f>ROUND(I357*H357,2)</f>
        <v>0</v>
      </c>
      <c r="K357" s="249" t="s">
        <v>164</v>
      </c>
      <c r="L357" s="254"/>
      <c r="M357" s="255" t="s">
        <v>19</v>
      </c>
      <c r="N357" s="256" t="s">
        <v>44</v>
      </c>
      <c r="O357" s="84"/>
      <c r="P357" s="221">
        <f>O357*H357</f>
        <v>0</v>
      </c>
      <c r="Q357" s="221">
        <v>0</v>
      </c>
      <c r="R357" s="221">
        <f>Q357*H357</f>
        <v>0</v>
      </c>
      <c r="S357" s="221">
        <v>0</v>
      </c>
      <c r="T357" s="222">
        <f>S357*H357</f>
        <v>0</v>
      </c>
      <c r="U357" s="38"/>
      <c r="V357" s="38"/>
      <c r="W357" s="38"/>
      <c r="X357" s="38"/>
      <c r="Y357" s="38"/>
      <c r="Z357" s="38"/>
      <c r="AA357" s="38"/>
      <c r="AB357" s="38"/>
      <c r="AC357" s="38"/>
      <c r="AD357" s="38"/>
      <c r="AE357" s="38"/>
      <c r="AR357" s="223" t="s">
        <v>219</v>
      </c>
      <c r="AT357" s="223" t="s">
        <v>434</v>
      </c>
      <c r="AU357" s="223" t="s">
        <v>112</v>
      </c>
      <c r="AY357" s="17" t="s">
        <v>159</v>
      </c>
      <c r="BE357" s="224">
        <f>IF(N357="základní",J357,0)</f>
        <v>0</v>
      </c>
      <c r="BF357" s="224">
        <f>IF(N357="snížená",J357,0)</f>
        <v>0</v>
      </c>
      <c r="BG357" s="224">
        <f>IF(N357="zákl. přenesená",J357,0)</f>
        <v>0</v>
      </c>
      <c r="BH357" s="224">
        <f>IF(N357="sníž. přenesená",J357,0)</f>
        <v>0</v>
      </c>
      <c r="BI357" s="224">
        <f>IF(N357="nulová",J357,0)</f>
        <v>0</v>
      </c>
      <c r="BJ357" s="17" t="s">
        <v>81</v>
      </c>
      <c r="BK357" s="224">
        <f>ROUND(I357*H357,2)</f>
        <v>0</v>
      </c>
      <c r="BL357" s="17" t="s">
        <v>115</v>
      </c>
      <c r="BM357" s="223" t="s">
        <v>1614</v>
      </c>
    </row>
    <row r="358" s="2" customFormat="1">
      <c r="A358" s="38"/>
      <c r="B358" s="39"/>
      <c r="C358" s="40"/>
      <c r="D358" s="225" t="s">
        <v>166</v>
      </c>
      <c r="E358" s="40"/>
      <c r="F358" s="226" t="s">
        <v>1613</v>
      </c>
      <c r="G358" s="40"/>
      <c r="H358" s="40"/>
      <c r="I358" s="227"/>
      <c r="J358" s="40"/>
      <c r="K358" s="40"/>
      <c r="L358" s="44"/>
      <c r="M358" s="228"/>
      <c r="N358" s="229"/>
      <c r="O358" s="84"/>
      <c r="P358" s="84"/>
      <c r="Q358" s="84"/>
      <c r="R358" s="84"/>
      <c r="S358" s="84"/>
      <c r="T358" s="85"/>
      <c r="U358" s="38"/>
      <c r="V358" s="38"/>
      <c r="W358" s="38"/>
      <c r="X358" s="38"/>
      <c r="Y358" s="38"/>
      <c r="Z358" s="38"/>
      <c r="AA358" s="38"/>
      <c r="AB358" s="38"/>
      <c r="AC358" s="38"/>
      <c r="AD358" s="38"/>
      <c r="AE358" s="38"/>
      <c r="AT358" s="17" t="s">
        <v>166</v>
      </c>
      <c r="AU358" s="17" t="s">
        <v>112</v>
      </c>
    </row>
    <row r="359" s="2" customFormat="1" ht="16.5" customHeight="1">
      <c r="A359" s="38"/>
      <c r="B359" s="39"/>
      <c r="C359" s="247" t="s">
        <v>896</v>
      </c>
      <c r="D359" s="247" t="s">
        <v>434</v>
      </c>
      <c r="E359" s="248" t="s">
        <v>1615</v>
      </c>
      <c r="F359" s="249" t="s">
        <v>1616</v>
      </c>
      <c r="G359" s="250" t="s">
        <v>338</v>
      </c>
      <c r="H359" s="251">
        <v>13</v>
      </c>
      <c r="I359" s="252"/>
      <c r="J359" s="253">
        <f>ROUND(I359*H359,2)</f>
        <v>0</v>
      </c>
      <c r="K359" s="249" t="s">
        <v>164</v>
      </c>
      <c r="L359" s="254"/>
      <c r="M359" s="255" t="s">
        <v>19</v>
      </c>
      <c r="N359" s="256" t="s">
        <v>44</v>
      </c>
      <c r="O359" s="84"/>
      <c r="P359" s="221">
        <f>O359*H359</f>
        <v>0</v>
      </c>
      <c r="Q359" s="221">
        <v>0.00010000000000000001</v>
      </c>
      <c r="R359" s="221">
        <f>Q359*H359</f>
        <v>0.0013000000000000002</v>
      </c>
      <c r="S359" s="221">
        <v>0</v>
      </c>
      <c r="T359" s="222">
        <f>S359*H359</f>
        <v>0</v>
      </c>
      <c r="U359" s="38"/>
      <c r="V359" s="38"/>
      <c r="W359" s="38"/>
      <c r="X359" s="38"/>
      <c r="Y359" s="38"/>
      <c r="Z359" s="38"/>
      <c r="AA359" s="38"/>
      <c r="AB359" s="38"/>
      <c r="AC359" s="38"/>
      <c r="AD359" s="38"/>
      <c r="AE359" s="38"/>
      <c r="AR359" s="223" t="s">
        <v>219</v>
      </c>
      <c r="AT359" s="223" t="s">
        <v>434</v>
      </c>
      <c r="AU359" s="223" t="s">
        <v>112</v>
      </c>
      <c r="AY359" s="17" t="s">
        <v>159</v>
      </c>
      <c r="BE359" s="224">
        <f>IF(N359="základní",J359,0)</f>
        <v>0</v>
      </c>
      <c r="BF359" s="224">
        <f>IF(N359="snížená",J359,0)</f>
        <v>0</v>
      </c>
      <c r="BG359" s="224">
        <f>IF(N359="zákl. přenesená",J359,0)</f>
        <v>0</v>
      </c>
      <c r="BH359" s="224">
        <f>IF(N359="sníž. přenesená",J359,0)</f>
        <v>0</v>
      </c>
      <c r="BI359" s="224">
        <f>IF(N359="nulová",J359,0)</f>
        <v>0</v>
      </c>
      <c r="BJ359" s="17" t="s">
        <v>81</v>
      </c>
      <c r="BK359" s="224">
        <f>ROUND(I359*H359,2)</f>
        <v>0</v>
      </c>
      <c r="BL359" s="17" t="s">
        <v>115</v>
      </c>
      <c r="BM359" s="223" t="s">
        <v>1617</v>
      </c>
    </row>
    <row r="360" s="2" customFormat="1">
      <c r="A360" s="38"/>
      <c r="B360" s="39"/>
      <c r="C360" s="40"/>
      <c r="D360" s="225" t="s">
        <v>166</v>
      </c>
      <c r="E360" s="40"/>
      <c r="F360" s="226" t="s">
        <v>1616</v>
      </c>
      <c r="G360" s="40"/>
      <c r="H360" s="40"/>
      <c r="I360" s="227"/>
      <c r="J360" s="40"/>
      <c r="K360" s="40"/>
      <c r="L360" s="44"/>
      <c r="M360" s="228"/>
      <c r="N360" s="229"/>
      <c r="O360" s="84"/>
      <c r="P360" s="84"/>
      <c r="Q360" s="84"/>
      <c r="R360" s="84"/>
      <c r="S360" s="84"/>
      <c r="T360" s="85"/>
      <c r="U360" s="38"/>
      <c r="V360" s="38"/>
      <c r="W360" s="38"/>
      <c r="X360" s="38"/>
      <c r="Y360" s="38"/>
      <c r="Z360" s="38"/>
      <c r="AA360" s="38"/>
      <c r="AB360" s="38"/>
      <c r="AC360" s="38"/>
      <c r="AD360" s="38"/>
      <c r="AE360" s="38"/>
      <c r="AT360" s="17" t="s">
        <v>166</v>
      </c>
      <c r="AU360" s="17" t="s">
        <v>112</v>
      </c>
    </row>
    <row r="361" s="2" customFormat="1" ht="16.5" customHeight="1">
      <c r="A361" s="38"/>
      <c r="B361" s="39"/>
      <c r="C361" s="212" t="s">
        <v>587</v>
      </c>
      <c r="D361" s="212" t="s">
        <v>160</v>
      </c>
      <c r="E361" s="213" t="s">
        <v>1618</v>
      </c>
      <c r="F361" s="214" t="s">
        <v>1619</v>
      </c>
      <c r="G361" s="215" t="s">
        <v>338</v>
      </c>
      <c r="H361" s="216">
        <v>62</v>
      </c>
      <c r="I361" s="217"/>
      <c r="J361" s="218">
        <f>ROUND(I361*H361,2)</f>
        <v>0</v>
      </c>
      <c r="K361" s="214" t="s">
        <v>164</v>
      </c>
      <c r="L361" s="44"/>
      <c r="M361" s="219" t="s">
        <v>19</v>
      </c>
      <c r="N361" s="220" t="s">
        <v>44</v>
      </c>
      <c r="O361" s="84"/>
      <c r="P361" s="221">
        <f>O361*H361</f>
        <v>0</v>
      </c>
      <c r="Q361" s="221">
        <v>0.0011999999999999999</v>
      </c>
      <c r="R361" s="221">
        <f>Q361*H361</f>
        <v>0.074399999999999994</v>
      </c>
      <c r="S361" s="221">
        <v>0</v>
      </c>
      <c r="T361" s="222">
        <f>S361*H361</f>
        <v>0</v>
      </c>
      <c r="U361" s="38"/>
      <c r="V361" s="38"/>
      <c r="W361" s="38"/>
      <c r="X361" s="38"/>
      <c r="Y361" s="38"/>
      <c r="Z361" s="38"/>
      <c r="AA361" s="38"/>
      <c r="AB361" s="38"/>
      <c r="AC361" s="38"/>
      <c r="AD361" s="38"/>
      <c r="AE361" s="38"/>
      <c r="AR361" s="223" t="s">
        <v>115</v>
      </c>
      <c r="AT361" s="223" t="s">
        <v>160</v>
      </c>
      <c r="AU361" s="223" t="s">
        <v>112</v>
      </c>
      <c r="AY361" s="17" t="s">
        <v>159</v>
      </c>
      <c r="BE361" s="224">
        <f>IF(N361="základní",J361,0)</f>
        <v>0</v>
      </c>
      <c r="BF361" s="224">
        <f>IF(N361="snížená",J361,0)</f>
        <v>0</v>
      </c>
      <c r="BG361" s="224">
        <f>IF(N361="zákl. přenesená",J361,0)</f>
        <v>0</v>
      </c>
      <c r="BH361" s="224">
        <f>IF(N361="sníž. přenesená",J361,0)</f>
        <v>0</v>
      </c>
      <c r="BI361" s="224">
        <f>IF(N361="nulová",J361,0)</f>
        <v>0</v>
      </c>
      <c r="BJ361" s="17" t="s">
        <v>81</v>
      </c>
      <c r="BK361" s="224">
        <f>ROUND(I361*H361,2)</f>
        <v>0</v>
      </c>
      <c r="BL361" s="17" t="s">
        <v>115</v>
      </c>
      <c r="BM361" s="223" t="s">
        <v>1620</v>
      </c>
    </row>
    <row r="362" s="2" customFormat="1">
      <c r="A362" s="38"/>
      <c r="B362" s="39"/>
      <c r="C362" s="40"/>
      <c r="D362" s="225" t="s">
        <v>166</v>
      </c>
      <c r="E362" s="40"/>
      <c r="F362" s="226" t="s">
        <v>1621</v>
      </c>
      <c r="G362" s="40"/>
      <c r="H362" s="40"/>
      <c r="I362" s="227"/>
      <c r="J362" s="40"/>
      <c r="K362" s="40"/>
      <c r="L362" s="44"/>
      <c r="M362" s="228"/>
      <c r="N362" s="229"/>
      <c r="O362" s="84"/>
      <c r="P362" s="84"/>
      <c r="Q362" s="84"/>
      <c r="R362" s="84"/>
      <c r="S362" s="84"/>
      <c r="T362" s="85"/>
      <c r="U362" s="38"/>
      <c r="V362" s="38"/>
      <c r="W362" s="38"/>
      <c r="X362" s="38"/>
      <c r="Y362" s="38"/>
      <c r="Z362" s="38"/>
      <c r="AA362" s="38"/>
      <c r="AB362" s="38"/>
      <c r="AC362" s="38"/>
      <c r="AD362" s="38"/>
      <c r="AE362" s="38"/>
      <c r="AT362" s="17" t="s">
        <v>166</v>
      </c>
      <c r="AU362" s="17" t="s">
        <v>112</v>
      </c>
    </row>
    <row r="363" s="2" customFormat="1">
      <c r="A363" s="38"/>
      <c r="B363" s="39"/>
      <c r="C363" s="40"/>
      <c r="D363" s="230" t="s">
        <v>168</v>
      </c>
      <c r="E363" s="40"/>
      <c r="F363" s="231" t="s">
        <v>1622</v>
      </c>
      <c r="G363" s="40"/>
      <c r="H363" s="40"/>
      <c r="I363" s="227"/>
      <c r="J363" s="40"/>
      <c r="K363" s="40"/>
      <c r="L363" s="44"/>
      <c r="M363" s="228"/>
      <c r="N363" s="229"/>
      <c r="O363" s="84"/>
      <c r="P363" s="84"/>
      <c r="Q363" s="84"/>
      <c r="R363" s="84"/>
      <c r="S363" s="84"/>
      <c r="T363" s="85"/>
      <c r="U363" s="38"/>
      <c r="V363" s="38"/>
      <c r="W363" s="38"/>
      <c r="X363" s="38"/>
      <c r="Y363" s="38"/>
      <c r="Z363" s="38"/>
      <c r="AA363" s="38"/>
      <c r="AB363" s="38"/>
      <c r="AC363" s="38"/>
      <c r="AD363" s="38"/>
      <c r="AE363" s="38"/>
      <c r="AT363" s="17" t="s">
        <v>168</v>
      </c>
      <c r="AU363" s="17" t="s">
        <v>112</v>
      </c>
    </row>
    <row r="364" s="2" customFormat="1" ht="16.5" customHeight="1">
      <c r="A364" s="38"/>
      <c r="B364" s="39"/>
      <c r="C364" s="247" t="s">
        <v>597</v>
      </c>
      <c r="D364" s="247" t="s">
        <v>434</v>
      </c>
      <c r="E364" s="248" t="s">
        <v>666</v>
      </c>
      <c r="F364" s="249" t="s">
        <v>1623</v>
      </c>
      <c r="G364" s="250" t="s">
        <v>338</v>
      </c>
      <c r="H364" s="251">
        <v>62</v>
      </c>
      <c r="I364" s="252"/>
      <c r="J364" s="253">
        <f>ROUND(I364*H364,2)</f>
        <v>0</v>
      </c>
      <c r="K364" s="249" t="s">
        <v>19</v>
      </c>
      <c r="L364" s="254"/>
      <c r="M364" s="255" t="s">
        <v>19</v>
      </c>
      <c r="N364" s="256" t="s">
        <v>44</v>
      </c>
      <c r="O364" s="84"/>
      <c r="P364" s="221">
        <f>O364*H364</f>
        <v>0</v>
      </c>
      <c r="Q364" s="221">
        <v>0</v>
      </c>
      <c r="R364" s="221">
        <f>Q364*H364</f>
        <v>0</v>
      </c>
      <c r="S364" s="221">
        <v>0</v>
      </c>
      <c r="T364" s="222">
        <f>S364*H364</f>
        <v>0</v>
      </c>
      <c r="U364" s="38"/>
      <c r="V364" s="38"/>
      <c r="W364" s="38"/>
      <c r="X364" s="38"/>
      <c r="Y364" s="38"/>
      <c r="Z364" s="38"/>
      <c r="AA364" s="38"/>
      <c r="AB364" s="38"/>
      <c r="AC364" s="38"/>
      <c r="AD364" s="38"/>
      <c r="AE364" s="38"/>
      <c r="AR364" s="223" t="s">
        <v>219</v>
      </c>
      <c r="AT364" s="223" t="s">
        <v>434</v>
      </c>
      <c r="AU364" s="223" t="s">
        <v>112</v>
      </c>
      <c r="AY364" s="17" t="s">
        <v>159</v>
      </c>
      <c r="BE364" s="224">
        <f>IF(N364="základní",J364,0)</f>
        <v>0</v>
      </c>
      <c r="BF364" s="224">
        <f>IF(N364="snížená",J364,0)</f>
        <v>0</v>
      </c>
      <c r="BG364" s="224">
        <f>IF(N364="zákl. přenesená",J364,0)</f>
        <v>0</v>
      </c>
      <c r="BH364" s="224">
        <f>IF(N364="sníž. přenesená",J364,0)</f>
        <v>0</v>
      </c>
      <c r="BI364" s="224">
        <f>IF(N364="nulová",J364,0)</f>
        <v>0</v>
      </c>
      <c r="BJ364" s="17" t="s">
        <v>81</v>
      </c>
      <c r="BK364" s="224">
        <f>ROUND(I364*H364,2)</f>
        <v>0</v>
      </c>
      <c r="BL364" s="17" t="s">
        <v>115</v>
      </c>
      <c r="BM364" s="223" t="s">
        <v>1624</v>
      </c>
    </row>
    <row r="365" s="2" customFormat="1">
      <c r="A365" s="38"/>
      <c r="B365" s="39"/>
      <c r="C365" s="40"/>
      <c r="D365" s="225" t="s">
        <v>166</v>
      </c>
      <c r="E365" s="40"/>
      <c r="F365" s="226" t="s">
        <v>1623</v>
      </c>
      <c r="G365" s="40"/>
      <c r="H365" s="40"/>
      <c r="I365" s="227"/>
      <c r="J365" s="40"/>
      <c r="K365" s="40"/>
      <c r="L365" s="44"/>
      <c r="M365" s="228"/>
      <c r="N365" s="229"/>
      <c r="O365" s="84"/>
      <c r="P365" s="84"/>
      <c r="Q365" s="84"/>
      <c r="R365" s="84"/>
      <c r="S365" s="84"/>
      <c r="T365" s="85"/>
      <c r="U365" s="38"/>
      <c r="V365" s="38"/>
      <c r="W365" s="38"/>
      <c r="X365" s="38"/>
      <c r="Y365" s="38"/>
      <c r="Z365" s="38"/>
      <c r="AA365" s="38"/>
      <c r="AB365" s="38"/>
      <c r="AC365" s="38"/>
      <c r="AD365" s="38"/>
      <c r="AE365" s="38"/>
      <c r="AT365" s="17" t="s">
        <v>166</v>
      </c>
      <c r="AU365" s="17" t="s">
        <v>112</v>
      </c>
    </row>
    <row r="366" s="2" customFormat="1" ht="16.5" customHeight="1">
      <c r="A366" s="38"/>
      <c r="B366" s="39"/>
      <c r="C366" s="247" t="s">
        <v>1149</v>
      </c>
      <c r="D366" s="247" t="s">
        <v>434</v>
      </c>
      <c r="E366" s="248" t="s">
        <v>1625</v>
      </c>
      <c r="F366" s="249" t="s">
        <v>1626</v>
      </c>
      <c r="G366" s="250" t="s">
        <v>338</v>
      </c>
      <c r="H366" s="251">
        <v>124</v>
      </c>
      <c r="I366" s="252"/>
      <c r="J366" s="253">
        <f>ROUND(I366*H366,2)</f>
        <v>0</v>
      </c>
      <c r="K366" s="249" t="s">
        <v>164</v>
      </c>
      <c r="L366" s="254"/>
      <c r="M366" s="255" t="s">
        <v>19</v>
      </c>
      <c r="N366" s="256" t="s">
        <v>44</v>
      </c>
      <c r="O366" s="84"/>
      <c r="P366" s="221">
        <f>O366*H366</f>
        <v>0</v>
      </c>
      <c r="Q366" s="221">
        <v>0.00059999999999999995</v>
      </c>
      <c r="R366" s="221">
        <f>Q366*H366</f>
        <v>0.074399999999999994</v>
      </c>
      <c r="S366" s="221">
        <v>0</v>
      </c>
      <c r="T366" s="222">
        <f>S366*H366</f>
        <v>0</v>
      </c>
      <c r="U366" s="38"/>
      <c r="V366" s="38"/>
      <c r="W366" s="38"/>
      <c r="X366" s="38"/>
      <c r="Y366" s="38"/>
      <c r="Z366" s="38"/>
      <c r="AA366" s="38"/>
      <c r="AB366" s="38"/>
      <c r="AC366" s="38"/>
      <c r="AD366" s="38"/>
      <c r="AE366" s="38"/>
      <c r="AR366" s="223" t="s">
        <v>219</v>
      </c>
      <c r="AT366" s="223" t="s">
        <v>434</v>
      </c>
      <c r="AU366" s="223" t="s">
        <v>112</v>
      </c>
      <c r="AY366" s="17" t="s">
        <v>159</v>
      </c>
      <c r="BE366" s="224">
        <f>IF(N366="základní",J366,0)</f>
        <v>0</v>
      </c>
      <c r="BF366" s="224">
        <f>IF(N366="snížená",J366,0)</f>
        <v>0</v>
      </c>
      <c r="BG366" s="224">
        <f>IF(N366="zákl. přenesená",J366,0)</f>
        <v>0</v>
      </c>
      <c r="BH366" s="224">
        <f>IF(N366="sníž. přenesená",J366,0)</f>
        <v>0</v>
      </c>
      <c r="BI366" s="224">
        <f>IF(N366="nulová",J366,0)</f>
        <v>0</v>
      </c>
      <c r="BJ366" s="17" t="s">
        <v>81</v>
      </c>
      <c r="BK366" s="224">
        <f>ROUND(I366*H366,2)</f>
        <v>0</v>
      </c>
      <c r="BL366" s="17" t="s">
        <v>115</v>
      </c>
      <c r="BM366" s="223" t="s">
        <v>1627</v>
      </c>
    </row>
    <row r="367" s="2" customFormat="1">
      <c r="A367" s="38"/>
      <c r="B367" s="39"/>
      <c r="C367" s="40"/>
      <c r="D367" s="225" t="s">
        <v>166</v>
      </c>
      <c r="E367" s="40"/>
      <c r="F367" s="226" t="s">
        <v>1626</v>
      </c>
      <c r="G367" s="40"/>
      <c r="H367" s="40"/>
      <c r="I367" s="227"/>
      <c r="J367" s="40"/>
      <c r="K367" s="40"/>
      <c r="L367" s="44"/>
      <c r="M367" s="228"/>
      <c r="N367" s="229"/>
      <c r="O367" s="84"/>
      <c r="P367" s="84"/>
      <c r="Q367" s="84"/>
      <c r="R367" s="84"/>
      <c r="S367" s="84"/>
      <c r="T367" s="85"/>
      <c r="U367" s="38"/>
      <c r="V367" s="38"/>
      <c r="W367" s="38"/>
      <c r="X367" s="38"/>
      <c r="Y367" s="38"/>
      <c r="Z367" s="38"/>
      <c r="AA367" s="38"/>
      <c r="AB367" s="38"/>
      <c r="AC367" s="38"/>
      <c r="AD367" s="38"/>
      <c r="AE367" s="38"/>
      <c r="AT367" s="17" t="s">
        <v>166</v>
      </c>
      <c r="AU367" s="17" t="s">
        <v>112</v>
      </c>
    </row>
    <row r="368" s="2" customFormat="1" ht="16.5" customHeight="1">
      <c r="A368" s="38"/>
      <c r="B368" s="39"/>
      <c r="C368" s="247" t="s">
        <v>1326</v>
      </c>
      <c r="D368" s="247" t="s">
        <v>434</v>
      </c>
      <c r="E368" s="248" t="s">
        <v>1628</v>
      </c>
      <c r="F368" s="249" t="s">
        <v>1629</v>
      </c>
      <c r="G368" s="250" t="s">
        <v>338</v>
      </c>
      <c r="H368" s="251">
        <v>36</v>
      </c>
      <c r="I368" s="252"/>
      <c r="J368" s="253">
        <f>ROUND(I368*H368,2)</f>
        <v>0</v>
      </c>
      <c r="K368" s="249" t="s">
        <v>164</v>
      </c>
      <c r="L368" s="254"/>
      <c r="M368" s="255" t="s">
        <v>19</v>
      </c>
      <c r="N368" s="256" t="s">
        <v>44</v>
      </c>
      <c r="O368" s="84"/>
      <c r="P368" s="221">
        <f>O368*H368</f>
        <v>0</v>
      </c>
      <c r="Q368" s="221">
        <v>0.00020000000000000001</v>
      </c>
      <c r="R368" s="221">
        <f>Q368*H368</f>
        <v>0.0072000000000000007</v>
      </c>
      <c r="S368" s="221">
        <v>0</v>
      </c>
      <c r="T368" s="222">
        <f>S368*H368</f>
        <v>0</v>
      </c>
      <c r="U368" s="38"/>
      <c r="V368" s="38"/>
      <c r="W368" s="38"/>
      <c r="X368" s="38"/>
      <c r="Y368" s="38"/>
      <c r="Z368" s="38"/>
      <c r="AA368" s="38"/>
      <c r="AB368" s="38"/>
      <c r="AC368" s="38"/>
      <c r="AD368" s="38"/>
      <c r="AE368" s="38"/>
      <c r="AR368" s="223" t="s">
        <v>219</v>
      </c>
      <c r="AT368" s="223" t="s">
        <v>434</v>
      </c>
      <c r="AU368" s="223" t="s">
        <v>112</v>
      </c>
      <c r="AY368" s="17" t="s">
        <v>159</v>
      </c>
      <c r="BE368" s="224">
        <f>IF(N368="základní",J368,0)</f>
        <v>0</v>
      </c>
      <c r="BF368" s="224">
        <f>IF(N368="snížená",J368,0)</f>
        <v>0</v>
      </c>
      <c r="BG368" s="224">
        <f>IF(N368="zákl. přenesená",J368,0)</f>
        <v>0</v>
      </c>
      <c r="BH368" s="224">
        <f>IF(N368="sníž. přenesená",J368,0)</f>
        <v>0</v>
      </c>
      <c r="BI368" s="224">
        <f>IF(N368="nulová",J368,0)</f>
        <v>0</v>
      </c>
      <c r="BJ368" s="17" t="s">
        <v>81</v>
      </c>
      <c r="BK368" s="224">
        <f>ROUND(I368*H368,2)</f>
        <v>0</v>
      </c>
      <c r="BL368" s="17" t="s">
        <v>115</v>
      </c>
      <c r="BM368" s="223" t="s">
        <v>1630</v>
      </c>
    </row>
    <row r="369" s="2" customFormat="1">
      <c r="A369" s="38"/>
      <c r="B369" s="39"/>
      <c r="C369" s="40"/>
      <c r="D369" s="225" t="s">
        <v>166</v>
      </c>
      <c r="E369" s="40"/>
      <c r="F369" s="226" t="s">
        <v>1629</v>
      </c>
      <c r="G369" s="40"/>
      <c r="H369" s="40"/>
      <c r="I369" s="227"/>
      <c r="J369" s="40"/>
      <c r="K369" s="40"/>
      <c r="L369" s="44"/>
      <c r="M369" s="228"/>
      <c r="N369" s="229"/>
      <c r="O369" s="84"/>
      <c r="P369" s="84"/>
      <c r="Q369" s="84"/>
      <c r="R369" s="84"/>
      <c r="S369" s="84"/>
      <c r="T369" s="85"/>
      <c r="U369" s="38"/>
      <c r="V369" s="38"/>
      <c r="W369" s="38"/>
      <c r="X369" s="38"/>
      <c r="Y369" s="38"/>
      <c r="Z369" s="38"/>
      <c r="AA369" s="38"/>
      <c r="AB369" s="38"/>
      <c r="AC369" s="38"/>
      <c r="AD369" s="38"/>
      <c r="AE369" s="38"/>
      <c r="AT369" s="17" t="s">
        <v>166</v>
      </c>
      <c r="AU369" s="17" t="s">
        <v>112</v>
      </c>
    </row>
    <row r="370" s="2" customFormat="1" ht="16.5" customHeight="1">
      <c r="A370" s="38"/>
      <c r="B370" s="39"/>
      <c r="C370" s="247" t="s">
        <v>1345</v>
      </c>
      <c r="D370" s="247" t="s">
        <v>434</v>
      </c>
      <c r="E370" s="248" t="s">
        <v>1631</v>
      </c>
      <c r="F370" s="249" t="s">
        <v>1632</v>
      </c>
      <c r="G370" s="250" t="s">
        <v>338</v>
      </c>
      <c r="H370" s="251">
        <v>36</v>
      </c>
      <c r="I370" s="252"/>
      <c r="J370" s="253">
        <f>ROUND(I370*H370,2)</f>
        <v>0</v>
      </c>
      <c r="K370" s="249" t="s">
        <v>164</v>
      </c>
      <c r="L370" s="254"/>
      <c r="M370" s="255" t="s">
        <v>19</v>
      </c>
      <c r="N370" s="256" t="s">
        <v>44</v>
      </c>
      <c r="O370" s="84"/>
      <c r="P370" s="221">
        <f>O370*H370</f>
        <v>0</v>
      </c>
      <c r="Q370" s="221">
        <v>0.00010000000000000001</v>
      </c>
      <c r="R370" s="221">
        <f>Q370*H370</f>
        <v>0.0036000000000000003</v>
      </c>
      <c r="S370" s="221">
        <v>0</v>
      </c>
      <c r="T370" s="222">
        <f>S370*H370</f>
        <v>0</v>
      </c>
      <c r="U370" s="38"/>
      <c r="V370" s="38"/>
      <c r="W370" s="38"/>
      <c r="X370" s="38"/>
      <c r="Y370" s="38"/>
      <c r="Z370" s="38"/>
      <c r="AA370" s="38"/>
      <c r="AB370" s="38"/>
      <c r="AC370" s="38"/>
      <c r="AD370" s="38"/>
      <c r="AE370" s="38"/>
      <c r="AR370" s="223" t="s">
        <v>219</v>
      </c>
      <c r="AT370" s="223" t="s">
        <v>434</v>
      </c>
      <c r="AU370" s="223" t="s">
        <v>112</v>
      </c>
      <c r="AY370" s="17" t="s">
        <v>159</v>
      </c>
      <c r="BE370" s="224">
        <f>IF(N370="základní",J370,0)</f>
        <v>0</v>
      </c>
      <c r="BF370" s="224">
        <f>IF(N370="snížená",J370,0)</f>
        <v>0</v>
      </c>
      <c r="BG370" s="224">
        <f>IF(N370="zákl. přenesená",J370,0)</f>
        <v>0</v>
      </c>
      <c r="BH370" s="224">
        <f>IF(N370="sníž. přenesená",J370,0)</f>
        <v>0</v>
      </c>
      <c r="BI370" s="224">
        <f>IF(N370="nulová",J370,0)</f>
        <v>0</v>
      </c>
      <c r="BJ370" s="17" t="s">
        <v>81</v>
      </c>
      <c r="BK370" s="224">
        <f>ROUND(I370*H370,2)</f>
        <v>0</v>
      </c>
      <c r="BL370" s="17" t="s">
        <v>115</v>
      </c>
      <c r="BM370" s="223" t="s">
        <v>1633</v>
      </c>
    </row>
    <row r="371" s="2" customFormat="1">
      <c r="A371" s="38"/>
      <c r="B371" s="39"/>
      <c r="C371" s="40"/>
      <c r="D371" s="225" t="s">
        <v>166</v>
      </c>
      <c r="E371" s="40"/>
      <c r="F371" s="226" t="s">
        <v>1632</v>
      </c>
      <c r="G371" s="40"/>
      <c r="H371" s="40"/>
      <c r="I371" s="227"/>
      <c r="J371" s="40"/>
      <c r="K371" s="40"/>
      <c r="L371" s="44"/>
      <c r="M371" s="228"/>
      <c r="N371" s="229"/>
      <c r="O371" s="84"/>
      <c r="P371" s="84"/>
      <c r="Q371" s="84"/>
      <c r="R371" s="84"/>
      <c r="S371" s="84"/>
      <c r="T371" s="85"/>
      <c r="U371" s="38"/>
      <c r="V371" s="38"/>
      <c r="W371" s="38"/>
      <c r="X371" s="38"/>
      <c r="Y371" s="38"/>
      <c r="Z371" s="38"/>
      <c r="AA371" s="38"/>
      <c r="AB371" s="38"/>
      <c r="AC371" s="38"/>
      <c r="AD371" s="38"/>
      <c r="AE371" s="38"/>
      <c r="AT371" s="17" t="s">
        <v>166</v>
      </c>
      <c r="AU371" s="17" t="s">
        <v>112</v>
      </c>
    </row>
    <row r="372" s="2" customFormat="1" ht="16.5" customHeight="1">
      <c r="A372" s="38"/>
      <c r="B372" s="39"/>
      <c r="C372" s="212" t="s">
        <v>1336</v>
      </c>
      <c r="D372" s="212" t="s">
        <v>160</v>
      </c>
      <c r="E372" s="213" t="s">
        <v>1634</v>
      </c>
      <c r="F372" s="214" t="s">
        <v>1635</v>
      </c>
      <c r="G372" s="215" t="s">
        <v>299</v>
      </c>
      <c r="H372" s="216">
        <v>220</v>
      </c>
      <c r="I372" s="217"/>
      <c r="J372" s="218">
        <f>ROUND(I372*H372,2)</f>
        <v>0</v>
      </c>
      <c r="K372" s="214" t="s">
        <v>164</v>
      </c>
      <c r="L372" s="44"/>
      <c r="M372" s="219" t="s">
        <v>19</v>
      </c>
      <c r="N372" s="220" t="s">
        <v>44</v>
      </c>
      <c r="O372" s="84"/>
      <c r="P372" s="221">
        <f>O372*H372</f>
        <v>0</v>
      </c>
      <c r="Q372" s="221">
        <v>0</v>
      </c>
      <c r="R372" s="221">
        <f>Q372*H372</f>
        <v>0</v>
      </c>
      <c r="S372" s="221">
        <v>0</v>
      </c>
      <c r="T372" s="222">
        <f>S372*H372</f>
        <v>0</v>
      </c>
      <c r="U372" s="38"/>
      <c r="V372" s="38"/>
      <c r="W372" s="38"/>
      <c r="X372" s="38"/>
      <c r="Y372" s="38"/>
      <c r="Z372" s="38"/>
      <c r="AA372" s="38"/>
      <c r="AB372" s="38"/>
      <c r="AC372" s="38"/>
      <c r="AD372" s="38"/>
      <c r="AE372" s="38"/>
      <c r="AR372" s="223" t="s">
        <v>115</v>
      </c>
      <c r="AT372" s="223" t="s">
        <v>160</v>
      </c>
      <c r="AU372" s="223" t="s">
        <v>112</v>
      </c>
      <c r="AY372" s="17" t="s">
        <v>159</v>
      </c>
      <c r="BE372" s="224">
        <f>IF(N372="základní",J372,0)</f>
        <v>0</v>
      </c>
      <c r="BF372" s="224">
        <f>IF(N372="snížená",J372,0)</f>
        <v>0</v>
      </c>
      <c r="BG372" s="224">
        <f>IF(N372="zákl. přenesená",J372,0)</f>
        <v>0</v>
      </c>
      <c r="BH372" s="224">
        <f>IF(N372="sníž. přenesená",J372,0)</f>
        <v>0</v>
      </c>
      <c r="BI372" s="224">
        <f>IF(N372="nulová",J372,0)</f>
        <v>0</v>
      </c>
      <c r="BJ372" s="17" t="s">
        <v>81</v>
      </c>
      <c r="BK372" s="224">
        <f>ROUND(I372*H372,2)</f>
        <v>0</v>
      </c>
      <c r="BL372" s="17" t="s">
        <v>115</v>
      </c>
      <c r="BM372" s="223" t="s">
        <v>1636</v>
      </c>
    </row>
    <row r="373" s="2" customFormat="1">
      <c r="A373" s="38"/>
      <c r="B373" s="39"/>
      <c r="C373" s="40"/>
      <c r="D373" s="225" t="s">
        <v>166</v>
      </c>
      <c r="E373" s="40"/>
      <c r="F373" s="226" t="s">
        <v>1637</v>
      </c>
      <c r="G373" s="40"/>
      <c r="H373" s="40"/>
      <c r="I373" s="227"/>
      <c r="J373" s="40"/>
      <c r="K373" s="40"/>
      <c r="L373" s="44"/>
      <c r="M373" s="228"/>
      <c r="N373" s="229"/>
      <c r="O373" s="84"/>
      <c r="P373" s="84"/>
      <c r="Q373" s="84"/>
      <c r="R373" s="84"/>
      <c r="S373" s="84"/>
      <c r="T373" s="85"/>
      <c r="U373" s="38"/>
      <c r="V373" s="38"/>
      <c r="W373" s="38"/>
      <c r="X373" s="38"/>
      <c r="Y373" s="38"/>
      <c r="Z373" s="38"/>
      <c r="AA373" s="38"/>
      <c r="AB373" s="38"/>
      <c r="AC373" s="38"/>
      <c r="AD373" s="38"/>
      <c r="AE373" s="38"/>
      <c r="AT373" s="17" t="s">
        <v>166</v>
      </c>
      <c r="AU373" s="17" t="s">
        <v>112</v>
      </c>
    </row>
    <row r="374" s="2" customFormat="1">
      <c r="A374" s="38"/>
      <c r="B374" s="39"/>
      <c r="C374" s="40"/>
      <c r="D374" s="230" t="s">
        <v>168</v>
      </c>
      <c r="E374" s="40"/>
      <c r="F374" s="231" t="s">
        <v>1638</v>
      </c>
      <c r="G374" s="40"/>
      <c r="H374" s="40"/>
      <c r="I374" s="227"/>
      <c r="J374" s="40"/>
      <c r="K374" s="40"/>
      <c r="L374" s="44"/>
      <c r="M374" s="228"/>
      <c r="N374" s="229"/>
      <c r="O374" s="84"/>
      <c r="P374" s="84"/>
      <c r="Q374" s="84"/>
      <c r="R374" s="84"/>
      <c r="S374" s="84"/>
      <c r="T374" s="85"/>
      <c r="U374" s="38"/>
      <c r="V374" s="38"/>
      <c r="W374" s="38"/>
      <c r="X374" s="38"/>
      <c r="Y374" s="38"/>
      <c r="Z374" s="38"/>
      <c r="AA374" s="38"/>
      <c r="AB374" s="38"/>
      <c r="AC374" s="38"/>
      <c r="AD374" s="38"/>
      <c r="AE374" s="38"/>
      <c r="AT374" s="17" t="s">
        <v>168</v>
      </c>
      <c r="AU374" s="17" t="s">
        <v>112</v>
      </c>
    </row>
    <row r="375" s="2" customFormat="1" ht="16.5" customHeight="1">
      <c r="A375" s="38"/>
      <c r="B375" s="39"/>
      <c r="C375" s="247" t="s">
        <v>1639</v>
      </c>
      <c r="D375" s="247" t="s">
        <v>434</v>
      </c>
      <c r="E375" s="248" t="s">
        <v>1640</v>
      </c>
      <c r="F375" s="249" t="s">
        <v>1641</v>
      </c>
      <c r="G375" s="250" t="s">
        <v>299</v>
      </c>
      <c r="H375" s="251">
        <v>10</v>
      </c>
      <c r="I375" s="252"/>
      <c r="J375" s="253">
        <f>ROUND(I375*H375,2)</f>
        <v>0</v>
      </c>
      <c r="K375" s="249" t="s">
        <v>164</v>
      </c>
      <c r="L375" s="254"/>
      <c r="M375" s="255" t="s">
        <v>19</v>
      </c>
      <c r="N375" s="256" t="s">
        <v>44</v>
      </c>
      <c r="O375" s="84"/>
      <c r="P375" s="221">
        <f>O375*H375</f>
        <v>0</v>
      </c>
      <c r="Q375" s="221">
        <v>0.0012999999999999999</v>
      </c>
      <c r="R375" s="221">
        <f>Q375*H375</f>
        <v>0.012999999999999999</v>
      </c>
      <c r="S375" s="221">
        <v>0</v>
      </c>
      <c r="T375" s="222">
        <f>S375*H375</f>
        <v>0</v>
      </c>
      <c r="U375" s="38"/>
      <c r="V375" s="38"/>
      <c r="W375" s="38"/>
      <c r="X375" s="38"/>
      <c r="Y375" s="38"/>
      <c r="Z375" s="38"/>
      <c r="AA375" s="38"/>
      <c r="AB375" s="38"/>
      <c r="AC375" s="38"/>
      <c r="AD375" s="38"/>
      <c r="AE375" s="38"/>
      <c r="AR375" s="223" t="s">
        <v>219</v>
      </c>
      <c r="AT375" s="223" t="s">
        <v>434</v>
      </c>
      <c r="AU375" s="223" t="s">
        <v>112</v>
      </c>
      <c r="AY375" s="17" t="s">
        <v>159</v>
      </c>
      <c r="BE375" s="224">
        <f>IF(N375="základní",J375,0)</f>
        <v>0</v>
      </c>
      <c r="BF375" s="224">
        <f>IF(N375="snížená",J375,0)</f>
        <v>0</v>
      </c>
      <c r="BG375" s="224">
        <f>IF(N375="zákl. přenesená",J375,0)</f>
        <v>0</v>
      </c>
      <c r="BH375" s="224">
        <f>IF(N375="sníž. přenesená",J375,0)</f>
        <v>0</v>
      </c>
      <c r="BI375" s="224">
        <f>IF(N375="nulová",J375,0)</f>
        <v>0</v>
      </c>
      <c r="BJ375" s="17" t="s">
        <v>81</v>
      </c>
      <c r="BK375" s="224">
        <f>ROUND(I375*H375,2)</f>
        <v>0</v>
      </c>
      <c r="BL375" s="17" t="s">
        <v>115</v>
      </c>
      <c r="BM375" s="223" t="s">
        <v>1642</v>
      </c>
    </row>
    <row r="376" s="2" customFormat="1">
      <c r="A376" s="38"/>
      <c r="B376" s="39"/>
      <c r="C376" s="40"/>
      <c r="D376" s="225" t="s">
        <v>166</v>
      </c>
      <c r="E376" s="40"/>
      <c r="F376" s="226" t="s">
        <v>1641</v>
      </c>
      <c r="G376" s="40"/>
      <c r="H376" s="40"/>
      <c r="I376" s="227"/>
      <c r="J376" s="40"/>
      <c r="K376" s="40"/>
      <c r="L376" s="44"/>
      <c r="M376" s="228"/>
      <c r="N376" s="229"/>
      <c r="O376" s="84"/>
      <c r="P376" s="84"/>
      <c r="Q376" s="84"/>
      <c r="R376" s="84"/>
      <c r="S376" s="84"/>
      <c r="T376" s="85"/>
      <c r="U376" s="38"/>
      <c r="V376" s="38"/>
      <c r="W376" s="38"/>
      <c r="X376" s="38"/>
      <c r="Y376" s="38"/>
      <c r="Z376" s="38"/>
      <c r="AA376" s="38"/>
      <c r="AB376" s="38"/>
      <c r="AC376" s="38"/>
      <c r="AD376" s="38"/>
      <c r="AE376" s="38"/>
      <c r="AT376" s="17" t="s">
        <v>166</v>
      </c>
      <c r="AU376" s="17" t="s">
        <v>112</v>
      </c>
    </row>
    <row r="377" s="2" customFormat="1" ht="16.5" customHeight="1">
      <c r="A377" s="38"/>
      <c r="B377" s="39"/>
      <c r="C377" s="247" t="s">
        <v>1643</v>
      </c>
      <c r="D377" s="247" t="s">
        <v>434</v>
      </c>
      <c r="E377" s="248" t="s">
        <v>1644</v>
      </c>
      <c r="F377" s="249" t="s">
        <v>1645</v>
      </c>
      <c r="G377" s="250" t="s">
        <v>299</v>
      </c>
      <c r="H377" s="251">
        <v>210</v>
      </c>
      <c r="I377" s="252"/>
      <c r="J377" s="253">
        <f>ROUND(I377*H377,2)</f>
        <v>0</v>
      </c>
      <c r="K377" s="249" t="s">
        <v>164</v>
      </c>
      <c r="L377" s="254"/>
      <c r="M377" s="255" t="s">
        <v>19</v>
      </c>
      <c r="N377" s="256" t="s">
        <v>44</v>
      </c>
      <c r="O377" s="84"/>
      <c r="P377" s="221">
        <f>O377*H377</f>
        <v>0</v>
      </c>
      <c r="Q377" s="221">
        <v>0.0011999999999999999</v>
      </c>
      <c r="R377" s="221">
        <f>Q377*H377</f>
        <v>0.252</v>
      </c>
      <c r="S377" s="221">
        <v>0</v>
      </c>
      <c r="T377" s="222">
        <f>S377*H377</f>
        <v>0</v>
      </c>
      <c r="U377" s="38"/>
      <c r="V377" s="38"/>
      <c r="W377" s="38"/>
      <c r="X377" s="38"/>
      <c r="Y377" s="38"/>
      <c r="Z377" s="38"/>
      <c r="AA377" s="38"/>
      <c r="AB377" s="38"/>
      <c r="AC377" s="38"/>
      <c r="AD377" s="38"/>
      <c r="AE377" s="38"/>
      <c r="AR377" s="223" t="s">
        <v>219</v>
      </c>
      <c r="AT377" s="223" t="s">
        <v>434</v>
      </c>
      <c r="AU377" s="223" t="s">
        <v>112</v>
      </c>
      <c r="AY377" s="17" t="s">
        <v>159</v>
      </c>
      <c r="BE377" s="224">
        <f>IF(N377="základní",J377,0)</f>
        <v>0</v>
      </c>
      <c r="BF377" s="224">
        <f>IF(N377="snížená",J377,0)</f>
        <v>0</v>
      </c>
      <c r="BG377" s="224">
        <f>IF(N377="zákl. přenesená",J377,0)</f>
        <v>0</v>
      </c>
      <c r="BH377" s="224">
        <f>IF(N377="sníž. přenesená",J377,0)</f>
        <v>0</v>
      </c>
      <c r="BI377" s="224">
        <f>IF(N377="nulová",J377,0)</f>
        <v>0</v>
      </c>
      <c r="BJ377" s="17" t="s">
        <v>81</v>
      </c>
      <c r="BK377" s="224">
        <f>ROUND(I377*H377,2)</f>
        <v>0</v>
      </c>
      <c r="BL377" s="17" t="s">
        <v>115</v>
      </c>
      <c r="BM377" s="223" t="s">
        <v>1646</v>
      </c>
    </row>
    <row r="378" s="2" customFormat="1">
      <c r="A378" s="38"/>
      <c r="B378" s="39"/>
      <c r="C378" s="40"/>
      <c r="D378" s="225" t="s">
        <v>166</v>
      </c>
      <c r="E378" s="40"/>
      <c r="F378" s="226" t="s">
        <v>1645</v>
      </c>
      <c r="G378" s="40"/>
      <c r="H378" s="40"/>
      <c r="I378" s="227"/>
      <c r="J378" s="40"/>
      <c r="K378" s="40"/>
      <c r="L378" s="44"/>
      <c r="M378" s="228"/>
      <c r="N378" s="229"/>
      <c r="O378" s="84"/>
      <c r="P378" s="84"/>
      <c r="Q378" s="84"/>
      <c r="R378" s="84"/>
      <c r="S378" s="84"/>
      <c r="T378" s="85"/>
      <c r="U378" s="38"/>
      <c r="V378" s="38"/>
      <c r="W378" s="38"/>
      <c r="X378" s="38"/>
      <c r="Y378" s="38"/>
      <c r="Z378" s="38"/>
      <c r="AA378" s="38"/>
      <c r="AB378" s="38"/>
      <c r="AC378" s="38"/>
      <c r="AD378" s="38"/>
      <c r="AE378" s="38"/>
      <c r="AT378" s="17" t="s">
        <v>166</v>
      </c>
      <c r="AU378" s="17" t="s">
        <v>112</v>
      </c>
    </row>
    <row r="379" s="12" customFormat="1" ht="22.8" customHeight="1">
      <c r="A379" s="12"/>
      <c r="B379" s="196"/>
      <c r="C379" s="197"/>
      <c r="D379" s="198" t="s">
        <v>72</v>
      </c>
      <c r="E379" s="210" t="s">
        <v>225</v>
      </c>
      <c r="F379" s="210" t="s">
        <v>322</v>
      </c>
      <c r="G379" s="197"/>
      <c r="H379" s="197"/>
      <c r="I379" s="200"/>
      <c r="J379" s="211">
        <f>BK379</f>
        <v>0</v>
      </c>
      <c r="K379" s="197"/>
      <c r="L379" s="202"/>
      <c r="M379" s="203"/>
      <c r="N379" s="204"/>
      <c r="O379" s="204"/>
      <c r="P379" s="205">
        <f>SUM(P380:P394)</f>
        <v>0</v>
      </c>
      <c r="Q379" s="204"/>
      <c r="R379" s="205">
        <f>SUM(R380:R394)</f>
        <v>0.001143072</v>
      </c>
      <c r="S379" s="204"/>
      <c r="T379" s="206">
        <f>SUM(T380:T394)</f>
        <v>16.148420000000002</v>
      </c>
      <c r="U379" s="12"/>
      <c r="V379" s="12"/>
      <c r="W379" s="12"/>
      <c r="X379" s="12"/>
      <c r="Y379" s="12"/>
      <c r="Z379" s="12"/>
      <c r="AA379" s="12"/>
      <c r="AB379" s="12"/>
      <c r="AC379" s="12"/>
      <c r="AD379" s="12"/>
      <c r="AE379" s="12"/>
      <c r="AR379" s="207" t="s">
        <v>81</v>
      </c>
      <c r="AT379" s="208" t="s">
        <v>72</v>
      </c>
      <c r="AU379" s="208" t="s">
        <v>81</v>
      </c>
      <c r="AY379" s="207" t="s">
        <v>159</v>
      </c>
      <c r="BK379" s="209">
        <f>SUM(BK380:BK394)</f>
        <v>0</v>
      </c>
    </row>
    <row r="380" s="2" customFormat="1" ht="16.5" customHeight="1">
      <c r="A380" s="38"/>
      <c r="B380" s="39"/>
      <c r="C380" s="212" t="s">
        <v>1647</v>
      </c>
      <c r="D380" s="212" t="s">
        <v>160</v>
      </c>
      <c r="E380" s="213" t="s">
        <v>1648</v>
      </c>
      <c r="F380" s="214" t="s">
        <v>1649</v>
      </c>
      <c r="G380" s="215" t="s">
        <v>338</v>
      </c>
      <c r="H380" s="216">
        <v>90</v>
      </c>
      <c r="I380" s="217"/>
      <c r="J380" s="218">
        <f>ROUND(I380*H380,2)</f>
        <v>0</v>
      </c>
      <c r="K380" s="214" t="s">
        <v>164</v>
      </c>
      <c r="L380" s="44"/>
      <c r="M380" s="219" t="s">
        <v>19</v>
      </c>
      <c r="N380" s="220" t="s">
        <v>44</v>
      </c>
      <c r="O380" s="84"/>
      <c r="P380" s="221">
        <f>O380*H380</f>
        <v>0</v>
      </c>
      <c r="Q380" s="221">
        <v>0</v>
      </c>
      <c r="R380" s="221">
        <f>Q380*H380</f>
        <v>0</v>
      </c>
      <c r="S380" s="221">
        <v>0.16500000000000001</v>
      </c>
      <c r="T380" s="222">
        <f>S380*H380</f>
        <v>14.850000000000001</v>
      </c>
      <c r="U380" s="38"/>
      <c r="V380" s="38"/>
      <c r="W380" s="38"/>
      <c r="X380" s="38"/>
      <c r="Y380" s="38"/>
      <c r="Z380" s="38"/>
      <c r="AA380" s="38"/>
      <c r="AB380" s="38"/>
      <c r="AC380" s="38"/>
      <c r="AD380" s="38"/>
      <c r="AE380" s="38"/>
      <c r="AR380" s="223" t="s">
        <v>115</v>
      </c>
      <c r="AT380" s="223" t="s">
        <v>160</v>
      </c>
      <c r="AU380" s="223" t="s">
        <v>83</v>
      </c>
      <c r="AY380" s="17" t="s">
        <v>159</v>
      </c>
      <c r="BE380" s="224">
        <f>IF(N380="základní",J380,0)</f>
        <v>0</v>
      </c>
      <c r="BF380" s="224">
        <f>IF(N380="snížená",J380,0)</f>
        <v>0</v>
      </c>
      <c r="BG380" s="224">
        <f>IF(N380="zákl. přenesená",J380,0)</f>
        <v>0</v>
      </c>
      <c r="BH380" s="224">
        <f>IF(N380="sníž. přenesená",J380,0)</f>
        <v>0</v>
      </c>
      <c r="BI380" s="224">
        <f>IF(N380="nulová",J380,0)</f>
        <v>0</v>
      </c>
      <c r="BJ380" s="17" t="s">
        <v>81</v>
      </c>
      <c r="BK380" s="224">
        <f>ROUND(I380*H380,2)</f>
        <v>0</v>
      </c>
      <c r="BL380" s="17" t="s">
        <v>115</v>
      </c>
      <c r="BM380" s="223" t="s">
        <v>1650</v>
      </c>
    </row>
    <row r="381" s="2" customFormat="1">
      <c r="A381" s="38"/>
      <c r="B381" s="39"/>
      <c r="C381" s="40"/>
      <c r="D381" s="225" t="s">
        <v>166</v>
      </c>
      <c r="E381" s="40"/>
      <c r="F381" s="226" t="s">
        <v>1651</v>
      </c>
      <c r="G381" s="40"/>
      <c r="H381" s="40"/>
      <c r="I381" s="227"/>
      <c r="J381" s="40"/>
      <c r="K381" s="40"/>
      <c r="L381" s="44"/>
      <c r="M381" s="228"/>
      <c r="N381" s="229"/>
      <c r="O381" s="84"/>
      <c r="P381" s="84"/>
      <c r="Q381" s="84"/>
      <c r="R381" s="84"/>
      <c r="S381" s="84"/>
      <c r="T381" s="85"/>
      <c r="U381" s="38"/>
      <c r="V381" s="38"/>
      <c r="W381" s="38"/>
      <c r="X381" s="38"/>
      <c r="Y381" s="38"/>
      <c r="Z381" s="38"/>
      <c r="AA381" s="38"/>
      <c r="AB381" s="38"/>
      <c r="AC381" s="38"/>
      <c r="AD381" s="38"/>
      <c r="AE381" s="38"/>
      <c r="AT381" s="17" t="s">
        <v>166</v>
      </c>
      <c r="AU381" s="17" t="s">
        <v>83</v>
      </c>
    </row>
    <row r="382" s="2" customFormat="1">
      <c r="A382" s="38"/>
      <c r="B382" s="39"/>
      <c r="C382" s="40"/>
      <c r="D382" s="230" t="s">
        <v>168</v>
      </c>
      <c r="E382" s="40"/>
      <c r="F382" s="231" t="s">
        <v>1652</v>
      </c>
      <c r="G382" s="40"/>
      <c r="H382" s="40"/>
      <c r="I382" s="227"/>
      <c r="J382" s="40"/>
      <c r="K382" s="40"/>
      <c r="L382" s="44"/>
      <c r="M382" s="228"/>
      <c r="N382" s="229"/>
      <c r="O382" s="84"/>
      <c r="P382" s="84"/>
      <c r="Q382" s="84"/>
      <c r="R382" s="84"/>
      <c r="S382" s="84"/>
      <c r="T382" s="85"/>
      <c r="U382" s="38"/>
      <c r="V382" s="38"/>
      <c r="W382" s="38"/>
      <c r="X382" s="38"/>
      <c r="Y382" s="38"/>
      <c r="Z382" s="38"/>
      <c r="AA382" s="38"/>
      <c r="AB382" s="38"/>
      <c r="AC382" s="38"/>
      <c r="AD382" s="38"/>
      <c r="AE382" s="38"/>
      <c r="AT382" s="17" t="s">
        <v>168</v>
      </c>
      <c r="AU382" s="17" t="s">
        <v>83</v>
      </c>
    </row>
    <row r="383" s="2" customFormat="1" ht="16.5" customHeight="1">
      <c r="A383" s="38"/>
      <c r="B383" s="39"/>
      <c r="C383" s="212" t="s">
        <v>1356</v>
      </c>
      <c r="D383" s="212" t="s">
        <v>160</v>
      </c>
      <c r="E383" s="213" t="s">
        <v>1653</v>
      </c>
      <c r="F383" s="214" t="s">
        <v>1654</v>
      </c>
      <c r="G383" s="215" t="s">
        <v>299</v>
      </c>
      <c r="H383" s="216">
        <v>225</v>
      </c>
      <c r="I383" s="217"/>
      <c r="J383" s="218">
        <f>ROUND(I383*H383,2)</f>
        <v>0</v>
      </c>
      <c r="K383" s="214" t="s">
        <v>164</v>
      </c>
      <c r="L383" s="44"/>
      <c r="M383" s="219" t="s">
        <v>19</v>
      </c>
      <c r="N383" s="220" t="s">
        <v>44</v>
      </c>
      <c r="O383" s="84"/>
      <c r="P383" s="221">
        <f>O383*H383</f>
        <v>0</v>
      </c>
      <c r="Q383" s="221">
        <v>0</v>
      </c>
      <c r="R383" s="221">
        <f>Q383*H383</f>
        <v>0</v>
      </c>
      <c r="S383" s="221">
        <v>0.00198</v>
      </c>
      <c r="T383" s="222">
        <f>S383*H383</f>
        <v>0.44550000000000001</v>
      </c>
      <c r="U383" s="38"/>
      <c r="V383" s="38"/>
      <c r="W383" s="38"/>
      <c r="X383" s="38"/>
      <c r="Y383" s="38"/>
      <c r="Z383" s="38"/>
      <c r="AA383" s="38"/>
      <c r="AB383" s="38"/>
      <c r="AC383" s="38"/>
      <c r="AD383" s="38"/>
      <c r="AE383" s="38"/>
      <c r="AR383" s="223" t="s">
        <v>115</v>
      </c>
      <c r="AT383" s="223" t="s">
        <v>160</v>
      </c>
      <c r="AU383" s="223" t="s">
        <v>83</v>
      </c>
      <c r="AY383" s="17" t="s">
        <v>159</v>
      </c>
      <c r="BE383" s="224">
        <f>IF(N383="základní",J383,0)</f>
        <v>0</v>
      </c>
      <c r="BF383" s="224">
        <f>IF(N383="snížená",J383,0)</f>
        <v>0</v>
      </c>
      <c r="BG383" s="224">
        <f>IF(N383="zákl. přenesená",J383,0)</f>
        <v>0</v>
      </c>
      <c r="BH383" s="224">
        <f>IF(N383="sníž. přenesená",J383,0)</f>
        <v>0</v>
      </c>
      <c r="BI383" s="224">
        <f>IF(N383="nulová",J383,0)</f>
        <v>0</v>
      </c>
      <c r="BJ383" s="17" t="s">
        <v>81</v>
      </c>
      <c r="BK383" s="224">
        <f>ROUND(I383*H383,2)</f>
        <v>0</v>
      </c>
      <c r="BL383" s="17" t="s">
        <v>115</v>
      </c>
      <c r="BM383" s="223" t="s">
        <v>1655</v>
      </c>
    </row>
    <row r="384" s="2" customFormat="1">
      <c r="A384" s="38"/>
      <c r="B384" s="39"/>
      <c r="C384" s="40"/>
      <c r="D384" s="225" t="s">
        <v>166</v>
      </c>
      <c r="E384" s="40"/>
      <c r="F384" s="226" t="s">
        <v>1656</v>
      </c>
      <c r="G384" s="40"/>
      <c r="H384" s="40"/>
      <c r="I384" s="227"/>
      <c r="J384" s="40"/>
      <c r="K384" s="40"/>
      <c r="L384" s="44"/>
      <c r="M384" s="228"/>
      <c r="N384" s="229"/>
      <c r="O384" s="84"/>
      <c r="P384" s="84"/>
      <c r="Q384" s="84"/>
      <c r="R384" s="84"/>
      <c r="S384" s="84"/>
      <c r="T384" s="85"/>
      <c r="U384" s="38"/>
      <c r="V384" s="38"/>
      <c r="W384" s="38"/>
      <c r="X384" s="38"/>
      <c r="Y384" s="38"/>
      <c r="Z384" s="38"/>
      <c r="AA384" s="38"/>
      <c r="AB384" s="38"/>
      <c r="AC384" s="38"/>
      <c r="AD384" s="38"/>
      <c r="AE384" s="38"/>
      <c r="AT384" s="17" t="s">
        <v>166</v>
      </c>
      <c r="AU384" s="17" t="s">
        <v>83</v>
      </c>
    </row>
    <row r="385" s="2" customFormat="1">
      <c r="A385" s="38"/>
      <c r="B385" s="39"/>
      <c r="C385" s="40"/>
      <c r="D385" s="230" t="s">
        <v>168</v>
      </c>
      <c r="E385" s="40"/>
      <c r="F385" s="231" t="s">
        <v>1657</v>
      </c>
      <c r="G385" s="40"/>
      <c r="H385" s="40"/>
      <c r="I385" s="227"/>
      <c r="J385" s="40"/>
      <c r="K385" s="40"/>
      <c r="L385" s="44"/>
      <c r="M385" s="228"/>
      <c r="N385" s="229"/>
      <c r="O385" s="84"/>
      <c r="P385" s="84"/>
      <c r="Q385" s="84"/>
      <c r="R385" s="84"/>
      <c r="S385" s="84"/>
      <c r="T385" s="85"/>
      <c r="U385" s="38"/>
      <c r="V385" s="38"/>
      <c r="W385" s="38"/>
      <c r="X385" s="38"/>
      <c r="Y385" s="38"/>
      <c r="Z385" s="38"/>
      <c r="AA385" s="38"/>
      <c r="AB385" s="38"/>
      <c r="AC385" s="38"/>
      <c r="AD385" s="38"/>
      <c r="AE385" s="38"/>
      <c r="AT385" s="17" t="s">
        <v>168</v>
      </c>
      <c r="AU385" s="17" t="s">
        <v>83</v>
      </c>
    </row>
    <row r="386" s="2" customFormat="1" ht="16.5" customHeight="1">
      <c r="A386" s="38"/>
      <c r="B386" s="39"/>
      <c r="C386" s="212" t="s">
        <v>1362</v>
      </c>
      <c r="D386" s="212" t="s">
        <v>160</v>
      </c>
      <c r="E386" s="213" t="s">
        <v>1658</v>
      </c>
      <c r="F386" s="214" t="s">
        <v>1659</v>
      </c>
      <c r="G386" s="215" t="s">
        <v>338</v>
      </c>
      <c r="H386" s="216">
        <v>2</v>
      </c>
      <c r="I386" s="217"/>
      <c r="J386" s="218">
        <f>ROUND(I386*H386,2)</f>
        <v>0</v>
      </c>
      <c r="K386" s="214" t="s">
        <v>164</v>
      </c>
      <c r="L386" s="44"/>
      <c r="M386" s="219" t="s">
        <v>19</v>
      </c>
      <c r="N386" s="220" t="s">
        <v>44</v>
      </c>
      <c r="O386" s="84"/>
      <c r="P386" s="221">
        <f>O386*H386</f>
        <v>0</v>
      </c>
      <c r="Q386" s="221">
        <v>0</v>
      </c>
      <c r="R386" s="221">
        <f>Q386*H386</f>
        <v>0</v>
      </c>
      <c r="S386" s="221">
        <v>0.40000000000000002</v>
      </c>
      <c r="T386" s="222">
        <f>S386*H386</f>
        <v>0.80000000000000004</v>
      </c>
      <c r="U386" s="38"/>
      <c r="V386" s="38"/>
      <c r="W386" s="38"/>
      <c r="X386" s="38"/>
      <c r="Y386" s="38"/>
      <c r="Z386" s="38"/>
      <c r="AA386" s="38"/>
      <c r="AB386" s="38"/>
      <c r="AC386" s="38"/>
      <c r="AD386" s="38"/>
      <c r="AE386" s="38"/>
      <c r="AR386" s="223" t="s">
        <v>115</v>
      </c>
      <c r="AT386" s="223" t="s">
        <v>160</v>
      </c>
      <c r="AU386" s="223" t="s">
        <v>83</v>
      </c>
      <c r="AY386" s="17" t="s">
        <v>159</v>
      </c>
      <c r="BE386" s="224">
        <f>IF(N386="základní",J386,0)</f>
        <v>0</v>
      </c>
      <c r="BF386" s="224">
        <f>IF(N386="snížená",J386,0)</f>
        <v>0</v>
      </c>
      <c r="BG386" s="224">
        <f>IF(N386="zákl. přenesená",J386,0)</f>
        <v>0</v>
      </c>
      <c r="BH386" s="224">
        <f>IF(N386="sníž. přenesená",J386,0)</f>
        <v>0</v>
      </c>
      <c r="BI386" s="224">
        <f>IF(N386="nulová",J386,0)</f>
        <v>0</v>
      </c>
      <c r="BJ386" s="17" t="s">
        <v>81</v>
      </c>
      <c r="BK386" s="224">
        <f>ROUND(I386*H386,2)</f>
        <v>0</v>
      </c>
      <c r="BL386" s="17" t="s">
        <v>115</v>
      </c>
      <c r="BM386" s="223" t="s">
        <v>1660</v>
      </c>
    </row>
    <row r="387" s="2" customFormat="1">
      <c r="A387" s="38"/>
      <c r="B387" s="39"/>
      <c r="C387" s="40"/>
      <c r="D387" s="225" t="s">
        <v>166</v>
      </c>
      <c r="E387" s="40"/>
      <c r="F387" s="226" t="s">
        <v>1661</v>
      </c>
      <c r="G387" s="40"/>
      <c r="H387" s="40"/>
      <c r="I387" s="227"/>
      <c r="J387" s="40"/>
      <c r="K387" s="40"/>
      <c r="L387" s="44"/>
      <c r="M387" s="228"/>
      <c r="N387" s="229"/>
      <c r="O387" s="84"/>
      <c r="P387" s="84"/>
      <c r="Q387" s="84"/>
      <c r="R387" s="84"/>
      <c r="S387" s="84"/>
      <c r="T387" s="85"/>
      <c r="U387" s="38"/>
      <c r="V387" s="38"/>
      <c r="W387" s="38"/>
      <c r="X387" s="38"/>
      <c r="Y387" s="38"/>
      <c r="Z387" s="38"/>
      <c r="AA387" s="38"/>
      <c r="AB387" s="38"/>
      <c r="AC387" s="38"/>
      <c r="AD387" s="38"/>
      <c r="AE387" s="38"/>
      <c r="AT387" s="17" t="s">
        <v>166</v>
      </c>
      <c r="AU387" s="17" t="s">
        <v>83</v>
      </c>
    </row>
    <row r="388" s="2" customFormat="1">
      <c r="A388" s="38"/>
      <c r="B388" s="39"/>
      <c r="C388" s="40"/>
      <c r="D388" s="230" t="s">
        <v>168</v>
      </c>
      <c r="E388" s="40"/>
      <c r="F388" s="231" t="s">
        <v>1662</v>
      </c>
      <c r="G388" s="40"/>
      <c r="H388" s="40"/>
      <c r="I388" s="227"/>
      <c r="J388" s="40"/>
      <c r="K388" s="40"/>
      <c r="L388" s="44"/>
      <c r="M388" s="228"/>
      <c r="N388" s="229"/>
      <c r="O388" s="84"/>
      <c r="P388" s="84"/>
      <c r="Q388" s="84"/>
      <c r="R388" s="84"/>
      <c r="S388" s="84"/>
      <c r="T388" s="85"/>
      <c r="U388" s="38"/>
      <c r="V388" s="38"/>
      <c r="W388" s="38"/>
      <c r="X388" s="38"/>
      <c r="Y388" s="38"/>
      <c r="Z388" s="38"/>
      <c r="AA388" s="38"/>
      <c r="AB388" s="38"/>
      <c r="AC388" s="38"/>
      <c r="AD388" s="38"/>
      <c r="AE388" s="38"/>
      <c r="AT388" s="17" t="s">
        <v>168</v>
      </c>
      <c r="AU388" s="17" t="s">
        <v>83</v>
      </c>
    </row>
    <row r="389" s="2" customFormat="1" ht="16.5" customHeight="1">
      <c r="A389" s="38"/>
      <c r="B389" s="39"/>
      <c r="C389" s="212" t="s">
        <v>1167</v>
      </c>
      <c r="D389" s="212" t="s">
        <v>160</v>
      </c>
      <c r="E389" s="213" t="s">
        <v>1663</v>
      </c>
      <c r="F389" s="214" t="s">
        <v>1664</v>
      </c>
      <c r="G389" s="215" t="s">
        <v>299</v>
      </c>
      <c r="H389" s="216">
        <v>52.920000000000002</v>
      </c>
      <c r="I389" s="217"/>
      <c r="J389" s="218">
        <f>ROUND(I389*H389,2)</f>
        <v>0</v>
      </c>
      <c r="K389" s="214" t="s">
        <v>164</v>
      </c>
      <c r="L389" s="44"/>
      <c r="M389" s="219" t="s">
        <v>19</v>
      </c>
      <c r="N389" s="220" t="s">
        <v>44</v>
      </c>
      <c r="O389" s="84"/>
      <c r="P389" s="221">
        <f>O389*H389</f>
        <v>0</v>
      </c>
      <c r="Q389" s="221">
        <v>2.16E-05</v>
      </c>
      <c r="R389" s="221">
        <f>Q389*H389</f>
        <v>0.001143072</v>
      </c>
      <c r="S389" s="221">
        <v>0.001</v>
      </c>
      <c r="T389" s="222">
        <f>S389*H389</f>
        <v>0.052920000000000002</v>
      </c>
      <c r="U389" s="38"/>
      <c r="V389" s="38"/>
      <c r="W389" s="38"/>
      <c r="X389" s="38"/>
      <c r="Y389" s="38"/>
      <c r="Z389" s="38"/>
      <c r="AA389" s="38"/>
      <c r="AB389" s="38"/>
      <c r="AC389" s="38"/>
      <c r="AD389" s="38"/>
      <c r="AE389" s="38"/>
      <c r="AR389" s="223" t="s">
        <v>115</v>
      </c>
      <c r="AT389" s="223" t="s">
        <v>160</v>
      </c>
      <c r="AU389" s="223" t="s">
        <v>83</v>
      </c>
      <c r="AY389" s="17" t="s">
        <v>159</v>
      </c>
      <c r="BE389" s="224">
        <f>IF(N389="základní",J389,0)</f>
        <v>0</v>
      </c>
      <c r="BF389" s="224">
        <f>IF(N389="snížená",J389,0)</f>
        <v>0</v>
      </c>
      <c r="BG389" s="224">
        <f>IF(N389="zákl. přenesená",J389,0)</f>
        <v>0</v>
      </c>
      <c r="BH389" s="224">
        <f>IF(N389="sníž. přenesená",J389,0)</f>
        <v>0</v>
      </c>
      <c r="BI389" s="224">
        <f>IF(N389="nulová",J389,0)</f>
        <v>0</v>
      </c>
      <c r="BJ389" s="17" t="s">
        <v>81</v>
      </c>
      <c r="BK389" s="224">
        <f>ROUND(I389*H389,2)</f>
        <v>0</v>
      </c>
      <c r="BL389" s="17" t="s">
        <v>115</v>
      </c>
      <c r="BM389" s="223" t="s">
        <v>1665</v>
      </c>
    </row>
    <row r="390" s="2" customFormat="1">
      <c r="A390" s="38"/>
      <c r="B390" s="39"/>
      <c r="C390" s="40"/>
      <c r="D390" s="225" t="s">
        <v>166</v>
      </c>
      <c r="E390" s="40"/>
      <c r="F390" s="226" t="s">
        <v>1666</v>
      </c>
      <c r="G390" s="40"/>
      <c r="H390" s="40"/>
      <c r="I390" s="227"/>
      <c r="J390" s="40"/>
      <c r="K390" s="40"/>
      <c r="L390" s="44"/>
      <c r="M390" s="228"/>
      <c r="N390" s="229"/>
      <c r="O390" s="84"/>
      <c r="P390" s="84"/>
      <c r="Q390" s="84"/>
      <c r="R390" s="84"/>
      <c r="S390" s="84"/>
      <c r="T390" s="85"/>
      <c r="U390" s="38"/>
      <c r="V390" s="38"/>
      <c r="W390" s="38"/>
      <c r="X390" s="38"/>
      <c r="Y390" s="38"/>
      <c r="Z390" s="38"/>
      <c r="AA390" s="38"/>
      <c r="AB390" s="38"/>
      <c r="AC390" s="38"/>
      <c r="AD390" s="38"/>
      <c r="AE390" s="38"/>
      <c r="AT390" s="17" t="s">
        <v>166</v>
      </c>
      <c r="AU390" s="17" t="s">
        <v>83</v>
      </c>
    </row>
    <row r="391" s="2" customFormat="1">
      <c r="A391" s="38"/>
      <c r="B391" s="39"/>
      <c r="C391" s="40"/>
      <c r="D391" s="230" t="s">
        <v>168</v>
      </c>
      <c r="E391" s="40"/>
      <c r="F391" s="231" t="s">
        <v>1667</v>
      </c>
      <c r="G391" s="40"/>
      <c r="H391" s="40"/>
      <c r="I391" s="227"/>
      <c r="J391" s="40"/>
      <c r="K391" s="40"/>
      <c r="L391" s="44"/>
      <c r="M391" s="228"/>
      <c r="N391" s="229"/>
      <c r="O391" s="84"/>
      <c r="P391" s="84"/>
      <c r="Q391" s="84"/>
      <c r="R391" s="84"/>
      <c r="S391" s="84"/>
      <c r="T391" s="85"/>
      <c r="U391" s="38"/>
      <c r="V391" s="38"/>
      <c r="W391" s="38"/>
      <c r="X391" s="38"/>
      <c r="Y391" s="38"/>
      <c r="Z391" s="38"/>
      <c r="AA391" s="38"/>
      <c r="AB391" s="38"/>
      <c r="AC391" s="38"/>
      <c r="AD391" s="38"/>
      <c r="AE391" s="38"/>
      <c r="AT391" s="17" t="s">
        <v>168</v>
      </c>
      <c r="AU391" s="17" t="s">
        <v>83</v>
      </c>
    </row>
    <row r="392" s="13" customFormat="1">
      <c r="A392" s="13"/>
      <c r="B392" s="232"/>
      <c r="C392" s="233"/>
      <c r="D392" s="225" t="s">
        <v>170</v>
      </c>
      <c r="E392" s="234" t="s">
        <v>19</v>
      </c>
      <c r="F392" s="235" t="s">
        <v>1668</v>
      </c>
      <c r="G392" s="233"/>
      <c r="H392" s="236">
        <v>52.920000000000002</v>
      </c>
      <c r="I392" s="237"/>
      <c r="J392" s="233"/>
      <c r="K392" s="233"/>
      <c r="L392" s="238"/>
      <c r="M392" s="239"/>
      <c r="N392" s="240"/>
      <c r="O392" s="240"/>
      <c r="P392" s="240"/>
      <c r="Q392" s="240"/>
      <c r="R392" s="240"/>
      <c r="S392" s="240"/>
      <c r="T392" s="241"/>
      <c r="U392" s="13"/>
      <c r="V392" s="13"/>
      <c r="W392" s="13"/>
      <c r="X392" s="13"/>
      <c r="Y392" s="13"/>
      <c r="Z392" s="13"/>
      <c r="AA392" s="13"/>
      <c r="AB392" s="13"/>
      <c r="AC392" s="13"/>
      <c r="AD392" s="13"/>
      <c r="AE392" s="13"/>
      <c r="AT392" s="242" t="s">
        <v>170</v>
      </c>
      <c r="AU392" s="242" t="s">
        <v>83</v>
      </c>
      <c r="AV392" s="13" t="s">
        <v>83</v>
      </c>
      <c r="AW392" s="13" t="s">
        <v>34</v>
      </c>
      <c r="AX392" s="13" t="s">
        <v>73</v>
      </c>
      <c r="AY392" s="242" t="s">
        <v>159</v>
      </c>
    </row>
    <row r="393" s="2" customFormat="1" ht="16.5" customHeight="1">
      <c r="A393" s="38"/>
      <c r="B393" s="39"/>
      <c r="C393" s="212" t="s">
        <v>1177</v>
      </c>
      <c r="D393" s="212" t="s">
        <v>160</v>
      </c>
      <c r="E393" s="213" t="s">
        <v>654</v>
      </c>
      <c r="F393" s="214" t="s">
        <v>1669</v>
      </c>
      <c r="G393" s="215" t="s">
        <v>338</v>
      </c>
      <c r="H393" s="216">
        <v>28</v>
      </c>
      <c r="I393" s="217"/>
      <c r="J393" s="218">
        <f>ROUND(I393*H393,2)</f>
        <v>0</v>
      </c>
      <c r="K393" s="214" t="s">
        <v>19</v>
      </c>
      <c r="L393" s="44"/>
      <c r="M393" s="219" t="s">
        <v>19</v>
      </c>
      <c r="N393" s="220" t="s">
        <v>44</v>
      </c>
      <c r="O393" s="84"/>
      <c r="P393" s="221">
        <f>O393*H393</f>
        <v>0</v>
      </c>
      <c r="Q393" s="221">
        <v>0</v>
      </c>
      <c r="R393" s="221">
        <f>Q393*H393</f>
        <v>0</v>
      </c>
      <c r="S393" s="221">
        <v>0</v>
      </c>
      <c r="T393" s="222">
        <f>S393*H393</f>
        <v>0</v>
      </c>
      <c r="U393" s="38"/>
      <c r="V393" s="38"/>
      <c r="W393" s="38"/>
      <c r="X393" s="38"/>
      <c r="Y393" s="38"/>
      <c r="Z393" s="38"/>
      <c r="AA393" s="38"/>
      <c r="AB393" s="38"/>
      <c r="AC393" s="38"/>
      <c r="AD393" s="38"/>
      <c r="AE393" s="38"/>
      <c r="AR393" s="223" t="s">
        <v>115</v>
      </c>
      <c r="AT393" s="223" t="s">
        <v>160</v>
      </c>
      <c r="AU393" s="223" t="s">
        <v>83</v>
      </c>
      <c r="AY393" s="17" t="s">
        <v>159</v>
      </c>
      <c r="BE393" s="224">
        <f>IF(N393="základní",J393,0)</f>
        <v>0</v>
      </c>
      <c r="BF393" s="224">
        <f>IF(N393="snížená",J393,0)</f>
        <v>0</v>
      </c>
      <c r="BG393" s="224">
        <f>IF(N393="zákl. přenesená",J393,0)</f>
        <v>0</v>
      </c>
      <c r="BH393" s="224">
        <f>IF(N393="sníž. přenesená",J393,0)</f>
        <v>0</v>
      </c>
      <c r="BI393" s="224">
        <f>IF(N393="nulová",J393,0)</f>
        <v>0</v>
      </c>
      <c r="BJ393" s="17" t="s">
        <v>81</v>
      </c>
      <c r="BK393" s="224">
        <f>ROUND(I393*H393,2)</f>
        <v>0</v>
      </c>
      <c r="BL393" s="17" t="s">
        <v>115</v>
      </c>
      <c r="BM393" s="223" t="s">
        <v>1670</v>
      </c>
    </row>
    <row r="394" s="2" customFormat="1">
      <c r="A394" s="38"/>
      <c r="B394" s="39"/>
      <c r="C394" s="40"/>
      <c r="D394" s="225" t="s">
        <v>166</v>
      </c>
      <c r="E394" s="40"/>
      <c r="F394" s="226" t="s">
        <v>1671</v>
      </c>
      <c r="G394" s="40"/>
      <c r="H394" s="40"/>
      <c r="I394" s="227"/>
      <c r="J394" s="40"/>
      <c r="K394" s="40"/>
      <c r="L394" s="44"/>
      <c r="M394" s="228"/>
      <c r="N394" s="229"/>
      <c r="O394" s="84"/>
      <c r="P394" s="84"/>
      <c r="Q394" s="84"/>
      <c r="R394" s="84"/>
      <c r="S394" s="84"/>
      <c r="T394" s="85"/>
      <c r="U394" s="38"/>
      <c r="V394" s="38"/>
      <c r="W394" s="38"/>
      <c r="X394" s="38"/>
      <c r="Y394" s="38"/>
      <c r="Z394" s="38"/>
      <c r="AA394" s="38"/>
      <c r="AB394" s="38"/>
      <c r="AC394" s="38"/>
      <c r="AD394" s="38"/>
      <c r="AE394" s="38"/>
      <c r="AT394" s="17" t="s">
        <v>166</v>
      </c>
      <c r="AU394" s="17" t="s">
        <v>83</v>
      </c>
    </row>
    <row r="395" s="12" customFormat="1" ht="22.8" customHeight="1">
      <c r="A395" s="12"/>
      <c r="B395" s="196"/>
      <c r="C395" s="197"/>
      <c r="D395" s="198" t="s">
        <v>72</v>
      </c>
      <c r="E395" s="210" t="s">
        <v>1672</v>
      </c>
      <c r="F395" s="210" t="s">
        <v>1673</v>
      </c>
      <c r="G395" s="197"/>
      <c r="H395" s="197"/>
      <c r="I395" s="200"/>
      <c r="J395" s="211">
        <f>BK395</f>
        <v>0</v>
      </c>
      <c r="K395" s="197"/>
      <c r="L395" s="202"/>
      <c r="M395" s="203"/>
      <c r="N395" s="204"/>
      <c r="O395" s="204"/>
      <c r="P395" s="205">
        <f>SUM(P396:P405)</f>
        <v>0</v>
      </c>
      <c r="Q395" s="204"/>
      <c r="R395" s="205">
        <f>SUM(R396:R405)</f>
        <v>0</v>
      </c>
      <c r="S395" s="204"/>
      <c r="T395" s="206">
        <f>SUM(T396:T405)</f>
        <v>0</v>
      </c>
      <c r="U395" s="12"/>
      <c r="V395" s="12"/>
      <c r="W395" s="12"/>
      <c r="X395" s="12"/>
      <c r="Y395" s="12"/>
      <c r="Z395" s="12"/>
      <c r="AA395" s="12"/>
      <c r="AB395" s="12"/>
      <c r="AC395" s="12"/>
      <c r="AD395" s="12"/>
      <c r="AE395" s="12"/>
      <c r="AR395" s="207" t="s">
        <v>81</v>
      </c>
      <c r="AT395" s="208" t="s">
        <v>72</v>
      </c>
      <c r="AU395" s="208" t="s">
        <v>81</v>
      </c>
      <c r="AY395" s="207" t="s">
        <v>159</v>
      </c>
      <c r="BK395" s="209">
        <f>SUM(BK396:BK405)</f>
        <v>0</v>
      </c>
    </row>
    <row r="396" s="2" customFormat="1" ht="16.5" customHeight="1">
      <c r="A396" s="38"/>
      <c r="B396" s="39"/>
      <c r="C396" s="212" t="s">
        <v>1366</v>
      </c>
      <c r="D396" s="212" t="s">
        <v>160</v>
      </c>
      <c r="E396" s="213" t="s">
        <v>1674</v>
      </c>
      <c r="F396" s="214" t="s">
        <v>1675</v>
      </c>
      <c r="G396" s="215" t="s">
        <v>242</v>
      </c>
      <c r="H396" s="216">
        <v>7.7240000000000002</v>
      </c>
      <c r="I396" s="217"/>
      <c r="J396" s="218">
        <f>ROUND(I396*H396,2)</f>
        <v>0</v>
      </c>
      <c r="K396" s="214" t="s">
        <v>164</v>
      </c>
      <c r="L396" s="44"/>
      <c r="M396" s="219" t="s">
        <v>19</v>
      </c>
      <c r="N396" s="220" t="s">
        <v>44</v>
      </c>
      <c r="O396" s="84"/>
      <c r="P396" s="221">
        <f>O396*H396</f>
        <v>0</v>
      </c>
      <c r="Q396" s="221">
        <v>0</v>
      </c>
      <c r="R396" s="221">
        <f>Q396*H396</f>
        <v>0</v>
      </c>
      <c r="S396" s="221">
        <v>0</v>
      </c>
      <c r="T396" s="222">
        <f>S396*H396</f>
        <v>0</v>
      </c>
      <c r="U396" s="38"/>
      <c r="V396" s="38"/>
      <c r="W396" s="38"/>
      <c r="X396" s="38"/>
      <c r="Y396" s="38"/>
      <c r="Z396" s="38"/>
      <c r="AA396" s="38"/>
      <c r="AB396" s="38"/>
      <c r="AC396" s="38"/>
      <c r="AD396" s="38"/>
      <c r="AE396" s="38"/>
      <c r="AR396" s="223" t="s">
        <v>115</v>
      </c>
      <c r="AT396" s="223" t="s">
        <v>160</v>
      </c>
      <c r="AU396" s="223" t="s">
        <v>83</v>
      </c>
      <c r="AY396" s="17" t="s">
        <v>159</v>
      </c>
      <c r="BE396" s="224">
        <f>IF(N396="základní",J396,0)</f>
        <v>0</v>
      </c>
      <c r="BF396" s="224">
        <f>IF(N396="snížená",J396,0)</f>
        <v>0</v>
      </c>
      <c r="BG396" s="224">
        <f>IF(N396="zákl. přenesená",J396,0)</f>
        <v>0</v>
      </c>
      <c r="BH396" s="224">
        <f>IF(N396="sníž. přenesená",J396,0)</f>
        <v>0</v>
      </c>
      <c r="BI396" s="224">
        <f>IF(N396="nulová",J396,0)</f>
        <v>0</v>
      </c>
      <c r="BJ396" s="17" t="s">
        <v>81</v>
      </c>
      <c r="BK396" s="224">
        <f>ROUND(I396*H396,2)</f>
        <v>0</v>
      </c>
      <c r="BL396" s="17" t="s">
        <v>115</v>
      </c>
      <c r="BM396" s="223" t="s">
        <v>1676</v>
      </c>
    </row>
    <row r="397" s="2" customFormat="1">
      <c r="A397" s="38"/>
      <c r="B397" s="39"/>
      <c r="C397" s="40"/>
      <c r="D397" s="225" t="s">
        <v>166</v>
      </c>
      <c r="E397" s="40"/>
      <c r="F397" s="226" t="s">
        <v>1677</v>
      </c>
      <c r="G397" s="40"/>
      <c r="H397" s="40"/>
      <c r="I397" s="227"/>
      <c r="J397" s="40"/>
      <c r="K397" s="40"/>
      <c r="L397" s="44"/>
      <c r="M397" s="228"/>
      <c r="N397" s="229"/>
      <c r="O397" s="84"/>
      <c r="P397" s="84"/>
      <c r="Q397" s="84"/>
      <c r="R397" s="84"/>
      <c r="S397" s="84"/>
      <c r="T397" s="85"/>
      <c r="U397" s="38"/>
      <c r="V397" s="38"/>
      <c r="W397" s="38"/>
      <c r="X397" s="38"/>
      <c r="Y397" s="38"/>
      <c r="Z397" s="38"/>
      <c r="AA397" s="38"/>
      <c r="AB397" s="38"/>
      <c r="AC397" s="38"/>
      <c r="AD397" s="38"/>
      <c r="AE397" s="38"/>
      <c r="AT397" s="17" t="s">
        <v>166</v>
      </c>
      <c r="AU397" s="17" t="s">
        <v>83</v>
      </c>
    </row>
    <row r="398" s="2" customFormat="1">
      <c r="A398" s="38"/>
      <c r="B398" s="39"/>
      <c r="C398" s="40"/>
      <c r="D398" s="230" t="s">
        <v>168</v>
      </c>
      <c r="E398" s="40"/>
      <c r="F398" s="231" t="s">
        <v>1678</v>
      </c>
      <c r="G398" s="40"/>
      <c r="H398" s="40"/>
      <c r="I398" s="227"/>
      <c r="J398" s="40"/>
      <c r="K398" s="40"/>
      <c r="L398" s="44"/>
      <c r="M398" s="228"/>
      <c r="N398" s="229"/>
      <c r="O398" s="84"/>
      <c r="P398" s="84"/>
      <c r="Q398" s="84"/>
      <c r="R398" s="84"/>
      <c r="S398" s="84"/>
      <c r="T398" s="85"/>
      <c r="U398" s="38"/>
      <c r="V398" s="38"/>
      <c r="W398" s="38"/>
      <c r="X398" s="38"/>
      <c r="Y398" s="38"/>
      <c r="Z398" s="38"/>
      <c r="AA398" s="38"/>
      <c r="AB398" s="38"/>
      <c r="AC398" s="38"/>
      <c r="AD398" s="38"/>
      <c r="AE398" s="38"/>
      <c r="AT398" s="17" t="s">
        <v>168</v>
      </c>
      <c r="AU398" s="17" t="s">
        <v>83</v>
      </c>
    </row>
    <row r="399" s="13" customFormat="1">
      <c r="A399" s="13"/>
      <c r="B399" s="232"/>
      <c r="C399" s="233"/>
      <c r="D399" s="225" t="s">
        <v>170</v>
      </c>
      <c r="E399" s="234" t="s">
        <v>19</v>
      </c>
      <c r="F399" s="235" t="s">
        <v>1679</v>
      </c>
      <c r="G399" s="233"/>
      <c r="H399" s="236">
        <v>7.4699999999999998</v>
      </c>
      <c r="I399" s="237"/>
      <c r="J399" s="233"/>
      <c r="K399" s="233"/>
      <c r="L399" s="238"/>
      <c r="M399" s="239"/>
      <c r="N399" s="240"/>
      <c r="O399" s="240"/>
      <c r="P399" s="240"/>
      <c r="Q399" s="240"/>
      <c r="R399" s="240"/>
      <c r="S399" s="240"/>
      <c r="T399" s="241"/>
      <c r="U399" s="13"/>
      <c r="V399" s="13"/>
      <c r="W399" s="13"/>
      <c r="X399" s="13"/>
      <c r="Y399" s="13"/>
      <c r="Z399" s="13"/>
      <c r="AA399" s="13"/>
      <c r="AB399" s="13"/>
      <c r="AC399" s="13"/>
      <c r="AD399" s="13"/>
      <c r="AE399" s="13"/>
      <c r="AT399" s="242" t="s">
        <v>170</v>
      </c>
      <c r="AU399" s="242" t="s">
        <v>83</v>
      </c>
      <c r="AV399" s="13" t="s">
        <v>83</v>
      </c>
      <c r="AW399" s="13" t="s">
        <v>34</v>
      </c>
      <c r="AX399" s="13" t="s">
        <v>73</v>
      </c>
      <c r="AY399" s="242" t="s">
        <v>159</v>
      </c>
    </row>
    <row r="400" s="13" customFormat="1">
      <c r="A400" s="13"/>
      <c r="B400" s="232"/>
      <c r="C400" s="233"/>
      <c r="D400" s="225" t="s">
        <v>170</v>
      </c>
      <c r="E400" s="234" t="s">
        <v>19</v>
      </c>
      <c r="F400" s="235" t="s">
        <v>1680</v>
      </c>
      <c r="G400" s="233"/>
      <c r="H400" s="236">
        <v>0.254</v>
      </c>
      <c r="I400" s="237"/>
      <c r="J400" s="233"/>
      <c r="K400" s="233"/>
      <c r="L400" s="238"/>
      <c r="M400" s="239"/>
      <c r="N400" s="240"/>
      <c r="O400" s="240"/>
      <c r="P400" s="240"/>
      <c r="Q400" s="240"/>
      <c r="R400" s="240"/>
      <c r="S400" s="240"/>
      <c r="T400" s="241"/>
      <c r="U400" s="13"/>
      <c r="V400" s="13"/>
      <c r="W400" s="13"/>
      <c r="X400" s="13"/>
      <c r="Y400" s="13"/>
      <c r="Z400" s="13"/>
      <c r="AA400" s="13"/>
      <c r="AB400" s="13"/>
      <c r="AC400" s="13"/>
      <c r="AD400" s="13"/>
      <c r="AE400" s="13"/>
      <c r="AT400" s="242" t="s">
        <v>170</v>
      </c>
      <c r="AU400" s="242" t="s">
        <v>83</v>
      </c>
      <c r="AV400" s="13" t="s">
        <v>83</v>
      </c>
      <c r="AW400" s="13" t="s">
        <v>34</v>
      </c>
      <c r="AX400" s="13" t="s">
        <v>73</v>
      </c>
      <c r="AY400" s="242" t="s">
        <v>159</v>
      </c>
    </row>
    <row r="401" s="2" customFormat="1" ht="21.75" customHeight="1">
      <c r="A401" s="38"/>
      <c r="B401" s="39"/>
      <c r="C401" s="212" t="s">
        <v>1143</v>
      </c>
      <c r="D401" s="212" t="s">
        <v>160</v>
      </c>
      <c r="E401" s="213" t="s">
        <v>1681</v>
      </c>
      <c r="F401" s="214" t="s">
        <v>1682</v>
      </c>
      <c r="G401" s="215" t="s">
        <v>242</v>
      </c>
      <c r="H401" s="216">
        <v>7.7240000000000002</v>
      </c>
      <c r="I401" s="217"/>
      <c r="J401" s="218">
        <f>ROUND(I401*H401,2)</f>
        <v>0</v>
      </c>
      <c r="K401" s="214" t="s">
        <v>164</v>
      </c>
      <c r="L401" s="44"/>
      <c r="M401" s="219" t="s">
        <v>19</v>
      </c>
      <c r="N401" s="220" t="s">
        <v>44</v>
      </c>
      <c r="O401" s="84"/>
      <c r="P401" s="221">
        <f>O401*H401</f>
        <v>0</v>
      </c>
      <c r="Q401" s="221">
        <v>0</v>
      </c>
      <c r="R401" s="221">
        <f>Q401*H401</f>
        <v>0</v>
      </c>
      <c r="S401" s="221">
        <v>0</v>
      </c>
      <c r="T401" s="222">
        <f>S401*H401</f>
        <v>0</v>
      </c>
      <c r="U401" s="38"/>
      <c r="V401" s="38"/>
      <c r="W401" s="38"/>
      <c r="X401" s="38"/>
      <c r="Y401" s="38"/>
      <c r="Z401" s="38"/>
      <c r="AA401" s="38"/>
      <c r="AB401" s="38"/>
      <c r="AC401" s="38"/>
      <c r="AD401" s="38"/>
      <c r="AE401" s="38"/>
      <c r="AR401" s="223" t="s">
        <v>115</v>
      </c>
      <c r="AT401" s="223" t="s">
        <v>160</v>
      </c>
      <c r="AU401" s="223" t="s">
        <v>83</v>
      </c>
      <c r="AY401" s="17" t="s">
        <v>159</v>
      </c>
      <c r="BE401" s="224">
        <f>IF(N401="základní",J401,0)</f>
        <v>0</v>
      </c>
      <c r="BF401" s="224">
        <f>IF(N401="snížená",J401,0)</f>
        <v>0</v>
      </c>
      <c r="BG401" s="224">
        <f>IF(N401="zákl. přenesená",J401,0)</f>
        <v>0</v>
      </c>
      <c r="BH401" s="224">
        <f>IF(N401="sníž. přenesená",J401,0)</f>
        <v>0</v>
      </c>
      <c r="BI401" s="224">
        <f>IF(N401="nulová",J401,0)</f>
        <v>0</v>
      </c>
      <c r="BJ401" s="17" t="s">
        <v>81</v>
      </c>
      <c r="BK401" s="224">
        <f>ROUND(I401*H401,2)</f>
        <v>0</v>
      </c>
      <c r="BL401" s="17" t="s">
        <v>115</v>
      </c>
      <c r="BM401" s="223" t="s">
        <v>1683</v>
      </c>
    </row>
    <row r="402" s="2" customFormat="1">
      <c r="A402" s="38"/>
      <c r="B402" s="39"/>
      <c r="C402" s="40"/>
      <c r="D402" s="225" t="s">
        <v>166</v>
      </c>
      <c r="E402" s="40"/>
      <c r="F402" s="226" t="s">
        <v>1684</v>
      </c>
      <c r="G402" s="40"/>
      <c r="H402" s="40"/>
      <c r="I402" s="227"/>
      <c r="J402" s="40"/>
      <c r="K402" s="40"/>
      <c r="L402" s="44"/>
      <c r="M402" s="228"/>
      <c r="N402" s="229"/>
      <c r="O402" s="84"/>
      <c r="P402" s="84"/>
      <c r="Q402" s="84"/>
      <c r="R402" s="84"/>
      <c r="S402" s="84"/>
      <c r="T402" s="85"/>
      <c r="U402" s="38"/>
      <c r="V402" s="38"/>
      <c r="W402" s="38"/>
      <c r="X402" s="38"/>
      <c r="Y402" s="38"/>
      <c r="Z402" s="38"/>
      <c r="AA402" s="38"/>
      <c r="AB402" s="38"/>
      <c r="AC402" s="38"/>
      <c r="AD402" s="38"/>
      <c r="AE402" s="38"/>
      <c r="AT402" s="17" t="s">
        <v>166</v>
      </c>
      <c r="AU402" s="17" t="s">
        <v>83</v>
      </c>
    </row>
    <row r="403" s="2" customFormat="1">
      <c r="A403" s="38"/>
      <c r="B403" s="39"/>
      <c r="C403" s="40"/>
      <c r="D403" s="230" t="s">
        <v>168</v>
      </c>
      <c r="E403" s="40"/>
      <c r="F403" s="231" t="s">
        <v>1685</v>
      </c>
      <c r="G403" s="40"/>
      <c r="H403" s="40"/>
      <c r="I403" s="227"/>
      <c r="J403" s="40"/>
      <c r="K403" s="40"/>
      <c r="L403" s="44"/>
      <c r="M403" s="228"/>
      <c r="N403" s="229"/>
      <c r="O403" s="84"/>
      <c r="P403" s="84"/>
      <c r="Q403" s="84"/>
      <c r="R403" s="84"/>
      <c r="S403" s="84"/>
      <c r="T403" s="85"/>
      <c r="U403" s="38"/>
      <c r="V403" s="38"/>
      <c r="W403" s="38"/>
      <c r="X403" s="38"/>
      <c r="Y403" s="38"/>
      <c r="Z403" s="38"/>
      <c r="AA403" s="38"/>
      <c r="AB403" s="38"/>
      <c r="AC403" s="38"/>
      <c r="AD403" s="38"/>
      <c r="AE403" s="38"/>
      <c r="AT403" s="17" t="s">
        <v>168</v>
      </c>
      <c r="AU403" s="17" t="s">
        <v>83</v>
      </c>
    </row>
    <row r="404" s="13" customFormat="1">
      <c r="A404" s="13"/>
      <c r="B404" s="232"/>
      <c r="C404" s="233"/>
      <c r="D404" s="225" t="s">
        <v>170</v>
      </c>
      <c r="E404" s="234" t="s">
        <v>19</v>
      </c>
      <c r="F404" s="235" t="s">
        <v>1679</v>
      </c>
      <c r="G404" s="233"/>
      <c r="H404" s="236">
        <v>7.4699999999999998</v>
      </c>
      <c r="I404" s="237"/>
      <c r="J404" s="233"/>
      <c r="K404" s="233"/>
      <c r="L404" s="238"/>
      <c r="M404" s="239"/>
      <c r="N404" s="240"/>
      <c r="O404" s="240"/>
      <c r="P404" s="240"/>
      <c r="Q404" s="240"/>
      <c r="R404" s="240"/>
      <c r="S404" s="240"/>
      <c r="T404" s="241"/>
      <c r="U404" s="13"/>
      <c r="V404" s="13"/>
      <c r="W404" s="13"/>
      <c r="X404" s="13"/>
      <c r="Y404" s="13"/>
      <c r="Z404" s="13"/>
      <c r="AA404" s="13"/>
      <c r="AB404" s="13"/>
      <c r="AC404" s="13"/>
      <c r="AD404" s="13"/>
      <c r="AE404" s="13"/>
      <c r="AT404" s="242" t="s">
        <v>170</v>
      </c>
      <c r="AU404" s="242" t="s">
        <v>83</v>
      </c>
      <c r="AV404" s="13" t="s">
        <v>83</v>
      </c>
      <c r="AW404" s="13" t="s">
        <v>34</v>
      </c>
      <c r="AX404" s="13" t="s">
        <v>73</v>
      </c>
      <c r="AY404" s="242" t="s">
        <v>159</v>
      </c>
    </row>
    <row r="405" s="13" customFormat="1">
      <c r="A405" s="13"/>
      <c r="B405" s="232"/>
      <c r="C405" s="233"/>
      <c r="D405" s="225" t="s">
        <v>170</v>
      </c>
      <c r="E405" s="234" t="s">
        <v>19</v>
      </c>
      <c r="F405" s="235" t="s">
        <v>1680</v>
      </c>
      <c r="G405" s="233"/>
      <c r="H405" s="236">
        <v>0.254</v>
      </c>
      <c r="I405" s="237"/>
      <c r="J405" s="233"/>
      <c r="K405" s="233"/>
      <c r="L405" s="238"/>
      <c r="M405" s="239"/>
      <c r="N405" s="240"/>
      <c r="O405" s="240"/>
      <c r="P405" s="240"/>
      <c r="Q405" s="240"/>
      <c r="R405" s="240"/>
      <c r="S405" s="240"/>
      <c r="T405" s="241"/>
      <c r="U405" s="13"/>
      <c r="V405" s="13"/>
      <c r="W405" s="13"/>
      <c r="X405" s="13"/>
      <c r="Y405" s="13"/>
      <c r="Z405" s="13"/>
      <c r="AA405" s="13"/>
      <c r="AB405" s="13"/>
      <c r="AC405" s="13"/>
      <c r="AD405" s="13"/>
      <c r="AE405" s="13"/>
      <c r="AT405" s="242" t="s">
        <v>170</v>
      </c>
      <c r="AU405" s="242" t="s">
        <v>83</v>
      </c>
      <c r="AV405" s="13" t="s">
        <v>83</v>
      </c>
      <c r="AW405" s="13" t="s">
        <v>34</v>
      </c>
      <c r="AX405" s="13" t="s">
        <v>73</v>
      </c>
      <c r="AY405" s="242" t="s">
        <v>159</v>
      </c>
    </row>
    <row r="406" s="12" customFormat="1" ht="22.8" customHeight="1">
      <c r="A406" s="12"/>
      <c r="B406" s="196"/>
      <c r="C406" s="197"/>
      <c r="D406" s="198" t="s">
        <v>72</v>
      </c>
      <c r="E406" s="210" t="s">
        <v>346</v>
      </c>
      <c r="F406" s="210" t="s">
        <v>347</v>
      </c>
      <c r="G406" s="197"/>
      <c r="H406" s="197"/>
      <c r="I406" s="200"/>
      <c r="J406" s="211">
        <f>BK406</f>
        <v>0</v>
      </c>
      <c r="K406" s="197"/>
      <c r="L406" s="202"/>
      <c r="M406" s="203"/>
      <c r="N406" s="204"/>
      <c r="O406" s="204"/>
      <c r="P406" s="205">
        <f>SUM(P407:P409)</f>
        <v>0</v>
      </c>
      <c r="Q406" s="204"/>
      <c r="R406" s="205">
        <f>SUM(R407:R409)</f>
        <v>0</v>
      </c>
      <c r="S406" s="204"/>
      <c r="T406" s="206">
        <f>SUM(T407:T409)</f>
        <v>0</v>
      </c>
      <c r="U406" s="12"/>
      <c r="V406" s="12"/>
      <c r="W406" s="12"/>
      <c r="X406" s="12"/>
      <c r="Y406" s="12"/>
      <c r="Z406" s="12"/>
      <c r="AA406" s="12"/>
      <c r="AB406" s="12"/>
      <c r="AC406" s="12"/>
      <c r="AD406" s="12"/>
      <c r="AE406" s="12"/>
      <c r="AR406" s="207" t="s">
        <v>81</v>
      </c>
      <c r="AT406" s="208" t="s">
        <v>72</v>
      </c>
      <c r="AU406" s="208" t="s">
        <v>81</v>
      </c>
      <c r="AY406" s="207" t="s">
        <v>159</v>
      </c>
      <c r="BK406" s="209">
        <f>SUM(BK407:BK409)</f>
        <v>0</v>
      </c>
    </row>
    <row r="407" s="2" customFormat="1" ht="21.75" customHeight="1">
      <c r="A407" s="38"/>
      <c r="B407" s="39"/>
      <c r="C407" s="212" t="s">
        <v>1378</v>
      </c>
      <c r="D407" s="212" t="s">
        <v>160</v>
      </c>
      <c r="E407" s="213" t="s">
        <v>918</v>
      </c>
      <c r="F407" s="214" t="s">
        <v>919</v>
      </c>
      <c r="G407" s="215" t="s">
        <v>242</v>
      </c>
      <c r="H407" s="216">
        <v>148.75700000000001</v>
      </c>
      <c r="I407" s="217"/>
      <c r="J407" s="218">
        <f>ROUND(I407*H407,2)</f>
        <v>0</v>
      </c>
      <c r="K407" s="214" t="s">
        <v>164</v>
      </c>
      <c r="L407" s="44"/>
      <c r="M407" s="219" t="s">
        <v>19</v>
      </c>
      <c r="N407" s="220" t="s">
        <v>44</v>
      </c>
      <c r="O407" s="84"/>
      <c r="P407" s="221">
        <f>O407*H407</f>
        <v>0</v>
      </c>
      <c r="Q407" s="221">
        <v>0</v>
      </c>
      <c r="R407" s="221">
        <f>Q407*H407</f>
        <v>0</v>
      </c>
      <c r="S407" s="221">
        <v>0</v>
      </c>
      <c r="T407" s="222">
        <f>S407*H407</f>
        <v>0</v>
      </c>
      <c r="U407" s="38"/>
      <c r="V407" s="38"/>
      <c r="W407" s="38"/>
      <c r="X407" s="38"/>
      <c r="Y407" s="38"/>
      <c r="Z407" s="38"/>
      <c r="AA407" s="38"/>
      <c r="AB407" s="38"/>
      <c r="AC407" s="38"/>
      <c r="AD407" s="38"/>
      <c r="AE407" s="38"/>
      <c r="AR407" s="223" t="s">
        <v>115</v>
      </c>
      <c r="AT407" s="223" t="s">
        <v>160</v>
      </c>
      <c r="AU407" s="223" t="s">
        <v>83</v>
      </c>
      <c r="AY407" s="17" t="s">
        <v>159</v>
      </c>
      <c r="BE407" s="224">
        <f>IF(N407="základní",J407,0)</f>
        <v>0</v>
      </c>
      <c r="BF407" s="224">
        <f>IF(N407="snížená",J407,0)</f>
        <v>0</v>
      </c>
      <c r="BG407" s="224">
        <f>IF(N407="zákl. přenesená",J407,0)</f>
        <v>0</v>
      </c>
      <c r="BH407" s="224">
        <f>IF(N407="sníž. přenesená",J407,0)</f>
        <v>0</v>
      </c>
      <c r="BI407" s="224">
        <f>IF(N407="nulová",J407,0)</f>
        <v>0</v>
      </c>
      <c r="BJ407" s="17" t="s">
        <v>81</v>
      </c>
      <c r="BK407" s="224">
        <f>ROUND(I407*H407,2)</f>
        <v>0</v>
      </c>
      <c r="BL407" s="17" t="s">
        <v>115</v>
      </c>
      <c r="BM407" s="223" t="s">
        <v>1686</v>
      </c>
    </row>
    <row r="408" s="2" customFormat="1">
      <c r="A408" s="38"/>
      <c r="B408" s="39"/>
      <c r="C408" s="40"/>
      <c r="D408" s="225" t="s">
        <v>166</v>
      </c>
      <c r="E408" s="40"/>
      <c r="F408" s="226" t="s">
        <v>921</v>
      </c>
      <c r="G408" s="40"/>
      <c r="H408" s="40"/>
      <c r="I408" s="227"/>
      <c r="J408" s="40"/>
      <c r="K408" s="40"/>
      <c r="L408" s="44"/>
      <c r="M408" s="228"/>
      <c r="N408" s="229"/>
      <c r="O408" s="84"/>
      <c r="P408" s="84"/>
      <c r="Q408" s="84"/>
      <c r="R408" s="84"/>
      <c r="S408" s="84"/>
      <c r="T408" s="85"/>
      <c r="U408" s="38"/>
      <c r="V408" s="38"/>
      <c r="W408" s="38"/>
      <c r="X408" s="38"/>
      <c r="Y408" s="38"/>
      <c r="Z408" s="38"/>
      <c r="AA408" s="38"/>
      <c r="AB408" s="38"/>
      <c r="AC408" s="38"/>
      <c r="AD408" s="38"/>
      <c r="AE408" s="38"/>
      <c r="AT408" s="17" t="s">
        <v>166</v>
      </c>
      <c r="AU408" s="17" t="s">
        <v>83</v>
      </c>
    </row>
    <row r="409" s="2" customFormat="1">
      <c r="A409" s="38"/>
      <c r="B409" s="39"/>
      <c r="C409" s="40"/>
      <c r="D409" s="230" t="s">
        <v>168</v>
      </c>
      <c r="E409" s="40"/>
      <c r="F409" s="231" t="s">
        <v>922</v>
      </c>
      <c r="G409" s="40"/>
      <c r="H409" s="40"/>
      <c r="I409" s="227"/>
      <c r="J409" s="40"/>
      <c r="K409" s="40"/>
      <c r="L409" s="44"/>
      <c r="M409" s="228"/>
      <c r="N409" s="229"/>
      <c r="O409" s="84"/>
      <c r="P409" s="84"/>
      <c r="Q409" s="84"/>
      <c r="R409" s="84"/>
      <c r="S409" s="84"/>
      <c r="T409" s="85"/>
      <c r="U409" s="38"/>
      <c r="V409" s="38"/>
      <c r="W409" s="38"/>
      <c r="X409" s="38"/>
      <c r="Y409" s="38"/>
      <c r="Z409" s="38"/>
      <c r="AA409" s="38"/>
      <c r="AB409" s="38"/>
      <c r="AC409" s="38"/>
      <c r="AD409" s="38"/>
      <c r="AE409" s="38"/>
      <c r="AT409" s="17" t="s">
        <v>168</v>
      </c>
      <c r="AU409" s="17" t="s">
        <v>83</v>
      </c>
    </row>
    <row r="410" s="12" customFormat="1" ht="25.92" customHeight="1">
      <c r="A410" s="12"/>
      <c r="B410" s="196"/>
      <c r="C410" s="197"/>
      <c r="D410" s="198" t="s">
        <v>72</v>
      </c>
      <c r="E410" s="199" t="s">
        <v>434</v>
      </c>
      <c r="F410" s="199" t="s">
        <v>435</v>
      </c>
      <c r="G410" s="197"/>
      <c r="H410" s="197"/>
      <c r="I410" s="200"/>
      <c r="J410" s="201">
        <f>BK410</f>
        <v>0</v>
      </c>
      <c r="K410" s="197"/>
      <c r="L410" s="202"/>
      <c r="M410" s="203"/>
      <c r="N410" s="204"/>
      <c r="O410" s="204"/>
      <c r="P410" s="205">
        <f>P411</f>
        <v>0</v>
      </c>
      <c r="Q410" s="204"/>
      <c r="R410" s="205">
        <f>R411</f>
        <v>0</v>
      </c>
      <c r="S410" s="204"/>
      <c r="T410" s="206">
        <f>T411</f>
        <v>0</v>
      </c>
      <c r="U410" s="12"/>
      <c r="V410" s="12"/>
      <c r="W410" s="12"/>
      <c r="X410" s="12"/>
      <c r="Y410" s="12"/>
      <c r="Z410" s="12"/>
      <c r="AA410" s="12"/>
      <c r="AB410" s="12"/>
      <c r="AC410" s="12"/>
      <c r="AD410" s="12"/>
      <c r="AE410" s="12"/>
      <c r="AR410" s="207" t="s">
        <v>112</v>
      </c>
      <c r="AT410" s="208" t="s">
        <v>72</v>
      </c>
      <c r="AU410" s="208" t="s">
        <v>73</v>
      </c>
      <c r="AY410" s="207" t="s">
        <v>159</v>
      </c>
      <c r="BK410" s="209">
        <f>BK411</f>
        <v>0</v>
      </c>
    </row>
    <row r="411" s="12" customFormat="1" ht="22.8" customHeight="1">
      <c r="A411" s="12"/>
      <c r="B411" s="196"/>
      <c r="C411" s="197"/>
      <c r="D411" s="198" t="s">
        <v>72</v>
      </c>
      <c r="E411" s="210" t="s">
        <v>1687</v>
      </c>
      <c r="F411" s="210" t="s">
        <v>1688</v>
      </c>
      <c r="G411" s="197"/>
      <c r="H411" s="197"/>
      <c r="I411" s="200"/>
      <c r="J411" s="211">
        <f>BK411</f>
        <v>0</v>
      </c>
      <c r="K411" s="197"/>
      <c r="L411" s="202"/>
      <c r="M411" s="203"/>
      <c r="N411" s="204"/>
      <c r="O411" s="204"/>
      <c r="P411" s="205">
        <f>SUM(P412:P421)</f>
        <v>0</v>
      </c>
      <c r="Q411" s="204"/>
      <c r="R411" s="205">
        <f>SUM(R412:R421)</f>
        <v>0</v>
      </c>
      <c r="S411" s="204"/>
      <c r="T411" s="206">
        <f>SUM(T412:T421)</f>
        <v>0</v>
      </c>
      <c r="U411" s="12"/>
      <c r="V411" s="12"/>
      <c r="W411" s="12"/>
      <c r="X411" s="12"/>
      <c r="Y411" s="12"/>
      <c r="Z411" s="12"/>
      <c r="AA411" s="12"/>
      <c r="AB411" s="12"/>
      <c r="AC411" s="12"/>
      <c r="AD411" s="12"/>
      <c r="AE411" s="12"/>
      <c r="AR411" s="207" t="s">
        <v>112</v>
      </c>
      <c r="AT411" s="208" t="s">
        <v>72</v>
      </c>
      <c r="AU411" s="208" t="s">
        <v>81</v>
      </c>
      <c r="AY411" s="207" t="s">
        <v>159</v>
      </c>
      <c r="BK411" s="209">
        <f>SUM(BK412:BK421)</f>
        <v>0</v>
      </c>
    </row>
    <row r="412" s="2" customFormat="1" ht="16.5" customHeight="1">
      <c r="A412" s="38"/>
      <c r="B412" s="39"/>
      <c r="C412" s="212" t="s">
        <v>1368</v>
      </c>
      <c r="D412" s="212" t="s">
        <v>160</v>
      </c>
      <c r="E412" s="213" t="s">
        <v>1689</v>
      </c>
      <c r="F412" s="214" t="s">
        <v>1690</v>
      </c>
      <c r="G412" s="215" t="s">
        <v>338</v>
      </c>
      <c r="H412" s="216">
        <v>1</v>
      </c>
      <c r="I412" s="217"/>
      <c r="J412" s="218">
        <f>ROUND(I412*H412,2)</f>
        <v>0</v>
      </c>
      <c r="K412" s="214" t="s">
        <v>164</v>
      </c>
      <c r="L412" s="44"/>
      <c r="M412" s="219" t="s">
        <v>19</v>
      </c>
      <c r="N412" s="220" t="s">
        <v>44</v>
      </c>
      <c r="O412" s="84"/>
      <c r="P412" s="221">
        <f>O412*H412</f>
        <v>0</v>
      </c>
      <c r="Q412" s="221">
        <v>0</v>
      </c>
      <c r="R412" s="221">
        <f>Q412*H412</f>
        <v>0</v>
      </c>
      <c r="S412" s="221">
        <v>0</v>
      </c>
      <c r="T412" s="222">
        <f>S412*H412</f>
        <v>0</v>
      </c>
      <c r="U412" s="38"/>
      <c r="V412" s="38"/>
      <c r="W412" s="38"/>
      <c r="X412" s="38"/>
      <c r="Y412" s="38"/>
      <c r="Z412" s="38"/>
      <c r="AA412" s="38"/>
      <c r="AB412" s="38"/>
      <c r="AC412" s="38"/>
      <c r="AD412" s="38"/>
      <c r="AE412" s="38"/>
      <c r="AR412" s="223" t="s">
        <v>1336</v>
      </c>
      <c r="AT412" s="223" t="s">
        <v>160</v>
      </c>
      <c r="AU412" s="223" t="s">
        <v>83</v>
      </c>
      <c r="AY412" s="17" t="s">
        <v>159</v>
      </c>
      <c r="BE412" s="224">
        <f>IF(N412="základní",J412,0)</f>
        <v>0</v>
      </c>
      <c r="BF412" s="224">
        <f>IF(N412="snížená",J412,0)</f>
        <v>0</v>
      </c>
      <c r="BG412" s="224">
        <f>IF(N412="zákl. přenesená",J412,0)</f>
        <v>0</v>
      </c>
      <c r="BH412" s="224">
        <f>IF(N412="sníž. přenesená",J412,0)</f>
        <v>0</v>
      </c>
      <c r="BI412" s="224">
        <f>IF(N412="nulová",J412,0)</f>
        <v>0</v>
      </c>
      <c r="BJ412" s="17" t="s">
        <v>81</v>
      </c>
      <c r="BK412" s="224">
        <f>ROUND(I412*H412,2)</f>
        <v>0</v>
      </c>
      <c r="BL412" s="17" t="s">
        <v>1336</v>
      </c>
      <c r="BM412" s="223" t="s">
        <v>1691</v>
      </c>
    </row>
    <row r="413" s="2" customFormat="1">
      <c r="A413" s="38"/>
      <c r="B413" s="39"/>
      <c r="C413" s="40"/>
      <c r="D413" s="225" t="s">
        <v>166</v>
      </c>
      <c r="E413" s="40"/>
      <c r="F413" s="226" t="s">
        <v>1690</v>
      </c>
      <c r="G413" s="40"/>
      <c r="H413" s="40"/>
      <c r="I413" s="227"/>
      <c r="J413" s="40"/>
      <c r="K413" s="40"/>
      <c r="L413" s="44"/>
      <c r="M413" s="228"/>
      <c r="N413" s="229"/>
      <c r="O413" s="84"/>
      <c r="P413" s="84"/>
      <c r="Q413" s="84"/>
      <c r="R413" s="84"/>
      <c r="S413" s="84"/>
      <c r="T413" s="85"/>
      <c r="U413" s="38"/>
      <c r="V413" s="38"/>
      <c r="W413" s="38"/>
      <c r="X413" s="38"/>
      <c r="Y413" s="38"/>
      <c r="Z413" s="38"/>
      <c r="AA413" s="38"/>
      <c r="AB413" s="38"/>
      <c r="AC413" s="38"/>
      <c r="AD413" s="38"/>
      <c r="AE413" s="38"/>
      <c r="AT413" s="17" t="s">
        <v>166</v>
      </c>
      <c r="AU413" s="17" t="s">
        <v>83</v>
      </c>
    </row>
    <row r="414" s="2" customFormat="1">
      <c r="A414" s="38"/>
      <c r="B414" s="39"/>
      <c r="C414" s="40"/>
      <c r="D414" s="230" t="s">
        <v>168</v>
      </c>
      <c r="E414" s="40"/>
      <c r="F414" s="231" t="s">
        <v>1692</v>
      </c>
      <c r="G414" s="40"/>
      <c r="H414" s="40"/>
      <c r="I414" s="227"/>
      <c r="J414" s="40"/>
      <c r="K414" s="40"/>
      <c r="L414" s="44"/>
      <c r="M414" s="228"/>
      <c r="N414" s="229"/>
      <c r="O414" s="84"/>
      <c r="P414" s="84"/>
      <c r="Q414" s="84"/>
      <c r="R414" s="84"/>
      <c r="S414" s="84"/>
      <c r="T414" s="85"/>
      <c r="U414" s="38"/>
      <c r="V414" s="38"/>
      <c r="W414" s="38"/>
      <c r="X414" s="38"/>
      <c r="Y414" s="38"/>
      <c r="Z414" s="38"/>
      <c r="AA414" s="38"/>
      <c r="AB414" s="38"/>
      <c r="AC414" s="38"/>
      <c r="AD414" s="38"/>
      <c r="AE414" s="38"/>
      <c r="AT414" s="17" t="s">
        <v>168</v>
      </c>
      <c r="AU414" s="17" t="s">
        <v>83</v>
      </c>
    </row>
    <row r="415" s="2" customFormat="1" ht="16.5" customHeight="1">
      <c r="A415" s="38"/>
      <c r="B415" s="39"/>
      <c r="C415" s="247" t="s">
        <v>1125</v>
      </c>
      <c r="D415" s="247" t="s">
        <v>434</v>
      </c>
      <c r="E415" s="248" t="s">
        <v>1693</v>
      </c>
      <c r="F415" s="249" t="s">
        <v>1694</v>
      </c>
      <c r="G415" s="250" t="s">
        <v>338</v>
      </c>
      <c r="H415" s="251">
        <v>1</v>
      </c>
      <c r="I415" s="252"/>
      <c r="J415" s="253">
        <f>ROUND(I415*H415,2)</f>
        <v>0</v>
      </c>
      <c r="K415" s="249" t="s">
        <v>19</v>
      </c>
      <c r="L415" s="254"/>
      <c r="M415" s="255" t="s">
        <v>19</v>
      </c>
      <c r="N415" s="256" t="s">
        <v>44</v>
      </c>
      <c r="O415" s="84"/>
      <c r="P415" s="221">
        <f>O415*H415</f>
        <v>0</v>
      </c>
      <c r="Q415" s="221">
        <v>0</v>
      </c>
      <c r="R415" s="221">
        <f>Q415*H415</f>
        <v>0</v>
      </c>
      <c r="S415" s="221">
        <v>0</v>
      </c>
      <c r="T415" s="222">
        <f>S415*H415</f>
        <v>0</v>
      </c>
      <c r="U415" s="38"/>
      <c r="V415" s="38"/>
      <c r="W415" s="38"/>
      <c r="X415" s="38"/>
      <c r="Y415" s="38"/>
      <c r="Z415" s="38"/>
      <c r="AA415" s="38"/>
      <c r="AB415" s="38"/>
      <c r="AC415" s="38"/>
      <c r="AD415" s="38"/>
      <c r="AE415" s="38"/>
      <c r="AR415" s="223" t="s">
        <v>1695</v>
      </c>
      <c r="AT415" s="223" t="s">
        <v>434</v>
      </c>
      <c r="AU415" s="223" t="s">
        <v>83</v>
      </c>
      <c r="AY415" s="17" t="s">
        <v>159</v>
      </c>
      <c r="BE415" s="224">
        <f>IF(N415="základní",J415,0)</f>
        <v>0</v>
      </c>
      <c r="BF415" s="224">
        <f>IF(N415="snížená",J415,0)</f>
        <v>0</v>
      </c>
      <c r="BG415" s="224">
        <f>IF(N415="zákl. přenesená",J415,0)</f>
        <v>0</v>
      </c>
      <c r="BH415" s="224">
        <f>IF(N415="sníž. přenesená",J415,0)</f>
        <v>0</v>
      </c>
      <c r="BI415" s="224">
        <f>IF(N415="nulová",J415,0)</f>
        <v>0</v>
      </c>
      <c r="BJ415" s="17" t="s">
        <v>81</v>
      </c>
      <c r="BK415" s="224">
        <f>ROUND(I415*H415,2)</f>
        <v>0</v>
      </c>
      <c r="BL415" s="17" t="s">
        <v>1336</v>
      </c>
      <c r="BM415" s="223" t="s">
        <v>1696</v>
      </c>
    </row>
    <row r="416" s="2" customFormat="1">
      <c r="A416" s="38"/>
      <c r="B416" s="39"/>
      <c r="C416" s="40"/>
      <c r="D416" s="225" t="s">
        <v>166</v>
      </c>
      <c r="E416" s="40"/>
      <c r="F416" s="226" t="s">
        <v>1697</v>
      </c>
      <c r="G416" s="40"/>
      <c r="H416" s="40"/>
      <c r="I416" s="227"/>
      <c r="J416" s="40"/>
      <c r="K416" s="40"/>
      <c r="L416" s="44"/>
      <c r="M416" s="228"/>
      <c r="N416" s="229"/>
      <c r="O416" s="84"/>
      <c r="P416" s="84"/>
      <c r="Q416" s="84"/>
      <c r="R416" s="84"/>
      <c r="S416" s="84"/>
      <c r="T416" s="85"/>
      <c r="U416" s="38"/>
      <c r="V416" s="38"/>
      <c r="W416" s="38"/>
      <c r="X416" s="38"/>
      <c r="Y416" s="38"/>
      <c r="Z416" s="38"/>
      <c r="AA416" s="38"/>
      <c r="AB416" s="38"/>
      <c r="AC416" s="38"/>
      <c r="AD416" s="38"/>
      <c r="AE416" s="38"/>
      <c r="AT416" s="17" t="s">
        <v>166</v>
      </c>
      <c r="AU416" s="17" t="s">
        <v>83</v>
      </c>
    </row>
    <row r="417" s="2" customFormat="1" ht="16.5" customHeight="1">
      <c r="A417" s="38"/>
      <c r="B417" s="39"/>
      <c r="C417" s="212" t="s">
        <v>1131</v>
      </c>
      <c r="D417" s="212" t="s">
        <v>160</v>
      </c>
      <c r="E417" s="213" t="s">
        <v>1698</v>
      </c>
      <c r="F417" s="214" t="s">
        <v>1699</v>
      </c>
      <c r="G417" s="215" t="s">
        <v>338</v>
      </c>
      <c r="H417" s="216">
        <v>1</v>
      </c>
      <c r="I417" s="217"/>
      <c r="J417" s="218">
        <f>ROUND(I417*H417,2)</f>
        <v>0</v>
      </c>
      <c r="K417" s="214" t="s">
        <v>164</v>
      </c>
      <c r="L417" s="44"/>
      <c r="M417" s="219" t="s">
        <v>19</v>
      </c>
      <c r="N417" s="220" t="s">
        <v>44</v>
      </c>
      <c r="O417" s="84"/>
      <c r="P417" s="221">
        <f>O417*H417</f>
        <v>0</v>
      </c>
      <c r="Q417" s="221">
        <v>0</v>
      </c>
      <c r="R417" s="221">
        <f>Q417*H417</f>
        <v>0</v>
      </c>
      <c r="S417" s="221">
        <v>0</v>
      </c>
      <c r="T417" s="222">
        <f>S417*H417</f>
        <v>0</v>
      </c>
      <c r="U417" s="38"/>
      <c r="V417" s="38"/>
      <c r="W417" s="38"/>
      <c r="X417" s="38"/>
      <c r="Y417" s="38"/>
      <c r="Z417" s="38"/>
      <c r="AA417" s="38"/>
      <c r="AB417" s="38"/>
      <c r="AC417" s="38"/>
      <c r="AD417" s="38"/>
      <c r="AE417" s="38"/>
      <c r="AR417" s="223" t="s">
        <v>1336</v>
      </c>
      <c r="AT417" s="223" t="s">
        <v>160</v>
      </c>
      <c r="AU417" s="223" t="s">
        <v>83</v>
      </c>
      <c r="AY417" s="17" t="s">
        <v>159</v>
      </c>
      <c r="BE417" s="224">
        <f>IF(N417="základní",J417,0)</f>
        <v>0</v>
      </c>
      <c r="BF417" s="224">
        <f>IF(N417="snížená",J417,0)</f>
        <v>0</v>
      </c>
      <c r="BG417" s="224">
        <f>IF(N417="zákl. přenesená",J417,0)</f>
        <v>0</v>
      </c>
      <c r="BH417" s="224">
        <f>IF(N417="sníž. přenesená",J417,0)</f>
        <v>0</v>
      </c>
      <c r="BI417" s="224">
        <f>IF(N417="nulová",J417,0)</f>
        <v>0</v>
      </c>
      <c r="BJ417" s="17" t="s">
        <v>81</v>
      </c>
      <c r="BK417" s="224">
        <f>ROUND(I417*H417,2)</f>
        <v>0</v>
      </c>
      <c r="BL417" s="17" t="s">
        <v>1336</v>
      </c>
      <c r="BM417" s="223" t="s">
        <v>1700</v>
      </c>
    </row>
    <row r="418" s="2" customFormat="1">
      <c r="A418" s="38"/>
      <c r="B418" s="39"/>
      <c r="C418" s="40"/>
      <c r="D418" s="225" t="s">
        <v>166</v>
      </c>
      <c r="E418" s="40"/>
      <c r="F418" s="226" t="s">
        <v>1701</v>
      </c>
      <c r="G418" s="40"/>
      <c r="H418" s="40"/>
      <c r="I418" s="227"/>
      <c r="J418" s="40"/>
      <c r="K418" s="40"/>
      <c r="L418" s="44"/>
      <c r="M418" s="228"/>
      <c r="N418" s="229"/>
      <c r="O418" s="84"/>
      <c r="P418" s="84"/>
      <c r="Q418" s="84"/>
      <c r="R418" s="84"/>
      <c r="S418" s="84"/>
      <c r="T418" s="85"/>
      <c r="U418" s="38"/>
      <c r="V418" s="38"/>
      <c r="W418" s="38"/>
      <c r="X418" s="38"/>
      <c r="Y418" s="38"/>
      <c r="Z418" s="38"/>
      <c r="AA418" s="38"/>
      <c r="AB418" s="38"/>
      <c r="AC418" s="38"/>
      <c r="AD418" s="38"/>
      <c r="AE418" s="38"/>
      <c r="AT418" s="17" t="s">
        <v>166</v>
      </c>
      <c r="AU418" s="17" t="s">
        <v>83</v>
      </c>
    </row>
    <row r="419" s="2" customFormat="1">
      <c r="A419" s="38"/>
      <c r="B419" s="39"/>
      <c r="C419" s="40"/>
      <c r="D419" s="230" t="s">
        <v>168</v>
      </c>
      <c r="E419" s="40"/>
      <c r="F419" s="231" t="s">
        <v>1702</v>
      </c>
      <c r="G419" s="40"/>
      <c r="H419" s="40"/>
      <c r="I419" s="227"/>
      <c r="J419" s="40"/>
      <c r="K419" s="40"/>
      <c r="L419" s="44"/>
      <c r="M419" s="228"/>
      <c r="N419" s="229"/>
      <c r="O419" s="84"/>
      <c r="P419" s="84"/>
      <c r="Q419" s="84"/>
      <c r="R419" s="84"/>
      <c r="S419" s="84"/>
      <c r="T419" s="85"/>
      <c r="U419" s="38"/>
      <c r="V419" s="38"/>
      <c r="W419" s="38"/>
      <c r="X419" s="38"/>
      <c r="Y419" s="38"/>
      <c r="Z419" s="38"/>
      <c r="AA419" s="38"/>
      <c r="AB419" s="38"/>
      <c r="AC419" s="38"/>
      <c r="AD419" s="38"/>
      <c r="AE419" s="38"/>
      <c r="AT419" s="17" t="s">
        <v>168</v>
      </c>
      <c r="AU419" s="17" t="s">
        <v>83</v>
      </c>
    </row>
    <row r="420" s="2" customFormat="1" ht="16.5" customHeight="1">
      <c r="A420" s="38"/>
      <c r="B420" s="39"/>
      <c r="C420" s="247" t="s">
        <v>1703</v>
      </c>
      <c r="D420" s="247" t="s">
        <v>434</v>
      </c>
      <c r="E420" s="248" t="s">
        <v>662</v>
      </c>
      <c r="F420" s="249" t="s">
        <v>1704</v>
      </c>
      <c r="G420" s="250" t="s">
        <v>338</v>
      </c>
      <c r="H420" s="251">
        <v>1</v>
      </c>
      <c r="I420" s="252"/>
      <c r="J420" s="253">
        <f>ROUND(I420*H420,2)</f>
        <v>0</v>
      </c>
      <c r="K420" s="249" t="s">
        <v>19</v>
      </c>
      <c r="L420" s="254"/>
      <c r="M420" s="255" t="s">
        <v>19</v>
      </c>
      <c r="N420" s="256" t="s">
        <v>44</v>
      </c>
      <c r="O420" s="84"/>
      <c r="P420" s="221">
        <f>O420*H420</f>
        <v>0</v>
      </c>
      <c r="Q420" s="221">
        <v>0</v>
      </c>
      <c r="R420" s="221">
        <f>Q420*H420</f>
        <v>0</v>
      </c>
      <c r="S420" s="221">
        <v>0</v>
      </c>
      <c r="T420" s="222">
        <f>S420*H420</f>
        <v>0</v>
      </c>
      <c r="U420" s="38"/>
      <c r="V420" s="38"/>
      <c r="W420" s="38"/>
      <c r="X420" s="38"/>
      <c r="Y420" s="38"/>
      <c r="Z420" s="38"/>
      <c r="AA420" s="38"/>
      <c r="AB420" s="38"/>
      <c r="AC420" s="38"/>
      <c r="AD420" s="38"/>
      <c r="AE420" s="38"/>
      <c r="AR420" s="223" t="s">
        <v>1695</v>
      </c>
      <c r="AT420" s="223" t="s">
        <v>434</v>
      </c>
      <c r="AU420" s="223" t="s">
        <v>83</v>
      </c>
      <c r="AY420" s="17" t="s">
        <v>159</v>
      </c>
      <c r="BE420" s="224">
        <f>IF(N420="základní",J420,0)</f>
        <v>0</v>
      </c>
      <c r="BF420" s="224">
        <f>IF(N420="snížená",J420,0)</f>
        <v>0</v>
      </c>
      <c r="BG420" s="224">
        <f>IF(N420="zákl. přenesená",J420,0)</f>
        <v>0</v>
      </c>
      <c r="BH420" s="224">
        <f>IF(N420="sníž. přenesená",J420,0)</f>
        <v>0</v>
      </c>
      <c r="BI420" s="224">
        <f>IF(N420="nulová",J420,0)</f>
        <v>0</v>
      </c>
      <c r="BJ420" s="17" t="s">
        <v>81</v>
      </c>
      <c r="BK420" s="224">
        <f>ROUND(I420*H420,2)</f>
        <v>0</v>
      </c>
      <c r="BL420" s="17" t="s">
        <v>1336</v>
      </c>
      <c r="BM420" s="223" t="s">
        <v>1705</v>
      </c>
    </row>
    <row r="421" s="2" customFormat="1">
      <c r="A421" s="38"/>
      <c r="B421" s="39"/>
      <c r="C421" s="40"/>
      <c r="D421" s="225" t="s">
        <v>166</v>
      </c>
      <c r="E421" s="40"/>
      <c r="F421" s="226" t="s">
        <v>1706</v>
      </c>
      <c r="G421" s="40"/>
      <c r="H421" s="40"/>
      <c r="I421" s="227"/>
      <c r="J421" s="40"/>
      <c r="K421" s="40"/>
      <c r="L421" s="44"/>
      <c r="M421" s="243"/>
      <c r="N421" s="244"/>
      <c r="O421" s="245"/>
      <c r="P421" s="245"/>
      <c r="Q421" s="245"/>
      <c r="R421" s="245"/>
      <c r="S421" s="245"/>
      <c r="T421" s="246"/>
      <c r="U421" s="38"/>
      <c r="V421" s="38"/>
      <c r="W421" s="38"/>
      <c r="X421" s="38"/>
      <c r="Y421" s="38"/>
      <c r="Z421" s="38"/>
      <c r="AA421" s="38"/>
      <c r="AB421" s="38"/>
      <c r="AC421" s="38"/>
      <c r="AD421" s="38"/>
      <c r="AE421" s="38"/>
      <c r="AT421" s="17" t="s">
        <v>166</v>
      </c>
      <c r="AU421" s="17" t="s">
        <v>83</v>
      </c>
    </row>
    <row r="422" s="2" customFormat="1" ht="6.96" customHeight="1">
      <c r="A422" s="38"/>
      <c r="B422" s="59"/>
      <c r="C422" s="60"/>
      <c r="D422" s="60"/>
      <c r="E422" s="60"/>
      <c r="F422" s="60"/>
      <c r="G422" s="60"/>
      <c r="H422" s="60"/>
      <c r="I422" s="60"/>
      <c r="J422" s="60"/>
      <c r="K422" s="60"/>
      <c r="L422" s="44"/>
      <c r="M422" s="38"/>
      <c r="O422" s="38"/>
      <c r="P422" s="38"/>
      <c r="Q422" s="38"/>
      <c r="R422" s="38"/>
      <c r="S422" s="38"/>
      <c r="T422" s="38"/>
      <c r="U422" s="38"/>
      <c r="V422" s="38"/>
      <c r="W422" s="38"/>
      <c r="X422" s="38"/>
      <c r="Y422" s="38"/>
      <c r="Z422" s="38"/>
      <c r="AA422" s="38"/>
      <c r="AB422" s="38"/>
      <c r="AC422" s="38"/>
      <c r="AD422" s="38"/>
      <c r="AE422" s="38"/>
    </row>
  </sheetData>
  <sheetProtection sheet="1" autoFilter="0" formatColumns="0" formatRows="0" objects="1" scenarios="1" spinCount="100000" saltValue="ev4Ul/JruQE+2unn3MUJWTEJ+XRgiL8gl+agP0uROgeB1mpWUcYEUn5LeqDSAoXidvAH3skkOQv+NcYSyju+9g==" hashValue="hZZeuc4Zbs7XR/HWWHXMvpZ5srmapwuHK55bppAaWf3EGpQeTn3i1Wgf8FHObnCYSEu/BXFi0JnghgY3DR3nSQ==" algorithmName="SHA-512" password="CC35"/>
  <autoFilter ref="C95:K421"/>
  <mergeCells count="9">
    <mergeCell ref="E7:H7"/>
    <mergeCell ref="E9:H9"/>
    <mergeCell ref="E18:H18"/>
    <mergeCell ref="E27:H27"/>
    <mergeCell ref="E48:H48"/>
    <mergeCell ref="E50:H50"/>
    <mergeCell ref="E86:H86"/>
    <mergeCell ref="E88:H88"/>
    <mergeCell ref="L2:V2"/>
  </mergeCells>
  <hyperlinks>
    <hyperlink ref="F102" r:id="rId1" display="https://podminky.urs.cz/item/CS_URS_2024_02/121151103"/>
    <hyperlink ref="F106" r:id="rId2" display="https://podminky.urs.cz/item/CS_URS_2024_02/132251101"/>
    <hyperlink ref="F110" r:id="rId3" display="https://podminky.urs.cz/item/CS_URS_2024_02/132351101"/>
    <hyperlink ref="F114" r:id="rId4" display="https://podminky.urs.cz/item/CS_URS_2024_02/167151102"/>
    <hyperlink ref="F119" r:id="rId5" display="https://podminky.urs.cz/item/CS_URS_2024_02/162451106"/>
    <hyperlink ref="F124" r:id="rId6" display="https://podminky.urs.cz/item/CS_URS_2024_02/171251101"/>
    <hyperlink ref="F128" r:id="rId7" display="https://podminky.urs.cz/item/CS_URS_2024_02/162751117"/>
    <hyperlink ref="F132" r:id="rId8" display="https://podminky.urs.cz/item/CS_URS_2024_02/162751119"/>
    <hyperlink ref="F136" r:id="rId9" display="https://podminky.urs.cz/item/CS_URS_2024_02/162751137"/>
    <hyperlink ref="F140" r:id="rId10" display="https://podminky.urs.cz/item/CS_URS_2024_02/162751139"/>
    <hyperlink ref="F144" r:id="rId11" display="https://podminky.urs.cz/item/CS_URS_2024_02/171251201"/>
    <hyperlink ref="F148" r:id="rId12" display="https://podminky.urs.cz/item/CS_URS_2024_02/171201221"/>
    <hyperlink ref="F153" r:id="rId13" display="https://podminky.urs.cz/item/CS_URS_2024_02/131251100"/>
    <hyperlink ref="F157" r:id="rId14" display="https://podminky.urs.cz/item/CS_URS_2024_02/131351100"/>
    <hyperlink ref="F161" r:id="rId15" display="https://podminky.urs.cz/item/CS_URS_2024_02/132251101"/>
    <hyperlink ref="F165" r:id="rId16" display="https://podminky.urs.cz/item/CS_URS_2024_02/132351101"/>
    <hyperlink ref="F169" r:id="rId17" display="https://podminky.urs.cz/item/CS_URS_2024_02/167151102"/>
    <hyperlink ref="F176" r:id="rId18" display="https://podminky.urs.cz/item/CS_URS_2024_02/162751117"/>
    <hyperlink ref="F180" r:id="rId19" display="https://podminky.urs.cz/item/CS_URS_2024_02/162751119"/>
    <hyperlink ref="F184" r:id="rId20" display="https://podminky.urs.cz/item/CS_URS_2024_02/162751137"/>
    <hyperlink ref="F188" r:id="rId21" display="https://podminky.urs.cz/item/CS_URS_2024_02/162751139"/>
    <hyperlink ref="F192" r:id="rId22" display="https://podminky.urs.cz/item/CS_URS_2024_02/171251201"/>
    <hyperlink ref="F196" r:id="rId23" display="https://podminky.urs.cz/item/CS_URS_2024_02/171201221"/>
    <hyperlink ref="F201" r:id="rId24" display="https://podminky.urs.cz/item/CS_URS_2024_02/121151103"/>
    <hyperlink ref="F205" r:id="rId25" display="https://podminky.urs.cz/item/CS_URS_2021_01/131213102"/>
    <hyperlink ref="F209" r:id="rId26" display="https://podminky.urs.cz/item/CS_URS_2024_02/131312502"/>
    <hyperlink ref="F213" r:id="rId27" display="https://podminky.urs.cz/item/CS_URS_2024_02/167151102"/>
    <hyperlink ref="F218" r:id="rId28" display="https://podminky.urs.cz/item/CS_URS_2024_02/162451106"/>
    <hyperlink ref="F223" r:id="rId29" display="https://podminky.urs.cz/item/CS_URS_2024_02/171251101"/>
    <hyperlink ref="F227" r:id="rId30" display="https://podminky.urs.cz/item/CS_URS_2024_02/162751117"/>
    <hyperlink ref="F231" r:id="rId31" display="https://podminky.urs.cz/item/CS_URS_2024_02/162751119"/>
    <hyperlink ref="F235" r:id="rId32" display="https://podminky.urs.cz/item/CS_URS_2024_02/162751137"/>
    <hyperlink ref="F239" r:id="rId33" display="https://podminky.urs.cz/item/CS_URS_2024_02/162751139"/>
    <hyperlink ref="F243" r:id="rId34" display="https://podminky.urs.cz/item/CS_URS_2024_02/171251201"/>
    <hyperlink ref="F247" r:id="rId35" display="https://podminky.urs.cz/item/CS_URS_2024_02/171201221"/>
    <hyperlink ref="F253" r:id="rId36" display="https://podminky.urs.cz/item/CS_URS_2024_02/271572211"/>
    <hyperlink ref="F257" r:id="rId37" display="https://podminky.urs.cz/item/CS_URS_2024_02/274313511"/>
    <hyperlink ref="F261" r:id="rId38" display="https://podminky.urs.cz/item/CS_URS_2024_02/274351121"/>
    <hyperlink ref="F265" r:id="rId39" display="https://podminky.urs.cz/item/CS_URS_2024_02/274351122"/>
    <hyperlink ref="F270" r:id="rId40" display="https://podminky.urs.cz/item/CS_URS_2024_02/271572211"/>
    <hyperlink ref="F277" r:id="rId41" display="https://podminky.urs.cz/item/CS_URS_2024_02/274313511"/>
    <hyperlink ref="F282" r:id="rId42" display="https://podminky.urs.cz/item/CS_URS_2024_02/274351121"/>
    <hyperlink ref="F287" r:id="rId43" display="https://podminky.urs.cz/item/CS_URS_2024_02/274351122"/>
    <hyperlink ref="F292" r:id="rId44" display="https://podminky.urs.cz/item/CS_URS_2024_02/274362021"/>
    <hyperlink ref="F297" r:id="rId45" display="https://podminky.urs.cz/item/CS_URS_2024_02/275313511"/>
    <hyperlink ref="F302" r:id="rId46" display="https://podminky.urs.cz/item/CS_URS_2024_02/275351121"/>
    <hyperlink ref="F307" r:id="rId47" display="https://podminky.urs.cz/item/CS_URS_2024_02/275351122"/>
    <hyperlink ref="F314" r:id="rId48" display="https://podminky.urs.cz/item/CS_URS_2024_02/311113144"/>
    <hyperlink ref="F318" r:id="rId49" display="https://podminky.urs.cz/item/CS_URS_2024_02/311361821"/>
    <hyperlink ref="F324" r:id="rId50" display="https://podminky.urs.cz/item/CS_URS_2024_02/348272515"/>
    <hyperlink ref="F332" r:id="rId51" display="https://podminky.urs.cz/item/CS_URS_2024_02/348172115"/>
    <hyperlink ref="F345" r:id="rId52" display="https://podminky.urs.cz/item/CS_URS_2024_02/348172911"/>
    <hyperlink ref="F354" r:id="rId53" display="https://podminky.urs.cz/item/CS_URS_2024_02/338171113"/>
    <hyperlink ref="F363" r:id="rId54" display="https://podminky.urs.cz/item/CS_URS_2024_02/348121221"/>
    <hyperlink ref="F374" r:id="rId55" display="https://podminky.urs.cz/item/CS_URS_2024_02/348401120"/>
    <hyperlink ref="F382" r:id="rId56" display="https://podminky.urs.cz/item/CS_URS_2024_02/966071711"/>
    <hyperlink ref="F385" r:id="rId57" display="https://podminky.urs.cz/item/CS_URS_2024_02/966071821"/>
    <hyperlink ref="F388" r:id="rId58" display="https://podminky.urs.cz/item/CS_URS_2024_02/966073813"/>
    <hyperlink ref="F391" r:id="rId59" display="https://podminky.urs.cz/item/CS_URS_2024_02/977131110"/>
    <hyperlink ref="F398" r:id="rId60" display="https://podminky.urs.cz/item/CS_URS_2024_02/997221612"/>
    <hyperlink ref="F403" r:id="rId61" display="https://podminky.urs.cz/item/CS_URS_2024_02/997221625"/>
    <hyperlink ref="F409" r:id="rId62" display="https://podminky.urs.cz/item/CS_URS_2024_02/998225111"/>
    <hyperlink ref="F414" r:id="rId63" display="https://podminky.urs.cz/item/CS_URS_2024_02/220320201"/>
    <hyperlink ref="F419" r:id="rId64" display="https://podminky.urs.cz/item/CS_URS_2024_02/220320233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65"/>
</worksheet>
</file>

<file path=xl/worksheets/sheet9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109</v>
      </c>
    </row>
    <row r="3" s="1" customFormat="1" ht="6.96" customHeight="1">
      <c r="B3" s="138"/>
      <c r="C3" s="139"/>
      <c r="D3" s="139"/>
      <c r="E3" s="139"/>
      <c r="F3" s="139"/>
      <c r="G3" s="139"/>
      <c r="H3" s="139"/>
      <c r="I3" s="139"/>
      <c r="J3" s="139"/>
      <c r="K3" s="139"/>
      <c r="L3" s="20"/>
      <c r="AT3" s="17" t="s">
        <v>83</v>
      </c>
    </row>
    <row r="4" s="1" customFormat="1" ht="24.96" customHeight="1">
      <c r="B4" s="20"/>
      <c r="D4" s="140" t="s">
        <v>128</v>
      </c>
      <c r="L4" s="20"/>
      <c r="M4" s="141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42" t="s">
        <v>16</v>
      </c>
      <c r="L6" s="20"/>
    </row>
    <row r="7" s="1" customFormat="1" ht="16.5" customHeight="1">
      <c r="B7" s="20"/>
      <c r="E7" s="143" t="str">
        <f>'Rekapitulace stavby'!K6</f>
        <v>Sázava - sběrný dvůr</v>
      </c>
      <c r="F7" s="142"/>
      <c r="G7" s="142"/>
      <c r="H7" s="142"/>
      <c r="L7" s="20"/>
    </row>
    <row r="8" s="1" customFormat="1" ht="12" customHeight="1">
      <c r="B8" s="20"/>
      <c r="D8" s="142" t="s">
        <v>129</v>
      </c>
      <c r="L8" s="20"/>
    </row>
    <row r="9" s="2" customFormat="1" ht="16.5" customHeight="1">
      <c r="A9" s="38"/>
      <c r="B9" s="44"/>
      <c r="C9" s="38"/>
      <c r="D9" s="38"/>
      <c r="E9" s="143" t="s">
        <v>1707</v>
      </c>
      <c r="F9" s="38"/>
      <c r="G9" s="38"/>
      <c r="H9" s="38"/>
      <c r="I9" s="38"/>
      <c r="J9" s="38"/>
      <c r="K9" s="38"/>
      <c r="L9" s="144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 ht="12" customHeight="1">
      <c r="A10" s="38"/>
      <c r="B10" s="44"/>
      <c r="C10" s="38"/>
      <c r="D10" s="142" t="s">
        <v>692</v>
      </c>
      <c r="E10" s="38"/>
      <c r="F10" s="38"/>
      <c r="G10" s="38"/>
      <c r="H10" s="38"/>
      <c r="I10" s="38"/>
      <c r="J10" s="38"/>
      <c r="K10" s="38"/>
      <c r="L10" s="144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6.5" customHeight="1">
      <c r="A11" s="38"/>
      <c r="B11" s="44"/>
      <c r="C11" s="38"/>
      <c r="D11" s="38"/>
      <c r="E11" s="145" t="s">
        <v>1708</v>
      </c>
      <c r="F11" s="38"/>
      <c r="G11" s="38"/>
      <c r="H11" s="38"/>
      <c r="I11" s="38"/>
      <c r="J11" s="38"/>
      <c r="K11" s="38"/>
      <c r="L11" s="144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>
      <c r="A12" s="38"/>
      <c r="B12" s="44"/>
      <c r="C12" s="38"/>
      <c r="D12" s="38"/>
      <c r="E12" s="38"/>
      <c r="F12" s="38"/>
      <c r="G12" s="38"/>
      <c r="H12" s="38"/>
      <c r="I12" s="38"/>
      <c r="J12" s="38"/>
      <c r="K12" s="38"/>
      <c r="L12" s="144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2" customHeight="1">
      <c r="A13" s="38"/>
      <c r="B13" s="44"/>
      <c r="C13" s="38"/>
      <c r="D13" s="142" t="s">
        <v>18</v>
      </c>
      <c r="E13" s="38"/>
      <c r="F13" s="133" t="s">
        <v>19</v>
      </c>
      <c r="G13" s="38"/>
      <c r="H13" s="38"/>
      <c r="I13" s="142" t="s">
        <v>20</v>
      </c>
      <c r="J13" s="133" t="s">
        <v>19</v>
      </c>
      <c r="K13" s="38"/>
      <c r="L13" s="144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42" t="s">
        <v>21</v>
      </c>
      <c r="E14" s="38"/>
      <c r="F14" s="133" t="s">
        <v>33</v>
      </c>
      <c r="G14" s="38"/>
      <c r="H14" s="38"/>
      <c r="I14" s="142" t="s">
        <v>23</v>
      </c>
      <c r="J14" s="146" t="str">
        <f>'Rekapitulace stavby'!AN8</f>
        <v>14. 4. 2021</v>
      </c>
      <c r="K14" s="38"/>
      <c r="L14" s="144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0.8" customHeight="1">
      <c r="A15" s="38"/>
      <c r="B15" s="44"/>
      <c r="C15" s="38"/>
      <c r="D15" s="38"/>
      <c r="E15" s="38"/>
      <c r="F15" s="38"/>
      <c r="G15" s="38"/>
      <c r="H15" s="38"/>
      <c r="I15" s="38"/>
      <c r="J15" s="38"/>
      <c r="K15" s="38"/>
      <c r="L15" s="144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12" customHeight="1">
      <c r="A16" s="38"/>
      <c r="B16" s="44"/>
      <c r="C16" s="38"/>
      <c r="D16" s="142" t="s">
        <v>25</v>
      </c>
      <c r="E16" s="38"/>
      <c r="F16" s="38"/>
      <c r="G16" s="38"/>
      <c r="H16" s="38"/>
      <c r="I16" s="142" t="s">
        <v>26</v>
      </c>
      <c r="J16" s="133" t="str">
        <f>IF('Rekapitulace stavby'!AN10="","",'Rekapitulace stavby'!AN10)</f>
        <v>00236411</v>
      </c>
      <c r="K16" s="38"/>
      <c r="L16" s="144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8" customHeight="1">
      <c r="A17" s="38"/>
      <c r="B17" s="44"/>
      <c r="C17" s="38"/>
      <c r="D17" s="38"/>
      <c r="E17" s="133" t="str">
        <f>IF('Rekapitulace stavby'!E11="","",'Rekapitulace stavby'!E11)</f>
        <v>město Sázava</v>
      </c>
      <c r="F17" s="38"/>
      <c r="G17" s="38"/>
      <c r="H17" s="38"/>
      <c r="I17" s="142" t="s">
        <v>29</v>
      </c>
      <c r="J17" s="133" t="str">
        <f>IF('Rekapitulace stavby'!AN11="","",'Rekapitulace stavby'!AN11)</f>
        <v/>
      </c>
      <c r="K17" s="38"/>
      <c r="L17" s="144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6.96" customHeight="1">
      <c r="A18" s="38"/>
      <c r="B18" s="44"/>
      <c r="C18" s="38"/>
      <c r="D18" s="38"/>
      <c r="E18" s="38"/>
      <c r="F18" s="38"/>
      <c r="G18" s="38"/>
      <c r="H18" s="38"/>
      <c r="I18" s="38"/>
      <c r="J18" s="38"/>
      <c r="K18" s="38"/>
      <c r="L18" s="144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12" customHeight="1">
      <c r="A19" s="38"/>
      <c r="B19" s="44"/>
      <c r="C19" s="38"/>
      <c r="D19" s="142" t="s">
        <v>30</v>
      </c>
      <c r="E19" s="38"/>
      <c r="F19" s="38"/>
      <c r="G19" s="38"/>
      <c r="H19" s="38"/>
      <c r="I19" s="142" t="s">
        <v>26</v>
      </c>
      <c r="J19" s="33" t="str">
        <f>'Rekapitulace stavby'!AN13</f>
        <v>Vyplň údaj</v>
      </c>
      <c r="K19" s="38"/>
      <c r="L19" s="144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8" customHeight="1">
      <c r="A20" s="38"/>
      <c r="B20" s="44"/>
      <c r="C20" s="38"/>
      <c r="D20" s="38"/>
      <c r="E20" s="33" t="str">
        <f>'Rekapitulace stavby'!E14</f>
        <v>Vyplň údaj</v>
      </c>
      <c r="F20" s="133"/>
      <c r="G20" s="133"/>
      <c r="H20" s="133"/>
      <c r="I20" s="142" t="s">
        <v>29</v>
      </c>
      <c r="J20" s="33" t="str">
        <f>'Rekapitulace stavby'!AN14</f>
        <v>Vyplň údaj</v>
      </c>
      <c r="K20" s="38"/>
      <c r="L20" s="144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6.96" customHeight="1">
      <c r="A21" s="38"/>
      <c r="B21" s="44"/>
      <c r="C21" s="38"/>
      <c r="D21" s="38"/>
      <c r="E21" s="38"/>
      <c r="F21" s="38"/>
      <c r="G21" s="38"/>
      <c r="H21" s="38"/>
      <c r="I21" s="38"/>
      <c r="J21" s="38"/>
      <c r="K21" s="38"/>
      <c r="L21" s="144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12" customHeight="1">
      <c r="A22" s="38"/>
      <c r="B22" s="44"/>
      <c r="C22" s="38"/>
      <c r="D22" s="142" t="s">
        <v>32</v>
      </c>
      <c r="E22" s="38"/>
      <c r="F22" s="38"/>
      <c r="G22" s="38"/>
      <c r="H22" s="38"/>
      <c r="I22" s="142" t="s">
        <v>26</v>
      </c>
      <c r="J22" s="133" t="str">
        <f>IF('Rekapitulace stavby'!AN16="","",'Rekapitulace stavby'!AN16)</f>
        <v/>
      </c>
      <c r="K22" s="38"/>
      <c r="L22" s="144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8" customHeight="1">
      <c r="A23" s="38"/>
      <c r="B23" s="44"/>
      <c r="C23" s="38"/>
      <c r="D23" s="38"/>
      <c r="E23" s="133" t="str">
        <f>IF('Rekapitulace stavby'!E17="","",'Rekapitulace stavby'!E17)</f>
        <v xml:space="preserve"> </v>
      </c>
      <c r="F23" s="38"/>
      <c r="G23" s="38"/>
      <c r="H23" s="38"/>
      <c r="I23" s="142" t="s">
        <v>29</v>
      </c>
      <c r="J23" s="133" t="str">
        <f>IF('Rekapitulace stavby'!AN17="","",'Rekapitulace stavby'!AN17)</f>
        <v/>
      </c>
      <c r="K23" s="38"/>
      <c r="L23" s="144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6.96" customHeight="1">
      <c r="A24" s="38"/>
      <c r="B24" s="44"/>
      <c r="C24" s="38"/>
      <c r="D24" s="38"/>
      <c r="E24" s="38"/>
      <c r="F24" s="38"/>
      <c r="G24" s="38"/>
      <c r="H24" s="38"/>
      <c r="I24" s="38"/>
      <c r="J24" s="38"/>
      <c r="K24" s="38"/>
      <c r="L24" s="144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12" customHeight="1">
      <c r="A25" s="38"/>
      <c r="B25" s="44"/>
      <c r="C25" s="38"/>
      <c r="D25" s="142" t="s">
        <v>35</v>
      </c>
      <c r="E25" s="38"/>
      <c r="F25" s="38"/>
      <c r="G25" s="38"/>
      <c r="H25" s="38"/>
      <c r="I25" s="142" t="s">
        <v>26</v>
      </c>
      <c r="J25" s="133" t="str">
        <f>IF('Rekapitulace stavby'!AN19="","",'Rekapitulace stavby'!AN19)</f>
        <v/>
      </c>
      <c r="K25" s="38"/>
      <c r="L25" s="144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8" customHeight="1">
      <c r="A26" s="38"/>
      <c r="B26" s="44"/>
      <c r="C26" s="38"/>
      <c r="D26" s="38"/>
      <c r="E26" s="133" t="str">
        <f>IF('Rekapitulace stavby'!E20="","",'Rekapitulace stavby'!E20)</f>
        <v>Marcel Cikánek</v>
      </c>
      <c r="F26" s="38"/>
      <c r="G26" s="38"/>
      <c r="H26" s="38"/>
      <c r="I26" s="142" t="s">
        <v>29</v>
      </c>
      <c r="J26" s="133" t="str">
        <f>IF('Rekapitulace stavby'!AN20="","",'Rekapitulace stavby'!AN20)</f>
        <v/>
      </c>
      <c r="K26" s="38"/>
      <c r="L26" s="144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2" customFormat="1" ht="6.96" customHeight="1">
      <c r="A27" s="38"/>
      <c r="B27" s="44"/>
      <c r="C27" s="38"/>
      <c r="D27" s="38"/>
      <c r="E27" s="38"/>
      <c r="F27" s="38"/>
      <c r="G27" s="38"/>
      <c r="H27" s="38"/>
      <c r="I27" s="38"/>
      <c r="J27" s="38"/>
      <c r="K27" s="38"/>
      <c r="L27" s="144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</row>
    <row r="28" s="2" customFormat="1" ht="12" customHeight="1">
      <c r="A28" s="38"/>
      <c r="B28" s="44"/>
      <c r="C28" s="38"/>
      <c r="D28" s="142" t="s">
        <v>37</v>
      </c>
      <c r="E28" s="38"/>
      <c r="F28" s="38"/>
      <c r="G28" s="38"/>
      <c r="H28" s="38"/>
      <c r="I28" s="38"/>
      <c r="J28" s="38"/>
      <c r="K28" s="38"/>
      <c r="L28" s="144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8" customFormat="1" ht="16.5" customHeight="1">
      <c r="A29" s="147"/>
      <c r="B29" s="148"/>
      <c r="C29" s="147"/>
      <c r="D29" s="147"/>
      <c r="E29" s="149" t="s">
        <v>19</v>
      </c>
      <c r="F29" s="149"/>
      <c r="G29" s="149"/>
      <c r="H29" s="149"/>
      <c r="I29" s="147"/>
      <c r="J29" s="147"/>
      <c r="K29" s="147"/>
      <c r="L29" s="150"/>
      <c r="S29" s="147"/>
      <c r="T29" s="147"/>
      <c r="U29" s="147"/>
      <c r="V29" s="147"/>
      <c r="W29" s="147"/>
      <c r="X29" s="147"/>
      <c r="Y29" s="147"/>
      <c r="Z29" s="147"/>
      <c r="AA29" s="147"/>
      <c r="AB29" s="147"/>
      <c r="AC29" s="147"/>
      <c r="AD29" s="147"/>
      <c r="AE29" s="147"/>
    </row>
    <row r="30" s="2" customFormat="1" ht="6.96" customHeight="1">
      <c r="A30" s="38"/>
      <c r="B30" s="44"/>
      <c r="C30" s="38"/>
      <c r="D30" s="38"/>
      <c r="E30" s="38"/>
      <c r="F30" s="38"/>
      <c r="G30" s="38"/>
      <c r="H30" s="38"/>
      <c r="I30" s="38"/>
      <c r="J30" s="38"/>
      <c r="K30" s="38"/>
      <c r="L30" s="144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51"/>
      <c r="E31" s="151"/>
      <c r="F31" s="151"/>
      <c r="G31" s="151"/>
      <c r="H31" s="151"/>
      <c r="I31" s="151"/>
      <c r="J31" s="151"/>
      <c r="K31" s="151"/>
      <c r="L31" s="144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25.44" customHeight="1">
      <c r="A32" s="38"/>
      <c r="B32" s="44"/>
      <c r="C32" s="38"/>
      <c r="D32" s="152" t="s">
        <v>39</v>
      </c>
      <c r="E32" s="38"/>
      <c r="F32" s="38"/>
      <c r="G32" s="38"/>
      <c r="H32" s="38"/>
      <c r="I32" s="38"/>
      <c r="J32" s="153">
        <f>ROUND(J85, 2)</f>
        <v>0</v>
      </c>
      <c r="K32" s="38"/>
      <c r="L32" s="144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6.96" customHeight="1">
      <c r="A33" s="38"/>
      <c r="B33" s="44"/>
      <c r="C33" s="38"/>
      <c r="D33" s="151"/>
      <c r="E33" s="151"/>
      <c r="F33" s="151"/>
      <c r="G33" s="151"/>
      <c r="H33" s="151"/>
      <c r="I33" s="151"/>
      <c r="J33" s="151"/>
      <c r="K33" s="151"/>
      <c r="L33" s="144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38"/>
      <c r="F34" s="154" t="s">
        <v>41</v>
      </c>
      <c r="G34" s="38"/>
      <c r="H34" s="38"/>
      <c r="I34" s="154" t="s">
        <v>40</v>
      </c>
      <c r="J34" s="154" t="s">
        <v>42</v>
      </c>
      <c r="K34" s="38"/>
      <c r="L34" s="144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s="2" customFormat="1" ht="14.4" customHeight="1">
      <c r="A35" s="38"/>
      <c r="B35" s="44"/>
      <c r="C35" s="38"/>
      <c r="D35" s="155" t="s">
        <v>43</v>
      </c>
      <c r="E35" s="142" t="s">
        <v>44</v>
      </c>
      <c r="F35" s="156">
        <f>ROUND((SUM(BE85:BE147)),  2)</f>
        <v>0</v>
      </c>
      <c r="G35" s="38"/>
      <c r="H35" s="38"/>
      <c r="I35" s="157">
        <v>0.20999999999999999</v>
      </c>
      <c r="J35" s="156">
        <f>ROUND(((SUM(BE85:BE147))*I35),  2)</f>
        <v>0</v>
      </c>
      <c r="K35" s="38"/>
      <c r="L35" s="144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s="2" customFormat="1" ht="14.4" customHeight="1">
      <c r="A36" s="38"/>
      <c r="B36" s="44"/>
      <c r="C36" s="38"/>
      <c r="D36" s="38"/>
      <c r="E36" s="142" t="s">
        <v>45</v>
      </c>
      <c r="F36" s="156">
        <f>ROUND((SUM(BF85:BF147)),  2)</f>
        <v>0</v>
      </c>
      <c r="G36" s="38"/>
      <c r="H36" s="38"/>
      <c r="I36" s="157">
        <v>0.12</v>
      </c>
      <c r="J36" s="156">
        <f>ROUND(((SUM(BF85:BF147))*I36),  2)</f>
        <v>0</v>
      </c>
      <c r="K36" s="38"/>
      <c r="L36" s="144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42" t="s">
        <v>46</v>
      </c>
      <c r="F37" s="156">
        <f>ROUND((SUM(BG85:BG147)),  2)</f>
        <v>0</v>
      </c>
      <c r="G37" s="38"/>
      <c r="H37" s="38"/>
      <c r="I37" s="157">
        <v>0.20999999999999999</v>
      </c>
      <c r="J37" s="156">
        <f>0</f>
        <v>0</v>
      </c>
      <c r="K37" s="38"/>
      <c r="L37" s="144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hidden="1" s="2" customFormat="1" ht="14.4" customHeight="1">
      <c r="A38" s="38"/>
      <c r="B38" s="44"/>
      <c r="C38" s="38"/>
      <c r="D38" s="38"/>
      <c r="E38" s="142" t="s">
        <v>47</v>
      </c>
      <c r="F38" s="156">
        <f>ROUND((SUM(BH85:BH147)),  2)</f>
        <v>0</v>
      </c>
      <c r="G38" s="38"/>
      <c r="H38" s="38"/>
      <c r="I38" s="157">
        <v>0.12</v>
      </c>
      <c r="J38" s="156">
        <f>0</f>
        <v>0</v>
      </c>
      <c r="K38" s="38"/>
      <c r="L38" s="144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hidden="1" s="2" customFormat="1" ht="14.4" customHeight="1">
      <c r="A39" s="38"/>
      <c r="B39" s="44"/>
      <c r="C39" s="38"/>
      <c r="D39" s="38"/>
      <c r="E39" s="142" t="s">
        <v>48</v>
      </c>
      <c r="F39" s="156">
        <f>ROUND((SUM(BI85:BI147)),  2)</f>
        <v>0</v>
      </c>
      <c r="G39" s="38"/>
      <c r="H39" s="38"/>
      <c r="I39" s="157">
        <v>0</v>
      </c>
      <c r="J39" s="156">
        <f>0</f>
        <v>0</v>
      </c>
      <c r="K39" s="38"/>
      <c r="L39" s="144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6.96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144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2" customFormat="1" ht="25.44" customHeight="1">
      <c r="A41" s="38"/>
      <c r="B41" s="44"/>
      <c r="C41" s="158"/>
      <c r="D41" s="159" t="s">
        <v>49</v>
      </c>
      <c r="E41" s="160"/>
      <c r="F41" s="160"/>
      <c r="G41" s="161" t="s">
        <v>50</v>
      </c>
      <c r="H41" s="162" t="s">
        <v>51</v>
      </c>
      <c r="I41" s="160"/>
      <c r="J41" s="163">
        <f>SUM(J32:J39)</f>
        <v>0</v>
      </c>
      <c r="K41" s="164"/>
      <c r="L41" s="144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</row>
    <row r="42" s="2" customFormat="1" ht="14.4" customHeight="1">
      <c r="A42" s="38"/>
      <c r="B42" s="165"/>
      <c r="C42" s="166"/>
      <c r="D42" s="166"/>
      <c r="E42" s="166"/>
      <c r="F42" s="166"/>
      <c r="G42" s="166"/>
      <c r="H42" s="166"/>
      <c r="I42" s="166"/>
      <c r="J42" s="166"/>
      <c r="K42" s="166"/>
      <c r="L42" s="144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</row>
    <row r="46" s="2" customFormat="1" ht="6.96" customHeight="1">
      <c r="A46" s="38"/>
      <c r="B46" s="167"/>
      <c r="C46" s="168"/>
      <c r="D46" s="168"/>
      <c r="E46" s="168"/>
      <c r="F46" s="168"/>
      <c r="G46" s="168"/>
      <c r="H46" s="168"/>
      <c r="I46" s="168"/>
      <c r="J46" s="168"/>
      <c r="K46" s="168"/>
      <c r="L46" s="144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</row>
    <row r="47" s="2" customFormat="1" ht="24.96" customHeight="1">
      <c r="A47" s="38"/>
      <c r="B47" s="39"/>
      <c r="C47" s="23" t="s">
        <v>131</v>
      </c>
      <c r="D47" s="40"/>
      <c r="E47" s="40"/>
      <c r="F47" s="40"/>
      <c r="G47" s="40"/>
      <c r="H47" s="40"/>
      <c r="I47" s="40"/>
      <c r="J47" s="40"/>
      <c r="K47" s="40"/>
      <c r="L47" s="144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</row>
    <row r="48" s="2" customFormat="1" ht="6.96" customHeight="1">
      <c r="A48" s="38"/>
      <c r="B48" s="39"/>
      <c r="C48" s="40"/>
      <c r="D48" s="40"/>
      <c r="E48" s="40"/>
      <c r="F48" s="40"/>
      <c r="G48" s="40"/>
      <c r="H48" s="40"/>
      <c r="I48" s="40"/>
      <c r="J48" s="40"/>
      <c r="K48" s="40"/>
      <c r="L48" s="144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</row>
    <row r="49" s="2" customFormat="1" ht="12" customHeight="1">
      <c r="A49" s="38"/>
      <c r="B49" s="39"/>
      <c r="C49" s="32" t="s">
        <v>16</v>
      </c>
      <c r="D49" s="40"/>
      <c r="E49" s="40"/>
      <c r="F49" s="40"/>
      <c r="G49" s="40"/>
      <c r="H49" s="40"/>
      <c r="I49" s="40"/>
      <c r="J49" s="40"/>
      <c r="K49" s="40"/>
      <c r="L49" s="144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</row>
    <row r="50" s="2" customFormat="1" ht="16.5" customHeight="1">
      <c r="A50" s="38"/>
      <c r="B50" s="39"/>
      <c r="C50" s="40"/>
      <c r="D50" s="40"/>
      <c r="E50" s="169" t="str">
        <f>E7</f>
        <v>Sázava - sběrný dvůr</v>
      </c>
      <c r="F50" s="32"/>
      <c r="G50" s="32"/>
      <c r="H50" s="32"/>
      <c r="I50" s="40"/>
      <c r="J50" s="40"/>
      <c r="K50" s="40"/>
      <c r="L50" s="144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</row>
    <row r="51" s="1" customFormat="1" ht="12" customHeight="1">
      <c r="B51" s="21"/>
      <c r="C51" s="32" t="s">
        <v>129</v>
      </c>
      <c r="D51" s="22"/>
      <c r="E51" s="22"/>
      <c r="F51" s="22"/>
      <c r="G51" s="22"/>
      <c r="H51" s="22"/>
      <c r="I51" s="22"/>
      <c r="J51" s="22"/>
      <c r="K51" s="22"/>
      <c r="L51" s="20"/>
    </row>
    <row r="52" s="2" customFormat="1" ht="16.5" customHeight="1">
      <c r="A52" s="38"/>
      <c r="B52" s="39"/>
      <c r="C52" s="40"/>
      <c r="D52" s="40"/>
      <c r="E52" s="169" t="s">
        <v>1707</v>
      </c>
      <c r="F52" s="40"/>
      <c r="G52" s="40"/>
      <c r="H52" s="40"/>
      <c r="I52" s="40"/>
      <c r="J52" s="40"/>
      <c r="K52" s="40"/>
      <c r="L52" s="144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</row>
    <row r="53" s="2" customFormat="1" ht="12" customHeight="1">
      <c r="A53" s="38"/>
      <c r="B53" s="39"/>
      <c r="C53" s="32" t="s">
        <v>692</v>
      </c>
      <c r="D53" s="40"/>
      <c r="E53" s="40"/>
      <c r="F53" s="40"/>
      <c r="G53" s="40"/>
      <c r="H53" s="40"/>
      <c r="I53" s="40"/>
      <c r="J53" s="40"/>
      <c r="K53" s="40"/>
      <c r="L53" s="144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</row>
    <row r="54" s="2" customFormat="1" ht="16.5" customHeight="1">
      <c r="A54" s="38"/>
      <c r="B54" s="39"/>
      <c r="C54" s="40"/>
      <c r="D54" s="40"/>
      <c r="E54" s="69" t="str">
        <f>E11</f>
        <v>1 - Rozvod NN</v>
      </c>
      <c r="F54" s="40"/>
      <c r="G54" s="40"/>
      <c r="H54" s="40"/>
      <c r="I54" s="40"/>
      <c r="J54" s="40"/>
      <c r="K54" s="40"/>
      <c r="L54" s="144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</row>
    <row r="55" s="2" customFormat="1" ht="6.96" customHeight="1">
      <c r="A55" s="38"/>
      <c r="B55" s="39"/>
      <c r="C55" s="40"/>
      <c r="D55" s="40"/>
      <c r="E55" s="40"/>
      <c r="F55" s="40"/>
      <c r="G55" s="40"/>
      <c r="H55" s="40"/>
      <c r="I55" s="40"/>
      <c r="J55" s="40"/>
      <c r="K55" s="40"/>
      <c r="L55" s="144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</row>
    <row r="56" s="2" customFormat="1" ht="12" customHeight="1">
      <c r="A56" s="38"/>
      <c r="B56" s="39"/>
      <c r="C56" s="32" t="s">
        <v>21</v>
      </c>
      <c r="D56" s="40"/>
      <c r="E56" s="40"/>
      <c r="F56" s="27" t="str">
        <f>F14</f>
        <v xml:space="preserve"> </v>
      </c>
      <c r="G56" s="40"/>
      <c r="H56" s="40"/>
      <c r="I56" s="32" t="s">
        <v>23</v>
      </c>
      <c r="J56" s="72" t="str">
        <f>IF(J14="","",J14)</f>
        <v>14. 4. 2021</v>
      </c>
      <c r="K56" s="40"/>
      <c r="L56" s="144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</row>
    <row r="57" s="2" customFormat="1" ht="6.96" customHeight="1">
      <c r="A57" s="38"/>
      <c r="B57" s="39"/>
      <c r="C57" s="40"/>
      <c r="D57" s="40"/>
      <c r="E57" s="40"/>
      <c r="F57" s="40"/>
      <c r="G57" s="40"/>
      <c r="H57" s="40"/>
      <c r="I57" s="40"/>
      <c r="J57" s="40"/>
      <c r="K57" s="40"/>
      <c r="L57" s="144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</row>
    <row r="58" s="2" customFormat="1" ht="15.15" customHeight="1">
      <c r="A58" s="38"/>
      <c r="B58" s="39"/>
      <c r="C58" s="32" t="s">
        <v>25</v>
      </c>
      <c r="D58" s="40"/>
      <c r="E58" s="40"/>
      <c r="F58" s="27" t="str">
        <f>E17</f>
        <v>město Sázava</v>
      </c>
      <c r="G58" s="40"/>
      <c r="H58" s="40"/>
      <c r="I58" s="32" t="s">
        <v>32</v>
      </c>
      <c r="J58" s="36" t="str">
        <f>E23</f>
        <v xml:space="preserve"> </v>
      </c>
      <c r="K58" s="40"/>
      <c r="L58" s="144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</row>
    <row r="59" s="2" customFormat="1" ht="15.15" customHeight="1">
      <c r="A59" s="38"/>
      <c r="B59" s="39"/>
      <c r="C59" s="32" t="s">
        <v>30</v>
      </c>
      <c r="D59" s="40"/>
      <c r="E59" s="40"/>
      <c r="F59" s="27" t="str">
        <f>IF(E20="","",E20)</f>
        <v>Vyplň údaj</v>
      </c>
      <c r="G59" s="40"/>
      <c r="H59" s="40"/>
      <c r="I59" s="32" t="s">
        <v>35</v>
      </c>
      <c r="J59" s="36" t="str">
        <f>E26</f>
        <v>Marcel Cikánek</v>
      </c>
      <c r="K59" s="40"/>
      <c r="L59" s="144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</row>
    <row r="60" s="2" customFormat="1" ht="10.32" customHeight="1">
      <c r="A60" s="38"/>
      <c r="B60" s="39"/>
      <c r="C60" s="40"/>
      <c r="D60" s="40"/>
      <c r="E60" s="40"/>
      <c r="F60" s="40"/>
      <c r="G60" s="40"/>
      <c r="H60" s="40"/>
      <c r="I60" s="40"/>
      <c r="J60" s="40"/>
      <c r="K60" s="40"/>
      <c r="L60" s="144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</row>
    <row r="61" s="2" customFormat="1" ht="29.28" customHeight="1">
      <c r="A61" s="38"/>
      <c r="B61" s="39"/>
      <c r="C61" s="170" t="s">
        <v>132</v>
      </c>
      <c r="D61" s="171"/>
      <c r="E61" s="171"/>
      <c r="F61" s="171"/>
      <c r="G61" s="171"/>
      <c r="H61" s="171"/>
      <c r="I61" s="171"/>
      <c r="J61" s="172" t="s">
        <v>133</v>
      </c>
      <c r="K61" s="171"/>
      <c r="L61" s="144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 s="2" customFormat="1" ht="10.32" customHeight="1">
      <c r="A62" s="38"/>
      <c r="B62" s="39"/>
      <c r="C62" s="40"/>
      <c r="D62" s="40"/>
      <c r="E62" s="40"/>
      <c r="F62" s="40"/>
      <c r="G62" s="40"/>
      <c r="H62" s="40"/>
      <c r="I62" s="40"/>
      <c r="J62" s="40"/>
      <c r="K62" s="40"/>
      <c r="L62" s="144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</row>
    <row r="63" s="2" customFormat="1" ht="22.8" customHeight="1">
      <c r="A63" s="38"/>
      <c r="B63" s="39"/>
      <c r="C63" s="173" t="s">
        <v>71</v>
      </c>
      <c r="D63" s="40"/>
      <c r="E63" s="40"/>
      <c r="F63" s="40"/>
      <c r="G63" s="40"/>
      <c r="H63" s="40"/>
      <c r="I63" s="40"/>
      <c r="J63" s="102">
        <f>J85</f>
        <v>0</v>
      </c>
      <c r="K63" s="40"/>
      <c r="L63" s="144"/>
      <c r="S63" s="38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  <c r="AU63" s="17" t="s">
        <v>134</v>
      </c>
    </row>
    <row r="64" s="2" customFormat="1" ht="21.84" customHeight="1">
      <c r="A64" s="38"/>
      <c r="B64" s="39"/>
      <c r="C64" s="40"/>
      <c r="D64" s="40"/>
      <c r="E64" s="40"/>
      <c r="F64" s="40"/>
      <c r="G64" s="40"/>
      <c r="H64" s="40"/>
      <c r="I64" s="40"/>
      <c r="J64" s="40"/>
      <c r="K64" s="40"/>
      <c r="L64" s="144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</row>
    <row r="65" s="2" customFormat="1" ht="6.96" customHeight="1">
      <c r="A65" s="38"/>
      <c r="B65" s="59"/>
      <c r="C65" s="60"/>
      <c r="D65" s="60"/>
      <c r="E65" s="60"/>
      <c r="F65" s="60"/>
      <c r="G65" s="60"/>
      <c r="H65" s="60"/>
      <c r="I65" s="60"/>
      <c r="J65" s="60"/>
      <c r="K65" s="60"/>
      <c r="L65" s="144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9" s="2" customFormat="1" ht="6.96" customHeight="1">
      <c r="A69" s="38"/>
      <c r="B69" s="61"/>
      <c r="C69" s="62"/>
      <c r="D69" s="62"/>
      <c r="E69" s="62"/>
      <c r="F69" s="62"/>
      <c r="G69" s="62"/>
      <c r="H69" s="62"/>
      <c r="I69" s="62"/>
      <c r="J69" s="62"/>
      <c r="K69" s="62"/>
      <c r="L69" s="144"/>
      <c r="S69" s="38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/>
      <c r="AE69" s="38"/>
    </row>
    <row r="70" s="2" customFormat="1" ht="24.96" customHeight="1">
      <c r="A70" s="38"/>
      <c r="B70" s="39"/>
      <c r="C70" s="23" t="s">
        <v>144</v>
      </c>
      <c r="D70" s="40"/>
      <c r="E70" s="40"/>
      <c r="F70" s="40"/>
      <c r="G70" s="40"/>
      <c r="H70" s="40"/>
      <c r="I70" s="40"/>
      <c r="J70" s="40"/>
      <c r="K70" s="40"/>
      <c r="L70" s="144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</row>
    <row r="71" s="2" customFormat="1" ht="6.96" customHeight="1">
      <c r="A71" s="38"/>
      <c r="B71" s="39"/>
      <c r="C71" s="40"/>
      <c r="D71" s="40"/>
      <c r="E71" s="40"/>
      <c r="F71" s="40"/>
      <c r="G71" s="40"/>
      <c r="H71" s="40"/>
      <c r="I71" s="40"/>
      <c r="J71" s="40"/>
      <c r="K71" s="40"/>
      <c r="L71" s="144"/>
      <c r="S71" s="38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8"/>
    </row>
    <row r="72" s="2" customFormat="1" ht="12" customHeight="1">
      <c r="A72" s="38"/>
      <c r="B72" s="39"/>
      <c r="C72" s="32" t="s">
        <v>16</v>
      </c>
      <c r="D72" s="40"/>
      <c r="E72" s="40"/>
      <c r="F72" s="40"/>
      <c r="G72" s="40"/>
      <c r="H72" s="40"/>
      <c r="I72" s="40"/>
      <c r="J72" s="40"/>
      <c r="K72" s="40"/>
      <c r="L72" s="144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</row>
    <row r="73" s="2" customFormat="1" ht="16.5" customHeight="1">
      <c r="A73" s="38"/>
      <c r="B73" s="39"/>
      <c r="C73" s="40"/>
      <c r="D73" s="40"/>
      <c r="E73" s="169" t="str">
        <f>E7</f>
        <v>Sázava - sběrný dvůr</v>
      </c>
      <c r="F73" s="32"/>
      <c r="G73" s="32"/>
      <c r="H73" s="32"/>
      <c r="I73" s="40"/>
      <c r="J73" s="40"/>
      <c r="K73" s="40"/>
      <c r="L73" s="144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</row>
    <row r="74" s="1" customFormat="1" ht="12" customHeight="1">
      <c r="B74" s="21"/>
      <c r="C74" s="32" t="s">
        <v>129</v>
      </c>
      <c r="D74" s="22"/>
      <c r="E74" s="22"/>
      <c r="F74" s="22"/>
      <c r="G74" s="22"/>
      <c r="H74" s="22"/>
      <c r="I74" s="22"/>
      <c r="J74" s="22"/>
      <c r="K74" s="22"/>
      <c r="L74" s="20"/>
    </row>
    <row r="75" s="2" customFormat="1" ht="16.5" customHeight="1">
      <c r="A75" s="38"/>
      <c r="B75" s="39"/>
      <c r="C75" s="40"/>
      <c r="D75" s="40"/>
      <c r="E75" s="169" t="s">
        <v>1707</v>
      </c>
      <c r="F75" s="40"/>
      <c r="G75" s="40"/>
      <c r="H75" s="40"/>
      <c r="I75" s="40"/>
      <c r="J75" s="40"/>
      <c r="K75" s="40"/>
      <c r="L75" s="144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</row>
    <row r="76" s="2" customFormat="1" ht="12" customHeight="1">
      <c r="A76" s="38"/>
      <c r="B76" s="39"/>
      <c r="C76" s="32" t="s">
        <v>692</v>
      </c>
      <c r="D76" s="40"/>
      <c r="E76" s="40"/>
      <c r="F76" s="40"/>
      <c r="G76" s="40"/>
      <c r="H76" s="40"/>
      <c r="I76" s="40"/>
      <c r="J76" s="40"/>
      <c r="K76" s="40"/>
      <c r="L76" s="144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6.5" customHeight="1">
      <c r="A77" s="38"/>
      <c r="B77" s="39"/>
      <c r="C77" s="40"/>
      <c r="D77" s="40"/>
      <c r="E77" s="69" t="str">
        <f>E11</f>
        <v>1 - Rozvod NN</v>
      </c>
      <c r="F77" s="40"/>
      <c r="G77" s="40"/>
      <c r="H77" s="40"/>
      <c r="I77" s="40"/>
      <c r="J77" s="40"/>
      <c r="K77" s="40"/>
      <c r="L77" s="144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78" s="2" customFormat="1" ht="6.96" customHeight="1">
      <c r="A78" s="38"/>
      <c r="B78" s="39"/>
      <c r="C78" s="40"/>
      <c r="D78" s="40"/>
      <c r="E78" s="40"/>
      <c r="F78" s="40"/>
      <c r="G78" s="40"/>
      <c r="H78" s="40"/>
      <c r="I78" s="40"/>
      <c r="J78" s="40"/>
      <c r="K78" s="40"/>
      <c r="L78" s="144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</row>
    <row r="79" s="2" customFormat="1" ht="12" customHeight="1">
      <c r="A79" s="38"/>
      <c r="B79" s="39"/>
      <c r="C79" s="32" t="s">
        <v>21</v>
      </c>
      <c r="D79" s="40"/>
      <c r="E79" s="40"/>
      <c r="F79" s="27" t="str">
        <f>F14</f>
        <v xml:space="preserve"> </v>
      </c>
      <c r="G79" s="40"/>
      <c r="H79" s="40"/>
      <c r="I79" s="32" t="s">
        <v>23</v>
      </c>
      <c r="J79" s="72" t="str">
        <f>IF(J14="","",J14)</f>
        <v>14. 4. 2021</v>
      </c>
      <c r="K79" s="40"/>
      <c r="L79" s="144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</row>
    <row r="80" s="2" customFormat="1" ht="6.96" customHeight="1">
      <c r="A80" s="38"/>
      <c r="B80" s="39"/>
      <c r="C80" s="40"/>
      <c r="D80" s="40"/>
      <c r="E80" s="40"/>
      <c r="F80" s="40"/>
      <c r="G80" s="40"/>
      <c r="H80" s="40"/>
      <c r="I80" s="40"/>
      <c r="J80" s="40"/>
      <c r="K80" s="40"/>
      <c r="L80" s="144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</row>
    <row r="81" s="2" customFormat="1" ht="15.15" customHeight="1">
      <c r="A81" s="38"/>
      <c r="B81" s="39"/>
      <c r="C81" s="32" t="s">
        <v>25</v>
      </c>
      <c r="D81" s="40"/>
      <c r="E81" s="40"/>
      <c r="F81" s="27" t="str">
        <f>E17</f>
        <v>město Sázava</v>
      </c>
      <c r="G81" s="40"/>
      <c r="H81" s="40"/>
      <c r="I81" s="32" t="s">
        <v>32</v>
      </c>
      <c r="J81" s="36" t="str">
        <f>E23</f>
        <v xml:space="preserve"> </v>
      </c>
      <c r="K81" s="40"/>
      <c r="L81" s="144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15.15" customHeight="1">
      <c r="A82" s="38"/>
      <c r="B82" s="39"/>
      <c r="C82" s="32" t="s">
        <v>30</v>
      </c>
      <c r="D82" s="40"/>
      <c r="E82" s="40"/>
      <c r="F82" s="27" t="str">
        <f>IF(E20="","",E20)</f>
        <v>Vyplň údaj</v>
      </c>
      <c r="G82" s="40"/>
      <c r="H82" s="40"/>
      <c r="I82" s="32" t="s">
        <v>35</v>
      </c>
      <c r="J82" s="36" t="str">
        <f>E26</f>
        <v>Marcel Cikánek</v>
      </c>
      <c r="K82" s="40"/>
      <c r="L82" s="144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10.32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144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11" customFormat="1" ht="29.28" customHeight="1">
      <c r="A84" s="185"/>
      <c r="B84" s="186"/>
      <c r="C84" s="187" t="s">
        <v>145</v>
      </c>
      <c r="D84" s="188" t="s">
        <v>58</v>
      </c>
      <c r="E84" s="188" t="s">
        <v>54</v>
      </c>
      <c r="F84" s="188" t="s">
        <v>55</v>
      </c>
      <c r="G84" s="188" t="s">
        <v>146</v>
      </c>
      <c r="H84" s="188" t="s">
        <v>147</v>
      </c>
      <c r="I84" s="188" t="s">
        <v>148</v>
      </c>
      <c r="J84" s="188" t="s">
        <v>133</v>
      </c>
      <c r="K84" s="189" t="s">
        <v>149</v>
      </c>
      <c r="L84" s="190"/>
      <c r="M84" s="92" t="s">
        <v>19</v>
      </c>
      <c r="N84" s="93" t="s">
        <v>43</v>
      </c>
      <c r="O84" s="93" t="s">
        <v>150</v>
      </c>
      <c r="P84" s="93" t="s">
        <v>151</v>
      </c>
      <c r="Q84" s="93" t="s">
        <v>152</v>
      </c>
      <c r="R84" s="93" t="s">
        <v>153</v>
      </c>
      <c r="S84" s="93" t="s">
        <v>154</v>
      </c>
      <c r="T84" s="94" t="s">
        <v>155</v>
      </c>
      <c r="U84" s="185"/>
      <c r="V84" s="185"/>
      <c r="W84" s="185"/>
      <c r="X84" s="185"/>
      <c r="Y84" s="185"/>
      <c r="Z84" s="185"/>
      <c r="AA84" s="185"/>
      <c r="AB84" s="185"/>
      <c r="AC84" s="185"/>
      <c r="AD84" s="185"/>
      <c r="AE84" s="185"/>
    </row>
    <row r="85" s="2" customFormat="1" ht="22.8" customHeight="1">
      <c r="A85" s="38"/>
      <c r="B85" s="39"/>
      <c r="C85" s="99" t="s">
        <v>156</v>
      </c>
      <c r="D85" s="40"/>
      <c r="E85" s="40"/>
      <c r="F85" s="40"/>
      <c r="G85" s="40"/>
      <c r="H85" s="40"/>
      <c r="I85" s="40"/>
      <c r="J85" s="191">
        <f>BK85</f>
        <v>0</v>
      </c>
      <c r="K85" s="40"/>
      <c r="L85" s="44"/>
      <c r="M85" s="95"/>
      <c r="N85" s="192"/>
      <c r="O85" s="96"/>
      <c r="P85" s="193">
        <f>SUM(P86:P147)</f>
        <v>0</v>
      </c>
      <c r="Q85" s="96"/>
      <c r="R85" s="193">
        <f>SUM(R86:R147)</f>
        <v>0</v>
      </c>
      <c r="S85" s="96"/>
      <c r="T85" s="194">
        <f>SUM(T86:T147)</f>
        <v>0</v>
      </c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  <c r="AT85" s="17" t="s">
        <v>72</v>
      </c>
      <c r="AU85" s="17" t="s">
        <v>134</v>
      </c>
      <c r="BK85" s="195">
        <f>SUM(BK86:BK147)</f>
        <v>0</v>
      </c>
    </row>
    <row r="86" s="2" customFormat="1" ht="16.5" customHeight="1">
      <c r="A86" s="38"/>
      <c r="B86" s="39"/>
      <c r="C86" s="212" t="s">
        <v>845</v>
      </c>
      <c r="D86" s="212" t="s">
        <v>160</v>
      </c>
      <c r="E86" s="213" t="s">
        <v>1709</v>
      </c>
      <c r="F86" s="214" t="s">
        <v>1710</v>
      </c>
      <c r="G86" s="215" t="s">
        <v>1711</v>
      </c>
      <c r="H86" s="216">
        <v>1</v>
      </c>
      <c r="I86" s="217"/>
      <c r="J86" s="218">
        <f>ROUND(I86*H86,2)</f>
        <v>0</v>
      </c>
      <c r="K86" s="214" t="s">
        <v>19</v>
      </c>
      <c r="L86" s="44"/>
      <c r="M86" s="219" t="s">
        <v>19</v>
      </c>
      <c r="N86" s="220" t="s">
        <v>44</v>
      </c>
      <c r="O86" s="84"/>
      <c r="P86" s="221">
        <f>O86*H86</f>
        <v>0</v>
      </c>
      <c r="Q86" s="221">
        <v>0</v>
      </c>
      <c r="R86" s="221">
        <f>Q86*H86</f>
        <v>0</v>
      </c>
      <c r="S86" s="221">
        <v>0</v>
      </c>
      <c r="T86" s="222">
        <f>S86*H86</f>
        <v>0</v>
      </c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R86" s="223" t="s">
        <v>115</v>
      </c>
      <c r="AT86" s="223" t="s">
        <v>160</v>
      </c>
      <c r="AU86" s="223" t="s">
        <v>73</v>
      </c>
      <c r="AY86" s="17" t="s">
        <v>159</v>
      </c>
      <c r="BE86" s="224">
        <f>IF(N86="základní",J86,0)</f>
        <v>0</v>
      </c>
      <c r="BF86" s="224">
        <f>IF(N86="snížená",J86,0)</f>
        <v>0</v>
      </c>
      <c r="BG86" s="224">
        <f>IF(N86="zákl. přenesená",J86,0)</f>
        <v>0</v>
      </c>
      <c r="BH86" s="224">
        <f>IF(N86="sníž. přenesená",J86,0)</f>
        <v>0</v>
      </c>
      <c r="BI86" s="224">
        <f>IF(N86="nulová",J86,0)</f>
        <v>0</v>
      </c>
      <c r="BJ86" s="17" t="s">
        <v>81</v>
      </c>
      <c r="BK86" s="224">
        <f>ROUND(I86*H86,2)</f>
        <v>0</v>
      </c>
      <c r="BL86" s="17" t="s">
        <v>115</v>
      </c>
      <c r="BM86" s="223" t="s">
        <v>1712</v>
      </c>
    </row>
    <row r="87" s="2" customFormat="1">
      <c r="A87" s="38"/>
      <c r="B87" s="39"/>
      <c r="C87" s="40"/>
      <c r="D87" s="225" t="s">
        <v>166</v>
      </c>
      <c r="E87" s="40"/>
      <c r="F87" s="226" t="s">
        <v>1710</v>
      </c>
      <c r="G87" s="40"/>
      <c r="H87" s="40"/>
      <c r="I87" s="227"/>
      <c r="J87" s="40"/>
      <c r="K87" s="40"/>
      <c r="L87" s="44"/>
      <c r="M87" s="228"/>
      <c r="N87" s="229"/>
      <c r="O87" s="84"/>
      <c r="P87" s="84"/>
      <c r="Q87" s="84"/>
      <c r="R87" s="84"/>
      <c r="S87" s="84"/>
      <c r="T87" s="85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T87" s="17" t="s">
        <v>166</v>
      </c>
      <c r="AU87" s="17" t="s">
        <v>73</v>
      </c>
    </row>
    <row r="88" s="2" customFormat="1" ht="16.5" customHeight="1">
      <c r="A88" s="38"/>
      <c r="B88" s="39"/>
      <c r="C88" s="212" t="s">
        <v>303</v>
      </c>
      <c r="D88" s="212" t="s">
        <v>160</v>
      </c>
      <c r="E88" s="213" t="s">
        <v>1713</v>
      </c>
      <c r="F88" s="214" t="s">
        <v>1714</v>
      </c>
      <c r="G88" s="215" t="s">
        <v>762</v>
      </c>
      <c r="H88" s="216">
        <v>10</v>
      </c>
      <c r="I88" s="217"/>
      <c r="J88" s="218">
        <f>ROUND(I88*H88,2)</f>
        <v>0</v>
      </c>
      <c r="K88" s="214" t="s">
        <v>19</v>
      </c>
      <c r="L88" s="44"/>
      <c r="M88" s="219" t="s">
        <v>19</v>
      </c>
      <c r="N88" s="220" t="s">
        <v>44</v>
      </c>
      <c r="O88" s="84"/>
      <c r="P88" s="221">
        <f>O88*H88</f>
        <v>0</v>
      </c>
      <c r="Q88" s="221">
        <v>0</v>
      </c>
      <c r="R88" s="221">
        <f>Q88*H88</f>
        <v>0</v>
      </c>
      <c r="S88" s="221">
        <v>0</v>
      </c>
      <c r="T88" s="222">
        <f>S88*H88</f>
        <v>0</v>
      </c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R88" s="223" t="s">
        <v>115</v>
      </c>
      <c r="AT88" s="223" t="s">
        <v>160</v>
      </c>
      <c r="AU88" s="223" t="s">
        <v>73</v>
      </c>
      <c r="AY88" s="17" t="s">
        <v>159</v>
      </c>
      <c r="BE88" s="224">
        <f>IF(N88="základní",J88,0)</f>
        <v>0</v>
      </c>
      <c r="BF88" s="224">
        <f>IF(N88="snížená",J88,0)</f>
        <v>0</v>
      </c>
      <c r="BG88" s="224">
        <f>IF(N88="zákl. přenesená",J88,0)</f>
        <v>0</v>
      </c>
      <c r="BH88" s="224">
        <f>IF(N88="sníž. přenesená",J88,0)</f>
        <v>0</v>
      </c>
      <c r="BI88" s="224">
        <f>IF(N88="nulová",J88,0)</f>
        <v>0</v>
      </c>
      <c r="BJ88" s="17" t="s">
        <v>81</v>
      </c>
      <c r="BK88" s="224">
        <f>ROUND(I88*H88,2)</f>
        <v>0</v>
      </c>
      <c r="BL88" s="17" t="s">
        <v>115</v>
      </c>
      <c r="BM88" s="223" t="s">
        <v>1715</v>
      </c>
    </row>
    <row r="89" s="2" customFormat="1">
      <c r="A89" s="38"/>
      <c r="B89" s="39"/>
      <c r="C89" s="40"/>
      <c r="D89" s="225" t="s">
        <v>166</v>
      </c>
      <c r="E89" s="40"/>
      <c r="F89" s="226" t="s">
        <v>1714</v>
      </c>
      <c r="G89" s="40"/>
      <c r="H89" s="40"/>
      <c r="I89" s="227"/>
      <c r="J89" s="40"/>
      <c r="K89" s="40"/>
      <c r="L89" s="44"/>
      <c r="M89" s="228"/>
      <c r="N89" s="229"/>
      <c r="O89" s="84"/>
      <c r="P89" s="84"/>
      <c r="Q89" s="84"/>
      <c r="R89" s="84"/>
      <c r="S89" s="84"/>
      <c r="T89" s="85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T89" s="17" t="s">
        <v>166</v>
      </c>
      <c r="AU89" s="17" t="s">
        <v>73</v>
      </c>
    </row>
    <row r="90" s="2" customFormat="1" ht="16.5" customHeight="1">
      <c r="A90" s="38"/>
      <c r="B90" s="39"/>
      <c r="C90" s="212" t="s">
        <v>81</v>
      </c>
      <c r="D90" s="212" t="s">
        <v>160</v>
      </c>
      <c r="E90" s="213" t="s">
        <v>1716</v>
      </c>
      <c r="F90" s="214" t="s">
        <v>1717</v>
      </c>
      <c r="G90" s="215" t="s">
        <v>1711</v>
      </c>
      <c r="H90" s="216">
        <v>1</v>
      </c>
      <c r="I90" s="217"/>
      <c r="J90" s="218">
        <f>ROUND(I90*H90,2)</f>
        <v>0</v>
      </c>
      <c r="K90" s="214" t="s">
        <v>19</v>
      </c>
      <c r="L90" s="44"/>
      <c r="M90" s="219" t="s">
        <v>19</v>
      </c>
      <c r="N90" s="220" t="s">
        <v>44</v>
      </c>
      <c r="O90" s="84"/>
      <c r="P90" s="221">
        <f>O90*H90</f>
        <v>0</v>
      </c>
      <c r="Q90" s="221">
        <v>0</v>
      </c>
      <c r="R90" s="221">
        <f>Q90*H90</f>
        <v>0</v>
      </c>
      <c r="S90" s="221">
        <v>0</v>
      </c>
      <c r="T90" s="222">
        <f>S90*H90</f>
        <v>0</v>
      </c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R90" s="223" t="s">
        <v>115</v>
      </c>
      <c r="AT90" s="223" t="s">
        <v>160</v>
      </c>
      <c r="AU90" s="223" t="s">
        <v>73</v>
      </c>
      <c r="AY90" s="17" t="s">
        <v>159</v>
      </c>
      <c r="BE90" s="224">
        <f>IF(N90="základní",J90,0)</f>
        <v>0</v>
      </c>
      <c r="BF90" s="224">
        <f>IF(N90="snížená",J90,0)</f>
        <v>0</v>
      </c>
      <c r="BG90" s="224">
        <f>IF(N90="zákl. přenesená",J90,0)</f>
        <v>0</v>
      </c>
      <c r="BH90" s="224">
        <f>IF(N90="sníž. přenesená",J90,0)</f>
        <v>0</v>
      </c>
      <c r="BI90" s="224">
        <f>IF(N90="nulová",J90,0)</f>
        <v>0</v>
      </c>
      <c r="BJ90" s="17" t="s">
        <v>81</v>
      </c>
      <c r="BK90" s="224">
        <f>ROUND(I90*H90,2)</f>
        <v>0</v>
      </c>
      <c r="BL90" s="17" t="s">
        <v>115</v>
      </c>
      <c r="BM90" s="223" t="s">
        <v>1718</v>
      </c>
    </row>
    <row r="91" s="2" customFormat="1">
      <c r="A91" s="38"/>
      <c r="B91" s="39"/>
      <c r="C91" s="40"/>
      <c r="D91" s="225" t="s">
        <v>166</v>
      </c>
      <c r="E91" s="40"/>
      <c r="F91" s="226" t="s">
        <v>1717</v>
      </c>
      <c r="G91" s="40"/>
      <c r="H91" s="40"/>
      <c r="I91" s="227"/>
      <c r="J91" s="40"/>
      <c r="K91" s="40"/>
      <c r="L91" s="44"/>
      <c r="M91" s="228"/>
      <c r="N91" s="229"/>
      <c r="O91" s="84"/>
      <c r="P91" s="84"/>
      <c r="Q91" s="84"/>
      <c r="R91" s="84"/>
      <c r="S91" s="84"/>
      <c r="T91" s="85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T91" s="17" t="s">
        <v>166</v>
      </c>
      <c r="AU91" s="17" t="s">
        <v>73</v>
      </c>
    </row>
    <row r="92" s="2" customFormat="1" ht="16.5" customHeight="1">
      <c r="A92" s="38"/>
      <c r="B92" s="39"/>
      <c r="C92" s="212" t="s">
        <v>232</v>
      </c>
      <c r="D92" s="212" t="s">
        <v>160</v>
      </c>
      <c r="E92" s="213" t="s">
        <v>1719</v>
      </c>
      <c r="F92" s="214" t="s">
        <v>1720</v>
      </c>
      <c r="G92" s="215" t="s">
        <v>299</v>
      </c>
      <c r="H92" s="216">
        <v>80</v>
      </c>
      <c r="I92" s="217"/>
      <c r="J92" s="218">
        <f>ROUND(I92*H92,2)</f>
        <v>0</v>
      </c>
      <c r="K92" s="214" t="s">
        <v>19</v>
      </c>
      <c r="L92" s="44"/>
      <c r="M92" s="219" t="s">
        <v>19</v>
      </c>
      <c r="N92" s="220" t="s">
        <v>44</v>
      </c>
      <c r="O92" s="84"/>
      <c r="P92" s="221">
        <f>O92*H92</f>
        <v>0</v>
      </c>
      <c r="Q92" s="221">
        <v>0</v>
      </c>
      <c r="R92" s="221">
        <f>Q92*H92</f>
        <v>0</v>
      </c>
      <c r="S92" s="221">
        <v>0</v>
      </c>
      <c r="T92" s="222">
        <f>S92*H92</f>
        <v>0</v>
      </c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  <c r="AR92" s="223" t="s">
        <v>115</v>
      </c>
      <c r="AT92" s="223" t="s">
        <v>160</v>
      </c>
      <c r="AU92" s="223" t="s">
        <v>73</v>
      </c>
      <c r="AY92" s="17" t="s">
        <v>159</v>
      </c>
      <c r="BE92" s="224">
        <f>IF(N92="základní",J92,0)</f>
        <v>0</v>
      </c>
      <c r="BF92" s="224">
        <f>IF(N92="snížená",J92,0)</f>
        <v>0</v>
      </c>
      <c r="BG92" s="224">
        <f>IF(N92="zákl. přenesená",J92,0)</f>
        <v>0</v>
      </c>
      <c r="BH92" s="224">
        <f>IF(N92="sníž. přenesená",J92,0)</f>
        <v>0</v>
      </c>
      <c r="BI92" s="224">
        <f>IF(N92="nulová",J92,0)</f>
        <v>0</v>
      </c>
      <c r="BJ92" s="17" t="s">
        <v>81</v>
      </c>
      <c r="BK92" s="224">
        <f>ROUND(I92*H92,2)</f>
        <v>0</v>
      </c>
      <c r="BL92" s="17" t="s">
        <v>115</v>
      </c>
      <c r="BM92" s="223" t="s">
        <v>1721</v>
      </c>
    </row>
    <row r="93" s="2" customFormat="1">
      <c r="A93" s="38"/>
      <c r="B93" s="39"/>
      <c r="C93" s="40"/>
      <c r="D93" s="225" t="s">
        <v>166</v>
      </c>
      <c r="E93" s="40"/>
      <c r="F93" s="226" t="s">
        <v>1720</v>
      </c>
      <c r="G93" s="40"/>
      <c r="H93" s="40"/>
      <c r="I93" s="227"/>
      <c r="J93" s="40"/>
      <c r="K93" s="40"/>
      <c r="L93" s="44"/>
      <c r="M93" s="228"/>
      <c r="N93" s="229"/>
      <c r="O93" s="84"/>
      <c r="P93" s="84"/>
      <c r="Q93" s="84"/>
      <c r="R93" s="84"/>
      <c r="S93" s="84"/>
      <c r="T93" s="85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T93" s="17" t="s">
        <v>166</v>
      </c>
      <c r="AU93" s="17" t="s">
        <v>73</v>
      </c>
    </row>
    <row r="94" s="2" customFormat="1" ht="16.5" customHeight="1">
      <c r="A94" s="38"/>
      <c r="B94" s="39"/>
      <c r="C94" s="212" t="s">
        <v>239</v>
      </c>
      <c r="D94" s="212" t="s">
        <v>160</v>
      </c>
      <c r="E94" s="213" t="s">
        <v>1722</v>
      </c>
      <c r="F94" s="214" t="s">
        <v>1723</v>
      </c>
      <c r="G94" s="215" t="s">
        <v>299</v>
      </c>
      <c r="H94" s="216">
        <v>50</v>
      </c>
      <c r="I94" s="217"/>
      <c r="J94" s="218">
        <f>ROUND(I94*H94,2)</f>
        <v>0</v>
      </c>
      <c r="K94" s="214" t="s">
        <v>19</v>
      </c>
      <c r="L94" s="44"/>
      <c r="M94" s="219" t="s">
        <v>19</v>
      </c>
      <c r="N94" s="220" t="s">
        <v>44</v>
      </c>
      <c r="O94" s="84"/>
      <c r="P94" s="221">
        <f>O94*H94</f>
        <v>0</v>
      </c>
      <c r="Q94" s="221">
        <v>0</v>
      </c>
      <c r="R94" s="221">
        <f>Q94*H94</f>
        <v>0</v>
      </c>
      <c r="S94" s="221">
        <v>0</v>
      </c>
      <c r="T94" s="222">
        <f>S94*H94</f>
        <v>0</v>
      </c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R94" s="223" t="s">
        <v>115</v>
      </c>
      <c r="AT94" s="223" t="s">
        <v>160</v>
      </c>
      <c r="AU94" s="223" t="s">
        <v>73</v>
      </c>
      <c r="AY94" s="17" t="s">
        <v>159</v>
      </c>
      <c r="BE94" s="224">
        <f>IF(N94="základní",J94,0)</f>
        <v>0</v>
      </c>
      <c r="BF94" s="224">
        <f>IF(N94="snížená",J94,0)</f>
        <v>0</v>
      </c>
      <c r="BG94" s="224">
        <f>IF(N94="zákl. přenesená",J94,0)</f>
        <v>0</v>
      </c>
      <c r="BH94" s="224">
        <f>IF(N94="sníž. přenesená",J94,0)</f>
        <v>0</v>
      </c>
      <c r="BI94" s="224">
        <f>IF(N94="nulová",J94,0)</f>
        <v>0</v>
      </c>
      <c r="BJ94" s="17" t="s">
        <v>81</v>
      </c>
      <c r="BK94" s="224">
        <f>ROUND(I94*H94,2)</f>
        <v>0</v>
      </c>
      <c r="BL94" s="17" t="s">
        <v>115</v>
      </c>
      <c r="BM94" s="223" t="s">
        <v>1724</v>
      </c>
    </row>
    <row r="95" s="2" customFormat="1">
      <c r="A95" s="38"/>
      <c r="B95" s="39"/>
      <c r="C95" s="40"/>
      <c r="D95" s="225" t="s">
        <v>166</v>
      </c>
      <c r="E95" s="40"/>
      <c r="F95" s="226" t="s">
        <v>1723</v>
      </c>
      <c r="G95" s="40"/>
      <c r="H95" s="40"/>
      <c r="I95" s="227"/>
      <c r="J95" s="40"/>
      <c r="K95" s="40"/>
      <c r="L95" s="44"/>
      <c r="M95" s="228"/>
      <c r="N95" s="229"/>
      <c r="O95" s="84"/>
      <c r="P95" s="84"/>
      <c r="Q95" s="84"/>
      <c r="R95" s="84"/>
      <c r="S95" s="84"/>
      <c r="T95" s="85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  <c r="AT95" s="17" t="s">
        <v>166</v>
      </c>
      <c r="AU95" s="17" t="s">
        <v>73</v>
      </c>
    </row>
    <row r="96" s="2" customFormat="1" ht="16.5" customHeight="1">
      <c r="A96" s="38"/>
      <c r="B96" s="39"/>
      <c r="C96" s="212" t="s">
        <v>8</v>
      </c>
      <c r="D96" s="212" t="s">
        <v>160</v>
      </c>
      <c r="E96" s="213" t="s">
        <v>1725</v>
      </c>
      <c r="F96" s="214" t="s">
        <v>1726</v>
      </c>
      <c r="G96" s="215" t="s">
        <v>299</v>
      </c>
      <c r="H96" s="216">
        <v>30</v>
      </c>
      <c r="I96" s="217"/>
      <c r="J96" s="218">
        <f>ROUND(I96*H96,2)</f>
        <v>0</v>
      </c>
      <c r="K96" s="214" t="s">
        <v>19</v>
      </c>
      <c r="L96" s="44"/>
      <c r="M96" s="219" t="s">
        <v>19</v>
      </c>
      <c r="N96" s="220" t="s">
        <v>44</v>
      </c>
      <c r="O96" s="84"/>
      <c r="P96" s="221">
        <f>O96*H96</f>
        <v>0</v>
      </c>
      <c r="Q96" s="221">
        <v>0</v>
      </c>
      <c r="R96" s="221">
        <f>Q96*H96</f>
        <v>0</v>
      </c>
      <c r="S96" s="221">
        <v>0</v>
      </c>
      <c r="T96" s="222">
        <f>S96*H96</f>
        <v>0</v>
      </c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R96" s="223" t="s">
        <v>115</v>
      </c>
      <c r="AT96" s="223" t="s">
        <v>160</v>
      </c>
      <c r="AU96" s="223" t="s">
        <v>73</v>
      </c>
      <c r="AY96" s="17" t="s">
        <v>159</v>
      </c>
      <c r="BE96" s="224">
        <f>IF(N96="základní",J96,0)</f>
        <v>0</v>
      </c>
      <c r="BF96" s="224">
        <f>IF(N96="snížená",J96,0)</f>
        <v>0</v>
      </c>
      <c r="BG96" s="224">
        <f>IF(N96="zákl. přenesená",J96,0)</f>
        <v>0</v>
      </c>
      <c r="BH96" s="224">
        <f>IF(N96="sníž. přenesená",J96,0)</f>
        <v>0</v>
      </c>
      <c r="BI96" s="224">
        <f>IF(N96="nulová",J96,0)</f>
        <v>0</v>
      </c>
      <c r="BJ96" s="17" t="s">
        <v>81</v>
      </c>
      <c r="BK96" s="224">
        <f>ROUND(I96*H96,2)</f>
        <v>0</v>
      </c>
      <c r="BL96" s="17" t="s">
        <v>115</v>
      </c>
      <c r="BM96" s="223" t="s">
        <v>1727</v>
      </c>
    </row>
    <row r="97" s="2" customFormat="1">
      <c r="A97" s="38"/>
      <c r="B97" s="39"/>
      <c r="C97" s="40"/>
      <c r="D97" s="225" t="s">
        <v>166</v>
      </c>
      <c r="E97" s="40"/>
      <c r="F97" s="226" t="s">
        <v>1726</v>
      </c>
      <c r="G97" s="40"/>
      <c r="H97" s="40"/>
      <c r="I97" s="227"/>
      <c r="J97" s="40"/>
      <c r="K97" s="40"/>
      <c r="L97" s="44"/>
      <c r="M97" s="228"/>
      <c r="N97" s="229"/>
      <c r="O97" s="84"/>
      <c r="P97" s="84"/>
      <c r="Q97" s="84"/>
      <c r="R97" s="84"/>
      <c r="S97" s="84"/>
      <c r="T97" s="85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T97" s="17" t="s">
        <v>166</v>
      </c>
      <c r="AU97" s="17" t="s">
        <v>73</v>
      </c>
    </row>
    <row r="98" s="2" customFormat="1" ht="16.5" customHeight="1">
      <c r="A98" s="38"/>
      <c r="B98" s="39"/>
      <c r="C98" s="212" t="s">
        <v>253</v>
      </c>
      <c r="D98" s="212" t="s">
        <v>160</v>
      </c>
      <c r="E98" s="213" t="s">
        <v>1728</v>
      </c>
      <c r="F98" s="214" t="s">
        <v>1729</v>
      </c>
      <c r="G98" s="215" t="s">
        <v>299</v>
      </c>
      <c r="H98" s="216">
        <v>5</v>
      </c>
      <c r="I98" s="217"/>
      <c r="J98" s="218">
        <f>ROUND(I98*H98,2)</f>
        <v>0</v>
      </c>
      <c r="K98" s="214" t="s">
        <v>19</v>
      </c>
      <c r="L98" s="44"/>
      <c r="M98" s="219" t="s">
        <v>19</v>
      </c>
      <c r="N98" s="220" t="s">
        <v>44</v>
      </c>
      <c r="O98" s="84"/>
      <c r="P98" s="221">
        <f>O98*H98</f>
        <v>0</v>
      </c>
      <c r="Q98" s="221">
        <v>0</v>
      </c>
      <c r="R98" s="221">
        <f>Q98*H98</f>
        <v>0</v>
      </c>
      <c r="S98" s="221">
        <v>0</v>
      </c>
      <c r="T98" s="222">
        <f>S98*H98</f>
        <v>0</v>
      </c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R98" s="223" t="s">
        <v>115</v>
      </c>
      <c r="AT98" s="223" t="s">
        <v>160</v>
      </c>
      <c r="AU98" s="223" t="s">
        <v>73</v>
      </c>
      <c r="AY98" s="17" t="s">
        <v>159</v>
      </c>
      <c r="BE98" s="224">
        <f>IF(N98="základní",J98,0)</f>
        <v>0</v>
      </c>
      <c r="BF98" s="224">
        <f>IF(N98="snížená",J98,0)</f>
        <v>0</v>
      </c>
      <c r="BG98" s="224">
        <f>IF(N98="zákl. přenesená",J98,0)</f>
        <v>0</v>
      </c>
      <c r="BH98" s="224">
        <f>IF(N98="sníž. přenesená",J98,0)</f>
        <v>0</v>
      </c>
      <c r="BI98" s="224">
        <f>IF(N98="nulová",J98,0)</f>
        <v>0</v>
      </c>
      <c r="BJ98" s="17" t="s">
        <v>81</v>
      </c>
      <c r="BK98" s="224">
        <f>ROUND(I98*H98,2)</f>
        <v>0</v>
      </c>
      <c r="BL98" s="17" t="s">
        <v>115</v>
      </c>
      <c r="BM98" s="223" t="s">
        <v>1730</v>
      </c>
    </row>
    <row r="99" s="2" customFormat="1">
      <c r="A99" s="38"/>
      <c r="B99" s="39"/>
      <c r="C99" s="40"/>
      <c r="D99" s="225" t="s">
        <v>166</v>
      </c>
      <c r="E99" s="40"/>
      <c r="F99" s="226" t="s">
        <v>1729</v>
      </c>
      <c r="G99" s="40"/>
      <c r="H99" s="40"/>
      <c r="I99" s="227"/>
      <c r="J99" s="40"/>
      <c r="K99" s="40"/>
      <c r="L99" s="44"/>
      <c r="M99" s="228"/>
      <c r="N99" s="229"/>
      <c r="O99" s="84"/>
      <c r="P99" s="84"/>
      <c r="Q99" s="84"/>
      <c r="R99" s="84"/>
      <c r="S99" s="84"/>
      <c r="T99" s="85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T99" s="17" t="s">
        <v>166</v>
      </c>
      <c r="AU99" s="17" t="s">
        <v>73</v>
      </c>
    </row>
    <row r="100" s="2" customFormat="1" ht="16.5" customHeight="1">
      <c r="A100" s="38"/>
      <c r="B100" s="39"/>
      <c r="C100" s="212" t="s">
        <v>260</v>
      </c>
      <c r="D100" s="212" t="s">
        <v>160</v>
      </c>
      <c r="E100" s="213" t="s">
        <v>1731</v>
      </c>
      <c r="F100" s="214" t="s">
        <v>1732</v>
      </c>
      <c r="G100" s="215" t="s">
        <v>299</v>
      </c>
      <c r="H100" s="216">
        <v>330</v>
      </c>
      <c r="I100" s="217"/>
      <c r="J100" s="218">
        <f>ROUND(I100*H100,2)</f>
        <v>0</v>
      </c>
      <c r="K100" s="214" t="s">
        <v>19</v>
      </c>
      <c r="L100" s="44"/>
      <c r="M100" s="219" t="s">
        <v>19</v>
      </c>
      <c r="N100" s="220" t="s">
        <v>44</v>
      </c>
      <c r="O100" s="84"/>
      <c r="P100" s="221">
        <f>O100*H100</f>
        <v>0</v>
      </c>
      <c r="Q100" s="221">
        <v>0</v>
      </c>
      <c r="R100" s="221">
        <f>Q100*H100</f>
        <v>0</v>
      </c>
      <c r="S100" s="221">
        <v>0</v>
      </c>
      <c r="T100" s="222">
        <f>S100*H100</f>
        <v>0</v>
      </c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R100" s="223" t="s">
        <v>115</v>
      </c>
      <c r="AT100" s="223" t="s">
        <v>160</v>
      </c>
      <c r="AU100" s="223" t="s">
        <v>73</v>
      </c>
      <c r="AY100" s="17" t="s">
        <v>159</v>
      </c>
      <c r="BE100" s="224">
        <f>IF(N100="základní",J100,0)</f>
        <v>0</v>
      </c>
      <c r="BF100" s="224">
        <f>IF(N100="snížená",J100,0)</f>
        <v>0</v>
      </c>
      <c r="BG100" s="224">
        <f>IF(N100="zákl. přenesená",J100,0)</f>
        <v>0</v>
      </c>
      <c r="BH100" s="224">
        <f>IF(N100="sníž. přenesená",J100,0)</f>
        <v>0</v>
      </c>
      <c r="BI100" s="224">
        <f>IF(N100="nulová",J100,0)</f>
        <v>0</v>
      </c>
      <c r="BJ100" s="17" t="s">
        <v>81</v>
      </c>
      <c r="BK100" s="224">
        <f>ROUND(I100*H100,2)</f>
        <v>0</v>
      </c>
      <c r="BL100" s="17" t="s">
        <v>115</v>
      </c>
      <c r="BM100" s="223" t="s">
        <v>1733</v>
      </c>
    </row>
    <row r="101" s="2" customFormat="1">
      <c r="A101" s="38"/>
      <c r="B101" s="39"/>
      <c r="C101" s="40"/>
      <c r="D101" s="225" t="s">
        <v>166</v>
      </c>
      <c r="E101" s="40"/>
      <c r="F101" s="226" t="s">
        <v>1732</v>
      </c>
      <c r="G101" s="40"/>
      <c r="H101" s="40"/>
      <c r="I101" s="227"/>
      <c r="J101" s="40"/>
      <c r="K101" s="40"/>
      <c r="L101" s="44"/>
      <c r="M101" s="228"/>
      <c r="N101" s="229"/>
      <c r="O101" s="84"/>
      <c r="P101" s="84"/>
      <c r="Q101" s="84"/>
      <c r="R101" s="84"/>
      <c r="S101" s="84"/>
      <c r="T101" s="85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T101" s="17" t="s">
        <v>166</v>
      </c>
      <c r="AU101" s="17" t="s">
        <v>73</v>
      </c>
    </row>
    <row r="102" s="2" customFormat="1" ht="16.5" customHeight="1">
      <c r="A102" s="38"/>
      <c r="B102" s="39"/>
      <c r="C102" s="212" t="s">
        <v>267</v>
      </c>
      <c r="D102" s="212" t="s">
        <v>160</v>
      </c>
      <c r="E102" s="213" t="s">
        <v>1734</v>
      </c>
      <c r="F102" s="214" t="s">
        <v>1735</v>
      </c>
      <c r="G102" s="215" t="s">
        <v>299</v>
      </c>
      <c r="H102" s="216">
        <v>150</v>
      </c>
      <c r="I102" s="217"/>
      <c r="J102" s="218">
        <f>ROUND(I102*H102,2)</f>
        <v>0</v>
      </c>
      <c r="K102" s="214" t="s">
        <v>19</v>
      </c>
      <c r="L102" s="44"/>
      <c r="M102" s="219" t="s">
        <v>19</v>
      </c>
      <c r="N102" s="220" t="s">
        <v>44</v>
      </c>
      <c r="O102" s="84"/>
      <c r="P102" s="221">
        <f>O102*H102</f>
        <v>0</v>
      </c>
      <c r="Q102" s="221">
        <v>0</v>
      </c>
      <c r="R102" s="221">
        <f>Q102*H102</f>
        <v>0</v>
      </c>
      <c r="S102" s="221">
        <v>0</v>
      </c>
      <c r="T102" s="222">
        <f>S102*H102</f>
        <v>0</v>
      </c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R102" s="223" t="s">
        <v>115</v>
      </c>
      <c r="AT102" s="223" t="s">
        <v>160</v>
      </c>
      <c r="AU102" s="223" t="s">
        <v>73</v>
      </c>
      <c r="AY102" s="17" t="s">
        <v>159</v>
      </c>
      <c r="BE102" s="224">
        <f>IF(N102="základní",J102,0)</f>
        <v>0</v>
      </c>
      <c r="BF102" s="224">
        <f>IF(N102="snížená",J102,0)</f>
        <v>0</v>
      </c>
      <c r="BG102" s="224">
        <f>IF(N102="zákl. přenesená",J102,0)</f>
        <v>0</v>
      </c>
      <c r="BH102" s="224">
        <f>IF(N102="sníž. přenesená",J102,0)</f>
        <v>0</v>
      </c>
      <c r="BI102" s="224">
        <f>IF(N102="nulová",J102,0)</f>
        <v>0</v>
      </c>
      <c r="BJ102" s="17" t="s">
        <v>81</v>
      </c>
      <c r="BK102" s="224">
        <f>ROUND(I102*H102,2)</f>
        <v>0</v>
      </c>
      <c r="BL102" s="17" t="s">
        <v>115</v>
      </c>
      <c r="BM102" s="223" t="s">
        <v>1736</v>
      </c>
    </row>
    <row r="103" s="2" customFormat="1">
      <c r="A103" s="38"/>
      <c r="B103" s="39"/>
      <c r="C103" s="40"/>
      <c r="D103" s="225" t="s">
        <v>166</v>
      </c>
      <c r="E103" s="40"/>
      <c r="F103" s="226" t="s">
        <v>1735</v>
      </c>
      <c r="G103" s="40"/>
      <c r="H103" s="40"/>
      <c r="I103" s="227"/>
      <c r="J103" s="40"/>
      <c r="K103" s="40"/>
      <c r="L103" s="44"/>
      <c r="M103" s="228"/>
      <c r="N103" s="229"/>
      <c r="O103" s="84"/>
      <c r="P103" s="84"/>
      <c r="Q103" s="84"/>
      <c r="R103" s="84"/>
      <c r="S103" s="84"/>
      <c r="T103" s="85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  <c r="AT103" s="17" t="s">
        <v>166</v>
      </c>
      <c r="AU103" s="17" t="s">
        <v>73</v>
      </c>
    </row>
    <row r="104" s="2" customFormat="1" ht="16.5" customHeight="1">
      <c r="A104" s="38"/>
      <c r="B104" s="39"/>
      <c r="C104" s="212" t="s">
        <v>274</v>
      </c>
      <c r="D104" s="212" t="s">
        <v>160</v>
      </c>
      <c r="E104" s="213" t="s">
        <v>1737</v>
      </c>
      <c r="F104" s="214" t="s">
        <v>1738</v>
      </c>
      <c r="G104" s="215" t="s">
        <v>299</v>
      </c>
      <c r="H104" s="216">
        <v>20</v>
      </c>
      <c r="I104" s="217"/>
      <c r="J104" s="218">
        <f>ROUND(I104*H104,2)</f>
        <v>0</v>
      </c>
      <c r="K104" s="214" t="s">
        <v>19</v>
      </c>
      <c r="L104" s="44"/>
      <c r="M104" s="219" t="s">
        <v>19</v>
      </c>
      <c r="N104" s="220" t="s">
        <v>44</v>
      </c>
      <c r="O104" s="84"/>
      <c r="P104" s="221">
        <f>O104*H104</f>
        <v>0</v>
      </c>
      <c r="Q104" s="221">
        <v>0</v>
      </c>
      <c r="R104" s="221">
        <f>Q104*H104</f>
        <v>0</v>
      </c>
      <c r="S104" s="221">
        <v>0</v>
      </c>
      <c r="T104" s="222">
        <f>S104*H104</f>
        <v>0</v>
      </c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  <c r="AR104" s="223" t="s">
        <v>115</v>
      </c>
      <c r="AT104" s="223" t="s">
        <v>160</v>
      </c>
      <c r="AU104" s="223" t="s">
        <v>73</v>
      </c>
      <c r="AY104" s="17" t="s">
        <v>159</v>
      </c>
      <c r="BE104" s="224">
        <f>IF(N104="základní",J104,0)</f>
        <v>0</v>
      </c>
      <c r="BF104" s="224">
        <f>IF(N104="snížená",J104,0)</f>
        <v>0</v>
      </c>
      <c r="BG104" s="224">
        <f>IF(N104="zákl. přenesená",J104,0)</f>
        <v>0</v>
      </c>
      <c r="BH104" s="224">
        <f>IF(N104="sníž. přenesená",J104,0)</f>
        <v>0</v>
      </c>
      <c r="BI104" s="224">
        <f>IF(N104="nulová",J104,0)</f>
        <v>0</v>
      </c>
      <c r="BJ104" s="17" t="s">
        <v>81</v>
      </c>
      <c r="BK104" s="224">
        <f>ROUND(I104*H104,2)</f>
        <v>0</v>
      </c>
      <c r="BL104" s="17" t="s">
        <v>115</v>
      </c>
      <c r="BM104" s="223" t="s">
        <v>1739</v>
      </c>
    </row>
    <row r="105" s="2" customFormat="1">
      <c r="A105" s="38"/>
      <c r="B105" s="39"/>
      <c r="C105" s="40"/>
      <c r="D105" s="225" t="s">
        <v>166</v>
      </c>
      <c r="E105" s="40"/>
      <c r="F105" s="226" t="s">
        <v>1738</v>
      </c>
      <c r="G105" s="40"/>
      <c r="H105" s="40"/>
      <c r="I105" s="227"/>
      <c r="J105" s="40"/>
      <c r="K105" s="40"/>
      <c r="L105" s="44"/>
      <c r="M105" s="228"/>
      <c r="N105" s="229"/>
      <c r="O105" s="84"/>
      <c r="P105" s="84"/>
      <c r="Q105" s="84"/>
      <c r="R105" s="84"/>
      <c r="S105" s="84"/>
      <c r="T105" s="85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  <c r="AT105" s="17" t="s">
        <v>166</v>
      </c>
      <c r="AU105" s="17" t="s">
        <v>73</v>
      </c>
    </row>
    <row r="106" s="2" customFormat="1" ht="16.5" customHeight="1">
      <c r="A106" s="38"/>
      <c r="B106" s="39"/>
      <c r="C106" s="212" t="s">
        <v>282</v>
      </c>
      <c r="D106" s="212" t="s">
        <v>160</v>
      </c>
      <c r="E106" s="213" t="s">
        <v>1740</v>
      </c>
      <c r="F106" s="214" t="s">
        <v>1741</v>
      </c>
      <c r="G106" s="215" t="s">
        <v>1711</v>
      </c>
      <c r="H106" s="216">
        <v>2</v>
      </c>
      <c r="I106" s="217"/>
      <c r="J106" s="218">
        <f>ROUND(I106*H106,2)</f>
        <v>0</v>
      </c>
      <c r="K106" s="214" t="s">
        <v>19</v>
      </c>
      <c r="L106" s="44"/>
      <c r="M106" s="219" t="s">
        <v>19</v>
      </c>
      <c r="N106" s="220" t="s">
        <v>44</v>
      </c>
      <c r="O106" s="84"/>
      <c r="P106" s="221">
        <f>O106*H106</f>
        <v>0</v>
      </c>
      <c r="Q106" s="221">
        <v>0</v>
      </c>
      <c r="R106" s="221">
        <f>Q106*H106</f>
        <v>0</v>
      </c>
      <c r="S106" s="221">
        <v>0</v>
      </c>
      <c r="T106" s="222">
        <f>S106*H106</f>
        <v>0</v>
      </c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R106" s="223" t="s">
        <v>115</v>
      </c>
      <c r="AT106" s="223" t="s">
        <v>160</v>
      </c>
      <c r="AU106" s="223" t="s">
        <v>73</v>
      </c>
      <c r="AY106" s="17" t="s">
        <v>159</v>
      </c>
      <c r="BE106" s="224">
        <f>IF(N106="základní",J106,0)</f>
        <v>0</v>
      </c>
      <c r="BF106" s="224">
        <f>IF(N106="snížená",J106,0)</f>
        <v>0</v>
      </c>
      <c r="BG106" s="224">
        <f>IF(N106="zákl. přenesená",J106,0)</f>
        <v>0</v>
      </c>
      <c r="BH106" s="224">
        <f>IF(N106="sníž. přenesená",J106,0)</f>
        <v>0</v>
      </c>
      <c r="BI106" s="224">
        <f>IF(N106="nulová",J106,0)</f>
        <v>0</v>
      </c>
      <c r="BJ106" s="17" t="s">
        <v>81</v>
      </c>
      <c r="BK106" s="224">
        <f>ROUND(I106*H106,2)</f>
        <v>0</v>
      </c>
      <c r="BL106" s="17" t="s">
        <v>115</v>
      </c>
      <c r="BM106" s="223" t="s">
        <v>1742</v>
      </c>
    </row>
    <row r="107" s="2" customFormat="1">
      <c r="A107" s="38"/>
      <c r="B107" s="39"/>
      <c r="C107" s="40"/>
      <c r="D107" s="225" t="s">
        <v>166</v>
      </c>
      <c r="E107" s="40"/>
      <c r="F107" s="226" t="s">
        <v>1741</v>
      </c>
      <c r="G107" s="40"/>
      <c r="H107" s="40"/>
      <c r="I107" s="227"/>
      <c r="J107" s="40"/>
      <c r="K107" s="40"/>
      <c r="L107" s="44"/>
      <c r="M107" s="228"/>
      <c r="N107" s="229"/>
      <c r="O107" s="84"/>
      <c r="P107" s="84"/>
      <c r="Q107" s="84"/>
      <c r="R107" s="84"/>
      <c r="S107" s="84"/>
      <c r="T107" s="85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T107" s="17" t="s">
        <v>166</v>
      </c>
      <c r="AU107" s="17" t="s">
        <v>73</v>
      </c>
    </row>
    <row r="108" s="2" customFormat="1" ht="16.5" customHeight="1">
      <c r="A108" s="38"/>
      <c r="B108" s="39"/>
      <c r="C108" s="212" t="s">
        <v>289</v>
      </c>
      <c r="D108" s="212" t="s">
        <v>160</v>
      </c>
      <c r="E108" s="213" t="s">
        <v>1743</v>
      </c>
      <c r="F108" s="214" t="s">
        <v>1744</v>
      </c>
      <c r="G108" s="215" t="s">
        <v>299</v>
      </c>
      <c r="H108" s="216">
        <v>15</v>
      </c>
      <c r="I108" s="217"/>
      <c r="J108" s="218">
        <f>ROUND(I108*H108,2)</f>
        <v>0</v>
      </c>
      <c r="K108" s="214" t="s">
        <v>19</v>
      </c>
      <c r="L108" s="44"/>
      <c r="M108" s="219" t="s">
        <v>19</v>
      </c>
      <c r="N108" s="220" t="s">
        <v>44</v>
      </c>
      <c r="O108" s="84"/>
      <c r="P108" s="221">
        <f>O108*H108</f>
        <v>0</v>
      </c>
      <c r="Q108" s="221">
        <v>0</v>
      </c>
      <c r="R108" s="221">
        <f>Q108*H108</f>
        <v>0</v>
      </c>
      <c r="S108" s="221">
        <v>0</v>
      </c>
      <c r="T108" s="222">
        <f>S108*H108</f>
        <v>0</v>
      </c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  <c r="AR108" s="223" t="s">
        <v>115</v>
      </c>
      <c r="AT108" s="223" t="s">
        <v>160</v>
      </c>
      <c r="AU108" s="223" t="s">
        <v>73</v>
      </c>
      <c r="AY108" s="17" t="s">
        <v>159</v>
      </c>
      <c r="BE108" s="224">
        <f>IF(N108="základní",J108,0)</f>
        <v>0</v>
      </c>
      <c r="BF108" s="224">
        <f>IF(N108="snížená",J108,0)</f>
        <v>0</v>
      </c>
      <c r="BG108" s="224">
        <f>IF(N108="zákl. přenesená",J108,0)</f>
        <v>0</v>
      </c>
      <c r="BH108" s="224">
        <f>IF(N108="sníž. přenesená",J108,0)</f>
        <v>0</v>
      </c>
      <c r="BI108" s="224">
        <f>IF(N108="nulová",J108,0)</f>
        <v>0</v>
      </c>
      <c r="BJ108" s="17" t="s">
        <v>81</v>
      </c>
      <c r="BK108" s="224">
        <f>ROUND(I108*H108,2)</f>
        <v>0</v>
      </c>
      <c r="BL108" s="17" t="s">
        <v>115</v>
      </c>
      <c r="BM108" s="223" t="s">
        <v>1745</v>
      </c>
    </row>
    <row r="109" s="2" customFormat="1">
      <c r="A109" s="38"/>
      <c r="B109" s="39"/>
      <c r="C109" s="40"/>
      <c r="D109" s="225" t="s">
        <v>166</v>
      </c>
      <c r="E109" s="40"/>
      <c r="F109" s="226" t="s">
        <v>1744</v>
      </c>
      <c r="G109" s="40"/>
      <c r="H109" s="40"/>
      <c r="I109" s="227"/>
      <c r="J109" s="40"/>
      <c r="K109" s="40"/>
      <c r="L109" s="44"/>
      <c r="M109" s="228"/>
      <c r="N109" s="229"/>
      <c r="O109" s="84"/>
      <c r="P109" s="84"/>
      <c r="Q109" s="84"/>
      <c r="R109" s="84"/>
      <c r="S109" s="84"/>
      <c r="T109" s="85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  <c r="AT109" s="17" t="s">
        <v>166</v>
      </c>
      <c r="AU109" s="17" t="s">
        <v>73</v>
      </c>
    </row>
    <row r="110" s="2" customFormat="1" ht="16.5" customHeight="1">
      <c r="A110" s="38"/>
      <c r="B110" s="39"/>
      <c r="C110" s="212" t="s">
        <v>310</v>
      </c>
      <c r="D110" s="212" t="s">
        <v>160</v>
      </c>
      <c r="E110" s="213" t="s">
        <v>1746</v>
      </c>
      <c r="F110" s="214" t="s">
        <v>1747</v>
      </c>
      <c r="G110" s="215" t="s">
        <v>299</v>
      </c>
      <c r="H110" s="216">
        <v>10</v>
      </c>
      <c r="I110" s="217"/>
      <c r="J110" s="218">
        <f>ROUND(I110*H110,2)</f>
        <v>0</v>
      </c>
      <c r="K110" s="214" t="s">
        <v>19</v>
      </c>
      <c r="L110" s="44"/>
      <c r="M110" s="219" t="s">
        <v>19</v>
      </c>
      <c r="N110" s="220" t="s">
        <v>44</v>
      </c>
      <c r="O110" s="84"/>
      <c r="P110" s="221">
        <f>O110*H110</f>
        <v>0</v>
      </c>
      <c r="Q110" s="221">
        <v>0</v>
      </c>
      <c r="R110" s="221">
        <f>Q110*H110</f>
        <v>0</v>
      </c>
      <c r="S110" s="221">
        <v>0</v>
      </c>
      <c r="T110" s="222">
        <f>S110*H110</f>
        <v>0</v>
      </c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R110" s="223" t="s">
        <v>115</v>
      </c>
      <c r="AT110" s="223" t="s">
        <v>160</v>
      </c>
      <c r="AU110" s="223" t="s">
        <v>73</v>
      </c>
      <c r="AY110" s="17" t="s">
        <v>159</v>
      </c>
      <c r="BE110" s="224">
        <f>IF(N110="základní",J110,0)</f>
        <v>0</v>
      </c>
      <c r="BF110" s="224">
        <f>IF(N110="snížená",J110,0)</f>
        <v>0</v>
      </c>
      <c r="BG110" s="224">
        <f>IF(N110="zákl. přenesená",J110,0)</f>
        <v>0</v>
      </c>
      <c r="BH110" s="224">
        <f>IF(N110="sníž. přenesená",J110,0)</f>
        <v>0</v>
      </c>
      <c r="BI110" s="224">
        <f>IF(N110="nulová",J110,0)</f>
        <v>0</v>
      </c>
      <c r="BJ110" s="17" t="s">
        <v>81</v>
      </c>
      <c r="BK110" s="224">
        <f>ROUND(I110*H110,2)</f>
        <v>0</v>
      </c>
      <c r="BL110" s="17" t="s">
        <v>115</v>
      </c>
      <c r="BM110" s="223" t="s">
        <v>1748</v>
      </c>
    </row>
    <row r="111" s="2" customFormat="1">
      <c r="A111" s="38"/>
      <c r="B111" s="39"/>
      <c r="C111" s="40"/>
      <c r="D111" s="225" t="s">
        <v>166</v>
      </c>
      <c r="E111" s="40"/>
      <c r="F111" s="226" t="s">
        <v>1747</v>
      </c>
      <c r="G111" s="40"/>
      <c r="H111" s="40"/>
      <c r="I111" s="227"/>
      <c r="J111" s="40"/>
      <c r="K111" s="40"/>
      <c r="L111" s="44"/>
      <c r="M111" s="228"/>
      <c r="N111" s="229"/>
      <c r="O111" s="84"/>
      <c r="P111" s="84"/>
      <c r="Q111" s="84"/>
      <c r="R111" s="84"/>
      <c r="S111" s="84"/>
      <c r="T111" s="85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  <c r="AT111" s="17" t="s">
        <v>166</v>
      </c>
      <c r="AU111" s="17" t="s">
        <v>73</v>
      </c>
    </row>
    <row r="112" s="2" customFormat="1" ht="16.5" customHeight="1">
      <c r="A112" s="38"/>
      <c r="B112" s="39"/>
      <c r="C112" s="212" t="s">
        <v>83</v>
      </c>
      <c r="D112" s="212" t="s">
        <v>160</v>
      </c>
      <c r="E112" s="213" t="s">
        <v>1749</v>
      </c>
      <c r="F112" s="214" t="s">
        <v>1750</v>
      </c>
      <c r="G112" s="215" t="s">
        <v>1711</v>
      </c>
      <c r="H112" s="216">
        <v>1</v>
      </c>
      <c r="I112" s="217"/>
      <c r="J112" s="218">
        <f>ROUND(I112*H112,2)</f>
        <v>0</v>
      </c>
      <c r="K112" s="214" t="s">
        <v>19</v>
      </c>
      <c r="L112" s="44"/>
      <c r="M112" s="219" t="s">
        <v>19</v>
      </c>
      <c r="N112" s="220" t="s">
        <v>44</v>
      </c>
      <c r="O112" s="84"/>
      <c r="P112" s="221">
        <f>O112*H112</f>
        <v>0</v>
      </c>
      <c r="Q112" s="221">
        <v>0</v>
      </c>
      <c r="R112" s="221">
        <f>Q112*H112</f>
        <v>0</v>
      </c>
      <c r="S112" s="221">
        <v>0</v>
      </c>
      <c r="T112" s="222">
        <f>S112*H112</f>
        <v>0</v>
      </c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  <c r="AR112" s="223" t="s">
        <v>115</v>
      </c>
      <c r="AT112" s="223" t="s">
        <v>160</v>
      </c>
      <c r="AU112" s="223" t="s">
        <v>73</v>
      </c>
      <c r="AY112" s="17" t="s">
        <v>159</v>
      </c>
      <c r="BE112" s="224">
        <f>IF(N112="základní",J112,0)</f>
        <v>0</v>
      </c>
      <c r="BF112" s="224">
        <f>IF(N112="snížená",J112,0)</f>
        <v>0</v>
      </c>
      <c r="BG112" s="224">
        <f>IF(N112="zákl. přenesená",J112,0)</f>
        <v>0</v>
      </c>
      <c r="BH112" s="224">
        <f>IF(N112="sníž. přenesená",J112,0)</f>
        <v>0</v>
      </c>
      <c r="BI112" s="224">
        <f>IF(N112="nulová",J112,0)</f>
        <v>0</v>
      </c>
      <c r="BJ112" s="17" t="s">
        <v>81</v>
      </c>
      <c r="BK112" s="224">
        <f>ROUND(I112*H112,2)</f>
        <v>0</v>
      </c>
      <c r="BL112" s="17" t="s">
        <v>115</v>
      </c>
      <c r="BM112" s="223" t="s">
        <v>1751</v>
      </c>
    </row>
    <row r="113" s="2" customFormat="1">
      <c r="A113" s="38"/>
      <c r="B113" s="39"/>
      <c r="C113" s="40"/>
      <c r="D113" s="225" t="s">
        <v>166</v>
      </c>
      <c r="E113" s="40"/>
      <c r="F113" s="226" t="s">
        <v>1750</v>
      </c>
      <c r="G113" s="40"/>
      <c r="H113" s="40"/>
      <c r="I113" s="227"/>
      <c r="J113" s="40"/>
      <c r="K113" s="40"/>
      <c r="L113" s="44"/>
      <c r="M113" s="228"/>
      <c r="N113" s="229"/>
      <c r="O113" s="84"/>
      <c r="P113" s="84"/>
      <c r="Q113" s="84"/>
      <c r="R113" s="84"/>
      <c r="S113" s="84"/>
      <c r="T113" s="85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  <c r="AT113" s="17" t="s">
        <v>166</v>
      </c>
      <c r="AU113" s="17" t="s">
        <v>73</v>
      </c>
    </row>
    <row r="114" s="2" customFormat="1" ht="16.5" customHeight="1">
      <c r="A114" s="38"/>
      <c r="B114" s="39"/>
      <c r="C114" s="212" t="s">
        <v>316</v>
      </c>
      <c r="D114" s="212" t="s">
        <v>160</v>
      </c>
      <c r="E114" s="213" t="s">
        <v>1752</v>
      </c>
      <c r="F114" s="214" t="s">
        <v>1753</v>
      </c>
      <c r="G114" s="215" t="s">
        <v>1711</v>
      </c>
      <c r="H114" s="216">
        <v>35</v>
      </c>
      <c r="I114" s="217"/>
      <c r="J114" s="218">
        <f>ROUND(I114*H114,2)</f>
        <v>0</v>
      </c>
      <c r="K114" s="214" t="s">
        <v>19</v>
      </c>
      <c r="L114" s="44"/>
      <c r="M114" s="219" t="s">
        <v>19</v>
      </c>
      <c r="N114" s="220" t="s">
        <v>44</v>
      </c>
      <c r="O114" s="84"/>
      <c r="P114" s="221">
        <f>O114*H114</f>
        <v>0</v>
      </c>
      <c r="Q114" s="221">
        <v>0</v>
      </c>
      <c r="R114" s="221">
        <f>Q114*H114</f>
        <v>0</v>
      </c>
      <c r="S114" s="221">
        <v>0</v>
      </c>
      <c r="T114" s="222">
        <f>S114*H114</f>
        <v>0</v>
      </c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  <c r="AR114" s="223" t="s">
        <v>115</v>
      </c>
      <c r="AT114" s="223" t="s">
        <v>160</v>
      </c>
      <c r="AU114" s="223" t="s">
        <v>73</v>
      </c>
      <c r="AY114" s="17" t="s">
        <v>159</v>
      </c>
      <c r="BE114" s="224">
        <f>IF(N114="základní",J114,0)</f>
        <v>0</v>
      </c>
      <c r="BF114" s="224">
        <f>IF(N114="snížená",J114,0)</f>
        <v>0</v>
      </c>
      <c r="BG114" s="224">
        <f>IF(N114="zákl. přenesená",J114,0)</f>
        <v>0</v>
      </c>
      <c r="BH114" s="224">
        <f>IF(N114="sníž. přenesená",J114,0)</f>
        <v>0</v>
      </c>
      <c r="BI114" s="224">
        <f>IF(N114="nulová",J114,0)</f>
        <v>0</v>
      </c>
      <c r="BJ114" s="17" t="s">
        <v>81</v>
      </c>
      <c r="BK114" s="224">
        <f>ROUND(I114*H114,2)</f>
        <v>0</v>
      </c>
      <c r="BL114" s="17" t="s">
        <v>115</v>
      </c>
      <c r="BM114" s="223" t="s">
        <v>1754</v>
      </c>
    </row>
    <row r="115" s="2" customFormat="1">
      <c r="A115" s="38"/>
      <c r="B115" s="39"/>
      <c r="C115" s="40"/>
      <c r="D115" s="225" t="s">
        <v>166</v>
      </c>
      <c r="E115" s="40"/>
      <c r="F115" s="226" t="s">
        <v>1753</v>
      </c>
      <c r="G115" s="40"/>
      <c r="H115" s="40"/>
      <c r="I115" s="227"/>
      <c r="J115" s="40"/>
      <c r="K115" s="40"/>
      <c r="L115" s="44"/>
      <c r="M115" s="228"/>
      <c r="N115" s="229"/>
      <c r="O115" s="84"/>
      <c r="P115" s="84"/>
      <c r="Q115" s="84"/>
      <c r="R115" s="84"/>
      <c r="S115" s="84"/>
      <c r="T115" s="85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  <c r="AT115" s="17" t="s">
        <v>166</v>
      </c>
      <c r="AU115" s="17" t="s">
        <v>73</v>
      </c>
    </row>
    <row r="116" s="2" customFormat="1" ht="16.5" customHeight="1">
      <c r="A116" s="38"/>
      <c r="B116" s="39"/>
      <c r="C116" s="212" t="s">
        <v>7</v>
      </c>
      <c r="D116" s="212" t="s">
        <v>160</v>
      </c>
      <c r="E116" s="213" t="s">
        <v>1755</v>
      </c>
      <c r="F116" s="214" t="s">
        <v>1756</v>
      </c>
      <c r="G116" s="215" t="s">
        <v>299</v>
      </c>
      <c r="H116" s="216">
        <v>270</v>
      </c>
      <c r="I116" s="217"/>
      <c r="J116" s="218">
        <f>ROUND(I116*H116,2)</f>
        <v>0</v>
      </c>
      <c r="K116" s="214" t="s">
        <v>19</v>
      </c>
      <c r="L116" s="44"/>
      <c r="M116" s="219" t="s">
        <v>19</v>
      </c>
      <c r="N116" s="220" t="s">
        <v>44</v>
      </c>
      <c r="O116" s="84"/>
      <c r="P116" s="221">
        <f>O116*H116</f>
        <v>0</v>
      </c>
      <c r="Q116" s="221">
        <v>0</v>
      </c>
      <c r="R116" s="221">
        <f>Q116*H116</f>
        <v>0</v>
      </c>
      <c r="S116" s="221">
        <v>0</v>
      </c>
      <c r="T116" s="222">
        <f>S116*H116</f>
        <v>0</v>
      </c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  <c r="AR116" s="223" t="s">
        <v>115</v>
      </c>
      <c r="AT116" s="223" t="s">
        <v>160</v>
      </c>
      <c r="AU116" s="223" t="s">
        <v>73</v>
      </c>
      <c r="AY116" s="17" t="s">
        <v>159</v>
      </c>
      <c r="BE116" s="224">
        <f>IF(N116="základní",J116,0)</f>
        <v>0</v>
      </c>
      <c r="BF116" s="224">
        <f>IF(N116="snížená",J116,0)</f>
        <v>0</v>
      </c>
      <c r="BG116" s="224">
        <f>IF(N116="zákl. přenesená",J116,0)</f>
        <v>0</v>
      </c>
      <c r="BH116" s="224">
        <f>IF(N116="sníž. přenesená",J116,0)</f>
        <v>0</v>
      </c>
      <c r="BI116" s="224">
        <f>IF(N116="nulová",J116,0)</f>
        <v>0</v>
      </c>
      <c r="BJ116" s="17" t="s">
        <v>81</v>
      </c>
      <c r="BK116" s="224">
        <f>ROUND(I116*H116,2)</f>
        <v>0</v>
      </c>
      <c r="BL116" s="17" t="s">
        <v>115</v>
      </c>
      <c r="BM116" s="223" t="s">
        <v>1757</v>
      </c>
    </row>
    <row r="117" s="2" customFormat="1">
      <c r="A117" s="38"/>
      <c r="B117" s="39"/>
      <c r="C117" s="40"/>
      <c r="D117" s="225" t="s">
        <v>166</v>
      </c>
      <c r="E117" s="40"/>
      <c r="F117" s="226" t="s">
        <v>1756</v>
      </c>
      <c r="G117" s="40"/>
      <c r="H117" s="40"/>
      <c r="I117" s="227"/>
      <c r="J117" s="40"/>
      <c r="K117" s="40"/>
      <c r="L117" s="44"/>
      <c r="M117" s="228"/>
      <c r="N117" s="229"/>
      <c r="O117" s="84"/>
      <c r="P117" s="84"/>
      <c r="Q117" s="84"/>
      <c r="R117" s="84"/>
      <c r="S117" s="84"/>
      <c r="T117" s="85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  <c r="AT117" s="17" t="s">
        <v>166</v>
      </c>
      <c r="AU117" s="17" t="s">
        <v>73</v>
      </c>
    </row>
    <row r="118" s="2" customFormat="1" ht="16.5" customHeight="1">
      <c r="A118" s="38"/>
      <c r="B118" s="39"/>
      <c r="C118" s="212" t="s">
        <v>341</v>
      </c>
      <c r="D118" s="212" t="s">
        <v>160</v>
      </c>
      <c r="E118" s="213" t="s">
        <v>1758</v>
      </c>
      <c r="F118" s="214" t="s">
        <v>1759</v>
      </c>
      <c r="G118" s="215" t="s">
        <v>1711</v>
      </c>
      <c r="H118" s="216">
        <v>22</v>
      </c>
      <c r="I118" s="217"/>
      <c r="J118" s="218">
        <f>ROUND(I118*H118,2)</f>
        <v>0</v>
      </c>
      <c r="K118" s="214" t="s">
        <v>19</v>
      </c>
      <c r="L118" s="44"/>
      <c r="M118" s="219" t="s">
        <v>19</v>
      </c>
      <c r="N118" s="220" t="s">
        <v>44</v>
      </c>
      <c r="O118" s="84"/>
      <c r="P118" s="221">
        <f>O118*H118</f>
        <v>0</v>
      </c>
      <c r="Q118" s="221">
        <v>0</v>
      </c>
      <c r="R118" s="221">
        <f>Q118*H118</f>
        <v>0</v>
      </c>
      <c r="S118" s="221">
        <v>0</v>
      </c>
      <c r="T118" s="222">
        <f>S118*H118</f>
        <v>0</v>
      </c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R118" s="223" t="s">
        <v>115</v>
      </c>
      <c r="AT118" s="223" t="s">
        <v>160</v>
      </c>
      <c r="AU118" s="223" t="s">
        <v>73</v>
      </c>
      <c r="AY118" s="17" t="s">
        <v>159</v>
      </c>
      <c r="BE118" s="224">
        <f>IF(N118="základní",J118,0)</f>
        <v>0</v>
      </c>
      <c r="BF118" s="224">
        <f>IF(N118="snížená",J118,0)</f>
        <v>0</v>
      </c>
      <c r="BG118" s="224">
        <f>IF(N118="zákl. přenesená",J118,0)</f>
        <v>0</v>
      </c>
      <c r="BH118" s="224">
        <f>IF(N118="sníž. přenesená",J118,0)</f>
        <v>0</v>
      </c>
      <c r="BI118" s="224">
        <f>IF(N118="nulová",J118,0)</f>
        <v>0</v>
      </c>
      <c r="BJ118" s="17" t="s">
        <v>81</v>
      </c>
      <c r="BK118" s="224">
        <f>ROUND(I118*H118,2)</f>
        <v>0</v>
      </c>
      <c r="BL118" s="17" t="s">
        <v>115</v>
      </c>
      <c r="BM118" s="223" t="s">
        <v>1760</v>
      </c>
    </row>
    <row r="119" s="2" customFormat="1">
      <c r="A119" s="38"/>
      <c r="B119" s="39"/>
      <c r="C119" s="40"/>
      <c r="D119" s="225" t="s">
        <v>166</v>
      </c>
      <c r="E119" s="40"/>
      <c r="F119" s="226" t="s">
        <v>1759</v>
      </c>
      <c r="G119" s="40"/>
      <c r="H119" s="40"/>
      <c r="I119" s="227"/>
      <c r="J119" s="40"/>
      <c r="K119" s="40"/>
      <c r="L119" s="44"/>
      <c r="M119" s="228"/>
      <c r="N119" s="229"/>
      <c r="O119" s="84"/>
      <c r="P119" s="84"/>
      <c r="Q119" s="84"/>
      <c r="R119" s="84"/>
      <c r="S119" s="84"/>
      <c r="T119" s="85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T119" s="17" t="s">
        <v>166</v>
      </c>
      <c r="AU119" s="17" t="s">
        <v>73</v>
      </c>
    </row>
    <row r="120" s="2" customFormat="1" ht="16.5" customHeight="1">
      <c r="A120" s="38"/>
      <c r="B120" s="39"/>
      <c r="C120" s="212" t="s">
        <v>348</v>
      </c>
      <c r="D120" s="212" t="s">
        <v>160</v>
      </c>
      <c r="E120" s="213" t="s">
        <v>1761</v>
      </c>
      <c r="F120" s="214" t="s">
        <v>1762</v>
      </c>
      <c r="G120" s="215" t="s">
        <v>1711</v>
      </c>
      <c r="H120" s="216">
        <v>19</v>
      </c>
      <c r="I120" s="217"/>
      <c r="J120" s="218">
        <f>ROUND(I120*H120,2)</f>
        <v>0</v>
      </c>
      <c r="K120" s="214" t="s">
        <v>19</v>
      </c>
      <c r="L120" s="44"/>
      <c r="M120" s="219" t="s">
        <v>19</v>
      </c>
      <c r="N120" s="220" t="s">
        <v>44</v>
      </c>
      <c r="O120" s="84"/>
      <c r="P120" s="221">
        <f>O120*H120</f>
        <v>0</v>
      </c>
      <c r="Q120" s="221">
        <v>0</v>
      </c>
      <c r="R120" s="221">
        <f>Q120*H120</f>
        <v>0</v>
      </c>
      <c r="S120" s="221">
        <v>0</v>
      </c>
      <c r="T120" s="222">
        <f>S120*H120</f>
        <v>0</v>
      </c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R120" s="223" t="s">
        <v>115</v>
      </c>
      <c r="AT120" s="223" t="s">
        <v>160</v>
      </c>
      <c r="AU120" s="223" t="s">
        <v>73</v>
      </c>
      <c r="AY120" s="17" t="s">
        <v>159</v>
      </c>
      <c r="BE120" s="224">
        <f>IF(N120="základní",J120,0)</f>
        <v>0</v>
      </c>
      <c r="BF120" s="224">
        <f>IF(N120="snížená",J120,0)</f>
        <v>0</v>
      </c>
      <c r="BG120" s="224">
        <f>IF(N120="zákl. přenesená",J120,0)</f>
        <v>0</v>
      </c>
      <c r="BH120" s="224">
        <f>IF(N120="sníž. přenesená",J120,0)</f>
        <v>0</v>
      </c>
      <c r="BI120" s="224">
        <f>IF(N120="nulová",J120,0)</f>
        <v>0</v>
      </c>
      <c r="BJ120" s="17" t="s">
        <v>81</v>
      </c>
      <c r="BK120" s="224">
        <f>ROUND(I120*H120,2)</f>
        <v>0</v>
      </c>
      <c r="BL120" s="17" t="s">
        <v>115</v>
      </c>
      <c r="BM120" s="223" t="s">
        <v>1763</v>
      </c>
    </row>
    <row r="121" s="2" customFormat="1">
      <c r="A121" s="38"/>
      <c r="B121" s="39"/>
      <c r="C121" s="40"/>
      <c r="D121" s="225" t="s">
        <v>166</v>
      </c>
      <c r="E121" s="40"/>
      <c r="F121" s="226" t="s">
        <v>1762</v>
      </c>
      <c r="G121" s="40"/>
      <c r="H121" s="40"/>
      <c r="I121" s="227"/>
      <c r="J121" s="40"/>
      <c r="K121" s="40"/>
      <c r="L121" s="44"/>
      <c r="M121" s="228"/>
      <c r="N121" s="229"/>
      <c r="O121" s="84"/>
      <c r="P121" s="84"/>
      <c r="Q121" s="84"/>
      <c r="R121" s="84"/>
      <c r="S121" s="84"/>
      <c r="T121" s="85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T121" s="17" t="s">
        <v>166</v>
      </c>
      <c r="AU121" s="17" t="s">
        <v>73</v>
      </c>
    </row>
    <row r="122" s="2" customFormat="1" ht="16.5" customHeight="1">
      <c r="A122" s="38"/>
      <c r="B122" s="39"/>
      <c r="C122" s="212" t="s">
        <v>821</v>
      </c>
      <c r="D122" s="212" t="s">
        <v>160</v>
      </c>
      <c r="E122" s="213" t="s">
        <v>1764</v>
      </c>
      <c r="F122" s="214" t="s">
        <v>1765</v>
      </c>
      <c r="G122" s="215" t="s">
        <v>1711</v>
      </c>
      <c r="H122" s="216">
        <v>4</v>
      </c>
      <c r="I122" s="217"/>
      <c r="J122" s="218">
        <f>ROUND(I122*H122,2)</f>
        <v>0</v>
      </c>
      <c r="K122" s="214" t="s">
        <v>19</v>
      </c>
      <c r="L122" s="44"/>
      <c r="M122" s="219" t="s">
        <v>19</v>
      </c>
      <c r="N122" s="220" t="s">
        <v>44</v>
      </c>
      <c r="O122" s="84"/>
      <c r="P122" s="221">
        <f>O122*H122</f>
        <v>0</v>
      </c>
      <c r="Q122" s="221">
        <v>0</v>
      </c>
      <c r="R122" s="221">
        <f>Q122*H122</f>
        <v>0</v>
      </c>
      <c r="S122" s="221">
        <v>0</v>
      </c>
      <c r="T122" s="222">
        <f>S122*H122</f>
        <v>0</v>
      </c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R122" s="223" t="s">
        <v>115</v>
      </c>
      <c r="AT122" s="223" t="s">
        <v>160</v>
      </c>
      <c r="AU122" s="223" t="s">
        <v>73</v>
      </c>
      <c r="AY122" s="17" t="s">
        <v>159</v>
      </c>
      <c r="BE122" s="224">
        <f>IF(N122="základní",J122,0)</f>
        <v>0</v>
      </c>
      <c r="BF122" s="224">
        <f>IF(N122="snížená",J122,0)</f>
        <v>0</v>
      </c>
      <c r="BG122" s="224">
        <f>IF(N122="zákl. přenesená",J122,0)</f>
        <v>0</v>
      </c>
      <c r="BH122" s="224">
        <f>IF(N122="sníž. přenesená",J122,0)</f>
        <v>0</v>
      </c>
      <c r="BI122" s="224">
        <f>IF(N122="nulová",J122,0)</f>
        <v>0</v>
      </c>
      <c r="BJ122" s="17" t="s">
        <v>81</v>
      </c>
      <c r="BK122" s="224">
        <f>ROUND(I122*H122,2)</f>
        <v>0</v>
      </c>
      <c r="BL122" s="17" t="s">
        <v>115</v>
      </c>
      <c r="BM122" s="223" t="s">
        <v>1766</v>
      </c>
    </row>
    <row r="123" s="2" customFormat="1">
      <c r="A123" s="38"/>
      <c r="B123" s="39"/>
      <c r="C123" s="40"/>
      <c r="D123" s="225" t="s">
        <v>166</v>
      </c>
      <c r="E123" s="40"/>
      <c r="F123" s="226" t="s">
        <v>1765</v>
      </c>
      <c r="G123" s="40"/>
      <c r="H123" s="40"/>
      <c r="I123" s="227"/>
      <c r="J123" s="40"/>
      <c r="K123" s="40"/>
      <c r="L123" s="44"/>
      <c r="M123" s="228"/>
      <c r="N123" s="229"/>
      <c r="O123" s="84"/>
      <c r="P123" s="84"/>
      <c r="Q123" s="84"/>
      <c r="R123" s="84"/>
      <c r="S123" s="84"/>
      <c r="T123" s="85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T123" s="17" t="s">
        <v>166</v>
      </c>
      <c r="AU123" s="17" t="s">
        <v>73</v>
      </c>
    </row>
    <row r="124" s="2" customFormat="1" ht="16.5" customHeight="1">
      <c r="A124" s="38"/>
      <c r="B124" s="39"/>
      <c r="C124" s="212" t="s">
        <v>827</v>
      </c>
      <c r="D124" s="212" t="s">
        <v>160</v>
      </c>
      <c r="E124" s="213" t="s">
        <v>1767</v>
      </c>
      <c r="F124" s="214" t="s">
        <v>1768</v>
      </c>
      <c r="G124" s="215" t="s">
        <v>1711</v>
      </c>
      <c r="H124" s="216">
        <v>6</v>
      </c>
      <c r="I124" s="217"/>
      <c r="J124" s="218">
        <f>ROUND(I124*H124,2)</f>
        <v>0</v>
      </c>
      <c r="K124" s="214" t="s">
        <v>19</v>
      </c>
      <c r="L124" s="44"/>
      <c r="M124" s="219" t="s">
        <v>19</v>
      </c>
      <c r="N124" s="220" t="s">
        <v>44</v>
      </c>
      <c r="O124" s="84"/>
      <c r="P124" s="221">
        <f>O124*H124</f>
        <v>0</v>
      </c>
      <c r="Q124" s="221">
        <v>0</v>
      </c>
      <c r="R124" s="221">
        <f>Q124*H124</f>
        <v>0</v>
      </c>
      <c r="S124" s="221">
        <v>0</v>
      </c>
      <c r="T124" s="222">
        <f>S124*H124</f>
        <v>0</v>
      </c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R124" s="223" t="s">
        <v>115</v>
      </c>
      <c r="AT124" s="223" t="s">
        <v>160</v>
      </c>
      <c r="AU124" s="223" t="s">
        <v>73</v>
      </c>
      <c r="AY124" s="17" t="s">
        <v>159</v>
      </c>
      <c r="BE124" s="224">
        <f>IF(N124="základní",J124,0)</f>
        <v>0</v>
      </c>
      <c r="BF124" s="224">
        <f>IF(N124="snížená",J124,0)</f>
        <v>0</v>
      </c>
      <c r="BG124" s="224">
        <f>IF(N124="zákl. přenesená",J124,0)</f>
        <v>0</v>
      </c>
      <c r="BH124" s="224">
        <f>IF(N124="sníž. přenesená",J124,0)</f>
        <v>0</v>
      </c>
      <c r="BI124" s="224">
        <f>IF(N124="nulová",J124,0)</f>
        <v>0</v>
      </c>
      <c r="BJ124" s="17" t="s">
        <v>81</v>
      </c>
      <c r="BK124" s="224">
        <f>ROUND(I124*H124,2)</f>
        <v>0</v>
      </c>
      <c r="BL124" s="17" t="s">
        <v>115</v>
      </c>
      <c r="BM124" s="223" t="s">
        <v>1769</v>
      </c>
    </row>
    <row r="125" s="2" customFormat="1">
      <c r="A125" s="38"/>
      <c r="B125" s="39"/>
      <c r="C125" s="40"/>
      <c r="D125" s="225" t="s">
        <v>166</v>
      </c>
      <c r="E125" s="40"/>
      <c r="F125" s="226" t="s">
        <v>1768</v>
      </c>
      <c r="G125" s="40"/>
      <c r="H125" s="40"/>
      <c r="I125" s="227"/>
      <c r="J125" s="40"/>
      <c r="K125" s="40"/>
      <c r="L125" s="44"/>
      <c r="M125" s="228"/>
      <c r="N125" s="229"/>
      <c r="O125" s="84"/>
      <c r="P125" s="84"/>
      <c r="Q125" s="84"/>
      <c r="R125" s="84"/>
      <c r="S125" s="84"/>
      <c r="T125" s="85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T125" s="17" t="s">
        <v>166</v>
      </c>
      <c r="AU125" s="17" t="s">
        <v>73</v>
      </c>
    </row>
    <row r="126" s="2" customFormat="1" ht="16.5" customHeight="1">
      <c r="A126" s="38"/>
      <c r="B126" s="39"/>
      <c r="C126" s="212" t="s">
        <v>428</v>
      </c>
      <c r="D126" s="212" t="s">
        <v>160</v>
      </c>
      <c r="E126" s="213" t="s">
        <v>1770</v>
      </c>
      <c r="F126" s="214" t="s">
        <v>1771</v>
      </c>
      <c r="G126" s="215" t="s">
        <v>1711</v>
      </c>
      <c r="H126" s="216">
        <v>1</v>
      </c>
      <c r="I126" s="217"/>
      <c r="J126" s="218">
        <f>ROUND(I126*H126,2)</f>
        <v>0</v>
      </c>
      <c r="K126" s="214" t="s">
        <v>19</v>
      </c>
      <c r="L126" s="44"/>
      <c r="M126" s="219" t="s">
        <v>19</v>
      </c>
      <c r="N126" s="220" t="s">
        <v>44</v>
      </c>
      <c r="O126" s="84"/>
      <c r="P126" s="221">
        <f>O126*H126</f>
        <v>0</v>
      </c>
      <c r="Q126" s="221">
        <v>0</v>
      </c>
      <c r="R126" s="221">
        <f>Q126*H126</f>
        <v>0</v>
      </c>
      <c r="S126" s="221">
        <v>0</v>
      </c>
      <c r="T126" s="222">
        <f>S126*H126</f>
        <v>0</v>
      </c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R126" s="223" t="s">
        <v>115</v>
      </c>
      <c r="AT126" s="223" t="s">
        <v>160</v>
      </c>
      <c r="AU126" s="223" t="s">
        <v>73</v>
      </c>
      <c r="AY126" s="17" t="s">
        <v>159</v>
      </c>
      <c r="BE126" s="224">
        <f>IF(N126="základní",J126,0)</f>
        <v>0</v>
      </c>
      <c r="BF126" s="224">
        <f>IF(N126="snížená",J126,0)</f>
        <v>0</v>
      </c>
      <c r="BG126" s="224">
        <f>IF(N126="zákl. přenesená",J126,0)</f>
        <v>0</v>
      </c>
      <c r="BH126" s="224">
        <f>IF(N126="sníž. přenesená",J126,0)</f>
        <v>0</v>
      </c>
      <c r="BI126" s="224">
        <f>IF(N126="nulová",J126,0)</f>
        <v>0</v>
      </c>
      <c r="BJ126" s="17" t="s">
        <v>81</v>
      </c>
      <c r="BK126" s="224">
        <f>ROUND(I126*H126,2)</f>
        <v>0</v>
      </c>
      <c r="BL126" s="17" t="s">
        <v>115</v>
      </c>
      <c r="BM126" s="223" t="s">
        <v>1772</v>
      </c>
    </row>
    <row r="127" s="2" customFormat="1">
      <c r="A127" s="38"/>
      <c r="B127" s="39"/>
      <c r="C127" s="40"/>
      <c r="D127" s="225" t="s">
        <v>166</v>
      </c>
      <c r="E127" s="40"/>
      <c r="F127" s="226" t="s">
        <v>1771</v>
      </c>
      <c r="G127" s="40"/>
      <c r="H127" s="40"/>
      <c r="I127" s="227"/>
      <c r="J127" s="40"/>
      <c r="K127" s="40"/>
      <c r="L127" s="44"/>
      <c r="M127" s="228"/>
      <c r="N127" s="229"/>
      <c r="O127" s="84"/>
      <c r="P127" s="84"/>
      <c r="Q127" s="84"/>
      <c r="R127" s="84"/>
      <c r="S127" s="84"/>
      <c r="T127" s="85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T127" s="17" t="s">
        <v>166</v>
      </c>
      <c r="AU127" s="17" t="s">
        <v>73</v>
      </c>
    </row>
    <row r="128" s="2" customFormat="1" ht="16.5" customHeight="1">
      <c r="A128" s="38"/>
      <c r="B128" s="39"/>
      <c r="C128" s="212" t="s">
        <v>838</v>
      </c>
      <c r="D128" s="212" t="s">
        <v>160</v>
      </c>
      <c r="E128" s="213" t="s">
        <v>1773</v>
      </c>
      <c r="F128" s="214" t="s">
        <v>1774</v>
      </c>
      <c r="G128" s="215" t="s">
        <v>927</v>
      </c>
      <c r="H128" s="216">
        <v>12</v>
      </c>
      <c r="I128" s="217"/>
      <c r="J128" s="218">
        <f>ROUND(I128*H128,2)</f>
        <v>0</v>
      </c>
      <c r="K128" s="214" t="s">
        <v>19</v>
      </c>
      <c r="L128" s="44"/>
      <c r="M128" s="219" t="s">
        <v>19</v>
      </c>
      <c r="N128" s="220" t="s">
        <v>44</v>
      </c>
      <c r="O128" s="84"/>
      <c r="P128" s="221">
        <f>O128*H128</f>
        <v>0</v>
      </c>
      <c r="Q128" s="221">
        <v>0</v>
      </c>
      <c r="R128" s="221">
        <f>Q128*H128</f>
        <v>0</v>
      </c>
      <c r="S128" s="221">
        <v>0</v>
      </c>
      <c r="T128" s="222">
        <f>S128*H128</f>
        <v>0</v>
      </c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R128" s="223" t="s">
        <v>115</v>
      </c>
      <c r="AT128" s="223" t="s">
        <v>160</v>
      </c>
      <c r="AU128" s="223" t="s">
        <v>73</v>
      </c>
      <c r="AY128" s="17" t="s">
        <v>159</v>
      </c>
      <c r="BE128" s="224">
        <f>IF(N128="základní",J128,0)</f>
        <v>0</v>
      </c>
      <c r="BF128" s="224">
        <f>IF(N128="snížená",J128,0)</f>
        <v>0</v>
      </c>
      <c r="BG128" s="224">
        <f>IF(N128="zákl. přenesená",J128,0)</f>
        <v>0</v>
      </c>
      <c r="BH128" s="224">
        <f>IF(N128="sníž. přenesená",J128,0)</f>
        <v>0</v>
      </c>
      <c r="BI128" s="224">
        <f>IF(N128="nulová",J128,0)</f>
        <v>0</v>
      </c>
      <c r="BJ128" s="17" t="s">
        <v>81</v>
      </c>
      <c r="BK128" s="224">
        <f>ROUND(I128*H128,2)</f>
        <v>0</v>
      </c>
      <c r="BL128" s="17" t="s">
        <v>115</v>
      </c>
      <c r="BM128" s="223" t="s">
        <v>1775</v>
      </c>
    </row>
    <row r="129" s="2" customFormat="1">
      <c r="A129" s="38"/>
      <c r="B129" s="39"/>
      <c r="C129" s="40"/>
      <c r="D129" s="225" t="s">
        <v>166</v>
      </c>
      <c r="E129" s="40"/>
      <c r="F129" s="226" t="s">
        <v>1774</v>
      </c>
      <c r="G129" s="40"/>
      <c r="H129" s="40"/>
      <c r="I129" s="227"/>
      <c r="J129" s="40"/>
      <c r="K129" s="40"/>
      <c r="L129" s="44"/>
      <c r="M129" s="228"/>
      <c r="N129" s="229"/>
      <c r="O129" s="84"/>
      <c r="P129" s="84"/>
      <c r="Q129" s="84"/>
      <c r="R129" s="84"/>
      <c r="S129" s="84"/>
      <c r="T129" s="85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T129" s="17" t="s">
        <v>166</v>
      </c>
      <c r="AU129" s="17" t="s">
        <v>73</v>
      </c>
    </row>
    <row r="130" s="2" customFormat="1" ht="16.5" customHeight="1">
      <c r="A130" s="38"/>
      <c r="B130" s="39"/>
      <c r="C130" s="212" t="s">
        <v>476</v>
      </c>
      <c r="D130" s="212" t="s">
        <v>160</v>
      </c>
      <c r="E130" s="213" t="s">
        <v>1776</v>
      </c>
      <c r="F130" s="214" t="s">
        <v>1777</v>
      </c>
      <c r="G130" s="215" t="s">
        <v>332</v>
      </c>
      <c r="H130" s="216">
        <v>1</v>
      </c>
      <c r="I130" s="217"/>
      <c r="J130" s="218">
        <f>ROUND(I130*H130,2)</f>
        <v>0</v>
      </c>
      <c r="K130" s="214" t="s">
        <v>19</v>
      </c>
      <c r="L130" s="44"/>
      <c r="M130" s="219" t="s">
        <v>19</v>
      </c>
      <c r="N130" s="220" t="s">
        <v>44</v>
      </c>
      <c r="O130" s="84"/>
      <c r="P130" s="221">
        <f>O130*H130</f>
        <v>0</v>
      </c>
      <c r="Q130" s="221">
        <v>0</v>
      </c>
      <c r="R130" s="221">
        <f>Q130*H130</f>
        <v>0</v>
      </c>
      <c r="S130" s="221">
        <v>0</v>
      </c>
      <c r="T130" s="222">
        <f>S130*H130</f>
        <v>0</v>
      </c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R130" s="223" t="s">
        <v>115</v>
      </c>
      <c r="AT130" s="223" t="s">
        <v>160</v>
      </c>
      <c r="AU130" s="223" t="s">
        <v>73</v>
      </c>
      <c r="AY130" s="17" t="s">
        <v>159</v>
      </c>
      <c r="BE130" s="224">
        <f>IF(N130="základní",J130,0)</f>
        <v>0</v>
      </c>
      <c r="BF130" s="224">
        <f>IF(N130="snížená",J130,0)</f>
        <v>0</v>
      </c>
      <c r="BG130" s="224">
        <f>IF(N130="zákl. přenesená",J130,0)</f>
        <v>0</v>
      </c>
      <c r="BH130" s="224">
        <f>IF(N130="sníž. přenesená",J130,0)</f>
        <v>0</v>
      </c>
      <c r="BI130" s="224">
        <f>IF(N130="nulová",J130,0)</f>
        <v>0</v>
      </c>
      <c r="BJ130" s="17" t="s">
        <v>81</v>
      </c>
      <c r="BK130" s="224">
        <f>ROUND(I130*H130,2)</f>
        <v>0</v>
      </c>
      <c r="BL130" s="17" t="s">
        <v>115</v>
      </c>
      <c r="BM130" s="223" t="s">
        <v>1778</v>
      </c>
    </row>
    <row r="131" s="2" customFormat="1">
      <c r="A131" s="38"/>
      <c r="B131" s="39"/>
      <c r="C131" s="40"/>
      <c r="D131" s="225" t="s">
        <v>166</v>
      </c>
      <c r="E131" s="40"/>
      <c r="F131" s="226" t="s">
        <v>1777</v>
      </c>
      <c r="G131" s="40"/>
      <c r="H131" s="40"/>
      <c r="I131" s="227"/>
      <c r="J131" s="40"/>
      <c r="K131" s="40"/>
      <c r="L131" s="44"/>
      <c r="M131" s="228"/>
      <c r="N131" s="229"/>
      <c r="O131" s="84"/>
      <c r="P131" s="84"/>
      <c r="Q131" s="84"/>
      <c r="R131" s="84"/>
      <c r="S131" s="84"/>
      <c r="T131" s="85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T131" s="17" t="s">
        <v>166</v>
      </c>
      <c r="AU131" s="17" t="s">
        <v>73</v>
      </c>
    </row>
    <row r="132" s="2" customFormat="1" ht="16.5" customHeight="1">
      <c r="A132" s="38"/>
      <c r="B132" s="39"/>
      <c r="C132" s="212" t="s">
        <v>112</v>
      </c>
      <c r="D132" s="212" t="s">
        <v>160</v>
      </c>
      <c r="E132" s="213" t="s">
        <v>1779</v>
      </c>
      <c r="F132" s="214" t="s">
        <v>1780</v>
      </c>
      <c r="G132" s="215" t="s">
        <v>1711</v>
      </c>
      <c r="H132" s="216">
        <v>1</v>
      </c>
      <c r="I132" s="217"/>
      <c r="J132" s="218">
        <f>ROUND(I132*H132,2)</f>
        <v>0</v>
      </c>
      <c r="K132" s="214" t="s">
        <v>19</v>
      </c>
      <c r="L132" s="44"/>
      <c r="M132" s="219" t="s">
        <v>19</v>
      </c>
      <c r="N132" s="220" t="s">
        <v>44</v>
      </c>
      <c r="O132" s="84"/>
      <c r="P132" s="221">
        <f>O132*H132</f>
        <v>0</v>
      </c>
      <c r="Q132" s="221">
        <v>0</v>
      </c>
      <c r="R132" s="221">
        <f>Q132*H132</f>
        <v>0</v>
      </c>
      <c r="S132" s="221">
        <v>0</v>
      </c>
      <c r="T132" s="222">
        <f>S132*H132</f>
        <v>0</v>
      </c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R132" s="223" t="s">
        <v>115</v>
      </c>
      <c r="AT132" s="223" t="s">
        <v>160</v>
      </c>
      <c r="AU132" s="223" t="s">
        <v>73</v>
      </c>
      <c r="AY132" s="17" t="s">
        <v>159</v>
      </c>
      <c r="BE132" s="224">
        <f>IF(N132="základní",J132,0)</f>
        <v>0</v>
      </c>
      <c r="BF132" s="224">
        <f>IF(N132="snížená",J132,0)</f>
        <v>0</v>
      </c>
      <c r="BG132" s="224">
        <f>IF(N132="zákl. přenesená",J132,0)</f>
        <v>0</v>
      </c>
      <c r="BH132" s="224">
        <f>IF(N132="sníž. přenesená",J132,0)</f>
        <v>0</v>
      </c>
      <c r="BI132" s="224">
        <f>IF(N132="nulová",J132,0)</f>
        <v>0</v>
      </c>
      <c r="BJ132" s="17" t="s">
        <v>81</v>
      </c>
      <c r="BK132" s="224">
        <f>ROUND(I132*H132,2)</f>
        <v>0</v>
      </c>
      <c r="BL132" s="17" t="s">
        <v>115</v>
      </c>
      <c r="BM132" s="223" t="s">
        <v>1781</v>
      </c>
    </row>
    <row r="133" s="2" customFormat="1">
      <c r="A133" s="38"/>
      <c r="B133" s="39"/>
      <c r="C133" s="40"/>
      <c r="D133" s="225" t="s">
        <v>166</v>
      </c>
      <c r="E133" s="40"/>
      <c r="F133" s="226" t="s">
        <v>1780</v>
      </c>
      <c r="G133" s="40"/>
      <c r="H133" s="40"/>
      <c r="I133" s="227"/>
      <c r="J133" s="40"/>
      <c r="K133" s="40"/>
      <c r="L133" s="44"/>
      <c r="M133" s="228"/>
      <c r="N133" s="229"/>
      <c r="O133" s="84"/>
      <c r="P133" s="84"/>
      <c r="Q133" s="84"/>
      <c r="R133" s="84"/>
      <c r="S133" s="84"/>
      <c r="T133" s="85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T133" s="17" t="s">
        <v>166</v>
      </c>
      <c r="AU133" s="17" t="s">
        <v>73</v>
      </c>
    </row>
    <row r="134" s="2" customFormat="1" ht="16.5" customHeight="1">
      <c r="A134" s="38"/>
      <c r="B134" s="39"/>
      <c r="C134" s="212" t="s">
        <v>115</v>
      </c>
      <c r="D134" s="212" t="s">
        <v>160</v>
      </c>
      <c r="E134" s="213" t="s">
        <v>1782</v>
      </c>
      <c r="F134" s="214" t="s">
        <v>1783</v>
      </c>
      <c r="G134" s="215" t="s">
        <v>1711</v>
      </c>
      <c r="H134" s="216">
        <v>1</v>
      </c>
      <c r="I134" s="217"/>
      <c r="J134" s="218">
        <f>ROUND(I134*H134,2)</f>
        <v>0</v>
      </c>
      <c r="K134" s="214" t="s">
        <v>19</v>
      </c>
      <c r="L134" s="44"/>
      <c r="M134" s="219" t="s">
        <v>19</v>
      </c>
      <c r="N134" s="220" t="s">
        <v>44</v>
      </c>
      <c r="O134" s="84"/>
      <c r="P134" s="221">
        <f>O134*H134</f>
        <v>0</v>
      </c>
      <c r="Q134" s="221">
        <v>0</v>
      </c>
      <c r="R134" s="221">
        <f>Q134*H134</f>
        <v>0</v>
      </c>
      <c r="S134" s="221">
        <v>0</v>
      </c>
      <c r="T134" s="222">
        <f>S134*H134</f>
        <v>0</v>
      </c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R134" s="223" t="s">
        <v>115</v>
      </c>
      <c r="AT134" s="223" t="s">
        <v>160</v>
      </c>
      <c r="AU134" s="223" t="s">
        <v>73</v>
      </c>
      <c r="AY134" s="17" t="s">
        <v>159</v>
      </c>
      <c r="BE134" s="224">
        <f>IF(N134="základní",J134,0)</f>
        <v>0</v>
      </c>
      <c r="BF134" s="224">
        <f>IF(N134="snížená",J134,0)</f>
        <v>0</v>
      </c>
      <c r="BG134" s="224">
        <f>IF(N134="zákl. přenesená",J134,0)</f>
        <v>0</v>
      </c>
      <c r="BH134" s="224">
        <f>IF(N134="sníž. přenesená",J134,0)</f>
        <v>0</v>
      </c>
      <c r="BI134" s="224">
        <f>IF(N134="nulová",J134,0)</f>
        <v>0</v>
      </c>
      <c r="BJ134" s="17" t="s">
        <v>81</v>
      </c>
      <c r="BK134" s="224">
        <f>ROUND(I134*H134,2)</f>
        <v>0</v>
      </c>
      <c r="BL134" s="17" t="s">
        <v>115</v>
      </c>
      <c r="BM134" s="223" t="s">
        <v>1784</v>
      </c>
    </row>
    <row r="135" s="2" customFormat="1">
      <c r="A135" s="38"/>
      <c r="B135" s="39"/>
      <c r="C135" s="40"/>
      <c r="D135" s="225" t="s">
        <v>166</v>
      </c>
      <c r="E135" s="40"/>
      <c r="F135" s="226" t="s">
        <v>1783</v>
      </c>
      <c r="G135" s="40"/>
      <c r="H135" s="40"/>
      <c r="I135" s="227"/>
      <c r="J135" s="40"/>
      <c r="K135" s="40"/>
      <c r="L135" s="44"/>
      <c r="M135" s="228"/>
      <c r="N135" s="229"/>
      <c r="O135" s="84"/>
      <c r="P135" s="84"/>
      <c r="Q135" s="84"/>
      <c r="R135" s="84"/>
      <c r="S135" s="84"/>
      <c r="T135" s="85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T135" s="17" t="s">
        <v>166</v>
      </c>
      <c r="AU135" s="17" t="s">
        <v>73</v>
      </c>
    </row>
    <row r="136" s="2" customFormat="1" ht="16.5" customHeight="1">
      <c r="A136" s="38"/>
      <c r="B136" s="39"/>
      <c r="C136" s="212" t="s">
        <v>118</v>
      </c>
      <c r="D136" s="212" t="s">
        <v>160</v>
      </c>
      <c r="E136" s="213" t="s">
        <v>1785</v>
      </c>
      <c r="F136" s="214" t="s">
        <v>1786</v>
      </c>
      <c r="G136" s="215" t="s">
        <v>1711</v>
      </c>
      <c r="H136" s="216">
        <v>2</v>
      </c>
      <c r="I136" s="217"/>
      <c r="J136" s="218">
        <f>ROUND(I136*H136,2)</f>
        <v>0</v>
      </c>
      <c r="K136" s="214" t="s">
        <v>19</v>
      </c>
      <c r="L136" s="44"/>
      <c r="M136" s="219" t="s">
        <v>19</v>
      </c>
      <c r="N136" s="220" t="s">
        <v>44</v>
      </c>
      <c r="O136" s="84"/>
      <c r="P136" s="221">
        <f>O136*H136</f>
        <v>0</v>
      </c>
      <c r="Q136" s="221">
        <v>0</v>
      </c>
      <c r="R136" s="221">
        <f>Q136*H136</f>
        <v>0</v>
      </c>
      <c r="S136" s="221">
        <v>0</v>
      </c>
      <c r="T136" s="222">
        <f>S136*H136</f>
        <v>0</v>
      </c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R136" s="223" t="s">
        <v>115</v>
      </c>
      <c r="AT136" s="223" t="s">
        <v>160</v>
      </c>
      <c r="AU136" s="223" t="s">
        <v>73</v>
      </c>
      <c r="AY136" s="17" t="s">
        <v>159</v>
      </c>
      <c r="BE136" s="224">
        <f>IF(N136="základní",J136,0)</f>
        <v>0</v>
      </c>
      <c r="BF136" s="224">
        <f>IF(N136="snížená",J136,0)</f>
        <v>0</v>
      </c>
      <c r="BG136" s="224">
        <f>IF(N136="zákl. přenesená",J136,0)</f>
        <v>0</v>
      </c>
      <c r="BH136" s="224">
        <f>IF(N136="sníž. přenesená",J136,0)</f>
        <v>0</v>
      </c>
      <c r="BI136" s="224">
        <f>IF(N136="nulová",J136,0)</f>
        <v>0</v>
      </c>
      <c r="BJ136" s="17" t="s">
        <v>81</v>
      </c>
      <c r="BK136" s="224">
        <f>ROUND(I136*H136,2)</f>
        <v>0</v>
      </c>
      <c r="BL136" s="17" t="s">
        <v>115</v>
      </c>
      <c r="BM136" s="223" t="s">
        <v>1787</v>
      </c>
    </row>
    <row r="137" s="2" customFormat="1">
      <c r="A137" s="38"/>
      <c r="B137" s="39"/>
      <c r="C137" s="40"/>
      <c r="D137" s="225" t="s">
        <v>166</v>
      </c>
      <c r="E137" s="40"/>
      <c r="F137" s="226" t="s">
        <v>1786</v>
      </c>
      <c r="G137" s="40"/>
      <c r="H137" s="40"/>
      <c r="I137" s="227"/>
      <c r="J137" s="40"/>
      <c r="K137" s="40"/>
      <c r="L137" s="44"/>
      <c r="M137" s="228"/>
      <c r="N137" s="229"/>
      <c r="O137" s="84"/>
      <c r="P137" s="84"/>
      <c r="Q137" s="84"/>
      <c r="R137" s="84"/>
      <c r="S137" s="84"/>
      <c r="T137" s="85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T137" s="17" t="s">
        <v>166</v>
      </c>
      <c r="AU137" s="17" t="s">
        <v>73</v>
      </c>
    </row>
    <row r="138" s="2" customFormat="1" ht="16.5" customHeight="1">
      <c r="A138" s="38"/>
      <c r="B138" s="39"/>
      <c r="C138" s="212" t="s">
        <v>206</v>
      </c>
      <c r="D138" s="212" t="s">
        <v>160</v>
      </c>
      <c r="E138" s="213" t="s">
        <v>1788</v>
      </c>
      <c r="F138" s="214" t="s">
        <v>1789</v>
      </c>
      <c r="G138" s="215" t="s">
        <v>299</v>
      </c>
      <c r="H138" s="216">
        <v>105</v>
      </c>
      <c r="I138" s="217"/>
      <c r="J138" s="218">
        <f>ROUND(I138*H138,2)</f>
        <v>0</v>
      </c>
      <c r="K138" s="214" t="s">
        <v>19</v>
      </c>
      <c r="L138" s="44"/>
      <c r="M138" s="219" t="s">
        <v>19</v>
      </c>
      <c r="N138" s="220" t="s">
        <v>44</v>
      </c>
      <c r="O138" s="84"/>
      <c r="P138" s="221">
        <f>O138*H138</f>
        <v>0</v>
      </c>
      <c r="Q138" s="221">
        <v>0</v>
      </c>
      <c r="R138" s="221">
        <f>Q138*H138</f>
        <v>0</v>
      </c>
      <c r="S138" s="221">
        <v>0</v>
      </c>
      <c r="T138" s="222">
        <f>S138*H138</f>
        <v>0</v>
      </c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R138" s="223" t="s">
        <v>115</v>
      </c>
      <c r="AT138" s="223" t="s">
        <v>160</v>
      </c>
      <c r="AU138" s="223" t="s">
        <v>73</v>
      </c>
      <c r="AY138" s="17" t="s">
        <v>159</v>
      </c>
      <c r="BE138" s="224">
        <f>IF(N138="základní",J138,0)</f>
        <v>0</v>
      </c>
      <c r="BF138" s="224">
        <f>IF(N138="snížená",J138,0)</f>
        <v>0</v>
      </c>
      <c r="BG138" s="224">
        <f>IF(N138="zákl. přenesená",J138,0)</f>
        <v>0</v>
      </c>
      <c r="BH138" s="224">
        <f>IF(N138="sníž. přenesená",J138,0)</f>
        <v>0</v>
      </c>
      <c r="BI138" s="224">
        <f>IF(N138="nulová",J138,0)</f>
        <v>0</v>
      </c>
      <c r="BJ138" s="17" t="s">
        <v>81</v>
      </c>
      <c r="BK138" s="224">
        <f>ROUND(I138*H138,2)</f>
        <v>0</v>
      </c>
      <c r="BL138" s="17" t="s">
        <v>115</v>
      </c>
      <c r="BM138" s="223" t="s">
        <v>1790</v>
      </c>
    </row>
    <row r="139" s="2" customFormat="1">
      <c r="A139" s="38"/>
      <c r="B139" s="39"/>
      <c r="C139" s="40"/>
      <c r="D139" s="225" t="s">
        <v>166</v>
      </c>
      <c r="E139" s="40"/>
      <c r="F139" s="226" t="s">
        <v>1789</v>
      </c>
      <c r="G139" s="40"/>
      <c r="H139" s="40"/>
      <c r="I139" s="227"/>
      <c r="J139" s="40"/>
      <c r="K139" s="40"/>
      <c r="L139" s="44"/>
      <c r="M139" s="228"/>
      <c r="N139" s="229"/>
      <c r="O139" s="84"/>
      <c r="P139" s="84"/>
      <c r="Q139" s="84"/>
      <c r="R139" s="84"/>
      <c r="S139" s="84"/>
      <c r="T139" s="85"/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T139" s="17" t="s">
        <v>166</v>
      </c>
      <c r="AU139" s="17" t="s">
        <v>73</v>
      </c>
    </row>
    <row r="140" s="2" customFormat="1" ht="16.5" customHeight="1">
      <c r="A140" s="38"/>
      <c r="B140" s="39"/>
      <c r="C140" s="212" t="s">
        <v>212</v>
      </c>
      <c r="D140" s="212" t="s">
        <v>160</v>
      </c>
      <c r="E140" s="213" t="s">
        <v>1791</v>
      </c>
      <c r="F140" s="214" t="s">
        <v>1792</v>
      </c>
      <c r="G140" s="215" t="s">
        <v>299</v>
      </c>
      <c r="H140" s="216">
        <v>70</v>
      </c>
      <c r="I140" s="217"/>
      <c r="J140" s="218">
        <f>ROUND(I140*H140,2)</f>
        <v>0</v>
      </c>
      <c r="K140" s="214" t="s">
        <v>19</v>
      </c>
      <c r="L140" s="44"/>
      <c r="M140" s="219" t="s">
        <v>19</v>
      </c>
      <c r="N140" s="220" t="s">
        <v>44</v>
      </c>
      <c r="O140" s="84"/>
      <c r="P140" s="221">
        <f>O140*H140</f>
        <v>0</v>
      </c>
      <c r="Q140" s="221">
        <v>0</v>
      </c>
      <c r="R140" s="221">
        <f>Q140*H140</f>
        <v>0</v>
      </c>
      <c r="S140" s="221">
        <v>0</v>
      </c>
      <c r="T140" s="222">
        <f>S140*H140</f>
        <v>0</v>
      </c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R140" s="223" t="s">
        <v>115</v>
      </c>
      <c r="AT140" s="223" t="s">
        <v>160</v>
      </c>
      <c r="AU140" s="223" t="s">
        <v>73</v>
      </c>
      <c r="AY140" s="17" t="s">
        <v>159</v>
      </c>
      <c r="BE140" s="224">
        <f>IF(N140="základní",J140,0)</f>
        <v>0</v>
      </c>
      <c r="BF140" s="224">
        <f>IF(N140="snížená",J140,0)</f>
        <v>0</v>
      </c>
      <c r="BG140" s="224">
        <f>IF(N140="zákl. přenesená",J140,0)</f>
        <v>0</v>
      </c>
      <c r="BH140" s="224">
        <f>IF(N140="sníž. přenesená",J140,0)</f>
        <v>0</v>
      </c>
      <c r="BI140" s="224">
        <f>IF(N140="nulová",J140,0)</f>
        <v>0</v>
      </c>
      <c r="BJ140" s="17" t="s">
        <v>81</v>
      </c>
      <c r="BK140" s="224">
        <f>ROUND(I140*H140,2)</f>
        <v>0</v>
      </c>
      <c r="BL140" s="17" t="s">
        <v>115</v>
      </c>
      <c r="BM140" s="223" t="s">
        <v>1793</v>
      </c>
    </row>
    <row r="141" s="2" customFormat="1">
      <c r="A141" s="38"/>
      <c r="B141" s="39"/>
      <c r="C141" s="40"/>
      <c r="D141" s="225" t="s">
        <v>166</v>
      </c>
      <c r="E141" s="40"/>
      <c r="F141" s="226" t="s">
        <v>1792</v>
      </c>
      <c r="G141" s="40"/>
      <c r="H141" s="40"/>
      <c r="I141" s="227"/>
      <c r="J141" s="40"/>
      <c r="K141" s="40"/>
      <c r="L141" s="44"/>
      <c r="M141" s="228"/>
      <c r="N141" s="229"/>
      <c r="O141" s="84"/>
      <c r="P141" s="84"/>
      <c r="Q141" s="84"/>
      <c r="R141" s="84"/>
      <c r="S141" s="84"/>
      <c r="T141" s="85"/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T141" s="17" t="s">
        <v>166</v>
      </c>
      <c r="AU141" s="17" t="s">
        <v>73</v>
      </c>
    </row>
    <row r="142" s="2" customFormat="1" ht="16.5" customHeight="1">
      <c r="A142" s="38"/>
      <c r="B142" s="39"/>
      <c r="C142" s="212" t="s">
        <v>219</v>
      </c>
      <c r="D142" s="212" t="s">
        <v>160</v>
      </c>
      <c r="E142" s="213" t="s">
        <v>1794</v>
      </c>
      <c r="F142" s="214" t="s">
        <v>1795</v>
      </c>
      <c r="G142" s="215" t="s">
        <v>299</v>
      </c>
      <c r="H142" s="216">
        <v>95</v>
      </c>
      <c r="I142" s="217"/>
      <c r="J142" s="218">
        <f>ROUND(I142*H142,2)</f>
        <v>0</v>
      </c>
      <c r="K142" s="214" t="s">
        <v>19</v>
      </c>
      <c r="L142" s="44"/>
      <c r="M142" s="219" t="s">
        <v>19</v>
      </c>
      <c r="N142" s="220" t="s">
        <v>44</v>
      </c>
      <c r="O142" s="84"/>
      <c r="P142" s="221">
        <f>O142*H142</f>
        <v>0</v>
      </c>
      <c r="Q142" s="221">
        <v>0</v>
      </c>
      <c r="R142" s="221">
        <f>Q142*H142</f>
        <v>0</v>
      </c>
      <c r="S142" s="221">
        <v>0</v>
      </c>
      <c r="T142" s="222">
        <f>S142*H142</f>
        <v>0</v>
      </c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R142" s="223" t="s">
        <v>115</v>
      </c>
      <c r="AT142" s="223" t="s">
        <v>160</v>
      </c>
      <c r="AU142" s="223" t="s">
        <v>73</v>
      </c>
      <c r="AY142" s="17" t="s">
        <v>159</v>
      </c>
      <c r="BE142" s="224">
        <f>IF(N142="základní",J142,0)</f>
        <v>0</v>
      </c>
      <c r="BF142" s="224">
        <f>IF(N142="snížená",J142,0)</f>
        <v>0</v>
      </c>
      <c r="BG142" s="224">
        <f>IF(N142="zákl. přenesená",J142,0)</f>
        <v>0</v>
      </c>
      <c r="BH142" s="224">
        <f>IF(N142="sníž. přenesená",J142,0)</f>
        <v>0</v>
      </c>
      <c r="BI142" s="224">
        <f>IF(N142="nulová",J142,0)</f>
        <v>0</v>
      </c>
      <c r="BJ142" s="17" t="s">
        <v>81</v>
      </c>
      <c r="BK142" s="224">
        <f>ROUND(I142*H142,2)</f>
        <v>0</v>
      </c>
      <c r="BL142" s="17" t="s">
        <v>115</v>
      </c>
      <c r="BM142" s="223" t="s">
        <v>1796</v>
      </c>
    </row>
    <row r="143" s="2" customFormat="1">
      <c r="A143" s="38"/>
      <c r="B143" s="39"/>
      <c r="C143" s="40"/>
      <c r="D143" s="225" t="s">
        <v>166</v>
      </c>
      <c r="E143" s="40"/>
      <c r="F143" s="226" t="s">
        <v>1795</v>
      </c>
      <c r="G143" s="40"/>
      <c r="H143" s="40"/>
      <c r="I143" s="227"/>
      <c r="J143" s="40"/>
      <c r="K143" s="40"/>
      <c r="L143" s="44"/>
      <c r="M143" s="228"/>
      <c r="N143" s="229"/>
      <c r="O143" s="84"/>
      <c r="P143" s="84"/>
      <c r="Q143" s="84"/>
      <c r="R143" s="84"/>
      <c r="S143" s="84"/>
      <c r="T143" s="85"/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T143" s="17" t="s">
        <v>166</v>
      </c>
      <c r="AU143" s="17" t="s">
        <v>73</v>
      </c>
    </row>
    <row r="144" s="2" customFormat="1" ht="16.5" customHeight="1">
      <c r="A144" s="38"/>
      <c r="B144" s="39"/>
      <c r="C144" s="212" t="s">
        <v>480</v>
      </c>
      <c r="D144" s="212" t="s">
        <v>160</v>
      </c>
      <c r="E144" s="213" t="s">
        <v>1797</v>
      </c>
      <c r="F144" s="214" t="s">
        <v>1798</v>
      </c>
      <c r="G144" s="215" t="s">
        <v>299</v>
      </c>
      <c r="H144" s="216">
        <v>50</v>
      </c>
      <c r="I144" s="217"/>
      <c r="J144" s="218">
        <f>ROUND(I144*H144,2)</f>
        <v>0</v>
      </c>
      <c r="K144" s="214" t="s">
        <v>19</v>
      </c>
      <c r="L144" s="44"/>
      <c r="M144" s="219" t="s">
        <v>19</v>
      </c>
      <c r="N144" s="220" t="s">
        <v>44</v>
      </c>
      <c r="O144" s="84"/>
      <c r="P144" s="221">
        <f>O144*H144</f>
        <v>0</v>
      </c>
      <c r="Q144" s="221">
        <v>0</v>
      </c>
      <c r="R144" s="221">
        <f>Q144*H144</f>
        <v>0</v>
      </c>
      <c r="S144" s="221">
        <v>0</v>
      </c>
      <c r="T144" s="222">
        <f>S144*H144</f>
        <v>0</v>
      </c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R144" s="223" t="s">
        <v>115</v>
      </c>
      <c r="AT144" s="223" t="s">
        <v>160</v>
      </c>
      <c r="AU144" s="223" t="s">
        <v>73</v>
      </c>
      <c r="AY144" s="17" t="s">
        <v>159</v>
      </c>
      <c r="BE144" s="224">
        <f>IF(N144="základní",J144,0)</f>
        <v>0</v>
      </c>
      <c r="BF144" s="224">
        <f>IF(N144="snížená",J144,0)</f>
        <v>0</v>
      </c>
      <c r="BG144" s="224">
        <f>IF(N144="zákl. přenesená",J144,0)</f>
        <v>0</v>
      </c>
      <c r="BH144" s="224">
        <f>IF(N144="sníž. přenesená",J144,0)</f>
        <v>0</v>
      </c>
      <c r="BI144" s="224">
        <f>IF(N144="nulová",J144,0)</f>
        <v>0</v>
      </c>
      <c r="BJ144" s="17" t="s">
        <v>81</v>
      </c>
      <c r="BK144" s="224">
        <f>ROUND(I144*H144,2)</f>
        <v>0</v>
      </c>
      <c r="BL144" s="17" t="s">
        <v>115</v>
      </c>
      <c r="BM144" s="223" t="s">
        <v>1799</v>
      </c>
    </row>
    <row r="145" s="2" customFormat="1">
      <c r="A145" s="38"/>
      <c r="B145" s="39"/>
      <c r="C145" s="40"/>
      <c r="D145" s="225" t="s">
        <v>166</v>
      </c>
      <c r="E145" s="40"/>
      <c r="F145" s="226" t="s">
        <v>1798</v>
      </c>
      <c r="G145" s="40"/>
      <c r="H145" s="40"/>
      <c r="I145" s="227"/>
      <c r="J145" s="40"/>
      <c r="K145" s="40"/>
      <c r="L145" s="44"/>
      <c r="M145" s="228"/>
      <c r="N145" s="229"/>
      <c r="O145" s="84"/>
      <c r="P145" s="84"/>
      <c r="Q145" s="84"/>
      <c r="R145" s="84"/>
      <c r="S145" s="84"/>
      <c r="T145" s="85"/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T145" s="17" t="s">
        <v>166</v>
      </c>
      <c r="AU145" s="17" t="s">
        <v>73</v>
      </c>
    </row>
    <row r="146" s="2" customFormat="1" ht="16.5" customHeight="1">
      <c r="A146" s="38"/>
      <c r="B146" s="39"/>
      <c r="C146" s="212" t="s">
        <v>225</v>
      </c>
      <c r="D146" s="212" t="s">
        <v>160</v>
      </c>
      <c r="E146" s="213" t="s">
        <v>1800</v>
      </c>
      <c r="F146" s="214" t="s">
        <v>1801</v>
      </c>
      <c r="G146" s="215" t="s">
        <v>299</v>
      </c>
      <c r="H146" s="216">
        <v>80</v>
      </c>
      <c r="I146" s="217"/>
      <c r="J146" s="218">
        <f>ROUND(I146*H146,2)</f>
        <v>0</v>
      </c>
      <c r="K146" s="214" t="s">
        <v>19</v>
      </c>
      <c r="L146" s="44"/>
      <c r="M146" s="219" t="s">
        <v>19</v>
      </c>
      <c r="N146" s="220" t="s">
        <v>44</v>
      </c>
      <c r="O146" s="84"/>
      <c r="P146" s="221">
        <f>O146*H146</f>
        <v>0</v>
      </c>
      <c r="Q146" s="221">
        <v>0</v>
      </c>
      <c r="R146" s="221">
        <f>Q146*H146</f>
        <v>0</v>
      </c>
      <c r="S146" s="221">
        <v>0</v>
      </c>
      <c r="T146" s="222">
        <f>S146*H146</f>
        <v>0</v>
      </c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R146" s="223" t="s">
        <v>115</v>
      </c>
      <c r="AT146" s="223" t="s">
        <v>160</v>
      </c>
      <c r="AU146" s="223" t="s">
        <v>73</v>
      </c>
      <c r="AY146" s="17" t="s">
        <v>159</v>
      </c>
      <c r="BE146" s="224">
        <f>IF(N146="základní",J146,0)</f>
        <v>0</v>
      </c>
      <c r="BF146" s="224">
        <f>IF(N146="snížená",J146,0)</f>
        <v>0</v>
      </c>
      <c r="BG146" s="224">
        <f>IF(N146="zákl. přenesená",J146,0)</f>
        <v>0</v>
      </c>
      <c r="BH146" s="224">
        <f>IF(N146="sníž. přenesená",J146,0)</f>
        <v>0</v>
      </c>
      <c r="BI146" s="224">
        <f>IF(N146="nulová",J146,0)</f>
        <v>0</v>
      </c>
      <c r="BJ146" s="17" t="s">
        <v>81</v>
      </c>
      <c r="BK146" s="224">
        <f>ROUND(I146*H146,2)</f>
        <v>0</v>
      </c>
      <c r="BL146" s="17" t="s">
        <v>115</v>
      </c>
      <c r="BM146" s="223" t="s">
        <v>1802</v>
      </c>
    </row>
    <row r="147" s="2" customFormat="1">
      <c r="A147" s="38"/>
      <c r="B147" s="39"/>
      <c r="C147" s="40"/>
      <c r="D147" s="225" t="s">
        <v>166</v>
      </c>
      <c r="E147" s="40"/>
      <c r="F147" s="226" t="s">
        <v>1801</v>
      </c>
      <c r="G147" s="40"/>
      <c r="H147" s="40"/>
      <c r="I147" s="227"/>
      <c r="J147" s="40"/>
      <c r="K147" s="40"/>
      <c r="L147" s="44"/>
      <c r="M147" s="243"/>
      <c r="N147" s="244"/>
      <c r="O147" s="245"/>
      <c r="P147" s="245"/>
      <c r="Q147" s="245"/>
      <c r="R147" s="245"/>
      <c r="S147" s="245"/>
      <c r="T147" s="246"/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T147" s="17" t="s">
        <v>166</v>
      </c>
      <c r="AU147" s="17" t="s">
        <v>73</v>
      </c>
    </row>
    <row r="148" s="2" customFormat="1" ht="6.96" customHeight="1">
      <c r="A148" s="38"/>
      <c r="B148" s="59"/>
      <c r="C148" s="60"/>
      <c r="D148" s="60"/>
      <c r="E148" s="60"/>
      <c r="F148" s="60"/>
      <c r="G148" s="60"/>
      <c r="H148" s="60"/>
      <c r="I148" s="60"/>
      <c r="J148" s="60"/>
      <c r="K148" s="60"/>
      <c r="L148" s="44"/>
      <c r="M148" s="38"/>
      <c r="O148" s="38"/>
      <c r="P148" s="38"/>
      <c r="Q148" s="38"/>
      <c r="R148" s="38"/>
      <c r="S148" s="38"/>
      <c r="T148" s="38"/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</row>
  </sheetData>
  <sheetProtection sheet="1" autoFilter="0" formatColumns="0" formatRows="0" objects="1" scenarios="1" spinCount="100000" saltValue="3uHS4Fa893UP4UzD/p5AYNMYLZLrKTdpSraJn9RV6RxDpCs+LRVpApoCdYbXZ5FuhH/bJhd2xgukfrb7Mnd7qQ==" hashValue="LmPnBHXfxK8/DHl6fhfHrNaXpX/ZADYMN5uz5SDY45SaQpY9GQ67HXoLn7J5ep/monZfG1XrYZpxUXzKpLUUrg==" algorithmName="SHA-512" password="CC35"/>
  <autoFilter ref="C84:K147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73:H73"/>
    <mergeCell ref="E75:H75"/>
    <mergeCell ref="E77:H77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SERVER\Administrator</dc:creator>
  <cp:lastModifiedBy>SERVER\Administrator</cp:lastModifiedBy>
  <dcterms:created xsi:type="dcterms:W3CDTF">2024-08-29T06:31:30Z</dcterms:created>
  <dcterms:modified xsi:type="dcterms:W3CDTF">2024-08-29T06:31:51Z</dcterms:modified>
</cp:coreProperties>
</file>