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Přístavba nové kuchy..." sheetId="2" r:id="rId2"/>
    <sheet name="02 - Stavební úpravy ve s..." sheetId="3" r:id="rId3"/>
    <sheet name="03 - Demolice stávající k..." sheetId="4" r:id="rId4"/>
    <sheet name="01 - Elektroinstalace" sheetId="5" r:id="rId5"/>
    <sheet name="02 - Vytápění" sheetId="6" r:id="rId6"/>
    <sheet name="03 - Vzduchotechnika" sheetId="7" r:id="rId7"/>
    <sheet name="04 - Zdravoinstalace" sheetId="8" r:id="rId8"/>
    <sheet name="VRN - Vedlejší rozpočtové..." sheetId="9" r:id="rId9"/>
    <sheet name="Seznam figur" sheetId="10" r:id="rId10"/>
    <sheet name="Pokyny pro vyplnění" sheetId="11" r:id="rId11"/>
  </sheets>
  <definedNames>
    <definedName name="_xlnm.Print_Area" localSheetId="0">'Rekapitulace stavby'!$D$4:$AO$36,'Rekapitulace stavby'!$C$42:$AQ$65</definedName>
    <definedName name="_xlnm.Print_Titles" localSheetId="0">'Rekapitulace stavby'!$52:$52</definedName>
    <definedName name="_xlnm._FilterDatabase" localSheetId="1" hidden="1">'01 - Přístavba nové kuchy...'!$C$111:$K$1520</definedName>
    <definedName name="_xlnm.Print_Area" localSheetId="1">'01 - Přístavba nové kuchy...'!$C$4:$J$41,'01 - Přístavba nové kuchy...'!$C$47:$J$91,'01 - Přístavba nové kuchy...'!$C$97:$J$1520</definedName>
    <definedName name="_xlnm.Print_Titles" localSheetId="1">'01 - Přístavba nové kuchy...'!$111:$111</definedName>
    <definedName name="_xlnm._FilterDatabase" localSheetId="2" hidden="1">'02 - Stavební úpravy ve s...'!$C$102:$K$670</definedName>
    <definedName name="_xlnm.Print_Area" localSheetId="2">'02 - Stavební úpravy ve s...'!$C$4:$J$41,'02 - Stavební úpravy ve s...'!$C$47:$J$82,'02 - Stavební úpravy ve s...'!$C$88:$J$670</definedName>
    <definedName name="_xlnm.Print_Titles" localSheetId="2">'02 - Stavební úpravy ve s...'!$102:$102</definedName>
    <definedName name="_xlnm._FilterDatabase" localSheetId="3" hidden="1">'03 - Demolice stávající k...'!$C$87:$K$125</definedName>
    <definedName name="_xlnm.Print_Area" localSheetId="3">'03 - Demolice stávající k...'!$C$4:$J$41,'03 - Demolice stávající k...'!$C$47:$J$67,'03 - Demolice stávající k...'!$C$73:$J$125</definedName>
    <definedName name="_xlnm.Print_Titles" localSheetId="3">'03 - Demolice stávající k...'!$87:$87</definedName>
    <definedName name="_xlnm._FilterDatabase" localSheetId="4" hidden="1">'01 - Elektroinstalace'!$C$89:$K$272</definedName>
    <definedName name="_xlnm.Print_Area" localSheetId="4">'01 - Elektroinstalace'!$C$4:$J$41,'01 - Elektroinstalace'!$C$47:$J$69,'01 - Elektroinstalace'!$C$75:$J$272</definedName>
    <definedName name="_xlnm.Print_Titles" localSheetId="4">'01 - Elektroinstalace'!$89:$89</definedName>
    <definedName name="_xlnm._FilterDatabase" localSheetId="5" hidden="1">'02 - Vytápění'!$C$89:$K$132</definedName>
    <definedName name="_xlnm.Print_Area" localSheetId="5">'02 - Vytápění'!$C$4:$J$41,'02 - Vytápění'!$C$47:$J$69,'02 - Vytápění'!$C$75:$J$132</definedName>
    <definedName name="_xlnm.Print_Titles" localSheetId="5">'02 - Vytápění'!$89:$89</definedName>
    <definedName name="_xlnm._FilterDatabase" localSheetId="6" hidden="1">'03 - Vzduchotechnika'!$C$89:$K$139</definedName>
    <definedName name="_xlnm.Print_Area" localSheetId="6">'03 - Vzduchotechnika'!$C$4:$J$41,'03 - Vzduchotechnika'!$C$47:$J$69,'03 - Vzduchotechnika'!$C$75:$J$139</definedName>
    <definedName name="_xlnm.Print_Titles" localSheetId="6">'03 - Vzduchotechnika'!$89:$89</definedName>
    <definedName name="_xlnm._FilterDatabase" localSheetId="7" hidden="1">'04 - Zdravoinstalace'!$C$98:$K$321</definedName>
    <definedName name="_xlnm.Print_Area" localSheetId="7">'04 - Zdravoinstalace'!$C$4:$J$41,'04 - Zdravoinstalace'!$C$47:$J$78,'04 - Zdravoinstalace'!$C$84:$J$321</definedName>
    <definedName name="_xlnm.Print_Titles" localSheetId="7">'04 - Zdravoinstalace'!$98:$98</definedName>
    <definedName name="_xlnm._FilterDatabase" localSheetId="8" hidden="1">'VRN - Vedlejší rozpočtové...'!$C$85:$K$145</definedName>
    <definedName name="_xlnm.Print_Area" localSheetId="8">'VRN - Vedlejší rozpočtové...'!$C$4:$J$39,'VRN - Vedlejší rozpočtové...'!$C$45:$J$67,'VRN - Vedlejší rozpočtové...'!$C$73:$J$145</definedName>
    <definedName name="_xlnm.Print_Titles" localSheetId="8">'VRN - Vedlejší rozpočtové...'!$85:$85</definedName>
    <definedName name="_xlnm.Print_Area" localSheetId="9">'Seznam figur'!$C$4:$G$676</definedName>
    <definedName name="_xlnm.Print_Titles" localSheetId="9">'Seznam figur'!$9:$9</definedName>
    <definedName name="_xlnm.Print_Area" localSheetId="10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0" l="1" r="D7"/>
  <c i="9" r="J37"/>
  <c r="J36"/>
  <c i="1" r="AY64"/>
  <c i="9" r="J35"/>
  <c i="1" r="AX64"/>
  <c i="9"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T134"/>
  <c r="R135"/>
  <c r="R134"/>
  <c r="P135"/>
  <c r="P134"/>
  <c r="BI132"/>
  <c r="BH132"/>
  <c r="BG132"/>
  <c r="BF132"/>
  <c r="T132"/>
  <c r="T131"/>
  <c r="R132"/>
  <c r="R131"/>
  <c r="P132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J82"/>
  <c r="F82"/>
  <c r="F80"/>
  <c r="E78"/>
  <c r="J54"/>
  <c r="F54"/>
  <c r="F52"/>
  <c r="E50"/>
  <c r="J24"/>
  <c r="E24"/>
  <c r="J55"/>
  <c r="J23"/>
  <c r="J18"/>
  <c r="E18"/>
  <c r="F55"/>
  <c r="J17"/>
  <c r="J12"/>
  <c r="J80"/>
  <c r="E7"/>
  <c r="E76"/>
  <c i="8" r="J39"/>
  <c r="J38"/>
  <c i="1" r="AY63"/>
  <c i="8" r="J37"/>
  <c i="1" r="AX63"/>
  <c i="8" r="BI320"/>
  <c r="BH320"/>
  <c r="BG320"/>
  <c r="BF320"/>
  <c r="T320"/>
  <c r="T319"/>
  <c r="R320"/>
  <c r="R319"/>
  <c r="P320"/>
  <c r="P319"/>
  <c r="BI317"/>
  <c r="BH317"/>
  <c r="BG317"/>
  <c r="BF317"/>
  <c r="T317"/>
  <c r="R317"/>
  <c r="P317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2"/>
  <c r="BH182"/>
  <c r="BG182"/>
  <c r="BF182"/>
  <c r="T182"/>
  <c r="T181"/>
  <c r="R182"/>
  <c r="R181"/>
  <c r="P182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T165"/>
  <c r="R166"/>
  <c r="R165"/>
  <c r="P166"/>
  <c r="P165"/>
  <c r="BI163"/>
  <c r="BH163"/>
  <c r="BG163"/>
  <c r="BF163"/>
  <c r="T163"/>
  <c r="R163"/>
  <c r="P163"/>
  <c r="BI161"/>
  <c r="BH161"/>
  <c r="BG161"/>
  <c r="BF161"/>
  <c r="T161"/>
  <c r="R161"/>
  <c r="P161"/>
  <c r="BI154"/>
  <c r="BH154"/>
  <c r="BG154"/>
  <c r="BF154"/>
  <c r="T154"/>
  <c r="T153"/>
  <c r="R154"/>
  <c r="R153"/>
  <c r="P154"/>
  <c r="P153"/>
  <c r="BI152"/>
  <c r="BH152"/>
  <c r="BG152"/>
  <c r="BF152"/>
  <c r="T152"/>
  <c r="R152"/>
  <c r="P152"/>
  <c r="BI150"/>
  <c r="BH150"/>
  <c r="BG150"/>
  <c r="BF150"/>
  <c r="T150"/>
  <c r="R150"/>
  <c r="P150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2"/>
  <c r="BH112"/>
  <c r="BG112"/>
  <c r="BF112"/>
  <c r="T112"/>
  <c r="R112"/>
  <c r="P112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J95"/>
  <c r="F95"/>
  <c r="F93"/>
  <c r="E91"/>
  <c r="J58"/>
  <c r="F58"/>
  <c r="F56"/>
  <c r="E54"/>
  <c r="J26"/>
  <c r="E26"/>
  <c r="J59"/>
  <c r="J25"/>
  <c r="J20"/>
  <c r="E20"/>
  <c r="F96"/>
  <c r="J19"/>
  <c r="J14"/>
  <c r="J93"/>
  <c r="E7"/>
  <c r="E87"/>
  <c i="7" r="J92"/>
  <c r="J39"/>
  <c r="J38"/>
  <c i="1" r="AY62"/>
  <c i="7" r="J37"/>
  <c i="1" r="AX62"/>
  <c i="7"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J65"/>
  <c r="J86"/>
  <c r="F86"/>
  <c r="F84"/>
  <c r="E82"/>
  <c r="J58"/>
  <c r="F58"/>
  <c r="F56"/>
  <c r="E54"/>
  <c r="J26"/>
  <c r="E26"/>
  <c r="J59"/>
  <c r="J25"/>
  <c r="J20"/>
  <c r="E20"/>
  <c r="F59"/>
  <c r="J19"/>
  <c r="J14"/>
  <c r="J84"/>
  <c r="E7"/>
  <c r="E50"/>
  <c i="6" r="J39"/>
  <c r="J38"/>
  <c i="1" r="AY61"/>
  <c i="6" r="J37"/>
  <c i="1" r="AX61"/>
  <c i="6" r="BI131"/>
  <c r="BH131"/>
  <c r="BG131"/>
  <c r="BF131"/>
  <c r="T131"/>
  <c r="T130"/>
  <c r="R131"/>
  <c r="R130"/>
  <c r="P131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T103"/>
  <c r="R104"/>
  <c r="R103"/>
  <c r="P104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J86"/>
  <c r="F86"/>
  <c r="F84"/>
  <c r="E82"/>
  <c r="J58"/>
  <c r="F58"/>
  <c r="F56"/>
  <c r="E54"/>
  <c r="J26"/>
  <c r="E26"/>
  <c r="J87"/>
  <c r="J25"/>
  <c r="J20"/>
  <c r="E20"/>
  <c r="F59"/>
  <c r="J19"/>
  <c r="J14"/>
  <c r="J56"/>
  <c r="E7"/>
  <c r="E50"/>
  <c i="5" r="J39"/>
  <c r="J38"/>
  <c i="1" r="AY60"/>
  <c i="5" r="J37"/>
  <c i="1" r="AX60"/>
  <c i="5" r="BI272"/>
  <c r="BH272"/>
  <c r="BG272"/>
  <c r="BF272"/>
  <c r="T272"/>
  <c r="T271"/>
  <c r="T270"/>
  <c r="R272"/>
  <c r="R271"/>
  <c r="R270"/>
  <c r="P272"/>
  <c r="P271"/>
  <c r="P270"/>
  <c r="BI267"/>
  <c r="BH267"/>
  <c r="BG267"/>
  <c r="BF267"/>
  <c r="T267"/>
  <c r="R267"/>
  <c r="P267"/>
  <c r="BI265"/>
  <c r="BH265"/>
  <c r="BG265"/>
  <c r="BF265"/>
  <c r="T265"/>
  <c r="R265"/>
  <c r="P265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8"/>
  <c r="BH238"/>
  <c r="BG238"/>
  <c r="BF238"/>
  <c r="T238"/>
  <c r="R238"/>
  <c r="P238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2"/>
  <c r="BH232"/>
  <c r="BG232"/>
  <c r="BF232"/>
  <c r="T232"/>
  <c r="R232"/>
  <c r="P232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R121"/>
  <c r="P121"/>
  <c r="BI119"/>
  <c r="BH119"/>
  <c r="BG119"/>
  <c r="BF119"/>
  <c r="T119"/>
  <c r="R119"/>
  <c r="P119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9"/>
  <c r="BH109"/>
  <c r="BG109"/>
  <c r="BF109"/>
  <c r="T109"/>
  <c r="R109"/>
  <c r="P109"/>
  <c r="BI106"/>
  <c r="BH106"/>
  <c r="BG106"/>
  <c r="BF106"/>
  <c r="T106"/>
  <c r="R106"/>
  <c r="P106"/>
  <c r="BI104"/>
  <c r="BH104"/>
  <c r="BG104"/>
  <c r="BF104"/>
  <c r="T104"/>
  <c r="R104"/>
  <c r="P104"/>
  <c r="BI101"/>
  <c r="BH101"/>
  <c r="BG101"/>
  <c r="BF101"/>
  <c r="T101"/>
  <c r="R101"/>
  <c r="P101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3"/>
  <c r="BH93"/>
  <c r="BG93"/>
  <c r="BF93"/>
  <c r="T93"/>
  <c r="R93"/>
  <c r="P93"/>
  <c r="J86"/>
  <c r="F86"/>
  <c r="F84"/>
  <c r="E82"/>
  <c r="J58"/>
  <c r="F58"/>
  <c r="F56"/>
  <c r="E54"/>
  <c r="J26"/>
  <c r="E26"/>
  <c r="J87"/>
  <c r="J25"/>
  <c r="J20"/>
  <c r="E20"/>
  <c r="F59"/>
  <c r="J19"/>
  <c r="J14"/>
  <c r="J84"/>
  <c r="E7"/>
  <c r="E78"/>
  <c i="4" r="J39"/>
  <c r="J38"/>
  <c i="1" r="AY58"/>
  <c i="4" r="J37"/>
  <c i="1" r="AX58"/>
  <c i="4"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5"/>
  <c r="BH105"/>
  <c r="BG105"/>
  <c r="BF105"/>
  <c r="T105"/>
  <c r="R105"/>
  <c r="P105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1"/>
  <c r="BH91"/>
  <c r="BG91"/>
  <c r="BF91"/>
  <c r="T91"/>
  <c r="T90"/>
  <c r="R91"/>
  <c r="R90"/>
  <c r="P91"/>
  <c r="P90"/>
  <c r="J84"/>
  <c r="F84"/>
  <c r="F82"/>
  <c r="E80"/>
  <c r="J58"/>
  <c r="F58"/>
  <c r="F56"/>
  <c r="E54"/>
  <c r="J26"/>
  <c r="E26"/>
  <c r="J85"/>
  <c r="J25"/>
  <c r="J20"/>
  <c r="E20"/>
  <c r="F59"/>
  <c r="J19"/>
  <c r="J14"/>
  <c r="J56"/>
  <c r="E7"/>
  <c r="E76"/>
  <c i="3" r="J39"/>
  <c r="J38"/>
  <c i="1" r="AY57"/>
  <c i="3" r="J37"/>
  <c i="1" r="AX57"/>
  <c i="3" r="BI669"/>
  <c r="BH669"/>
  <c r="BG669"/>
  <c r="BF669"/>
  <c r="T669"/>
  <c r="R669"/>
  <c r="P669"/>
  <c r="BI667"/>
  <c r="BH667"/>
  <c r="BG667"/>
  <c r="BF667"/>
  <c r="T667"/>
  <c r="R667"/>
  <c r="P667"/>
  <c r="BI660"/>
  <c r="BH660"/>
  <c r="BG660"/>
  <c r="BF660"/>
  <c r="T660"/>
  <c r="R660"/>
  <c r="P660"/>
  <c r="BI657"/>
  <c r="BH657"/>
  <c r="BG657"/>
  <c r="BF657"/>
  <c r="T657"/>
  <c r="R657"/>
  <c r="P657"/>
  <c r="BI655"/>
  <c r="BH655"/>
  <c r="BG655"/>
  <c r="BF655"/>
  <c r="T655"/>
  <c r="R655"/>
  <c r="P655"/>
  <c r="BI653"/>
  <c r="BH653"/>
  <c r="BG653"/>
  <c r="BF653"/>
  <c r="T653"/>
  <c r="R653"/>
  <c r="P653"/>
  <c r="BI651"/>
  <c r="BH651"/>
  <c r="BG651"/>
  <c r="BF651"/>
  <c r="T651"/>
  <c r="R651"/>
  <c r="P651"/>
  <c r="BI645"/>
  <c r="BH645"/>
  <c r="BG645"/>
  <c r="BF645"/>
  <c r="T645"/>
  <c r="R645"/>
  <c r="P645"/>
  <c r="BI642"/>
  <c r="BH642"/>
  <c r="BG642"/>
  <c r="BF642"/>
  <c r="T642"/>
  <c r="R642"/>
  <c r="P642"/>
  <c r="BI638"/>
  <c r="BH638"/>
  <c r="BG638"/>
  <c r="BF638"/>
  <c r="T638"/>
  <c r="R638"/>
  <c r="P638"/>
  <c r="BI629"/>
  <c r="BH629"/>
  <c r="BG629"/>
  <c r="BF629"/>
  <c r="T629"/>
  <c r="R629"/>
  <c r="P629"/>
  <c r="BI625"/>
  <c r="BH625"/>
  <c r="BG625"/>
  <c r="BF625"/>
  <c r="T625"/>
  <c r="R625"/>
  <c r="P625"/>
  <c r="BI623"/>
  <c r="BH623"/>
  <c r="BG623"/>
  <c r="BF623"/>
  <c r="T623"/>
  <c r="R623"/>
  <c r="P623"/>
  <c r="BI619"/>
  <c r="BH619"/>
  <c r="BG619"/>
  <c r="BF619"/>
  <c r="T619"/>
  <c r="R619"/>
  <c r="P619"/>
  <c r="BI615"/>
  <c r="BH615"/>
  <c r="BG615"/>
  <c r="BF615"/>
  <c r="T615"/>
  <c r="R615"/>
  <c r="P615"/>
  <c r="BI611"/>
  <c r="BH611"/>
  <c r="BG611"/>
  <c r="BF611"/>
  <c r="T611"/>
  <c r="R611"/>
  <c r="P611"/>
  <c r="BI607"/>
  <c r="BH607"/>
  <c r="BG607"/>
  <c r="BF607"/>
  <c r="T607"/>
  <c r="R607"/>
  <c r="P607"/>
  <c r="BI603"/>
  <c r="BH603"/>
  <c r="BG603"/>
  <c r="BF603"/>
  <c r="T603"/>
  <c r="R603"/>
  <c r="P603"/>
  <c r="BI600"/>
  <c r="BH600"/>
  <c r="BG600"/>
  <c r="BF600"/>
  <c r="T600"/>
  <c r="R600"/>
  <c r="P600"/>
  <c r="BI596"/>
  <c r="BH596"/>
  <c r="BG596"/>
  <c r="BF596"/>
  <c r="T596"/>
  <c r="R596"/>
  <c r="P596"/>
  <c r="BI592"/>
  <c r="BH592"/>
  <c r="BG592"/>
  <c r="BF592"/>
  <c r="T592"/>
  <c r="R592"/>
  <c r="P592"/>
  <c r="BI588"/>
  <c r="BH588"/>
  <c r="BG588"/>
  <c r="BF588"/>
  <c r="T588"/>
  <c r="R588"/>
  <c r="P588"/>
  <c r="BI584"/>
  <c r="BH584"/>
  <c r="BG584"/>
  <c r="BF584"/>
  <c r="T584"/>
  <c r="R584"/>
  <c r="P584"/>
  <c r="BI582"/>
  <c r="BH582"/>
  <c r="BG582"/>
  <c r="BF582"/>
  <c r="T582"/>
  <c r="R582"/>
  <c r="P582"/>
  <c r="BI578"/>
  <c r="BH578"/>
  <c r="BG578"/>
  <c r="BF578"/>
  <c r="T578"/>
  <c r="R578"/>
  <c r="P578"/>
  <c r="BI574"/>
  <c r="BH574"/>
  <c r="BG574"/>
  <c r="BF574"/>
  <c r="T574"/>
  <c r="R574"/>
  <c r="P574"/>
  <c r="BI570"/>
  <c r="BH570"/>
  <c r="BG570"/>
  <c r="BF570"/>
  <c r="T570"/>
  <c r="R570"/>
  <c r="P570"/>
  <c r="BI566"/>
  <c r="BH566"/>
  <c r="BG566"/>
  <c r="BF566"/>
  <c r="T566"/>
  <c r="R566"/>
  <c r="P566"/>
  <c r="BI562"/>
  <c r="BH562"/>
  <c r="BG562"/>
  <c r="BF562"/>
  <c r="T562"/>
  <c r="R562"/>
  <c r="P562"/>
  <c r="BI558"/>
  <c r="BH558"/>
  <c r="BG558"/>
  <c r="BF558"/>
  <c r="T558"/>
  <c r="R558"/>
  <c r="P558"/>
  <c r="BI554"/>
  <c r="BH554"/>
  <c r="BG554"/>
  <c r="BF554"/>
  <c r="T554"/>
  <c r="R554"/>
  <c r="P554"/>
  <c r="BI551"/>
  <c r="BH551"/>
  <c r="BG551"/>
  <c r="BF551"/>
  <c r="T551"/>
  <c r="R551"/>
  <c r="P551"/>
  <c r="BI548"/>
  <c r="BH548"/>
  <c r="BG548"/>
  <c r="BF548"/>
  <c r="T548"/>
  <c r="R548"/>
  <c r="P548"/>
  <c r="BI546"/>
  <c r="BH546"/>
  <c r="BG546"/>
  <c r="BF546"/>
  <c r="T546"/>
  <c r="R546"/>
  <c r="P546"/>
  <c r="BI543"/>
  <c r="BH543"/>
  <c r="BG543"/>
  <c r="BF543"/>
  <c r="T543"/>
  <c r="R543"/>
  <c r="P543"/>
  <c r="BI541"/>
  <c r="BH541"/>
  <c r="BG541"/>
  <c r="BF541"/>
  <c r="T541"/>
  <c r="R541"/>
  <c r="P541"/>
  <c r="BI538"/>
  <c r="BH538"/>
  <c r="BG538"/>
  <c r="BF538"/>
  <c r="T538"/>
  <c r="R538"/>
  <c r="P538"/>
  <c r="BI536"/>
  <c r="BH536"/>
  <c r="BG536"/>
  <c r="BF536"/>
  <c r="T536"/>
  <c r="R536"/>
  <c r="P536"/>
  <c r="BI533"/>
  <c r="BH533"/>
  <c r="BG533"/>
  <c r="BF533"/>
  <c r="T533"/>
  <c r="R533"/>
  <c r="P533"/>
  <c r="BI531"/>
  <c r="BH531"/>
  <c r="BG531"/>
  <c r="BF531"/>
  <c r="T531"/>
  <c r="R531"/>
  <c r="P531"/>
  <c r="BI528"/>
  <c r="BH528"/>
  <c r="BG528"/>
  <c r="BF528"/>
  <c r="T528"/>
  <c r="R528"/>
  <c r="P528"/>
  <c r="BI526"/>
  <c r="BH526"/>
  <c r="BG526"/>
  <c r="BF526"/>
  <c r="T526"/>
  <c r="R526"/>
  <c r="P526"/>
  <c r="BI523"/>
  <c r="BH523"/>
  <c r="BG523"/>
  <c r="BF523"/>
  <c r="T523"/>
  <c r="R523"/>
  <c r="P523"/>
  <c r="BI518"/>
  <c r="BH518"/>
  <c r="BG518"/>
  <c r="BF518"/>
  <c r="T518"/>
  <c r="R518"/>
  <c r="P518"/>
  <c r="BI515"/>
  <c r="BH515"/>
  <c r="BG515"/>
  <c r="BF515"/>
  <c r="T515"/>
  <c r="R515"/>
  <c r="P515"/>
  <c r="BI510"/>
  <c r="BH510"/>
  <c r="BG510"/>
  <c r="BF510"/>
  <c r="T510"/>
  <c r="R510"/>
  <c r="P510"/>
  <c r="BI504"/>
  <c r="BH504"/>
  <c r="BG504"/>
  <c r="BF504"/>
  <c r="T504"/>
  <c r="R504"/>
  <c r="P504"/>
  <c r="BI500"/>
  <c r="BH500"/>
  <c r="BG500"/>
  <c r="BF500"/>
  <c r="T500"/>
  <c r="R500"/>
  <c r="P500"/>
  <c r="BI496"/>
  <c r="BH496"/>
  <c r="BG496"/>
  <c r="BF496"/>
  <c r="T496"/>
  <c r="R496"/>
  <c r="P496"/>
  <c r="BI493"/>
  <c r="BH493"/>
  <c r="BG493"/>
  <c r="BF493"/>
  <c r="T493"/>
  <c r="R493"/>
  <c r="P493"/>
  <c r="BI489"/>
  <c r="BH489"/>
  <c r="BG489"/>
  <c r="BF489"/>
  <c r="T489"/>
  <c r="R489"/>
  <c r="P489"/>
  <c r="BI485"/>
  <c r="BH485"/>
  <c r="BG485"/>
  <c r="BF485"/>
  <c r="T485"/>
  <c r="R485"/>
  <c r="P485"/>
  <c r="BI481"/>
  <c r="BH481"/>
  <c r="BG481"/>
  <c r="BF481"/>
  <c r="T481"/>
  <c r="R481"/>
  <c r="P481"/>
  <c r="BI478"/>
  <c r="BH478"/>
  <c r="BG478"/>
  <c r="BF478"/>
  <c r="T478"/>
  <c r="R478"/>
  <c r="P478"/>
  <c r="BI474"/>
  <c r="BH474"/>
  <c r="BG474"/>
  <c r="BF474"/>
  <c r="T474"/>
  <c r="R474"/>
  <c r="P474"/>
  <c r="BI470"/>
  <c r="BH470"/>
  <c r="BG470"/>
  <c r="BF470"/>
  <c r="T470"/>
  <c r="R470"/>
  <c r="P470"/>
  <c r="BI468"/>
  <c r="BH468"/>
  <c r="BG468"/>
  <c r="BF468"/>
  <c r="T468"/>
  <c r="R468"/>
  <c r="P468"/>
  <c r="BI464"/>
  <c r="BH464"/>
  <c r="BG464"/>
  <c r="BF464"/>
  <c r="T464"/>
  <c r="R464"/>
  <c r="P464"/>
  <c r="BI460"/>
  <c r="BH460"/>
  <c r="BG460"/>
  <c r="BF460"/>
  <c r="T460"/>
  <c r="R460"/>
  <c r="P460"/>
  <c r="BI458"/>
  <c r="BH458"/>
  <c r="BG458"/>
  <c r="BF458"/>
  <c r="T458"/>
  <c r="R458"/>
  <c r="P458"/>
  <c r="BI454"/>
  <c r="BH454"/>
  <c r="BG454"/>
  <c r="BF454"/>
  <c r="T454"/>
  <c r="R454"/>
  <c r="P454"/>
  <c r="BI452"/>
  <c r="BH452"/>
  <c r="BG452"/>
  <c r="BF452"/>
  <c r="T452"/>
  <c r="R452"/>
  <c r="P452"/>
  <c r="BI448"/>
  <c r="BH448"/>
  <c r="BG448"/>
  <c r="BF448"/>
  <c r="T448"/>
  <c r="R448"/>
  <c r="P448"/>
  <c r="BI446"/>
  <c r="BH446"/>
  <c r="BG446"/>
  <c r="BF446"/>
  <c r="T446"/>
  <c r="R446"/>
  <c r="P446"/>
  <c r="BI442"/>
  <c r="BH442"/>
  <c r="BG442"/>
  <c r="BF442"/>
  <c r="T442"/>
  <c r="R442"/>
  <c r="P442"/>
  <c r="BI438"/>
  <c r="BH438"/>
  <c r="BG438"/>
  <c r="BF438"/>
  <c r="T438"/>
  <c r="T437"/>
  <c r="R438"/>
  <c r="R437"/>
  <c r="P438"/>
  <c r="P437"/>
  <c r="BI430"/>
  <c r="BH430"/>
  <c r="BG430"/>
  <c r="BF430"/>
  <c r="T430"/>
  <c r="R430"/>
  <c r="P430"/>
  <c r="BI426"/>
  <c r="BH426"/>
  <c r="BG426"/>
  <c r="BF426"/>
  <c r="T426"/>
  <c r="R426"/>
  <c r="P426"/>
  <c r="BI422"/>
  <c r="BH422"/>
  <c r="BG422"/>
  <c r="BF422"/>
  <c r="T422"/>
  <c r="R422"/>
  <c r="P422"/>
  <c r="BI418"/>
  <c r="BH418"/>
  <c r="BG418"/>
  <c r="BF418"/>
  <c r="T418"/>
  <c r="R418"/>
  <c r="P418"/>
  <c r="BI415"/>
  <c r="BH415"/>
  <c r="BG415"/>
  <c r="BF415"/>
  <c r="T415"/>
  <c r="R415"/>
  <c r="P415"/>
  <c r="BI413"/>
  <c r="BH413"/>
  <c r="BG413"/>
  <c r="BF413"/>
  <c r="T413"/>
  <c r="R413"/>
  <c r="P413"/>
  <c r="BI411"/>
  <c r="BH411"/>
  <c r="BG411"/>
  <c r="BF411"/>
  <c r="T411"/>
  <c r="R411"/>
  <c r="P411"/>
  <c r="BI406"/>
  <c r="BH406"/>
  <c r="BG406"/>
  <c r="BF406"/>
  <c r="T406"/>
  <c r="R406"/>
  <c r="P406"/>
  <c r="BI402"/>
  <c r="BH402"/>
  <c r="BG402"/>
  <c r="BF402"/>
  <c r="T402"/>
  <c r="R402"/>
  <c r="P402"/>
  <c r="BI398"/>
  <c r="BH398"/>
  <c r="BG398"/>
  <c r="BF398"/>
  <c r="T398"/>
  <c r="R398"/>
  <c r="P398"/>
  <c r="BI394"/>
  <c r="BH394"/>
  <c r="BG394"/>
  <c r="BF394"/>
  <c r="T394"/>
  <c r="R394"/>
  <c r="P394"/>
  <c r="BI390"/>
  <c r="BH390"/>
  <c r="BG390"/>
  <c r="BF390"/>
  <c r="T390"/>
  <c r="R390"/>
  <c r="P390"/>
  <c r="BI384"/>
  <c r="BH384"/>
  <c r="BG384"/>
  <c r="BF384"/>
  <c r="T384"/>
  <c r="R384"/>
  <c r="P384"/>
  <c r="BI380"/>
  <c r="BH380"/>
  <c r="BG380"/>
  <c r="BF380"/>
  <c r="T380"/>
  <c r="R380"/>
  <c r="P380"/>
  <c r="BI372"/>
  <c r="BH372"/>
  <c r="BG372"/>
  <c r="BF372"/>
  <c r="T372"/>
  <c r="R372"/>
  <c r="P372"/>
  <c r="BI367"/>
  <c r="BH367"/>
  <c r="BG367"/>
  <c r="BF367"/>
  <c r="T367"/>
  <c r="R367"/>
  <c r="P367"/>
  <c r="BI363"/>
  <c r="BH363"/>
  <c r="BG363"/>
  <c r="BF363"/>
  <c r="T363"/>
  <c r="R363"/>
  <c r="P363"/>
  <c r="BI359"/>
  <c r="BH359"/>
  <c r="BG359"/>
  <c r="BF359"/>
  <c r="T359"/>
  <c r="R359"/>
  <c r="P359"/>
  <c r="BI357"/>
  <c r="BH357"/>
  <c r="BG357"/>
  <c r="BF357"/>
  <c r="T357"/>
  <c r="R357"/>
  <c r="P357"/>
  <c r="BI353"/>
  <c r="BH353"/>
  <c r="BG353"/>
  <c r="BF353"/>
  <c r="T353"/>
  <c r="R353"/>
  <c r="P353"/>
  <c r="BI349"/>
  <c r="BH349"/>
  <c r="BG349"/>
  <c r="BF349"/>
  <c r="T349"/>
  <c r="R349"/>
  <c r="P349"/>
  <c r="BI345"/>
  <c r="BH345"/>
  <c r="BG345"/>
  <c r="BF345"/>
  <c r="T345"/>
  <c r="R345"/>
  <c r="P345"/>
  <c r="BI341"/>
  <c r="BH341"/>
  <c r="BG341"/>
  <c r="BF341"/>
  <c r="T341"/>
  <c r="R341"/>
  <c r="P341"/>
  <c r="BI337"/>
  <c r="BH337"/>
  <c r="BG337"/>
  <c r="BF337"/>
  <c r="T337"/>
  <c r="R337"/>
  <c r="P337"/>
  <c r="BI333"/>
  <c r="BH333"/>
  <c r="BG333"/>
  <c r="BF333"/>
  <c r="T333"/>
  <c r="R333"/>
  <c r="P333"/>
  <c r="BI329"/>
  <c r="BH329"/>
  <c r="BG329"/>
  <c r="BF329"/>
  <c r="T329"/>
  <c r="R329"/>
  <c r="P329"/>
  <c r="BI325"/>
  <c r="BH325"/>
  <c r="BG325"/>
  <c r="BF325"/>
  <c r="T325"/>
  <c r="R325"/>
  <c r="P325"/>
  <c r="BI321"/>
  <c r="BH321"/>
  <c r="BG321"/>
  <c r="BF321"/>
  <c r="T321"/>
  <c r="R321"/>
  <c r="P321"/>
  <c r="BI317"/>
  <c r="BH317"/>
  <c r="BG317"/>
  <c r="BF317"/>
  <c r="T317"/>
  <c r="R317"/>
  <c r="P317"/>
  <c r="BI315"/>
  <c r="BH315"/>
  <c r="BG315"/>
  <c r="BF315"/>
  <c r="T315"/>
  <c r="R315"/>
  <c r="P315"/>
  <c r="BI311"/>
  <c r="BH311"/>
  <c r="BG311"/>
  <c r="BF311"/>
  <c r="T311"/>
  <c r="R311"/>
  <c r="P311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1"/>
  <c r="BH301"/>
  <c r="BG301"/>
  <c r="BF301"/>
  <c r="T301"/>
  <c r="R301"/>
  <c r="P301"/>
  <c r="BI299"/>
  <c r="BH299"/>
  <c r="BG299"/>
  <c r="BF299"/>
  <c r="T299"/>
  <c r="R299"/>
  <c r="P299"/>
  <c r="BI296"/>
  <c r="BH296"/>
  <c r="BG296"/>
  <c r="BF296"/>
  <c r="T296"/>
  <c r="R296"/>
  <c r="P296"/>
  <c r="BI294"/>
  <c r="BH294"/>
  <c r="BG294"/>
  <c r="BF294"/>
  <c r="T294"/>
  <c r="R294"/>
  <c r="P294"/>
  <c r="BI290"/>
  <c r="BH290"/>
  <c r="BG290"/>
  <c r="BF290"/>
  <c r="T290"/>
  <c r="R290"/>
  <c r="P290"/>
  <c r="BI286"/>
  <c r="BH286"/>
  <c r="BG286"/>
  <c r="BF286"/>
  <c r="T286"/>
  <c r="R286"/>
  <c r="P286"/>
  <c r="BI282"/>
  <c r="BH282"/>
  <c r="BG282"/>
  <c r="BF282"/>
  <c r="T282"/>
  <c r="R282"/>
  <c r="P282"/>
  <c r="BI277"/>
  <c r="BH277"/>
  <c r="BG277"/>
  <c r="BF277"/>
  <c r="T277"/>
  <c r="R277"/>
  <c r="P277"/>
  <c r="BI273"/>
  <c r="BH273"/>
  <c r="BG273"/>
  <c r="BF273"/>
  <c r="T273"/>
  <c r="R273"/>
  <c r="P273"/>
  <c r="BI271"/>
  <c r="BH271"/>
  <c r="BG271"/>
  <c r="BF271"/>
  <c r="T271"/>
  <c r="R271"/>
  <c r="P271"/>
  <c r="BI267"/>
  <c r="BH267"/>
  <c r="BG267"/>
  <c r="BF267"/>
  <c r="T267"/>
  <c r="R267"/>
  <c r="P267"/>
  <c r="BI263"/>
  <c r="BH263"/>
  <c r="BG263"/>
  <c r="BF263"/>
  <c r="T263"/>
  <c r="R263"/>
  <c r="P263"/>
  <c r="BI259"/>
  <c r="BH259"/>
  <c r="BG259"/>
  <c r="BF259"/>
  <c r="T259"/>
  <c r="R259"/>
  <c r="P259"/>
  <c r="BI255"/>
  <c r="BH255"/>
  <c r="BG255"/>
  <c r="BF255"/>
  <c r="T255"/>
  <c r="R255"/>
  <c r="P255"/>
  <c r="BI251"/>
  <c r="BH251"/>
  <c r="BG251"/>
  <c r="BF251"/>
  <c r="T251"/>
  <c r="R251"/>
  <c r="P251"/>
  <c r="BI247"/>
  <c r="BH247"/>
  <c r="BG247"/>
  <c r="BF247"/>
  <c r="T247"/>
  <c r="R247"/>
  <c r="P247"/>
  <c r="BI243"/>
  <c r="BH243"/>
  <c r="BG243"/>
  <c r="BF243"/>
  <c r="T243"/>
  <c r="R243"/>
  <c r="P243"/>
  <c r="BI239"/>
  <c r="BH239"/>
  <c r="BG239"/>
  <c r="BF239"/>
  <c r="T239"/>
  <c r="R239"/>
  <c r="P239"/>
  <c r="BI235"/>
  <c r="BH235"/>
  <c r="BG235"/>
  <c r="BF235"/>
  <c r="T235"/>
  <c r="R235"/>
  <c r="P235"/>
  <c r="BI230"/>
  <c r="BH230"/>
  <c r="BG230"/>
  <c r="BF230"/>
  <c r="T230"/>
  <c r="R230"/>
  <c r="P230"/>
  <c r="BI226"/>
  <c r="BH226"/>
  <c r="BG226"/>
  <c r="BF226"/>
  <c r="T226"/>
  <c r="R226"/>
  <c r="P226"/>
  <c r="BI214"/>
  <c r="BH214"/>
  <c r="BG214"/>
  <c r="BF214"/>
  <c r="T214"/>
  <c r="R214"/>
  <c r="P214"/>
  <c r="BI209"/>
  <c r="BH209"/>
  <c r="BG209"/>
  <c r="BF209"/>
  <c r="T209"/>
  <c r="R209"/>
  <c r="P209"/>
  <c r="BI204"/>
  <c r="BH204"/>
  <c r="BG204"/>
  <c r="BF204"/>
  <c r="T204"/>
  <c r="R204"/>
  <c r="P204"/>
  <c r="BI200"/>
  <c r="BH200"/>
  <c r="BG200"/>
  <c r="BF200"/>
  <c r="T200"/>
  <c r="R200"/>
  <c r="P200"/>
  <c r="BI196"/>
  <c r="BH196"/>
  <c r="BG196"/>
  <c r="BF196"/>
  <c r="T196"/>
  <c r="R196"/>
  <c r="P196"/>
  <c r="BI187"/>
  <c r="BH187"/>
  <c r="BG187"/>
  <c r="BF187"/>
  <c r="T187"/>
  <c r="R187"/>
  <c r="P187"/>
  <c r="BI183"/>
  <c r="BH183"/>
  <c r="BG183"/>
  <c r="BF183"/>
  <c r="T183"/>
  <c r="R183"/>
  <c r="P183"/>
  <c r="BI179"/>
  <c r="BH179"/>
  <c r="BG179"/>
  <c r="BF179"/>
  <c r="T179"/>
  <c r="R179"/>
  <c r="P179"/>
  <c r="BI174"/>
  <c r="BH174"/>
  <c r="BG174"/>
  <c r="BF174"/>
  <c r="T174"/>
  <c r="R174"/>
  <c r="P174"/>
  <c r="BI172"/>
  <c r="BH172"/>
  <c r="BG172"/>
  <c r="BF172"/>
  <c r="T172"/>
  <c r="R172"/>
  <c r="P172"/>
  <c r="BI167"/>
  <c r="BH167"/>
  <c r="BG167"/>
  <c r="BF167"/>
  <c r="T167"/>
  <c r="R167"/>
  <c r="P167"/>
  <c r="BI163"/>
  <c r="BH163"/>
  <c r="BG163"/>
  <c r="BF163"/>
  <c r="T163"/>
  <c r="R163"/>
  <c r="P163"/>
  <c r="BI157"/>
  <c r="BH157"/>
  <c r="BG157"/>
  <c r="BF157"/>
  <c r="T157"/>
  <c r="R157"/>
  <c r="P157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6"/>
  <c r="BH106"/>
  <c r="BG106"/>
  <c r="BF106"/>
  <c r="T106"/>
  <c r="R106"/>
  <c r="P106"/>
  <c r="J99"/>
  <c r="F99"/>
  <c r="F97"/>
  <c r="E95"/>
  <c r="J58"/>
  <c r="F58"/>
  <c r="F56"/>
  <c r="E54"/>
  <c r="J26"/>
  <c r="E26"/>
  <c r="J59"/>
  <c r="J25"/>
  <c r="J20"/>
  <c r="E20"/>
  <c r="F100"/>
  <c r="J19"/>
  <c r="J14"/>
  <c r="J56"/>
  <c r="E7"/>
  <c r="E50"/>
  <c i="2" r="J39"/>
  <c r="J38"/>
  <c i="1" r="AY56"/>
  <c i="2" r="J37"/>
  <c i="1" r="AX56"/>
  <c i="2" r="BI1519"/>
  <c r="BH1519"/>
  <c r="BG1519"/>
  <c r="BF1519"/>
  <c r="T1519"/>
  <c r="R1519"/>
  <c r="P1519"/>
  <c r="BI1516"/>
  <c r="BH1516"/>
  <c r="BG1516"/>
  <c r="BF1516"/>
  <c r="T1516"/>
  <c r="R1516"/>
  <c r="P1516"/>
  <c r="BI1513"/>
  <c r="BH1513"/>
  <c r="BG1513"/>
  <c r="BF1513"/>
  <c r="T1513"/>
  <c r="R1513"/>
  <c r="P1513"/>
  <c r="BI1510"/>
  <c r="BH1510"/>
  <c r="BG1510"/>
  <c r="BF1510"/>
  <c r="T1510"/>
  <c r="R1510"/>
  <c r="P1510"/>
  <c r="BI1508"/>
  <c r="BH1508"/>
  <c r="BG1508"/>
  <c r="BF1508"/>
  <c r="T1508"/>
  <c r="R1508"/>
  <c r="P1508"/>
  <c r="BI1505"/>
  <c r="BH1505"/>
  <c r="BG1505"/>
  <c r="BF1505"/>
  <c r="T1505"/>
  <c r="R1505"/>
  <c r="P1505"/>
  <c r="BI1503"/>
  <c r="BH1503"/>
  <c r="BG1503"/>
  <c r="BF1503"/>
  <c r="T1503"/>
  <c r="R1503"/>
  <c r="P1503"/>
  <c r="BI1500"/>
  <c r="BH1500"/>
  <c r="BG1500"/>
  <c r="BF1500"/>
  <c r="T1500"/>
  <c r="R1500"/>
  <c r="P1500"/>
  <c r="BI1496"/>
  <c r="BH1496"/>
  <c r="BG1496"/>
  <c r="BF1496"/>
  <c r="T1496"/>
  <c r="R1496"/>
  <c r="P1496"/>
  <c r="BI1493"/>
  <c r="BH1493"/>
  <c r="BG1493"/>
  <c r="BF1493"/>
  <c r="T1493"/>
  <c r="R1493"/>
  <c r="P1493"/>
  <c r="BI1490"/>
  <c r="BH1490"/>
  <c r="BG1490"/>
  <c r="BF1490"/>
  <c r="T1490"/>
  <c r="R1490"/>
  <c r="P1490"/>
  <c r="BI1487"/>
  <c r="BH1487"/>
  <c r="BG1487"/>
  <c r="BF1487"/>
  <c r="T1487"/>
  <c r="R1487"/>
  <c r="P1487"/>
  <c r="BI1481"/>
  <c r="BH1481"/>
  <c r="BG1481"/>
  <c r="BF1481"/>
  <c r="T1481"/>
  <c r="R1481"/>
  <c r="P1481"/>
  <c r="BI1478"/>
  <c r="BH1478"/>
  <c r="BG1478"/>
  <c r="BF1478"/>
  <c r="T1478"/>
  <c r="R1478"/>
  <c r="P1478"/>
  <c r="BI1476"/>
  <c r="BH1476"/>
  <c r="BG1476"/>
  <c r="BF1476"/>
  <c r="T1476"/>
  <c r="R1476"/>
  <c r="P1476"/>
  <c r="BI1470"/>
  <c r="BH1470"/>
  <c r="BG1470"/>
  <c r="BF1470"/>
  <c r="T1470"/>
  <c r="R1470"/>
  <c r="P1470"/>
  <c r="BI1467"/>
  <c r="BH1467"/>
  <c r="BG1467"/>
  <c r="BF1467"/>
  <c r="T1467"/>
  <c r="R1467"/>
  <c r="P1467"/>
  <c r="BI1465"/>
  <c r="BH1465"/>
  <c r="BG1465"/>
  <c r="BF1465"/>
  <c r="T1465"/>
  <c r="R1465"/>
  <c r="P1465"/>
  <c r="BI1463"/>
  <c r="BH1463"/>
  <c r="BG1463"/>
  <c r="BF1463"/>
  <c r="T1463"/>
  <c r="R1463"/>
  <c r="P1463"/>
  <c r="BI1461"/>
  <c r="BH1461"/>
  <c r="BG1461"/>
  <c r="BF1461"/>
  <c r="T1461"/>
  <c r="R1461"/>
  <c r="P1461"/>
  <c r="BI1453"/>
  <c r="BH1453"/>
  <c r="BG1453"/>
  <c r="BF1453"/>
  <c r="T1453"/>
  <c r="R1453"/>
  <c r="P1453"/>
  <c r="BI1451"/>
  <c r="BH1451"/>
  <c r="BG1451"/>
  <c r="BF1451"/>
  <c r="T1451"/>
  <c r="R1451"/>
  <c r="P1451"/>
  <c r="BI1449"/>
  <c r="BH1449"/>
  <c r="BG1449"/>
  <c r="BF1449"/>
  <c r="T1449"/>
  <c r="R1449"/>
  <c r="P1449"/>
  <c r="BI1447"/>
  <c r="BH1447"/>
  <c r="BG1447"/>
  <c r="BF1447"/>
  <c r="T1447"/>
  <c r="R1447"/>
  <c r="P1447"/>
  <c r="BI1445"/>
  <c r="BH1445"/>
  <c r="BG1445"/>
  <c r="BF1445"/>
  <c r="T1445"/>
  <c r="R1445"/>
  <c r="P1445"/>
  <c r="BI1443"/>
  <c r="BH1443"/>
  <c r="BG1443"/>
  <c r="BF1443"/>
  <c r="T1443"/>
  <c r="R1443"/>
  <c r="P1443"/>
  <c r="BI1415"/>
  <c r="BH1415"/>
  <c r="BG1415"/>
  <c r="BF1415"/>
  <c r="T1415"/>
  <c r="R1415"/>
  <c r="P1415"/>
  <c r="BI1412"/>
  <c r="BH1412"/>
  <c r="BG1412"/>
  <c r="BF1412"/>
  <c r="T1412"/>
  <c r="R1412"/>
  <c r="P1412"/>
  <c r="BI1408"/>
  <c r="BH1408"/>
  <c r="BG1408"/>
  <c r="BF1408"/>
  <c r="T1408"/>
  <c r="R1408"/>
  <c r="P1408"/>
  <c r="BI1392"/>
  <c r="BH1392"/>
  <c r="BG1392"/>
  <c r="BF1392"/>
  <c r="T1392"/>
  <c r="R1392"/>
  <c r="P1392"/>
  <c r="BI1388"/>
  <c r="BH1388"/>
  <c r="BG1388"/>
  <c r="BF1388"/>
  <c r="T1388"/>
  <c r="R1388"/>
  <c r="P1388"/>
  <c r="BI1386"/>
  <c r="BH1386"/>
  <c r="BG1386"/>
  <c r="BF1386"/>
  <c r="T1386"/>
  <c r="R1386"/>
  <c r="P1386"/>
  <c r="BI1382"/>
  <c r="BH1382"/>
  <c r="BG1382"/>
  <c r="BF1382"/>
  <c r="T1382"/>
  <c r="R1382"/>
  <c r="P1382"/>
  <c r="BI1378"/>
  <c r="BH1378"/>
  <c r="BG1378"/>
  <c r="BF1378"/>
  <c r="T1378"/>
  <c r="R1378"/>
  <c r="P1378"/>
  <c r="BI1374"/>
  <c r="BH1374"/>
  <c r="BG1374"/>
  <c r="BF1374"/>
  <c r="T1374"/>
  <c r="R1374"/>
  <c r="P1374"/>
  <c r="BI1370"/>
  <c r="BH1370"/>
  <c r="BG1370"/>
  <c r="BF1370"/>
  <c r="T1370"/>
  <c r="R1370"/>
  <c r="P1370"/>
  <c r="BI1367"/>
  <c r="BH1367"/>
  <c r="BG1367"/>
  <c r="BF1367"/>
  <c r="T1367"/>
  <c r="R1367"/>
  <c r="P1367"/>
  <c r="BI1363"/>
  <c r="BH1363"/>
  <c r="BG1363"/>
  <c r="BF1363"/>
  <c r="T1363"/>
  <c r="R1363"/>
  <c r="P1363"/>
  <c r="BI1359"/>
  <c r="BH1359"/>
  <c r="BG1359"/>
  <c r="BF1359"/>
  <c r="T1359"/>
  <c r="R1359"/>
  <c r="P1359"/>
  <c r="BI1355"/>
  <c r="BH1355"/>
  <c r="BG1355"/>
  <c r="BF1355"/>
  <c r="T1355"/>
  <c r="R1355"/>
  <c r="P1355"/>
  <c r="BI1351"/>
  <c r="BH1351"/>
  <c r="BG1351"/>
  <c r="BF1351"/>
  <c r="T1351"/>
  <c r="R1351"/>
  <c r="P1351"/>
  <c r="BI1349"/>
  <c r="BH1349"/>
  <c r="BG1349"/>
  <c r="BF1349"/>
  <c r="T1349"/>
  <c r="R1349"/>
  <c r="P1349"/>
  <c r="BI1345"/>
  <c r="BH1345"/>
  <c r="BG1345"/>
  <c r="BF1345"/>
  <c r="T1345"/>
  <c r="R1345"/>
  <c r="P1345"/>
  <c r="BI1341"/>
  <c r="BH1341"/>
  <c r="BG1341"/>
  <c r="BF1341"/>
  <c r="T1341"/>
  <c r="R1341"/>
  <c r="P1341"/>
  <c r="BI1337"/>
  <c r="BH1337"/>
  <c r="BG1337"/>
  <c r="BF1337"/>
  <c r="T1337"/>
  <c r="R1337"/>
  <c r="P1337"/>
  <c r="BI1333"/>
  <c r="BH1333"/>
  <c r="BG1333"/>
  <c r="BF1333"/>
  <c r="T1333"/>
  <c r="R1333"/>
  <c r="P1333"/>
  <c r="BI1330"/>
  <c r="BH1330"/>
  <c r="BG1330"/>
  <c r="BF1330"/>
  <c r="T1330"/>
  <c r="R1330"/>
  <c r="P1330"/>
  <c r="BI1326"/>
  <c r="BH1326"/>
  <c r="BG1326"/>
  <c r="BF1326"/>
  <c r="T1326"/>
  <c r="R1326"/>
  <c r="P1326"/>
  <c r="BI1322"/>
  <c r="BH1322"/>
  <c r="BG1322"/>
  <c r="BF1322"/>
  <c r="T1322"/>
  <c r="R1322"/>
  <c r="P1322"/>
  <c r="BI1318"/>
  <c r="BH1318"/>
  <c r="BG1318"/>
  <c r="BF1318"/>
  <c r="T1318"/>
  <c r="R1318"/>
  <c r="P1318"/>
  <c r="BI1314"/>
  <c r="BH1314"/>
  <c r="BG1314"/>
  <c r="BF1314"/>
  <c r="T1314"/>
  <c r="R1314"/>
  <c r="P1314"/>
  <c r="BI1312"/>
  <c r="BH1312"/>
  <c r="BG1312"/>
  <c r="BF1312"/>
  <c r="T1312"/>
  <c r="R1312"/>
  <c r="P1312"/>
  <c r="BI1308"/>
  <c r="BH1308"/>
  <c r="BG1308"/>
  <c r="BF1308"/>
  <c r="T1308"/>
  <c r="R1308"/>
  <c r="P1308"/>
  <c r="BI1304"/>
  <c r="BH1304"/>
  <c r="BG1304"/>
  <c r="BF1304"/>
  <c r="T1304"/>
  <c r="R1304"/>
  <c r="P1304"/>
  <c r="BI1300"/>
  <c r="BH1300"/>
  <c r="BG1300"/>
  <c r="BF1300"/>
  <c r="T1300"/>
  <c r="R1300"/>
  <c r="P1300"/>
  <c r="BI1296"/>
  <c r="BH1296"/>
  <c r="BG1296"/>
  <c r="BF1296"/>
  <c r="T1296"/>
  <c r="R1296"/>
  <c r="P1296"/>
  <c r="BI1292"/>
  <c r="BH1292"/>
  <c r="BG1292"/>
  <c r="BF1292"/>
  <c r="T1292"/>
  <c r="R1292"/>
  <c r="P1292"/>
  <c r="BI1289"/>
  <c r="BH1289"/>
  <c r="BG1289"/>
  <c r="BF1289"/>
  <c r="T1289"/>
  <c r="R1289"/>
  <c r="P1289"/>
  <c r="BI1284"/>
  <c r="BH1284"/>
  <c r="BG1284"/>
  <c r="BF1284"/>
  <c r="T1284"/>
  <c r="R1284"/>
  <c r="P1284"/>
  <c r="BI1282"/>
  <c r="BH1282"/>
  <c r="BG1282"/>
  <c r="BF1282"/>
  <c r="T1282"/>
  <c r="R1282"/>
  <c r="P1282"/>
  <c r="BI1281"/>
  <c r="BH1281"/>
  <c r="BG1281"/>
  <c r="BF1281"/>
  <c r="T1281"/>
  <c r="R1281"/>
  <c r="P1281"/>
  <c r="BI1280"/>
  <c r="BH1280"/>
  <c r="BG1280"/>
  <c r="BF1280"/>
  <c r="T1280"/>
  <c r="R1280"/>
  <c r="P1280"/>
  <c r="BI1278"/>
  <c r="BH1278"/>
  <c r="BG1278"/>
  <c r="BF1278"/>
  <c r="T1278"/>
  <c r="R1278"/>
  <c r="P1278"/>
  <c r="BI1277"/>
  <c r="BH1277"/>
  <c r="BG1277"/>
  <c r="BF1277"/>
  <c r="T1277"/>
  <c r="R1277"/>
  <c r="P1277"/>
  <c r="BI1275"/>
  <c r="BH1275"/>
  <c r="BG1275"/>
  <c r="BF1275"/>
  <c r="T1275"/>
  <c r="R1275"/>
  <c r="P1275"/>
  <c r="BI1274"/>
  <c r="BH1274"/>
  <c r="BG1274"/>
  <c r="BF1274"/>
  <c r="T1274"/>
  <c r="R1274"/>
  <c r="P1274"/>
  <c r="BI1270"/>
  <c r="BH1270"/>
  <c r="BG1270"/>
  <c r="BF1270"/>
  <c r="T1270"/>
  <c r="R1270"/>
  <c r="P1270"/>
  <c r="BI1266"/>
  <c r="BH1266"/>
  <c r="BG1266"/>
  <c r="BF1266"/>
  <c r="T1266"/>
  <c r="R1266"/>
  <c r="P1266"/>
  <c r="BI1263"/>
  <c r="BH1263"/>
  <c r="BG1263"/>
  <c r="BF1263"/>
  <c r="T1263"/>
  <c r="R1263"/>
  <c r="P1263"/>
  <c r="BI1257"/>
  <c r="BH1257"/>
  <c r="BG1257"/>
  <c r="BF1257"/>
  <c r="T1257"/>
  <c r="R1257"/>
  <c r="P1257"/>
  <c r="BI1255"/>
  <c r="BH1255"/>
  <c r="BG1255"/>
  <c r="BF1255"/>
  <c r="T1255"/>
  <c r="R1255"/>
  <c r="P1255"/>
  <c r="BI1251"/>
  <c r="BH1251"/>
  <c r="BG1251"/>
  <c r="BF1251"/>
  <c r="T1251"/>
  <c r="R1251"/>
  <c r="P1251"/>
  <c r="BI1246"/>
  <c r="BH1246"/>
  <c r="BG1246"/>
  <c r="BF1246"/>
  <c r="T1246"/>
  <c r="R1246"/>
  <c r="P1246"/>
  <c r="BI1243"/>
  <c r="BH1243"/>
  <c r="BG1243"/>
  <c r="BF1243"/>
  <c r="T1243"/>
  <c r="R1243"/>
  <c r="P1243"/>
  <c r="BI1239"/>
  <c r="BH1239"/>
  <c r="BG1239"/>
  <c r="BF1239"/>
  <c r="T1239"/>
  <c r="R1239"/>
  <c r="P1239"/>
  <c r="BI1235"/>
  <c r="BH1235"/>
  <c r="BG1235"/>
  <c r="BF1235"/>
  <c r="T1235"/>
  <c r="R1235"/>
  <c r="P1235"/>
  <c r="BI1233"/>
  <c r="BH1233"/>
  <c r="BG1233"/>
  <c r="BF1233"/>
  <c r="T1233"/>
  <c r="R1233"/>
  <c r="P1233"/>
  <c r="BI1230"/>
  <c r="BH1230"/>
  <c r="BG1230"/>
  <c r="BF1230"/>
  <c r="T1230"/>
  <c r="R1230"/>
  <c r="P1230"/>
  <c r="BI1227"/>
  <c r="BH1227"/>
  <c r="BG1227"/>
  <c r="BF1227"/>
  <c r="T1227"/>
  <c r="R1227"/>
  <c r="P1227"/>
  <c r="BI1225"/>
  <c r="BH1225"/>
  <c r="BG1225"/>
  <c r="BF1225"/>
  <c r="T1225"/>
  <c r="R1225"/>
  <c r="P1225"/>
  <c r="BI1222"/>
  <c r="BH1222"/>
  <c r="BG1222"/>
  <c r="BF1222"/>
  <c r="T1222"/>
  <c r="R1222"/>
  <c r="P1222"/>
  <c r="BI1219"/>
  <c r="BH1219"/>
  <c r="BG1219"/>
  <c r="BF1219"/>
  <c r="T1219"/>
  <c r="R1219"/>
  <c r="P1219"/>
  <c r="BI1217"/>
  <c r="BH1217"/>
  <c r="BG1217"/>
  <c r="BF1217"/>
  <c r="T1217"/>
  <c r="R1217"/>
  <c r="P1217"/>
  <c r="BI1214"/>
  <c r="BH1214"/>
  <c r="BG1214"/>
  <c r="BF1214"/>
  <c r="T1214"/>
  <c r="R1214"/>
  <c r="P1214"/>
  <c r="BI1208"/>
  <c r="BH1208"/>
  <c r="BG1208"/>
  <c r="BF1208"/>
  <c r="T1208"/>
  <c r="R1208"/>
  <c r="P1208"/>
  <c r="BI1206"/>
  <c r="BH1206"/>
  <c r="BG1206"/>
  <c r="BF1206"/>
  <c r="T1206"/>
  <c r="R1206"/>
  <c r="P1206"/>
  <c r="BI1203"/>
  <c r="BH1203"/>
  <c r="BG1203"/>
  <c r="BF1203"/>
  <c r="T1203"/>
  <c r="R1203"/>
  <c r="P1203"/>
  <c r="BI1200"/>
  <c r="BH1200"/>
  <c r="BG1200"/>
  <c r="BF1200"/>
  <c r="T1200"/>
  <c r="R1200"/>
  <c r="P1200"/>
  <c r="BI1198"/>
  <c r="BH1198"/>
  <c r="BG1198"/>
  <c r="BF1198"/>
  <c r="T1198"/>
  <c r="R1198"/>
  <c r="P1198"/>
  <c r="BI1195"/>
  <c r="BH1195"/>
  <c r="BG1195"/>
  <c r="BF1195"/>
  <c r="T1195"/>
  <c r="R1195"/>
  <c r="P1195"/>
  <c r="BI1193"/>
  <c r="BH1193"/>
  <c r="BG1193"/>
  <c r="BF1193"/>
  <c r="T1193"/>
  <c r="R1193"/>
  <c r="P1193"/>
  <c r="BI1189"/>
  <c r="BH1189"/>
  <c r="BG1189"/>
  <c r="BF1189"/>
  <c r="T1189"/>
  <c r="R1189"/>
  <c r="P1189"/>
  <c r="BI1185"/>
  <c r="BH1185"/>
  <c r="BG1185"/>
  <c r="BF1185"/>
  <c r="T1185"/>
  <c r="R1185"/>
  <c r="P1185"/>
  <c r="BI1182"/>
  <c r="BH1182"/>
  <c r="BG1182"/>
  <c r="BF1182"/>
  <c r="T1182"/>
  <c r="R1182"/>
  <c r="P1182"/>
  <c r="BI1180"/>
  <c r="BH1180"/>
  <c r="BG1180"/>
  <c r="BF1180"/>
  <c r="T1180"/>
  <c r="R1180"/>
  <c r="P1180"/>
  <c r="BI1176"/>
  <c r="BH1176"/>
  <c r="BG1176"/>
  <c r="BF1176"/>
  <c r="T1176"/>
  <c r="R1176"/>
  <c r="P1176"/>
  <c r="BI1169"/>
  <c r="BH1169"/>
  <c r="BG1169"/>
  <c r="BF1169"/>
  <c r="T1169"/>
  <c r="R1169"/>
  <c r="P1169"/>
  <c r="BI1165"/>
  <c r="BH1165"/>
  <c r="BG1165"/>
  <c r="BF1165"/>
  <c r="T1165"/>
  <c r="R1165"/>
  <c r="P1165"/>
  <c r="BI1161"/>
  <c r="BH1161"/>
  <c r="BG1161"/>
  <c r="BF1161"/>
  <c r="T1161"/>
  <c r="R1161"/>
  <c r="P1161"/>
  <c r="BI1157"/>
  <c r="BH1157"/>
  <c r="BG1157"/>
  <c r="BF1157"/>
  <c r="T1157"/>
  <c r="R1157"/>
  <c r="P1157"/>
  <c r="BI1153"/>
  <c r="BH1153"/>
  <c r="BG1153"/>
  <c r="BF1153"/>
  <c r="T1153"/>
  <c r="R1153"/>
  <c r="P1153"/>
  <c r="BI1151"/>
  <c r="BH1151"/>
  <c r="BG1151"/>
  <c r="BF1151"/>
  <c r="T1151"/>
  <c r="R1151"/>
  <c r="P1151"/>
  <c r="BI1147"/>
  <c r="BH1147"/>
  <c r="BG1147"/>
  <c r="BF1147"/>
  <c r="T1147"/>
  <c r="R1147"/>
  <c r="P1147"/>
  <c r="BI1143"/>
  <c r="BH1143"/>
  <c r="BG1143"/>
  <c r="BF1143"/>
  <c r="T1143"/>
  <c r="R1143"/>
  <c r="P1143"/>
  <c r="BI1139"/>
  <c r="BH1139"/>
  <c r="BG1139"/>
  <c r="BF1139"/>
  <c r="T1139"/>
  <c r="R1139"/>
  <c r="P1139"/>
  <c r="BI1137"/>
  <c r="BH1137"/>
  <c r="BG1137"/>
  <c r="BF1137"/>
  <c r="T1137"/>
  <c r="R1137"/>
  <c r="P1137"/>
  <c r="BI1134"/>
  <c r="BH1134"/>
  <c r="BG1134"/>
  <c r="BF1134"/>
  <c r="T1134"/>
  <c r="R1134"/>
  <c r="P1134"/>
  <c r="BI1130"/>
  <c r="BH1130"/>
  <c r="BG1130"/>
  <c r="BF1130"/>
  <c r="T1130"/>
  <c r="R1130"/>
  <c r="P1130"/>
  <c r="BI1127"/>
  <c r="BH1127"/>
  <c r="BG1127"/>
  <c r="BF1127"/>
  <c r="T1127"/>
  <c r="R1127"/>
  <c r="P1127"/>
  <c r="BI1125"/>
  <c r="BH1125"/>
  <c r="BG1125"/>
  <c r="BF1125"/>
  <c r="T1125"/>
  <c r="R1125"/>
  <c r="P1125"/>
  <c r="BI1121"/>
  <c r="BH1121"/>
  <c r="BG1121"/>
  <c r="BF1121"/>
  <c r="T1121"/>
  <c r="R1121"/>
  <c r="P1121"/>
  <c r="BI1118"/>
  <c r="BH1118"/>
  <c r="BG1118"/>
  <c r="BF1118"/>
  <c r="T1118"/>
  <c r="R1118"/>
  <c r="P1118"/>
  <c r="BI1114"/>
  <c r="BH1114"/>
  <c r="BG1114"/>
  <c r="BF1114"/>
  <c r="T1114"/>
  <c r="R1114"/>
  <c r="P1114"/>
  <c r="BI1110"/>
  <c r="BH1110"/>
  <c r="BG1110"/>
  <c r="BF1110"/>
  <c r="T1110"/>
  <c r="R1110"/>
  <c r="P1110"/>
  <c r="BI1107"/>
  <c r="BH1107"/>
  <c r="BG1107"/>
  <c r="BF1107"/>
  <c r="T1107"/>
  <c r="R1107"/>
  <c r="P1107"/>
  <c r="BI1102"/>
  <c r="BH1102"/>
  <c r="BG1102"/>
  <c r="BF1102"/>
  <c r="T1102"/>
  <c r="R1102"/>
  <c r="P1102"/>
  <c r="BI1098"/>
  <c r="BH1098"/>
  <c r="BG1098"/>
  <c r="BF1098"/>
  <c r="T1098"/>
  <c r="R1098"/>
  <c r="P1098"/>
  <c r="BI1094"/>
  <c r="BH1094"/>
  <c r="BG1094"/>
  <c r="BF1094"/>
  <c r="T1094"/>
  <c r="R1094"/>
  <c r="P1094"/>
  <c r="BI1092"/>
  <c r="BH1092"/>
  <c r="BG1092"/>
  <c r="BF1092"/>
  <c r="T1092"/>
  <c r="R1092"/>
  <c r="P1092"/>
  <c r="BI1088"/>
  <c r="BH1088"/>
  <c r="BG1088"/>
  <c r="BF1088"/>
  <c r="T1088"/>
  <c r="R1088"/>
  <c r="P1088"/>
  <c r="BI1083"/>
  <c r="BH1083"/>
  <c r="BG1083"/>
  <c r="BF1083"/>
  <c r="T1083"/>
  <c r="R1083"/>
  <c r="P1083"/>
  <c r="BI1078"/>
  <c r="BH1078"/>
  <c r="BG1078"/>
  <c r="BF1078"/>
  <c r="T1078"/>
  <c r="R1078"/>
  <c r="P1078"/>
  <c r="BI1076"/>
  <c r="BH1076"/>
  <c r="BG1076"/>
  <c r="BF1076"/>
  <c r="T1076"/>
  <c r="R1076"/>
  <c r="P1076"/>
  <c r="BI1073"/>
  <c r="BH1073"/>
  <c r="BG1073"/>
  <c r="BF1073"/>
  <c r="T1073"/>
  <c r="R1073"/>
  <c r="P1073"/>
  <c r="BI1069"/>
  <c r="BH1069"/>
  <c r="BG1069"/>
  <c r="BF1069"/>
  <c r="T1069"/>
  <c r="R1069"/>
  <c r="P1069"/>
  <c r="BI1066"/>
  <c r="BH1066"/>
  <c r="BG1066"/>
  <c r="BF1066"/>
  <c r="T1066"/>
  <c r="R1066"/>
  <c r="P1066"/>
  <c r="BI1061"/>
  <c r="BH1061"/>
  <c r="BG1061"/>
  <c r="BF1061"/>
  <c r="T1061"/>
  <c r="R1061"/>
  <c r="P1061"/>
  <c r="BI1056"/>
  <c r="BH1056"/>
  <c r="BG1056"/>
  <c r="BF1056"/>
  <c r="T1056"/>
  <c r="R1056"/>
  <c r="P1056"/>
  <c r="BI1034"/>
  <c r="BH1034"/>
  <c r="BG1034"/>
  <c r="BF1034"/>
  <c r="T1034"/>
  <c r="R1034"/>
  <c r="P1034"/>
  <c r="BI1011"/>
  <c r="BH1011"/>
  <c r="BG1011"/>
  <c r="BF1011"/>
  <c r="T1011"/>
  <c r="R1011"/>
  <c r="P1011"/>
  <c r="BI1007"/>
  <c r="BH1007"/>
  <c r="BG1007"/>
  <c r="BF1007"/>
  <c r="T1007"/>
  <c r="R1007"/>
  <c r="P1007"/>
  <c r="BI1004"/>
  <c r="BH1004"/>
  <c r="BG1004"/>
  <c r="BF1004"/>
  <c r="T1004"/>
  <c r="R1004"/>
  <c r="P1004"/>
  <c r="BI1002"/>
  <c r="BH1002"/>
  <c r="BG1002"/>
  <c r="BF1002"/>
  <c r="T1002"/>
  <c r="R1002"/>
  <c r="P1002"/>
  <c r="BI999"/>
  <c r="BH999"/>
  <c r="BG999"/>
  <c r="BF999"/>
  <c r="T999"/>
  <c r="R999"/>
  <c r="P999"/>
  <c r="BI994"/>
  <c r="BH994"/>
  <c r="BG994"/>
  <c r="BF994"/>
  <c r="T994"/>
  <c r="R994"/>
  <c r="P994"/>
  <c r="BI986"/>
  <c r="BH986"/>
  <c r="BG986"/>
  <c r="BF986"/>
  <c r="T986"/>
  <c r="R986"/>
  <c r="P986"/>
  <c r="BI984"/>
  <c r="BH984"/>
  <c r="BG984"/>
  <c r="BF984"/>
  <c r="T984"/>
  <c r="R984"/>
  <c r="P984"/>
  <c r="BI980"/>
  <c r="BH980"/>
  <c r="BG980"/>
  <c r="BF980"/>
  <c r="T980"/>
  <c r="R980"/>
  <c r="P980"/>
  <c r="BI976"/>
  <c r="BH976"/>
  <c r="BG976"/>
  <c r="BF976"/>
  <c r="T976"/>
  <c r="R976"/>
  <c r="P976"/>
  <c r="BI972"/>
  <c r="BH972"/>
  <c r="BG972"/>
  <c r="BF972"/>
  <c r="T972"/>
  <c r="R972"/>
  <c r="P972"/>
  <c r="BI968"/>
  <c r="BH968"/>
  <c r="BG968"/>
  <c r="BF968"/>
  <c r="T968"/>
  <c r="R968"/>
  <c r="P968"/>
  <c r="BI966"/>
  <c r="BH966"/>
  <c r="BG966"/>
  <c r="BF966"/>
  <c r="T966"/>
  <c r="R966"/>
  <c r="P966"/>
  <c r="BI962"/>
  <c r="BH962"/>
  <c r="BG962"/>
  <c r="BF962"/>
  <c r="T962"/>
  <c r="R962"/>
  <c r="P962"/>
  <c r="BI958"/>
  <c r="BH958"/>
  <c r="BG958"/>
  <c r="BF958"/>
  <c r="T958"/>
  <c r="R958"/>
  <c r="P958"/>
  <c r="BI954"/>
  <c r="BH954"/>
  <c r="BG954"/>
  <c r="BF954"/>
  <c r="T954"/>
  <c r="R954"/>
  <c r="P954"/>
  <c r="BI950"/>
  <c r="BH950"/>
  <c r="BG950"/>
  <c r="BF950"/>
  <c r="T950"/>
  <c r="R950"/>
  <c r="P950"/>
  <c r="BI946"/>
  <c r="BH946"/>
  <c r="BG946"/>
  <c r="BF946"/>
  <c r="T946"/>
  <c r="R946"/>
  <c r="P946"/>
  <c r="BI944"/>
  <c r="BH944"/>
  <c r="BG944"/>
  <c r="BF944"/>
  <c r="T944"/>
  <c r="R944"/>
  <c r="P944"/>
  <c r="BI940"/>
  <c r="BH940"/>
  <c r="BG940"/>
  <c r="BF940"/>
  <c r="T940"/>
  <c r="R940"/>
  <c r="P940"/>
  <c r="BI937"/>
  <c r="BH937"/>
  <c r="BG937"/>
  <c r="BF937"/>
  <c r="T937"/>
  <c r="R937"/>
  <c r="P937"/>
  <c r="BI933"/>
  <c r="BH933"/>
  <c r="BG933"/>
  <c r="BF933"/>
  <c r="T933"/>
  <c r="R933"/>
  <c r="P933"/>
  <c r="BI929"/>
  <c r="BH929"/>
  <c r="BG929"/>
  <c r="BF929"/>
  <c r="T929"/>
  <c r="R929"/>
  <c r="P929"/>
  <c r="BI927"/>
  <c r="BH927"/>
  <c r="BG927"/>
  <c r="BF927"/>
  <c r="T927"/>
  <c r="R927"/>
  <c r="P927"/>
  <c r="BI925"/>
  <c r="BH925"/>
  <c r="BG925"/>
  <c r="BF925"/>
  <c r="T925"/>
  <c r="R925"/>
  <c r="P925"/>
  <c r="BI921"/>
  <c r="BH921"/>
  <c r="BG921"/>
  <c r="BF921"/>
  <c r="T921"/>
  <c r="R921"/>
  <c r="P921"/>
  <c r="BI917"/>
  <c r="BH917"/>
  <c r="BG917"/>
  <c r="BF917"/>
  <c r="T917"/>
  <c r="R917"/>
  <c r="P917"/>
  <c r="BI915"/>
  <c r="BH915"/>
  <c r="BG915"/>
  <c r="BF915"/>
  <c r="T915"/>
  <c r="R915"/>
  <c r="P915"/>
  <c r="BI911"/>
  <c r="BH911"/>
  <c r="BG911"/>
  <c r="BF911"/>
  <c r="T911"/>
  <c r="R911"/>
  <c r="P911"/>
  <c r="BI909"/>
  <c r="BH909"/>
  <c r="BG909"/>
  <c r="BF909"/>
  <c r="T909"/>
  <c r="R909"/>
  <c r="P909"/>
  <c r="BI904"/>
  <c r="BH904"/>
  <c r="BG904"/>
  <c r="BF904"/>
  <c r="T904"/>
  <c r="R904"/>
  <c r="P904"/>
  <c r="BI899"/>
  <c r="BH899"/>
  <c r="BG899"/>
  <c r="BF899"/>
  <c r="T899"/>
  <c r="R899"/>
  <c r="P899"/>
  <c r="BI891"/>
  <c r="BH891"/>
  <c r="BG891"/>
  <c r="BF891"/>
  <c r="T891"/>
  <c r="R891"/>
  <c r="P891"/>
  <c r="BI886"/>
  <c r="BH886"/>
  <c r="BG886"/>
  <c r="BF886"/>
  <c r="T886"/>
  <c r="R886"/>
  <c r="P886"/>
  <c r="BI882"/>
  <c r="BH882"/>
  <c r="BG882"/>
  <c r="BF882"/>
  <c r="T882"/>
  <c r="R882"/>
  <c r="P882"/>
  <c r="BI880"/>
  <c r="BH880"/>
  <c r="BG880"/>
  <c r="BF880"/>
  <c r="T880"/>
  <c r="R880"/>
  <c r="P880"/>
  <c r="BI878"/>
  <c r="BH878"/>
  <c r="BG878"/>
  <c r="BF878"/>
  <c r="T878"/>
  <c r="R878"/>
  <c r="P878"/>
  <c r="BI874"/>
  <c r="BH874"/>
  <c r="BG874"/>
  <c r="BF874"/>
  <c r="T874"/>
  <c r="R874"/>
  <c r="P874"/>
  <c r="BI871"/>
  <c r="BH871"/>
  <c r="BG871"/>
  <c r="BF871"/>
  <c r="T871"/>
  <c r="R871"/>
  <c r="P871"/>
  <c r="BI866"/>
  <c r="BH866"/>
  <c r="BG866"/>
  <c r="BF866"/>
  <c r="T866"/>
  <c r="R866"/>
  <c r="P866"/>
  <c r="BI864"/>
  <c r="BH864"/>
  <c r="BG864"/>
  <c r="BF864"/>
  <c r="T864"/>
  <c r="R864"/>
  <c r="P864"/>
  <c r="BI859"/>
  <c r="BH859"/>
  <c r="BG859"/>
  <c r="BF859"/>
  <c r="T859"/>
  <c r="R859"/>
  <c r="P859"/>
  <c r="BI854"/>
  <c r="BH854"/>
  <c r="BG854"/>
  <c r="BF854"/>
  <c r="T854"/>
  <c r="R854"/>
  <c r="P854"/>
  <c r="BI852"/>
  <c r="BH852"/>
  <c r="BG852"/>
  <c r="BF852"/>
  <c r="T852"/>
  <c r="R852"/>
  <c r="P852"/>
  <c r="BI848"/>
  <c r="BH848"/>
  <c r="BG848"/>
  <c r="BF848"/>
  <c r="T848"/>
  <c r="R848"/>
  <c r="P848"/>
  <c r="BI844"/>
  <c r="BH844"/>
  <c r="BG844"/>
  <c r="BF844"/>
  <c r="T844"/>
  <c r="R844"/>
  <c r="P844"/>
  <c r="BI840"/>
  <c r="BH840"/>
  <c r="BG840"/>
  <c r="BF840"/>
  <c r="T840"/>
  <c r="R840"/>
  <c r="P840"/>
  <c r="BI838"/>
  <c r="BH838"/>
  <c r="BG838"/>
  <c r="BF838"/>
  <c r="T838"/>
  <c r="R838"/>
  <c r="P838"/>
  <c r="BI836"/>
  <c r="BH836"/>
  <c r="BG836"/>
  <c r="BF836"/>
  <c r="T836"/>
  <c r="R836"/>
  <c r="P836"/>
  <c r="BI831"/>
  <c r="BH831"/>
  <c r="BG831"/>
  <c r="BF831"/>
  <c r="T831"/>
  <c r="R831"/>
  <c r="P831"/>
  <c r="BI829"/>
  <c r="BH829"/>
  <c r="BG829"/>
  <c r="BF829"/>
  <c r="T829"/>
  <c r="R829"/>
  <c r="P829"/>
  <c r="BI825"/>
  <c r="BH825"/>
  <c r="BG825"/>
  <c r="BF825"/>
  <c r="T825"/>
  <c r="R825"/>
  <c r="P825"/>
  <c r="BI821"/>
  <c r="BH821"/>
  <c r="BG821"/>
  <c r="BF821"/>
  <c r="T821"/>
  <c r="T820"/>
  <c r="R821"/>
  <c r="R820"/>
  <c r="P821"/>
  <c r="P820"/>
  <c r="BI818"/>
  <c r="BH818"/>
  <c r="BG818"/>
  <c r="BF818"/>
  <c r="T818"/>
  <c r="R818"/>
  <c r="P818"/>
  <c r="BI815"/>
  <c r="BH815"/>
  <c r="BG815"/>
  <c r="BF815"/>
  <c r="T815"/>
  <c r="R815"/>
  <c r="P815"/>
  <c r="BI813"/>
  <c r="BH813"/>
  <c r="BG813"/>
  <c r="BF813"/>
  <c r="T813"/>
  <c r="R813"/>
  <c r="P813"/>
  <c r="BI811"/>
  <c r="BH811"/>
  <c r="BG811"/>
  <c r="BF811"/>
  <c r="T811"/>
  <c r="R811"/>
  <c r="P811"/>
  <c r="BI806"/>
  <c r="BH806"/>
  <c r="BG806"/>
  <c r="BF806"/>
  <c r="T806"/>
  <c r="R806"/>
  <c r="P806"/>
  <c r="BI802"/>
  <c r="BH802"/>
  <c r="BG802"/>
  <c r="BF802"/>
  <c r="T802"/>
  <c r="R802"/>
  <c r="P802"/>
  <c r="BI797"/>
  <c r="BH797"/>
  <c r="BG797"/>
  <c r="BF797"/>
  <c r="T797"/>
  <c r="R797"/>
  <c r="P797"/>
  <c r="BI793"/>
  <c r="BH793"/>
  <c r="BG793"/>
  <c r="BF793"/>
  <c r="T793"/>
  <c r="R793"/>
  <c r="P793"/>
  <c r="BI789"/>
  <c r="BH789"/>
  <c r="BG789"/>
  <c r="BF789"/>
  <c r="T789"/>
  <c r="R789"/>
  <c r="P789"/>
  <c r="BI787"/>
  <c r="BH787"/>
  <c r="BG787"/>
  <c r="BF787"/>
  <c r="T787"/>
  <c r="R787"/>
  <c r="P787"/>
  <c r="BI785"/>
  <c r="BH785"/>
  <c r="BG785"/>
  <c r="BF785"/>
  <c r="T785"/>
  <c r="R785"/>
  <c r="P785"/>
  <c r="BI779"/>
  <c r="BH779"/>
  <c r="BG779"/>
  <c r="BF779"/>
  <c r="T779"/>
  <c r="R779"/>
  <c r="P779"/>
  <c r="BI775"/>
  <c r="BH775"/>
  <c r="BG775"/>
  <c r="BF775"/>
  <c r="T775"/>
  <c r="R775"/>
  <c r="P775"/>
  <c r="BI771"/>
  <c r="BH771"/>
  <c r="BG771"/>
  <c r="BF771"/>
  <c r="T771"/>
  <c r="R771"/>
  <c r="P771"/>
  <c r="BI769"/>
  <c r="BH769"/>
  <c r="BG769"/>
  <c r="BF769"/>
  <c r="T769"/>
  <c r="R769"/>
  <c r="P769"/>
  <c r="BI767"/>
  <c r="BH767"/>
  <c r="BG767"/>
  <c r="BF767"/>
  <c r="T767"/>
  <c r="R767"/>
  <c r="P767"/>
  <c r="BI765"/>
  <c r="BH765"/>
  <c r="BG765"/>
  <c r="BF765"/>
  <c r="T765"/>
  <c r="R765"/>
  <c r="P765"/>
  <c r="BI763"/>
  <c r="BH763"/>
  <c r="BG763"/>
  <c r="BF763"/>
  <c r="T763"/>
  <c r="R763"/>
  <c r="P763"/>
  <c r="BI762"/>
  <c r="BH762"/>
  <c r="BG762"/>
  <c r="BF762"/>
  <c r="T762"/>
  <c r="R762"/>
  <c r="P762"/>
  <c r="BI760"/>
  <c r="BH760"/>
  <c r="BG760"/>
  <c r="BF760"/>
  <c r="T760"/>
  <c r="R760"/>
  <c r="P760"/>
  <c r="BI756"/>
  <c r="BH756"/>
  <c r="BG756"/>
  <c r="BF756"/>
  <c r="T756"/>
  <c r="R756"/>
  <c r="P756"/>
  <c r="BI752"/>
  <c r="BH752"/>
  <c r="BG752"/>
  <c r="BF752"/>
  <c r="T752"/>
  <c r="R752"/>
  <c r="P752"/>
  <c r="BI748"/>
  <c r="BH748"/>
  <c r="BG748"/>
  <c r="BF748"/>
  <c r="T748"/>
  <c r="R748"/>
  <c r="P748"/>
  <c r="BI744"/>
  <c r="BH744"/>
  <c r="BG744"/>
  <c r="BF744"/>
  <c r="T744"/>
  <c r="R744"/>
  <c r="P744"/>
  <c r="BI740"/>
  <c r="BH740"/>
  <c r="BG740"/>
  <c r="BF740"/>
  <c r="T740"/>
  <c r="R740"/>
  <c r="P740"/>
  <c r="BI736"/>
  <c r="BH736"/>
  <c r="BG736"/>
  <c r="BF736"/>
  <c r="T736"/>
  <c r="R736"/>
  <c r="P736"/>
  <c r="BI732"/>
  <c r="BH732"/>
  <c r="BG732"/>
  <c r="BF732"/>
  <c r="T732"/>
  <c r="R732"/>
  <c r="P732"/>
  <c r="BI728"/>
  <c r="BH728"/>
  <c r="BG728"/>
  <c r="BF728"/>
  <c r="T728"/>
  <c r="R728"/>
  <c r="P728"/>
  <c r="BI724"/>
  <c r="BH724"/>
  <c r="BG724"/>
  <c r="BF724"/>
  <c r="T724"/>
  <c r="R724"/>
  <c r="P724"/>
  <c r="BI722"/>
  <c r="BH722"/>
  <c r="BG722"/>
  <c r="BF722"/>
  <c r="T722"/>
  <c r="R722"/>
  <c r="P722"/>
  <c r="BI718"/>
  <c r="BH718"/>
  <c r="BG718"/>
  <c r="BF718"/>
  <c r="T718"/>
  <c r="R718"/>
  <c r="P718"/>
  <c r="BI714"/>
  <c r="BH714"/>
  <c r="BG714"/>
  <c r="BF714"/>
  <c r="T714"/>
  <c r="R714"/>
  <c r="P714"/>
  <c r="BI711"/>
  <c r="BH711"/>
  <c r="BG711"/>
  <c r="BF711"/>
  <c r="T711"/>
  <c r="R711"/>
  <c r="P711"/>
  <c r="BI710"/>
  <c r="BH710"/>
  <c r="BG710"/>
  <c r="BF710"/>
  <c r="T710"/>
  <c r="R710"/>
  <c r="P710"/>
  <c r="BI706"/>
  <c r="BH706"/>
  <c r="BG706"/>
  <c r="BF706"/>
  <c r="T706"/>
  <c r="R706"/>
  <c r="P706"/>
  <c r="BI704"/>
  <c r="BH704"/>
  <c r="BG704"/>
  <c r="BF704"/>
  <c r="T704"/>
  <c r="R704"/>
  <c r="P704"/>
  <c r="BI700"/>
  <c r="BH700"/>
  <c r="BG700"/>
  <c r="BF700"/>
  <c r="T700"/>
  <c r="R700"/>
  <c r="P700"/>
  <c r="BI699"/>
  <c r="BH699"/>
  <c r="BG699"/>
  <c r="BF699"/>
  <c r="T699"/>
  <c r="R699"/>
  <c r="P699"/>
  <c r="BI698"/>
  <c r="BH698"/>
  <c r="BG698"/>
  <c r="BF698"/>
  <c r="T698"/>
  <c r="R698"/>
  <c r="P698"/>
  <c r="BI697"/>
  <c r="BH697"/>
  <c r="BG697"/>
  <c r="BF697"/>
  <c r="T697"/>
  <c r="R697"/>
  <c r="P697"/>
  <c r="BI696"/>
  <c r="BH696"/>
  <c r="BG696"/>
  <c r="BF696"/>
  <c r="T696"/>
  <c r="R696"/>
  <c r="P696"/>
  <c r="BI693"/>
  <c r="BH693"/>
  <c r="BG693"/>
  <c r="BF693"/>
  <c r="T693"/>
  <c r="R693"/>
  <c r="P693"/>
  <c r="BI691"/>
  <c r="BH691"/>
  <c r="BG691"/>
  <c r="BF691"/>
  <c r="T691"/>
  <c r="R691"/>
  <c r="P691"/>
  <c r="BI689"/>
  <c r="BH689"/>
  <c r="BG689"/>
  <c r="BF689"/>
  <c r="T689"/>
  <c r="R689"/>
  <c r="P689"/>
  <c r="BI687"/>
  <c r="BH687"/>
  <c r="BG687"/>
  <c r="BF687"/>
  <c r="T687"/>
  <c r="R687"/>
  <c r="P687"/>
  <c r="BI685"/>
  <c r="BH685"/>
  <c r="BG685"/>
  <c r="BF685"/>
  <c r="T685"/>
  <c r="R685"/>
  <c r="P685"/>
  <c r="BI680"/>
  <c r="BH680"/>
  <c r="BG680"/>
  <c r="BF680"/>
  <c r="T680"/>
  <c r="R680"/>
  <c r="P680"/>
  <c r="BI678"/>
  <c r="BH678"/>
  <c r="BG678"/>
  <c r="BF678"/>
  <c r="T678"/>
  <c r="R678"/>
  <c r="P678"/>
  <c r="BI674"/>
  <c r="BH674"/>
  <c r="BG674"/>
  <c r="BF674"/>
  <c r="T674"/>
  <c r="R674"/>
  <c r="P674"/>
  <c r="BI671"/>
  <c r="BH671"/>
  <c r="BG671"/>
  <c r="BF671"/>
  <c r="T671"/>
  <c r="R671"/>
  <c r="P671"/>
  <c r="BI668"/>
  <c r="BH668"/>
  <c r="BG668"/>
  <c r="BF668"/>
  <c r="T668"/>
  <c r="R668"/>
  <c r="P668"/>
  <c r="BI666"/>
  <c r="BH666"/>
  <c r="BG666"/>
  <c r="BF666"/>
  <c r="T666"/>
  <c r="R666"/>
  <c r="P666"/>
  <c r="BI662"/>
  <c r="BH662"/>
  <c r="BG662"/>
  <c r="BF662"/>
  <c r="T662"/>
  <c r="R662"/>
  <c r="P662"/>
  <c r="BI658"/>
  <c r="BH658"/>
  <c r="BG658"/>
  <c r="BF658"/>
  <c r="T658"/>
  <c r="R658"/>
  <c r="P658"/>
  <c r="BI654"/>
  <c r="BH654"/>
  <c r="BG654"/>
  <c r="BF654"/>
  <c r="T654"/>
  <c r="R654"/>
  <c r="P654"/>
  <c r="BI648"/>
  <c r="BH648"/>
  <c r="BG648"/>
  <c r="BF648"/>
  <c r="T648"/>
  <c r="R648"/>
  <c r="P648"/>
  <c r="BI644"/>
  <c r="BH644"/>
  <c r="BG644"/>
  <c r="BF644"/>
  <c r="T644"/>
  <c r="R644"/>
  <c r="P644"/>
  <c r="BI640"/>
  <c r="BH640"/>
  <c r="BG640"/>
  <c r="BF640"/>
  <c r="T640"/>
  <c r="R640"/>
  <c r="P640"/>
  <c r="BI636"/>
  <c r="BH636"/>
  <c r="BG636"/>
  <c r="BF636"/>
  <c r="T636"/>
  <c r="R636"/>
  <c r="P636"/>
  <c r="BI625"/>
  <c r="BH625"/>
  <c r="BG625"/>
  <c r="BF625"/>
  <c r="T625"/>
  <c r="R625"/>
  <c r="P625"/>
  <c r="BI621"/>
  <c r="BH621"/>
  <c r="BG621"/>
  <c r="BF621"/>
  <c r="T621"/>
  <c r="R621"/>
  <c r="P621"/>
  <c r="BI619"/>
  <c r="BH619"/>
  <c r="BG619"/>
  <c r="BF619"/>
  <c r="T619"/>
  <c r="R619"/>
  <c r="P619"/>
  <c r="BI615"/>
  <c r="BH615"/>
  <c r="BG615"/>
  <c r="BF615"/>
  <c r="T615"/>
  <c r="R615"/>
  <c r="P615"/>
  <c r="BI613"/>
  <c r="BH613"/>
  <c r="BG613"/>
  <c r="BF613"/>
  <c r="T613"/>
  <c r="R613"/>
  <c r="P613"/>
  <c r="BI609"/>
  <c r="BH609"/>
  <c r="BG609"/>
  <c r="BF609"/>
  <c r="T609"/>
  <c r="R609"/>
  <c r="P609"/>
  <c r="BI604"/>
  <c r="BH604"/>
  <c r="BG604"/>
  <c r="BF604"/>
  <c r="T604"/>
  <c r="R604"/>
  <c r="P604"/>
  <c r="BI600"/>
  <c r="BH600"/>
  <c r="BG600"/>
  <c r="BF600"/>
  <c r="T600"/>
  <c r="R600"/>
  <c r="P600"/>
  <c r="BI596"/>
  <c r="BH596"/>
  <c r="BG596"/>
  <c r="BF596"/>
  <c r="T596"/>
  <c r="R596"/>
  <c r="P596"/>
  <c r="BI594"/>
  <c r="BH594"/>
  <c r="BG594"/>
  <c r="BF594"/>
  <c r="T594"/>
  <c r="R594"/>
  <c r="P594"/>
  <c r="BI590"/>
  <c r="BH590"/>
  <c r="BG590"/>
  <c r="BF590"/>
  <c r="T590"/>
  <c r="R590"/>
  <c r="P590"/>
  <c r="BI588"/>
  <c r="BH588"/>
  <c r="BG588"/>
  <c r="BF588"/>
  <c r="T588"/>
  <c r="R588"/>
  <c r="P588"/>
  <c r="BI583"/>
  <c r="BH583"/>
  <c r="BG583"/>
  <c r="BF583"/>
  <c r="T583"/>
  <c r="R583"/>
  <c r="P583"/>
  <c r="BI579"/>
  <c r="BH579"/>
  <c r="BG579"/>
  <c r="BF579"/>
  <c r="T579"/>
  <c r="R579"/>
  <c r="P579"/>
  <c r="BI575"/>
  <c r="BH575"/>
  <c r="BG575"/>
  <c r="BF575"/>
  <c r="T575"/>
  <c r="R575"/>
  <c r="P575"/>
  <c r="BI570"/>
  <c r="BH570"/>
  <c r="BG570"/>
  <c r="BF570"/>
  <c r="T570"/>
  <c r="R570"/>
  <c r="P570"/>
  <c r="BI565"/>
  <c r="BH565"/>
  <c r="BG565"/>
  <c r="BF565"/>
  <c r="T565"/>
  <c r="R565"/>
  <c r="P565"/>
  <c r="BI561"/>
  <c r="BH561"/>
  <c r="BG561"/>
  <c r="BF561"/>
  <c r="T561"/>
  <c r="R561"/>
  <c r="P561"/>
  <c r="BI557"/>
  <c r="BH557"/>
  <c r="BG557"/>
  <c r="BF557"/>
  <c r="T557"/>
  <c r="R557"/>
  <c r="P557"/>
  <c r="BI553"/>
  <c r="BH553"/>
  <c r="BG553"/>
  <c r="BF553"/>
  <c r="T553"/>
  <c r="R553"/>
  <c r="P553"/>
  <c r="BI549"/>
  <c r="BH549"/>
  <c r="BG549"/>
  <c r="BF549"/>
  <c r="T549"/>
  <c r="R549"/>
  <c r="P549"/>
  <c r="BI547"/>
  <c r="BH547"/>
  <c r="BG547"/>
  <c r="BF547"/>
  <c r="T547"/>
  <c r="R547"/>
  <c r="P547"/>
  <c r="BI543"/>
  <c r="BH543"/>
  <c r="BG543"/>
  <c r="BF543"/>
  <c r="T543"/>
  <c r="R543"/>
  <c r="P543"/>
  <c r="BI539"/>
  <c r="BH539"/>
  <c r="BG539"/>
  <c r="BF539"/>
  <c r="T539"/>
  <c r="R539"/>
  <c r="P539"/>
  <c r="BI535"/>
  <c r="BH535"/>
  <c r="BG535"/>
  <c r="BF535"/>
  <c r="T535"/>
  <c r="R535"/>
  <c r="P535"/>
  <c r="BI530"/>
  <c r="BH530"/>
  <c r="BG530"/>
  <c r="BF530"/>
  <c r="T530"/>
  <c r="R530"/>
  <c r="P530"/>
  <c r="BI524"/>
  <c r="BH524"/>
  <c r="BG524"/>
  <c r="BF524"/>
  <c r="T524"/>
  <c r="R524"/>
  <c r="P524"/>
  <c r="BI519"/>
  <c r="BH519"/>
  <c r="BG519"/>
  <c r="BF519"/>
  <c r="T519"/>
  <c r="R519"/>
  <c r="P519"/>
  <c r="BI515"/>
  <c r="BH515"/>
  <c r="BG515"/>
  <c r="BF515"/>
  <c r="T515"/>
  <c r="R515"/>
  <c r="P515"/>
  <c r="BI508"/>
  <c r="BH508"/>
  <c r="BG508"/>
  <c r="BF508"/>
  <c r="T508"/>
  <c r="R508"/>
  <c r="P508"/>
  <c r="BI501"/>
  <c r="BH501"/>
  <c r="BG501"/>
  <c r="BF501"/>
  <c r="T501"/>
  <c r="R501"/>
  <c r="P501"/>
  <c r="BI497"/>
  <c r="BH497"/>
  <c r="BG497"/>
  <c r="BF497"/>
  <c r="T497"/>
  <c r="R497"/>
  <c r="P497"/>
  <c r="BI493"/>
  <c r="BH493"/>
  <c r="BG493"/>
  <c r="BF493"/>
  <c r="T493"/>
  <c r="R493"/>
  <c r="P493"/>
  <c r="BI489"/>
  <c r="BH489"/>
  <c r="BG489"/>
  <c r="BF489"/>
  <c r="T489"/>
  <c r="R489"/>
  <c r="P489"/>
  <c r="BI486"/>
  <c r="BH486"/>
  <c r="BG486"/>
  <c r="BF486"/>
  <c r="T486"/>
  <c r="R486"/>
  <c r="P486"/>
  <c r="BI482"/>
  <c r="BH482"/>
  <c r="BG482"/>
  <c r="BF482"/>
  <c r="T482"/>
  <c r="R482"/>
  <c r="P482"/>
  <c r="BI478"/>
  <c r="BH478"/>
  <c r="BG478"/>
  <c r="BF478"/>
  <c r="T478"/>
  <c r="R478"/>
  <c r="P478"/>
  <c r="BI474"/>
  <c r="BH474"/>
  <c r="BG474"/>
  <c r="BF474"/>
  <c r="T474"/>
  <c r="R474"/>
  <c r="P474"/>
  <c r="BI469"/>
  <c r="BH469"/>
  <c r="BG469"/>
  <c r="BF469"/>
  <c r="T469"/>
  <c r="R469"/>
  <c r="P469"/>
  <c r="BI467"/>
  <c r="BH467"/>
  <c r="BG467"/>
  <c r="BF467"/>
  <c r="T467"/>
  <c r="R467"/>
  <c r="P467"/>
  <c r="BI449"/>
  <c r="BH449"/>
  <c r="BG449"/>
  <c r="BF449"/>
  <c r="T449"/>
  <c r="R449"/>
  <c r="P449"/>
  <c r="BI431"/>
  <c r="BH431"/>
  <c r="BG431"/>
  <c r="BF431"/>
  <c r="T431"/>
  <c r="R431"/>
  <c r="P431"/>
  <c r="BI428"/>
  <c r="BH428"/>
  <c r="BG428"/>
  <c r="BF428"/>
  <c r="T428"/>
  <c r="R428"/>
  <c r="P428"/>
  <c r="BI423"/>
  <c r="BH423"/>
  <c r="BG423"/>
  <c r="BF423"/>
  <c r="T423"/>
  <c r="R423"/>
  <c r="P423"/>
  <c r="BI419"/>
  <c r="BH419"/>
  <c r="BG419"/>
  <c r="BF419"/>
  <c r="T419"/>
  <c r="R419"/>
  <c r="P419"/>
  <c r="BI414"/>
  <c r="BH414"/>
  <c r="BG414"/>
  <c r="BF414"/>
  <c r="T414"/>
  <c r="R414"/>
  <c r="P414"/>
  <c r="BI410"/>
  <c r="BH410"/>
  <c r="BG410"/>
  <c r="BF410"/>
  <c r="T410"/>
  <c r="R410"/>
  <c r="P410"/>
  <c r="BI408"/>
  <c r="BH408"/>
  <c r="BG408"/>
  <c r="BF408"/>
  <c r="T408"/>
  <c r="R408"/>
  <c r="P408"/>
  <c r="BI404"/>
  <c r="BH404"/>
  <c r="BG404"/>
  <c r="BF404"/>
  <c r="T404"/>
  <c r="R404"/>
  <c r="P404"/>
  <c r="BI400"/>
  <c r="BH400"/>
  <c r="BG400"/>
  <c r="BF400"/>
  <c r="T400"/>
  <c r="R400"/>
  <c r="P400"/>
  <c r="BI396"/>
  <c r="BH396"/>
  <c r="BG396"/>
  <c r="BF396"/>
  <c r="T396"/>
  <c r="R396"/>
  <c r="P396"/>
  <c r="BI392"/>
  <c r="BH392"/>
  <c r="BG392"/>
  <c r="BF392"/>
  <c r="T392"/>
  <c r="R392"/>
  <c r="P392"/>
  <c r="BI388"/>
  <c r="BH388"/>
  <c r="BG388"/>
  <c r="BF388"/>
  <c r="T388"/>
  <c r="R388"/>
  <c r="P388"/>
  <c r="BI384"/>
  <c r="BH384"/>
  <c r="BG384"/>
  <c r="BF384"/>
  <c r="T384"/>
  <c r="R384"/>
  <c r="P384"/>
  <c r="BI382"/>
  <c r="BH382"/>
  <c r="BG382"/>
  <c r="BF382"/>
  <c r="T382"/>
  <c r="R382"/>
  <c r="P382"/>
  <c r="BI377"/>
  <c r="BH377"/>
  <c r="BG377"/>
  <c r="BF377"/>
  <c r="T377"/>
  <c r="R377"/>
  <c r="P377"/>
  <c r="BI372"/>
  <c r="BH372"/>
  <c r="BG372"/>
  <c r="BF372"/>
  <c r="T372"/>
  <c r="R372"/>
  <c r="P372"/>
  <c r="BI365"/>
  <c r="BH365"/>
  <c r="BG365"/>
  <c r="BF365"/>
  <c r="T365"/>
  <c r="R365"/>
  <c r="P365"/>
  <c r="BI359"/>
  <c r="BH359"/>
  <c r="BG359"/>
  <c r="BF359"/>
  <c r="T359"/>
  <c r="R359"/>
  <c r="P359"/>
  <c r="BI354"/>
  <c r="BH354"/>
  <c r="BG354"/>
  <c r="BF354"/>
  <c r="T354"/>
  <c r="R354"/>
  <c r="P354"/>
  <c r="BI352"/>
  <c r="BH352"/>
  <c r="BG352"/>
  <c r="BF352"/>
  <c r="T352"/>
  <c r="R352"/>
  <c r="P352"/>
  <c r="BI348"/>
  <c r="BH348"/>
  <c r="BG348"/>
  <c r="BF348"/>
  <c r="T348"/>
  <c r="R348"/>
  <c r="P348"/>
  <c r="BI344"/>
  <c r="BH344"/>
  <c r="BG344"/>
  <c r="BF344"/>
  <c r="T344"/>
  <c r="R344"/>
  <c r="P344"/>
  <c r="BI339"/>
  <c r="BH339"/>
  <c r="BG339"/>
  <c r="BF339"/>
  <c r="T339"/>
  <c r="R339"/>
  <c r="P339"/>
  <c r="BI335"/>
  <c r="BH335"/>
  <c r="BG335"/>
  <c r="BF335"/>
  <c r="T335"/>
  <c r="R335"/>
  <c r="P335"/>
  <c r="BI331"/>
  <c r="BH331"/>
  <c r="BG331"/>
  <c r="BF331"/>
  <c r="T331"/>
  <c r="R331"/>
  <c r="P331"/>
  <c r="BI326"/>
  <c r="BH326"/>
  <c r="BG326"/>
  <c r="BF326"/>
  <c r="T326"/>
  <c r="R326"/>
  <c r="P326"/>
  <c r="BI319"/>
  <c r="BH319"/>
  <c r="BG319"/>
  <c r="BF319"/>
  <c r="T319"/>
  <c r="R319"/>
  <c r="P319"/>
  <c r="BI313"/>
  <c r="BH313"/>
  <c r="BG313"/>
  <c r="BF313"/>
  <c r="T313"/>
  <c r="R313"/>
  <c r="P313"/>
  <c r="BI308"/>
  <c r="BH308"/>
  <c r="BG308"/>
  <c r="BF308"/>
  <c r="T308"/>
  <c r="R308"/>
  <c r="P308"/>
  <c r="BI303"/>
  <c r="BH303"/>
  <c r="BG303"/>
  <c r="BF303"/>
  <c r="T303"/>
  <c r="R303"/>
  <c r="P303"/>
  <c r="BI299"/>
  <c r="BH299"/>
  <c r="BG299"/>
  <c r="BF299"/>
  <c r="T299"/>
  <c r="R299"/>
  <c r="P299"/>
  <c r="BI295"/>
  <c r="BH295"/>
  <c r="BG295"/>
  <c r="BF295"/>
  <c r="T295"/>
  <c r="R295"/>
  <c r="P295"/>
  <c r="BI291"/>
  <c r="BH291"/>
  <c r="BG291"/>
  <c r="BF291"/>
  <c r="T291"/>
  <c r="R291"/>
  <c r="P291"/>
  <c r="BI287"/>
  <c r="BH287"/>
  <c r="BG287"/>
  <c r="BF287"/>
  <c r="T287"/>
  <c r="R287"/>
  <c r="P287"/>
  <c r="BI283"/>
  <c r="BH283"/>
  <c r="BG283"/>
  <c r="BF283"/>
  <c r="T283"/>
  <c r="R283"/>
  <c r="P283"/>
  <c r="BI275"/>
  <c r="BH275"/>
  <c r="BG275"/>
  <c r="BF275"/>
  <c r="T275"/>
  <c r="R275"/>
  <c r="P275"/>
  <c r="BI268"/>
  <c r="BH268"/>
  <c r="BG268"/>
  <c r="BF268"/>
  <c r="T268"/>
  <c r="R268"/>
  <c r="P268"/>
  <c r="BI261"/>
  <c r="BH261"/>
  <c r="BG261"/>
  <c r="BF261"/>
  <c r="T261"/>
  <c r="R261"/>
  <c r="P261"/>
  <c r="BI256"/>
  <c r="BH256"/>
  <c r="BG256"/>
  <c r="BF256"/>
  <c r="T256"/>
  <c r="R256"/>
  <c r="P256"/>
  <c r="BI254"/>
  <c r="BH254"/>
  <c r="BG254"/>
  <c r="BF254"/>
  <c r="T254"/>
  <c r="R254"/>
  <c r="P254"/>
  <c r="BI243"/>
  <c r="BH243"/>
  <c r="BG243"/>
  <c r="BF243"/>
  <c r="T243"/>
  <c r="R243"/>
  <c r="P243"/>
  <c r="BI237"/>
  <c r="BH237"/>
  <c r="BG237"/>
  <c r="BF237"/>
  <c r="T237"/>
  <c r="R237"/>
  <c r="P237"/>
  <c r="BI235"/>
  <c r="BH235"/>
  <c r="BG235"/>
  <c r="BF235"/>
  <c r="T235"/>
  <c r="R235"/>
  <c r="P235"/>
  <c r="BI225"/>
  <c r="BH225"/>
  <c r="BG225"/>
  <c r="BF225"/>
  <c r="T225"/>
  <c r="R225"/>
  <c r="P225"/>
  <c r="BI215"/>
  <c r="BH215"/>
  <c r="BG215"/>
  <c r="BF215"/>
  <c r="T215"/>
  <c r="R215"/>
  <c r="P215"/>
  <c r="BI211"/>
  <c r="BH211"/>
  <c r="BG211"/>
  <c r="BF211"/>
  <c r="T211"/>
  <c r="R211"/>
  <c r="P211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80"/>
  <c r="BH180"/>
  <c r="BG180"/>
  <c r="BF180"/>
  <c r="T180"/>
  <c r="R180"/>
  <c r="P180"/>
  <c r="BI178"/>
  <c r="BH178"/>
  <c r="BG178"/>
  <c r="BF178"/>
  <c r="T178"/>
  <c r="R178"/>
  <c r="P178"/>
  <c r="BI174"/>
  <c r="BH174"/>
  <c r="BG174"/>
  <c r="BF174"/>
  <c r="T174"/>
  <c r="R174"/>
  <c r="P174"/>
  <c r="BI171"/>
  <c r="BH171"/>
  <c r="BG171"/>
  <c r="BF171"/>
  <c r="T171"/>
  <c r="R171"/>
  <c r="P171"/>
  <c r="BI162"/>
  <c r="BH162"/>
  <c r="BG162"/>
  <c r="BF162"/>
  <c r="T162"/>
  <c r="R162"/>
  <c r="P162"/>
  <c r="BI160"/>
  <c r="BH160"/>
  <c r="BG160"/>
  <c r="BF160"/>
  <c r="T160"/>
  <c r="R160"/>
  <c r="P160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8"/>
  <c r="BH128"/>
  <c r="BG128"/>
  <c r="BF128"/>
  <c r="T128"/>
  <c r="R128"/>
  <c r="P128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J108"/>
  <c r="F108"/>
  <c r="F106"/>
  <c r="E104"/>
  <c r="J58"/>
  <c r="F58"/>
  <c r="F56"/>
  <c r="E54"/>
  <c r="J26"/>
  <c r="E26"/>
  <c r="J59"/>
  <c r="J25"/>
  <c r="J20"/>
  <c r="E20"/>
  <c r="F59"/>
  <c r="J19"/>
  <c r="J14"/>
  <c r="J56"/>
  <c r="E7"/>
  <c r="E100"/>
  <c i="1" r="L50"/>
  <c r="AM50"/>
  <c r="AM49"/>
  <c r="L49"/>
  <c r="AM47"/>
  <c r="L47"/>
  <c r="L45"/>
  <c r="L44"/>
  <c i="2" r="J1004"/>
  <c r="BK644"/>
  <c r="J836"/>
  <c r="J1300"/>
  <c i="3" r="J179"/>
  <c r="BK311"/>
  <c i="5" r="BK187"/>
  <c r="J119"/>
  <c i="6" r="J126"/>
  <c i="8" r="J235"/>
  <c i="9" r="J110"/>
  <c i="2" r="BK789"/>
  <c r="BK152"/>
  <c r="J553"/>
  <c r="J1355"/>
  <c r="BK874"/>
  <c i="3" r="J518"/>
  <c r="J566"/>
  <c r="BK541"/>
  <c r="J183"/>
  <c r="J333"/>
  <c i="5" r="J223"/>
  <c r="J95"/>
  <c r="BK111"/>
  <c i="7" r="BK132"/>
  <c r="BK96"/>
  <c i="8" r="J241"/>
  <c r="J239"/>
  <c i="9" r="BK138"/>
  <c i="2" r="J493"/>
  <c r="J339"/>
  <c r="J331"/>
  <c r="J287"/>
  <c r="BK1083"/>
  <c r="BK699"/>
  <c r="J1257"/>
  <c r="J687"/>
  <c i="3" r="J363"/>
  <c r="BK619"/>
  <c i="4" r="J102"/>
  <c i="5" r="J137"/>
  <c r="BK213"/>
  <c i="7" r="J121"/>
  <c i="8" r="J251"/>
  <c r="BK200"/>
  <c i="2" r="BK1143"/>
  <c r="J625"/>
  <c r="J254"/>
  <c r="J640"/>
  <c r="BK1478"/>
  <c r="J911"/>
  <c r="J1337"/>
  <c r="BK1412"/>
  <c i="3" r="J418"/>
  <c r="BK167"/>
  <c i="5" r="J175"/>
  <c r="J109"/>
  <c r="J187"/>
  <c i="7" r="BK115"/>
  <c i="8" r="J150"/>
  <c i="2" r="J840"/>
  <c r="BK1130"/>
  <c r="BK976"/>
  <c r="BK714"/>
  <c r="BK1496"/>
  <c r="J1208"/>
  <c r="BK1386"/>
  <c i="3" r="J196"/>
  <c r="J611"/>
  <c r="BK384"/>
  <c i="5" r="BK231"/>
  <c r="BK140"/>
  <c i="6" r="BK99"/>
  <c i="7" r="J106"/>
  <c i="8" r="BK152"/>
  <c i="9" r="BK125"/>
  <c i="2" r="BK793"/>
  <c r="J261"/>
  <c r="J769"/>
  <c r="J1169"/>
  <c r="BK1513"/>
  <c r="J886"/>
  <c i="3" r="J615"/>
  <c r="J578"/>
  <c i="5" r="BK222"/>
  <c r="BK225"/>
  <c r="BK159"/>
  <c i="7" r="J98"/>
  <c i="8" r="J312"/>
  <c r="BK233"/>
  <c i="2" r="J156"/>
  <c r="J128"/>
  <c r="J1304"/>
  <c r="BK854"/>
  <c r="BK154"/>
  <c r="J825"/>
  <c r="J326"/>
  <c r="BK1222"/>
  <c r="J530"/>
  <c r="J1386"/>
  <c r="BK579"/>
  <c i="3" r="J468"/>
  <c r="BK129"/>
  <c r="J353"/>
  <c i="5" r="BK176"/>
  <c r="J272"/>
  <c i="7" r="BK139"/>
  <c i="8" r="J253"/>
  <c i="9" r="BK144"/>
  <c i="2" r="BK802"/>
  <c r="BK291"/>
  <c r="J1078"/>
  <c r="J1382"/>
  <c r="BK844"/>
  <c r="J348"/>
  <c i="3" r="BK600"/>
  <c r="BK402"/>
  <c r="BK660"/>
  <c i="4" r="BK100"/>
  <c i="5" r="J229"/>
  <c r="J260"/>
  <c i="7" r="J135"/>
  <c i="8" r="J220"/>
  <c i="9" r="J129"/>
  <c i="2" r="BK382"/>
  <c r="J917"/>
  <c r="J986"/>
  <c r="J1493"/>
  <c r="J1449"/>
  <c r="J972"/>
  <c i="3" r="J493"/>
  <c r="BK120"/>
  <c i="5" r="BK217"/>
  <c r="BK237"/>
  <c r="J170"/>
  <c i="8" r="J233"/>
  <c r="J214"/>
  <c r="BK220"/>
  <c i="2" r="BK493"/>
  <c r="BK613"/>
  <c r="BK691"/>
  <c r="J1165"/>
  <c r="BK904"/>
  <c r="BK1333"/>
  <c r="BK1203"/>
  <c i="3" r="BK255"/>
  <c r="J259"/>
  <c i="5" r="J240"/>
  <c r="J242"/>
  <c i="7" r="BK123"/>
  <c i="8" r="J255"/>
  <c i="2" r="J854"/>
  <c r="J740"/>
  <c r="BK700"/>
  <c r="J372"/>
  <c r="J486"/>
  <c r="BK600"/>
  <c i="3" r="J481"/>
  <c r="J638"/>
  <c r="J460"/>
  <c i="5" r="J238"/>
  <c r="BK226"/>
  <c r="BK192"/>
  <c i="6" r="BK128"/>
  <c i="8" r="BK312"/>
  <c r="BK235"/>
  <c r="J163"/>
  <c i="2" r="BK160"/>
  <c r="BK171"/>
  <c r="J1098"/>
  <c r="J142"/>
  <c i="3" r="J167"/>
  <c r="BK179"/>
  <c r="J554"/>
  <c i="5" r="BK185"/>
  <c r="J179"/>
  <c i="7" r="J96"/>
  <c i="8" r="J243"/>
  <c r="BK257"/>
  <c i="2" r="BK825"/>
  <c r="J319"/>
  <c r="BK1180"/>
  <c r="J1463"/>
  <c r="BK1330"/>
  <c r="BK156"/>
  <c r="J671"/>
  <c i="3" r="BK489"/>
  <c r="J337"/>
  <c r="BK474"/>
  <c r="J667"/>
  <c i="4" r="J96"/>
  <c i="5" r="J167"/>
  <c i="6" r="BK122"/>
  <c i="8" r="J227"/>
  <c r="BK307"/>
  <c r="BK104"/>
  <c i="9" r="BK104"/>
  <c i="2" r="J474"/>
  <c r="J1203"/>
  <c r="BK1382"/>
  <c r="BK1078"/>
  <c r="J1233"/>
  <c i="3" r="BK353"/>
  <c r="J570"/>
  <c r="J485"/>
  <c i="5" r="BK219"/>
  <c r="BK195"/>
  <c i="7" r="J97"/>
  <c i="8" r="J275"/>
  <c r="J208"/>
  <c i="2" r="BK295"/>
  <c r="J654"/>
  <c r="J958"/>
  <c r="J1314"/>
  <c r="BK899"/>
  <c r="BK648"/>
  <c i="3" r="BK398"/>
  <c r="BK305"/>
  <c r="J209"/>
  <c i="5" r="BK189"/>
  <c r="J151"/>
  <c i="7" r="J136"/>
  <c i="8" r="BK268"/>
  <c r="BK289"/>
  <c r="BK186"/>
  <c i="2" r="J1222"/>
  <c r="BK706"/>
  <c r="J400"/>
  <c r="BK921"/>
  <c r="BK615"/>
  <c r="BK769"/>
  <c r="BK915"/>
  <c r="J1151"/>
  <c r="BK836"/>
  <c r="J785"/>
  <c r="BK313"/>
  <c i="3" r="J230"/>
  <c r="BK112"/>
  <c r="BK615"/>
  <c i="4" r="BK107"/>
  <c i="5" r="BK199"/>
  <c i="7" r="J120"/>
  <c i="9" r="J89"/>
  <c i="2" r="J1189"/>
  <c r="J636"/>
  <c r="BK882"/>
  <c r="J408"/>
  <c r="BK689"/>
  <c i="3" r="BK500"/>
  <c r="J267"/>
  <c r="J607"/>
  <c i="5" r="BK99"/>
  <c r="J211"/>
  <c i="7" r="J105"/>
  <c i="8" r="J198"/>
  <c r="J194"/>
  <c i="2" r="J382"/>
  <c r="BK1107"/>
  <c r="J662"/>
  <c r="BK1505"/>
  <c r="J1408"/>
  <c r="J1266"/>
  <c r="BK193"/>
  <c i="3" r="BK452"/>
  <c r="BK286"/>
  <c r="BK226"/>
  <c i="5" r="J135"/>
  <c r="BK156"/>
  <c i="6" r="BK111"/>
  <c i="7" r="J94"/>
  <c i="8" r="BK143"/>
  <c i="9" r="J115"/>
  <c i="2" r="BK1195"/>
  <c r="J561"/>
  <c r="J396"/>
  <c r="BK428"/>
  <c r="J557"/>
  <c r="J699"/>
  <c i="3" r="BK106"/>
  <c r="BK136"/>
  <c i="5" r="BK183"/>
  <c r="BK119"/>
  <c i="6" r="J124"/>
  <c i="7" r="BK106"/>
  <c i="8" r="J293"/>
  <c i="9" r="BK102"/>
  <c i="2" r="J929"/>
  <c r="BK1189"/>
  <c r="BK1274"/>
  <c r="J693"/>
  <c i="3" r="BK345"/>
  <c r="J317"/>
  <c i="5" r="J205"/>
  <c r="BK234"/>
  <c r="J196"/>
  <c i="7" r="BK126"/>
  <c i="8" r="J320"/>
  <c i="9" r="BK106"/>
  <c i="2" r="BK410"/>
  <c r="J1230"/>
  <c r="J1349"/>
  <c i="3" r="BK551"/>
  <c r="J372"/>
  <c i="5" r="BK203"/>
  <c r="BK167"/>
  <c r="BK160"/>
  <c i="7" r="J95"/>
  <c i="8" r="BK273"/>
  <c i="2" r="BK1098"/>
  <c r="BK980"/>
  <c r="BK561"/>
  <c r="J1007"/>
  <c r="J644"/>
  <c r="J283"/>
  <c r="BK1467"/>
  <c r="BK180"/>
  <c i="3" r="J311"/>
  <c r="J582"/>
  <c r="J110"/>
  <c r="BK394"/>
  <c i="4" r="BK96"/>
  <c i="5" r="BK135"/>
  <c r="J256"/>
  <c i="7" r="BK120"/>
  <c i="8" r="BK287"/>
  <c r="J222"/>
  <c i="9" r="J125"/>
  <c i="2" r="J410"/>
  <c r="J1034"/>
  <c r="J980"/>
  <c r="J140"/>
  <c r="J1378"/>
  <c r="BK927"/>
  <c r="J1114"/>
  <c r="BK785"/>
  <c r="J467"/>
  <c i="3" r="BK321"/>
  <c r="J321"/>
  <c i="5" r="J232"/>
  <c r="BK256"/>
  <c r="J129"/>
  <c i="7" r="BK134"/>
  <c i="8" r="J166"/>
  <c r="J316"/>
  <c i="9" r="BK127"/>
  <c i="5" r="J209"/>
  <c r="BK210"/>
  <c i="6" r="BK101"/>
  <c i="8" r="J287"/>
  <c r="BK208"/>
  <c i="9" r="BK129"/>
  <c i="2" r="J543"/>
  <c r="BK225"/>
  <c r="BK419"/>
  <c r="J1519"/>
  <c r="J921"/>
  <c r="J1088"/>
  <c r="J535"/>
  <c i="3" r="BK317"/>
  <c r="BK204"/>
  <c r="J536"/>
  <c i="5" r="J131"/>
  <c r="J114"/>
  <c r="BK262"/>
  <c i="7" r="J119"/>
  <c i="8" r="BK255"/>
  <c r="BK106"/>
  <c i="2" r="BK765"/>
  <c r="J966"/>
  <c r="J680"/>
  <c r="J1227"/>
  <c i="3" r="J263"/>
  <c r="BK667"/>
  <c i="4" r="BK119"/>
  <c i="5" r="BK98"/>
  <c i="6" r="BK107"/>
  <c i="8" r="J175"/>
  <c i="9" r="J119"/>
  <c i="2" r="BK549"/>
  <c r="J419"/>
  <c r="J225"/>
  <c r="BK303"/>
  <c r="BK1282"/>
  <c i="3" r="BK446"/>
  <c r="J247"/>
  <c r="J380"/>
  <c r="J204"/>
  <c i="5" r="J237"/>
  <c r="BK148"/>
  <c r="BK139"/>
  <c i="7" r="BK112"/>
  <c i="8" r="BK135"/>
  <c r="J270"/>
  <c i="9" r="J112"/>
  <c i="2" r="J909"/>
  <c r="BK625"/>
  <c r="BK763"/>
  <c r="J1503"/>
  <c r="J1392"/>
  <c r="J1102"/>
  <c i="3" r="BK460"/>
  <c r="BK367"/>
  <c r="J430"/>
  <c i="5" r="J140"/>
  <c i="6" r="J97"/>
  <c i="8" r="BK173"/>
  <c r="BK112"/>
  <c i="9" r="J121"/>
  <c i="2" r="BK486"/>
  <c r="J762"/>
  <c r="BK431"/>
  <c r="BK878"/>
  <c r="BK237"/>
  <c r="BK1445"/>
  <c r="J1359"/>
  <c r="BK384"/>
  <c r="J706"/>
  <c i="3" r="BK415"/>
  <c r="J367"/>
  <c r="BK653"/>
  <c r="BK239"/>
  <c i="5" r="J203"/>
  <c r="BK101"/>
  <c i="7" r="BK128"/>
  <c i="8" r="BK214"/>
  <c r="BK129"/>
  <c i="2" r="BK515"/>
  <c r="J899"/>
  <c r="J878"/>
  <c r="J831"/>
  <c i="3" r="J458"/>
  <c r="J655"/>
  <c i="5" r="BK184"/>
  <c r="J164"/>
  <c i="7" r="BK130"/>
  <c i="8" r="BK243"/>
  <c r="BK192"/>
  <c i="2" r="J596"/>
  <c r="J189"/>
  <c r="J299"/>
  <c r="J144"/>
  <c i="3" r="J129"/>
  <c r="J243"/>
  <c i="5" r="BK229"/>
  <c r="BK162"/>
  <c i="7" r="BK95"/>
  <c i="8" r="J229"/>
  <c r="BK190"/>
  <c i="9" r="BK121"/>
  <c i="2" r="J728"/>
  <c r="J235"/>
  <c r="J1110"/>
  <c r="J1467"/>
  <c r="J174"/>
  <c r="J915"/>
  <c r="BK408"/>
  <c r="J115"/>
  <c r="BK594"/>
  <c r="BK654"/>
  <c r="J615"/>
  <c r="J779"/>
  <c i="3" r="BK157"/>
  <c r="J122"/>
  <c r="J653"/>
  <c i="5" r="BK248"/>
  <c r="BK121"/>
  <c i="6" r="BK104"/>
  <c i="8" r="J277"/>
  <c r="J135"/>
  <c i="2" r="BK1182"/>
  <c r="BK535"/>
  <c r="J848"/>
  <c r="J1255"/>
  <c r="J1453"/>
  <c r="BK344"/>
  <c i="3" r="BK526"/>
  <c r="BK574"/>
  <c r="BK349"/>
  <c i="5" r="J160"/>
  <c r="BK272"/>
  <c i="6" r="BK113"/>
  <c i="8" r="J154"/>
  <c r="J310"/>
  <c i="2" r="J658"/>
  <c r="J185"/>
  <c r="J508"/>
  <c r="BK818"/>
  <c r="J423"/>
  <c r="J968"/>
  <c r="BK1114"/>
  <c i="3" r="J558"/>
  <c r="J255"/>
  <c r="J448"/>
  <c i="4" r="J100"/>
  <c i="5" r="J222"/>
  <c r="J124"/>
  <c i="7" r="BK94"/>
  <c i="8" r="BK206"/>
  <c i="9" r="J140"/>
  <c i="2" r="BK256"/>
  <c r="J813"/>
  <c r="BK658"/>
  <c r="BK1487"/>
  <c r="BK1461"/>
  <c r="BK871"/>
  <c r="J994"/>
  <c i="3" r="J290"/>
  <c r="J148"/>
  <c r="BK307"/>
  <c i="5" r="J96"/>
  <c r="J262"/>
  <c i="7" r="J131"/>
  <c i="8" r="BK251"/>
  <c i="9" r="BK123"/>
  <c i="2" r="J583"/>
  <c r="BK838"/>
  <c r="BK1415"/>
  <c r="J1510"/>
  <c r="BK1134"/>
  <c i="3" r="BK251"/>
  <c r="J163"/>
  <c i="5" r="J246"/>
  <c i="6" r="J128"/>
  <c i="7" r="BK110"/>
  <c i="8" r="BK125"/>
  <c i="9" r="J142"/>
  <c i="2" r="BK553"/>
  <c r="BK132"/>
  <c r="BK1073"/>
  <c r="J1217"/>
  <c i="3" r="J504"/>
  <c r="BK625"/>
  <c i="5" r="BK223"/>
  <c r="BK133"/>
  <c r="J121"/>
  <c i="8" r="J129"/>
  <c i="9" r="J127"/>
  <c i="2" r="BK287"/>
  <c r="BK1206"/>
  <c r="J1134"/>
  <c r="J1496"/>
  <c r="BK1257"/>
  <c i="3" r="BK122"/>
  <c r="BK481"/>
  <c i="5" r="BK250"/>
  <c r="J195"/>
  <c r="J214"/>
  <c i="6" r="J109"/>
  <c i="7" r="BK119"/>
  <c i="8" r="J106"/>
  <c r="J305"/>
  <c r="J177"/>
  <c i="9" r="J95"/>
  <c i="2" r="J696"/>
  <c r="BK140"/>
  <c r="BK732"/>
  <c r="BK1443"/>
  <c r="J377"/>
  <c r="BK185"/>
  <c i="3" r="J603"/>
  <c r="BK359"/>
  <c r="J174"/>
  <c r="BK247"/>
  <c i="5" r="BK211"/>
  <c r="J258"/>
  <c i="6" r="BK109"/>
  <c i="7" r="BK107"/>
  <c i="8" r="J279"/>
  <c i="9" r="BK100"/>
  <c i="2" r="J123"/>
  <c r="BK693"/>
  <c r="BK710"/>
  <c r="BK1147"/>
  <c r="BK1516"/>
  <c r="BK1500"/>
  <c r="J668"/>
  <c r="J501"/>
  <c r="J718"/>
  <c i="3" r="BK413"/>
  <c r="BK570"/>
  <c r="J500"/>
  <c i="5" r="J182"/>
  <c r="BK161"/>
  <c i="6" r="J111"/>
  <c i="7" r="BK113"/>
  <c i="8" r="J266"/>
  <c r="BK182"/>
  <c i="9" r="BK132"/>
  <c i="2" r="BK235"/>
  <c r="BK404"/>
  <c r="J154"/>
  <c r="J148"/>
  <c r="J1322"/>
  <c r="BK1284"/>
  <c r="BK299"/>
  <c i="3" r="J126"/>
  <c r="BK584"/>
  <c i="4" r="J105"/>
  <c i="5" r="J101"/>
  <c r="J176"/>
  <c i="7" r="BK137"/>
  <c i="8" r="J231"/>
  <c i="9" r="BK108"/>
  <c i="2" r="BK197"/>
  <c r="J871"/>
  <c r="J539"/>
  <c r="J1161"/>
  <c r="BK1463"/>
  <c r="BK1088"/>
  <c i="3" r="J402"/>
  <c r="BK325"/>
  <c r="BK337"/>
  <c i="5" r="J189"/>
  <c r="BK150"/>
  <c r="J206"/>
  <c i="7" r="J112"/>
  <c i="8" r="BK171"/>
  <c r="BK210"/>
  <c i="2" r="BK331"/>
  <c r="BK811"/>
  <c r="BK501"/>
  <c r="J138"/>
  <c r="BK1193"/>
  <c r="BK396"/>
  <c r="BK604"/>
  <c r="BK1451"/>
  <c r="BK1326"/>
  <c r="J1478"/>
  <c r="J838"/>
  <c r="BK283"/>
  <c i="3" r="J411"/>
  <c r="J299"/>
  <c r="BK235"/>
  <c i="5" r="BK208"/>
  <c r="J192"/>
  <c i="6" r="J107"/>
  <c i="8" r="BK239"/>
  <c r="J273"/>
  <c i="9" r="BK115"/>
  <c i="2" r="BK779"/>
  <c r="J1157"/>
  <c r="BK1508"/>
  <c r="J524"/>
  <c r="J594"/>
  <c r="J1451"/>
  <c i="3" r="J301"/>
  <c r="BK390"/>
  <c i="5" r="BK151"/>
  <c r="J106"/>
  <c i="6" r="BK97"/>
  <c i="7" r="J128"/>
  <c i="8" r="J303"/>
  <c r="J224"/>
  <c i="2" r="BK1208"/>
  <c r="BK771"/>
  <c r="J1073"/>
  <c r="J1278"/>
  <c r="J815"/>
  <c r="J866"/>
  <c r="J588"/>
  <c i="3" r="BK426"/>
  <c r="J642"/>
  <c i="5" r="BK131"/>
  <c r="BK267"/>
  <c i="6" r="BK118"/>
  <c i="7" r="BK138"/>
  <c i="8" r="J268"/>
  <c r="BK317"/>
  <c i="2" r="J1206"/>
  <c r="BK678"/>
  <c r="BK984"/>
  <c r="BK1300"/>
  <c r="BK1318"/>
  <c r="J732"/>
  <c r="J215"/>
  <c i="3" r="J478"/>
  <c r="J394"/>
  <c r="J413"/>
  <c i="5" r="BK173"/>
  <c r="J191"/>
  <c i="7" r="J114"/>
  <c i="8" r="J152"/>
  <c r="BK229"/>
  <c i="2" r="J1153"/>
  <c r="BK986"/>
  <c r="BK557"/>
  <c r="BK1490"/>
  <c r="J724"/>
  <c r="BK666"/>
  <c r="J1333"/>
  <c i="3" r="J114"/>
  <c r="BK515"/>
  <c i="4" r="J115"/>
  <c i="5" r="J142"/>
  <c r="J162"/>
  <c i="7" r="BK105"/>
  <c i="8" r="BK216"/>
  <c r="J245"/>
  <c i="2" r="J1092"/>
  <c r="J1118"/>
  <c r="BK1470"/>
  <c i="3" r="BK422"/>
  <c r="J120"/>
  <c r="J464"/>
  <c i="5" r="BK235"/>
  <c r="J165"/>
  <c i="6" r="BK120"/>
  <c i="8" r="J258"/>
  <c r="BK241"/>
  <c i="2" r="BK1153"/>
  <c r="BK1214"/>
  <c r="J152"/>
  <c r="BK1076"/>
  <c r="BK1270"/>
  <c r="BK261"/>
  <c r="J946"/>
  <c i="3" r="J131"/>
  <c r="J106"/>
  <c r="J306"/>
  <c r="BK306"/>
  <c i="5" r="BK166"/>
  <c r="J254"/>
  <c i="6" r="J113"/>
  <c i="7" r="J103"/>
  <c i="8" r="BK245"/>
  <c r="BK212"/>
  <c i="9" r="BK97"/>
  <c i="2" r="J1069"/>
  <c r="BK999"/>
  <c r="J431"/>
  <c r="J1289"/>
  <c r="BK1341"/>
  <c r="J711"/>
  <c r="J1470"/>
  <c i="3" r="J454"/>
  <c r="BK214"/>
  <c r="BK629"/>
  <c i="5" r="BK153"/>
  <c r="BK265"/>
  <c i="7" r="J138"/>
  <c i="8" r="J301"/>
  <c r="J206"/>
  <c r="J200"/>
  <c i="2" r="J666"/>
  <c r="J1061"/>
  <c r="BK1185"/>
  <c r="BK687"/>
  <c r="BK722"/>
  <c r="J291"/>
  <c r="BK1121"/>
  <c r="BK950"/>
  <c i="3" r="BK296"/>
  <c r="BK372"/>
  <c i="5" r="J200"/>
  <c r="BK124"/>
  <c i="6" r="J95"/>
  <c i="8" r="J249"/>
  <c r="BK295"/>
  <c i="9" r="BK117"/>
  <c i="2" r="J515"/>
  <c r="J789"/>
  <c r="BK806"/>
  <c r="J171"/>
  <c r="BK880"/>
  <c r="J575"/>
  <c r="BK354"/>
  <c r="J691"/>
  <c i="3" r="J669"/>
  <c r="J307"/>
  <c i="5" r="BK193"/>
  <c r="J265"/>
  <c i="6" r="J122"/>
  <c i="7" r="BK111"/>
  <c i="8" r="BK161"/>
  <c r="BK102"/>
  <c i="2" r="J1147"/>
  <c r="BK482"/>
  <c r="J1056"/>
  <c r="J1011"/>
  <c r="BK1476"/>
  <c r="BK724"/>
  <c r="J613"/>
  <c i="3" r="BK299"/>
  <c r="BK623"/>
  <c i="4" r="BK91"/>
  <c i="5" r="BK164"/>
  <c r="BK220"/>
  <c r="J183"/>
  <c i="7" r="J113"/>
  <c i="8" r="J102"/>
  <c i="9" r="J144"/>
  <c i="2" r="J976"/>
  <c r="J1214"/>
  <c r="J844"/>
  <c r="J1125"/>
  <c r="BK1200"/>
  <c r="BK1139"/>
  <c r="BK467"/>
  <c r="J352"/>
  <c r="J1193"/>
  <c r="BK1198"/>
  <c r="BK917"/>
  <c i="3" r="J474"/>
  <c r="BK496"/>
  <c r="J446"/>
  <c i="5" r="J148"/>
  <c r="J93"/>
  <c i="8" r="BK303"/>
  <c r="J143"/>
  <c i="9" r="J108"/>
  <c i="2" r="J295"/>
  <c r="J237"/>
  <c r="BK728"/>
  <c r="BK1345"/>
  <c r="J1487"/>
  <c r="J1083"/>
  <c i="1" r="AS59"/>
  <c i="4" r="BK115"/>
  <c i="5" r="BK126"/>
  <c i="6" r="BK126"/>
  <c i="7" r="J125"/>
  <c i="8" r="J257"/>
  <c i="9" r="BK140"/>
  <c i="2" r="J771"/>
  <c r="BK588"/>
  <c r="J193"/>
  <c r="BK414"/>
  <c r="BK1449"/>
  <c r="J1282"/>
  <c r="BK1230"/>
  <c i="3" r="BK259"/>
  <c r="BK582"/>
  <c i="4" r="J107"/>
  <c i="5" r="J252"/>
  <c r="BK228"/>
  <c i="7" r="BK109"/>
  <c i="8" r="J188"/>
  <c i="2" r="BK352"/>
  <c r="BK377"/>
  <c r="BK1061"/>
  <c r="BK1370"/>
  <c r="BK348"/>
  <c r="BK1004"/>
  <c r="BK760"/>
  <c i="3" r="BK243"/>
  <c r="J538"/>
  <c r="J629"/>
  <c i="5" r="J202"/>
  <c r="BK200"/>
  <c r="J188"/>
  <c i="8" r="J202"/>
  <c i="9" r="BK112"/>
  <c i="2" r="BK211"/>
  <c r="BK590"/>
  <c r="J821"/>
  <c r="J1367"/>
  <c r="J303"/>
  <c i="3" r="BK209"/>
  <c r="J226"/>
  <c r="BK638"/>
  <c i="2" r="J134"/>
  <c r="J243"/>
  <c r="BK123"/>
  <c r="BK497"/>
  <c i="3" r="J546"/>
  <c r="BK196"/>
  <c r="BK651"/>
  <c i="5" r="BK95"/>
  <c r="J98"/>
  <c i="6" r="J101"/>
  <c i="7" r="BK101"/>
  <c i="8" r="BK175"/>
  <c i="2" r="J1251"/>
  <c r="J710"/>
  <c r="BK400"/>
  <c r="BK866"/>
  <c r="J1415"/>
  <c r="BK958"/>
  <c r="J756"/>
  <c i="3" r="BK271"/>
  <c r="J496"/>
  <c r="BK538"/>
  <c r="BK596"/>
  <c r="BK448"/>
  <c i="4" r="BK102"/>
  <c i="5" r="J217"/>
  <c r="BK165"/>
  <c i="6" r="J120"/>
  <c i="7" r="J104"/>
  <c i="8" r="BK310"/>
  <c r="J186"/>
  <c i="9" r="BK93"/>
  <c i="2" r="BK797"/>
  <c r="BK365"/>
  <c r="BK1225"/>
  <c r="J1505"/>
  <c r="J1296"/>
  <c r="BK1277"/>
  <c i="3" r="BK546"/>
  <c r="BK523"/>
  <c i="5" r="J156"/>
  <c i="7" r="J99"/>
  <c i="8" r="J117"/>
  <c i="2" r="BK831"/>
  <c r="J1130"/>
  <c r="J937"/>
  <c r="BK1308"/>
  <c r="BK178"/>
  <c i="3" r="BK333"/>
  <c r="J600"/>
  <c i="5" r="J231"/>
  <c i="6" r="BK95"/>
  <c i="8" r="J169"/>
  <c i="2" r="J1094"/>
  <c r="BK1151"/>
  <c r="BK1125"/>
  <c r="J944"/>
  <c r="BK619"/>
  <c i="3" r="BK110"/>
  <c r="J277"/>
  <c i="5" r="BK175"/>
  <c r="J104"/>
  <c i="6" r="J131"/>
  <c i="8" r="BK314"/>
  <c i="9" r="BK142"/>
  <c i="2" r="J689"/>
  <c r="BK813"/>
  <c r="J404"/>
  <c r="BK954"/>
  <c r="BK489"/>
  <c r="J1461"/>
  <c i="3" r="BK528"/>
  <c r="J470"/>
  <c i="5" r="J241"/>
  <c r="J248"/>
  <c i="8" r="BK204"/>
  <c r="BK262"/>
  <c i="2" r="J1225"/>
  <c r="J384"/>
  <c r="J700"/>
  <c r="BK756"/>
  <c r="J308"/>
  <c r="J950"/>
  <c r="BK119"/>
  <c r="J1412"/>
  <c r="J1374"/>
  <c r="BK925"/>
  <c r="J1107"/>
  <c i="3" r="J533"/>
  <c r="BK230"/>
  <c r="J426"/>
  <c i="4" r="J119"/>
  <c i="5" r="BK247"/>
  <c i="6" r="J115"/>
  <c i="8" r="J317"/>
  <c r="BK196"/>
  <c i="9" r="J102"/>
  <c i="2" r="BK1102"/>
  <c r="J478"/>
  <c r="J1239"/>
  <c r="J874"/>
  <c r="BK1246"/>
  <c r="BK944"/>
  <c i="3" r="J543"/>
  <c r="BK380"/>
  <c r="J619"/>
  <c i="5" r="BK209"/>
  <c r="BK197"/>
  <c i="7" r="J109"/>
  <c r="J101"/>
  <c i="8" r="BK264"/>
  <c i="9" r="BK110"/>
  <c i="2" r="J984"/>
  <c r="BK1251"/>
  <c r="BK685"/>
  <c r="J940"/>
  <c r="J388"/>
  <c r="J1445"/>
  <c i="3" r="BK282"/>
  <c r="J515"/>
  <c r="J345"/>
  <c r="J294"/>
  <c i="5" r="BK116"/>
  <c r="BK202"/>
  <c i="7" r="BK122"/>
  <c i="8" r="BK179"/>
  <c i="9" r="J106"/>
  <c i="2" r="J852"/>
  <c r="BK1239"/>
  <c r="BK142"/>
  <c r="J1508"/>
  <c r="J565"/>
  <c i="3" r="BK562"/>
  <c r="J438"/>
  <c i="4" r="BK111"/>
  <c i="5" r="J197"/>
  <c r="J173"/>
  <c i="8" r="BK291"/>
  <c r="J295"/>
  <c i="2" r="BK775"/>
  <c r="BK392"/>
  <c r="J209"/>
  <c r="BK1447"/>
  <c i="3" r="J406"/>
  <c r="J325"/>
  <c i="5" r="BK205"/>
  <c r="BK96"/>
  <c i="7" r="BK121"/>
  <c i="8" r="J171"/>
  <c r="J218"/>
  <c i="2" r="J365"/>
  <c r="J449"/>
  <c r="J178"/>
  <c r="BK388"/>
  <c i="3" r="J282"/>
  <c r="J523"/>
  <c r="BK163"/>
  <c i="5" r="J169"/>
  <c i="7" r="J123"/>
  <c i="8" r="J190"/>
  <c i="9" r="J100"/>
  <c i="2" r="BK136"/>
  <c r="J927"/>
  <c r="BK821"/>
  <c r="BK1233"/>
  <c r="J999"/>
  <c r="J1330"/>
  <c r="J275"/>
  <c i="3" r="BK183"/>
  <c r="J359"/>
  <c r="J651"/>
  <c r="BK357"/>
  <c i="5" r="BK244"/>
  <c r="J145"/>
  <c r="J146"/>
  <c i="7" r="J139"/>
  <c r="BK114"/>
  <c i="8" r="J262"/>
  <c r="J210"/>
  <c i="3" r="J510"/>
  <c r="J452"/>
  <c r="J390"/>
  <c i="5" r="J150"/>
  <c r="BK182"/>
  <c i="6" r="BK124"/>
  <c i="7" r="J133"/>
  <c i="8" r="J196"/>
  <c r="BK260"/>
  <c i="9" r="J91"/>
  <c i="2" r="BK326"/>
  <c r="BK1002"/>
  <c r="J1137"/>
  <c r="BK575"/>
  <c r="J1318"/>
  <c r="J570"/>
  <c r="BK787"/>
  <c r="J256"/>
  <c r="BK1263"/>
  <c r="J469"/>
  <c i="3" r="J596"/>
  <c r="BK411"/>
  <c r="BK470"/>
  <c i="5" r="J244"/>
  <c r="BK191"/>
  <c r="J225"/>
  <c i="7" r="BK135"/>
  <c r="BK100"/>
  <c i="8" r="BK150"/>
  <c i="2" r="J1195"/>
  <c r="BK215"/>
  <c r="BK966"/>
  <c r="BK530"/>
  <c r="BK1363"/>
  <c r="BK1367"/>
  <c r="J1476"/>
  <c r="J1275"/>
  <c r="BK1092"/>
  <c i="3" r="J442"/>
  <c r="BK493"/>
  <c i="5" r="J220"/>
  <c r="J159"/>
  <c r="BK180"/>
  <c i="7" r="BK131"/>
  <c i="8" r="J212"/>
  <c r="BK231"/>
  <c r="J291"/>
  <c i="2" r="BK994"/>
  <c r="BK609"/>
  <c r="J1121"/>
  <c r="BK1392"/>
  <c r="BK1355"/>
  <c r="J1176"/>
  <c r="J180"/>
  <c i="3" r="BK294"/>
  <c i="7" r="J117"/>
  <c i="8" r="J125"/>
  <c i="9" r="J117"/>
  <c i="2" r="J162"/>
  <c r="BK940"/>
  <c r="BK1137"/>
  <c r="BK1255"/>
  <c r="BK697"/>
  <c r="BK138"/>
  <c r="BK1161"/>
  <c r="J1326"/>
  <c r="BK946"/>
  <c r="BK1280"/>
  <c r="BK1312"/>
  <c r="BK1266"/>
  <c i="3" r="BK578"/>
  <c r="J172"/>
  <c r="BK290"/>
  <c i="5" r="BK240"/>
  <c r="BK104"/>
  <c i="7" r="J124"/>
  <c i="8" r="BK270"/>
  <c r="BK202"/>
  <c i="2" r="BK254"/>
  <c r="J1002"/>
  <c r="J211"/>
  <c r="J1280"/>
  <c r="BK696"/>
  <c i="3" r="J200"/>
  <c r="J562"/>
  <c r="J531"/>
  <c i="5" r="J154"/>
  <c r="BK179"/>
  <c i="7" r="J137"/>
  <c i="8" r="J216"/>
  <c i="9" r="BK135"/>
  <c i="2" r="BK698"/>
  <c r="BK636"/>
  <c r="BK1169"/>
  <c r="BK1481"/>
  <c r="BK1314"/>
  <c r="BK1296"/>
  <c i="3" r="J239"/>
  <c r="BK592"/>
  <c r="BK468"/>
  <c i="5" r="J199"/>
  <c r="J133"/>
  <c r="J267"/>
  <c i="7" r="BK136"/>
  <c i="8" r="BK305"/>
  <c r="J182"/>
  <c i="2" r="J818"/>
  <c r="BK680"/>
  <c r="J793"/>
  <c r="BK704"/>
  <c r="J1513"/>
  <c r="J1500"/>
  <c r="BK205"/>
  <c i="3" r="BK277"/>
  <c r="BK478"/>
  <c r="J140"/>
  <c i="5" r="BK188"/>
  <c r="BK129"/>
  <c i="6" r="BK131"/>
  <c i="8" r="BK316"/>
  <c i="2" r="BK469"/>
  <c r="J864"/>
  <c r="J392"/>
  <c r="J1341"/>
  <c r="J1465"/>
  <c r="J1345"/>
  <c i="3" r="BK531"/>
  <c r="J541"/>
  <c r="J660"/>
  <c r="BK152"/>
  <c i="5" r="J234"/>
  <c r="BK178"/>
  <c r="J153"/>
  <c i="7" r="J100"/>
  <c i="8" r="J204"/>
  <c i="9" r="J138"/>
  <c i="2" r="J1263"/>
  <c r="J744"/>
  <c r="BK815"/>
  <c r="BK762"/>
  <c i="3" r="BK406"/>
  <c i="4" r="BK105"/>
  <c i="5" r="J247"/>
  <c i="7" r="BK99"/>
  <c i="8" r="J237"/>
  <c r="J112"/>
  <c i="2" r="J1066"/>
  <c r="J811"/>
  <c r="BK596"/>
  <c r="J1284"/>
  <c r="BK752"/>
  <c r="J1200"/>
  <c i="3" r="J214"/>
  <c r="BK442"/>
  <c r="BK454"/>
  <c r="BK645"/>
  <c i="5" r="BK251"/>
  <c r="J210"/>
  <c r="BK172"/>
  <c i="8" r="BK194"/>
  <c r="BK293"/>
  <c i="9" r="BK91"/>
  <c i="2" r="BK134"/>
  <c r="J604"/>
  <c r="BK1127"/>
  <c r="J1270"/>
  <c r="BK640"/>
  <c r="BK1408"/>
  <c i="3" r="BK548"/>
  <c r="J551"/>
  <c r="BK533"/>
  <c r="J235"/>
  <c i="5" r="J250"/>
  <c r="BK93"/>
  <c i="7" r="J132"/>
  <c i="8" r="BK301"/>
  <c r="J281"/>
  <c i="9" r="J93"/>
  <c i="2" r="BK864"/>
  <c r="J354"/>
  <c r="J925"/>
  <c r="J414"/>
  <c r="BK1235"/>
  <c r="J1292"/>
  <c r="BK1465"/>
  <c r="J1490"/>
  <c i="3" r="J588"/>
  <c r="BK174"/>
  <c r="BK267"/>
  <c i="5" r="BK232"/>
  <c r="BK260"/>
  <c i="7" r="BK104"/>
  <c i="8" r="J179"/>
  <c r="BK249"/>
  <c i="2" r="J698"/>
  <c r="J829"/>
  <c r="J704"/>
  <c r="J714"/>
  <c r="J765"/>
  <c r="BK189"/>
  <c r="BK1388"/>
  <c r="BK933"/>
  <c r="BK829"/>
  <c i="3" r="J329"/>
  <c r="BK418"/>
  <c i="5" r="J216"/>
  <c r="J235"/>
  <c i="7" r="J108"/>
  <c r="J118"/>
  <c i="8" r="BK227"/>
  <c r="BK266"/>
  <c i="2" r="J1243"/>
  <c r="J787"/>
  <c r="BK718"/>
  <c r="J428"/>
  <c r="J1370"/>
  <c r="BK1322"/>
  <c i="3" r="BK510"/>
  <c r="BK464"/>
  <c r="J305"/>
  <c i="5" r="BK114"/>
  <c r="J111"/>
  <c i="7" r="BK97"/>
  <c i="8" r="BK247"/>
  <c r="BK218"/>
  <c i="9" r="BK95"/>
  <c i="2" r="BK1034"/>
  <c r="J767"/>
  <c r="J489"/>
  <c r="J775"/>
  <c r="J797"/>
  <c r="J891"/>
  <c r="BK1519"/>
  <c r="J132"/>
  <c r="BK1503"/>
  <c i="3" r="BK263"/>
  <c r="BK607"/>
  <c r="J136"/>
  <c i="5" r="BK241"/>
  <c r="J166"/>
  <c i="7" r="BK125"/>
  <c i="8" r="J289"/>
  <c r="BK224"/>
  <c i="2" r="J962"/>
  <c r="BK1243"/>
  <c r="BK174"/>
  <c r="J136"/>
  <c r="BK962"/>
  <c r="BK144"/>
  <c i="3" r="BK329"/>
  <c r="J112"/>
  <c r="BK172"/>
  <c r="BK118"/>
  <c i="5" r="BK142"/>
  <c r="BK146"/>
  <c i="7" r="BK108"/>
  <c i="8" r="BK277"/>
  <c i="2" r="BK148"/>
  <c r="BK268"/>
  <c r="J904"/>
  <c r="J197"/>
  <c r="BK162"/>
  <c r="J752"/>
  <c r="BK449"/>
  <c i="3" r="BK458"/>
  <c r="BK438"/>
  <c r="BK301"/>
  <c i="5" r="J226"/>
  <c r="J116"/>
  <c i="7" r="BK133"/>
  <c i="8" r="BK237"/>
  <c i="9" r="J123"/>
  <c i="2" r="J1143"/>
  <c r="BK319"/>
  <c r="BK275"/>
  <c r="J1388"/>
  <c r="J1277"/>
  <c r="BK1374"/>
  <c i="3" r="J592"/>
  <c r="BK603"/>
  <c r="J574"/>
  <c i="5" r="BK242"/>
  <c r="BK170"/>
  <c r="BK149"/>
  <c i="6" r="J99"/>
  <c i="7" r="J122"/>
  <c i="8" r="BK222"/>
  <c r="J285"/>
  <c i="2" r="J1139"/>
  <c r="J1185"/>
  <c r="J882"/>
  <c r="BK1278"/>
  <c r="J1481"/>
  <c r="J1274"/>
  <c i="3" r="BK363"/>
  <c r="J273"/>
  <c r="J296"/>
  <c i="5" r="J178"/>
  <c r="BK155"/>
  <c i="7" r="BK117"/>
  <c i="8" r="BK281"/>
  <c i="9" r="J97"/>
  <c i="2" r="BK840"/>
  <c r="BK423"/>
  <c r="J802"/>
  <c i="3" r="J528"/>
  <c r="BK536"/>
  <c r="BK114"/>
  <c i="5" r="J251"/>
  <c r="BK258"/>
  <c i="7" r="BK124"/>
  <c i="8" r="BK320"/>
  <c i="9" r="J132"/>
  <c i="2" r="J335"/>
  <c r="J760"/>
  <c r="BK767"/>
  <c r="J1363"/>
  <c r="BK748"/>
  <c r="BK583"/>
  <c i="3" r="J415"/>
  <c r="J357"/>
  <c r="BK187"/>
  <c r="BK611"/>
  <c r="J157"/>
  <c i="5" r="J190"/>
  <c r="J228"/>
  <c r="J155"/>
  <c i="7" r="J134"/>
  <c r="J110"/>
  <c i="8" r="BK299"/>
  <c r="BK139"/>
  <c r="J264"/>
  <c i="4" r="BK98"/>
  <c i="5" r="J184"/>
  <c i="7" r="J102"/>
  <c i="8" r="BK154"/>
  <c i="2" r="BK1157"/>
  <c r="J497"/>
  <c r="J1351"/>
  <c r="J1076"/>
  <c r="J621"/>
  <c i="3" r="J152"/>
  <c r="BK543"/>
  <c r="BK657"/>
  <c i="5" r="BK145"/>
  <c r="BK137"/>
  <c i="7" r="BK103"/>
  <c i="8" r="J139"/>
  <c r="BK121"/>
  <c i="2" r="BK372"/>
  <c r="J160"/>
  <c r="J1235"/>
  <c r="BK909"/>
  <c r="BK539"/>
  <c r="J1447"/>
  <c r="J1516"/>
  <c r="BK543"/>
  <c i="3" r="J271"/>
  <c r="BK669"/>
  <c r="BK148"/>
  <c i="5" r="BK196"/>
  <c r="J157"/>
  <c i="6" r="J118"/>
  <c i="8" r="BK283"/>
  <c r="J299"/>
  <c i="2" r="J1246"/>
  <c r="J1198"/>
  <c r="J119"/>
  <c r="BK740"/>
  <c r="J648"/>
  <c r="BK937"/>
  <c r="BK339"/>
  <c i="3" r="J657"/>
  <c i="4" r="J91"/>
  <c i="5" r="J208"/>
  <c r="J139"/>
  <c r="BK254"/>
  <c i="7" r="J126"/>
  <c i="8" r="BK258"/>
  <c i="2" r="J806"/>
  <c r="BK972"/>
  <c r="J549"/>
  <c r="BK744"/>
  <c r="BK478"/>
  <c r="J590"/>
  <c r="BK662"/>
  <c r="BK1493"/>
  <c r="J268"/>
  <c r="J1312"/>
  <c r="BK668"/>
  <c i="3" r="J422"/>
  <c r="BK588"/>
  <c i="5" r="BK238"/>
  <c r="BK190"/>
  <c i="7" r="J107"/>
  <c i="8" r="BK285"/>
  <c i="2" r="J519"/>
  <c r="BK565"/>
  <c r="BK519"/>
  <c r="BK1453"/>
  <c r="BK115"/>
  <c r="J678"/>
  <c r="BK1292"/>
  <c i="3" r="J315"/>
  <c r="BK558"/>
  <c r="J286"/>
  <c i="5" r="BK143"/>
  <c i="6" r="J104"/>
  <c i="8" r="BK117"/>
  <c r="J192"/>
  <c i="2" r="BK1007"/>
  <c r="BK1066"/>
  <c r="J736"/>
  <c r="BK1351"/>
  <c r="BK1304"/>
  <c r="BK570"/>
  <c r="BK359"/>
  <c r="J763"/>
  <c i="3" r="J349"/>
  <c r="BK126"/>
  <c i="5" r="J185"/>
  <c i="6" r="J93"/>
  <c i="8" r="J260"/>
  <c r="J283"/>
  <c i="2" r="J201"/>
  <c r="BK1118"/>
  <c r="BK1094"/>
  <c r="BK1219"/>
  <c r="J1180"/>
  <c i="3" r="BK485"/>
  <c r="BK655"/>
  <c i="4" r="J111"/>
  <c i="5" r="J161"/>
  <c r="BK157"/>
  <c i="8" r="J314"/>
  <c i="2" r="BK671"/>
  <c r="BK711"/>
  <c r="J1182"/>
  <c r="J1127"/>
  <c r="BK128"/>
  <c r="J344"/>
  <c i="3" r="J489"/>
  <c r="BK430"/>
  <c i="5" r="J243"/>
  <c r="BK216"/>
  <c i="8" r="BK275"/>
  <c r="BK297"/>
  <c i="9" r="J104"/>
  <c i="2" r="J748"/>
  <c r="J697"/>
  <c r="BK621"/>
  <c r="BK1378"/>
  <c i="3" r="J526"/>
  <c r="BK566"/>
  <c i="5" r="BK243"/>
  <c r="BK246"/>
  <c r="BK252"/>
  <c i="7" r="BK102"/>
  <c i="8" r="J307"/>
  <c i="2" r="J685"/>
  <c r="J359"/>
  <c r="BK1056"/>
  <c r="BK859"/>
  <c r="J609"/>
  <c r="J1443"/>
  <c i="3" r="J584"/>
  <c r="J187"/>
  <c r="J251"/>
  <c r="J625"/>
  <c i="5" r="BK206"/>
  <c r="J97"/>
  <c r="J149"/>
  <c i="6" r="BK115"/>
  <c i="7" r="J111"/>
  <c i="8" r="J121"/>
  <c r="BK188"/>
  <c i="2" r="J722"/>
  <c r="BK848"/>
  <c r="BK929"/>
  <c r="BK891"/>
  <c r="J313"/>
  <c i="3" r="BK273"/>
  <c r="BK504"/>
  <c r="BK518"/>
  <c i="5" r="J219"/>
  <c r="J193"/>
  <c i="6" r="BK117"/>
  <c i="8" r="J247"/>
  <c r="BK169"/>
  <c i="2" r="BK1227"/>
  <c r="J205"/>
  <c r="J579"/>
  <c r="J880"/>
  <c r="J933"/>
  <c i="8" r="BK279"/>
  <c i="9" r="BK119"/>
  <c i="2" r="J674"/>
  <c r="BK209"/>
  <c r="J600"/>
  <c r="J1219"/>
  <c r="BK243"/>
  <c r="BK736"/>
  <c i="1" r="AS55"/>
  <c i="5" r="J143"/>
  <c r="BK97"/>
  <c i="7" r="J115"/>
  <c i="8" r="BK253"/>
  <c r="BK163"/>
  <c i="9" r="BK89"/>
  <c i="2" r="BK474"/>
  <c r="BK1011"/>
  <c r="BK547"/>
  <c r="BK335"/>
  <c r="J1281"/>
  <c r="BK1275"/>
  <c r="J1308"/>
  <c i="3" r="BK140"/>
  <c r="J144"/>
  <c r="J623"/>
  <c i="5" r="J126"/>
  <c r="J213"/>
  <c i="6" r="BK93"/>
  <c i="2" r="J547"/>
  <c i="3" r="J341"/>
  <c i="5" r="BK169"/>
  <c r="J180"/>
  <c i="8" r="BK177"/>
  <c r="J297"/>
  <c i="2" r="J619"/>
  <c r="BK968"/>
  <c r="BK1359"/>
  <c r="BK1289"/>
  <c r="BK1176"/>
  <c i="3" r="BK200"/>
  <c r="BK642"/>
  <c r="J384"/>
  <c i="5" r="BK214"/>
  <c i="7" r="BK118"/>
  <c i="8" r="J104"/>
  <c i="2" r="J859"/>
  <c r="BK508"/>
  <c r="BK1217"/>
  <c r="BK674"/>
  <c r="BK1510"/>
  <c i="3" r="J548"/>
  <c r="J118"/>
  <c r="J645"/>
  <c i="5" r="J172"/>
  <c r="BK106"/>
  <c i="7" r="BK98"/>
  <c i="8" r="J173"/>
  <c i="2" r="BK1069"/>
  <c r="BK911"/>
  <c r="BK524"/>
  <c r="BK886"/>
  <c r="BK201"/>
  <c r="BK1349"/>
  <c r="BK1281"/>
  <c i="3" r="BK131"/>
  <c r="BK341"/>
  <c r="BK315"/>
  <c i="5" r="BK109"/>
  <c i="7" r="J130"/>
  <c i="8" r="BK198"/>
  <c i="9" r="J135"/>
  <c i="2" r="BK308"/>
  <c r="J482"/>
  <c r="BK1165"/>
  <c r="BK1337"/>
  <c r="BK852"/>
  <c r="J954"/>
  <c r="BK1110"/>
  <c i="3" r="BK554"/>
  <c r="BK144"/>
  <c r="J398"/>
  <c i="4" r="J98"/>
  <c i="5" r="BK154"/>
  <c r="J99"/>
  <c i="6" r="J117"/>
  <c i="8" r="J161"/>
  <c r="BK166"/>
  <c i="2" l="1" r="P114"/>
  <c r="P488"/>
  <c r="BK824"/>
  <c r="J824"/>
  <c r="J76"/>
  <c r="BK939"/>
  <c r="J939"/>
  <c r="J78"/>
  <c r="P1136"/>
  <c r="T1265"/>
  <c r="BK1369"/>
  <c r="J1369"/>
  <c r="J87"/>
  <c r="BK1480"/>
  <c r="J1480"/>
  <c r="J90"/>
  <c i="3" r="R105"/>
  <c r="R304"/>
  <c r="P480"/>
  <c r="BK525"/>
  <c r="J525"/>
  <c r="J77"/>
  <c r="BK644"/>
  <c r="J644"/>
  <c r="J80"/>
  <c i="5" r="T264"/>
  <c i="7" r="R127"/>
  <c i="8" r="BK101"/>
  <c r="P226"/>
  <c i="2" r="R282"/>
  <c r="P418"/>
  <c r="BK473"/>
  <c r="J473"/>
  <c r="J69"/>
  <c r="P473"/>
  <c r="BK684"/>
  <c r="J684"/>
  <c r="J71"/>
  <c r="T684"/>
  <c r="BK810"/>
  <c r="J810"/>
  <c r="J73"/>
  <c r="P939"/>
  <c r="T1001"/>
  <c r="R1197"/>
  <c r="R1332"/>
  <c r="T1480"/>
  <c i="3" r="P195"/>
  <c r="P441"/>
  <c r="BK517"/>
  <c r="J517"/>
  <c r="J76"/>
  <c r="BK602"/>
  <c r="J602"/>
  <c r="J79"/>
  <c i="4" r="BK95"/>
  <c r="J95"/>
  <c r="J66"/>
  <c i="5" r="BK264"/>
  <c r="J264"/>
  <c r="J66"/>
  <c i="6" r="BK92"/>
  <c i="7" r="R116"/>
  <c i="8" r="R168"/>
  <c r="BK185"/>
  <c r="P309"/>
  <c i="2" r="BK173"/>
  <c r="J173"/>
  <c r="J66"/>
  <c r="P173"/>
  <c r="BK418"/>
  <c r="J418"/>
  <c r="J68"/>
  <c r="R695"/>
  <c r="BK873"/>
  <c r="J873"/>
  <c r="J77"/>
  <c r="P1006"/>
  <c r="P1197"/>
  <c r="P1291"/>
  <c r="P1414"/>
  <c i="3" r="T195"/>
  <c r="R441"/>
  <c r="R517"/>
  <c r="T602"/>
  <c i="6" r="T92"/>
  <c i="7" r="R93"/>
  <c r="R91"/>
  <c r="R90"/>
  <c i="8" r="P101"/>
  <c r="T168"/>
  <c r="R185"/>
  <c r="R309"/>
  <c i="2" r="BK114"/>
  <c r="J114"/>
  <c r="J65"/>
  <c r="T173"/>
  <c r="P695"/>
  <c r="R810"/>
  <c r="P873"/>
  <c r="BK1001"/>
  <c r="J1001"/>
  <c r="J79"/>
  <c r="BK1136"/>
  <c r="J1136"/>
  <c r="J82"/>
  <c r="R1265"/>
  <c r="R1414"/>
  <c i="3" r="BK128"/>
  <c r="J128"/>
  <c r="J66"/>
  <c r="BK156"/>
  <c r="J156"/>
  <c r="J67"/>
  <c r="P410"/>
  <c r="BK480"/>
  <c r="J480"/>
  <c r="J74"/>
  <c r="P525"/>
  <c r="P644"/>
  <c i="5" r="P264"/>
  <c i="6" r="BK106"/>
  <c r="J106"/>
  <c r="J67"/>
  <c i="7" r="BK127"/>
  <c r="J127"/>
  <c r="J68"/>
  <c i="8" r="BK149"/>
  <c r="J149"/>
  <c r="J66"/>
  <c r="BK160"/>
  <c r="J160"/>
  <c r="J68"/>
  <c r="T272"/>
  <c i="2" r="R114"/>
  <c r="T488"/>
  <c r="P684"/>
  <c r="T873"/>
  <c r="T1136"/>
  <c r="R1291"/>
  <c r="R1369"/>
  <c r="BK1469"/>
  <c r="J1469"/>
  <c r="J89"/>
  <c i="3" r="T128"/>
  <c r="T156"/>
  <c r="R410"/>
  <c r="BK495"/>
  <c r="J495"/>
  <c r="J75"/>
  <c r="T525"/>
  <c r="T644"/>
  <c i="7" r="T93"/>
  <c i="8" r="R149"/>
  <c r="P160"/>
  <c r="P272"/>
  <c i="9" r="R88"/>
  <c i="2" r="BK488"/>
  <c r="J488"/>
  <c r="J70"/>
  <c r="T824"/>
  <c r="R1006"/>
  <c r="P1109"/>
  <c r="BK1265"/>
  <c r="J1265"/>
  <c r="J84"/>
  <c r="T1332"/>
  <c r="P1480"/>
  <c i="3" r="T105"/>
  <c r="P304"/>
  <c r="P495"/>
  <c r="R553"/>
  <c r="BK659"/>
  <c r="J659"/>
  <c r="J81"/>
  <c i="6" r="R106"/>
  <c i="7" r="BK116"/>
  <c r="J116"/>
  <c r="J67"/>
  <c i="8" r="R101"/>
  <c r="R226"/>
  <c i="9" r="T99"/>
  <c i="2" r="R173"/>
  <c r="T695"/>
  <c r="BK1006"/>
  <c r="J1006"/>
  <c r="J80"/>
  <c r="T1197"/>
  <c r="BK1332"/>
  <c r="J1332"/>
  <c r="J86"/>
  <c r="T1369"/>
  <c r="R1469"/>
  <c i="3" r="P105"/>
  <c r="T304"/>
  <c r="T480"/>
  <c r="BK553"/>
  <c r="J553"/>
  <c r="J78"/>
  <c r="R659"/>
  <c i="5" r="R264"/>
  <c i="7" r="P116"/>
  <c i="8" r="T149"/>
  <c r="R160"/>
  <c r="R272"/>
  <c i="9" r="BK88"/>
  <c r="J88"/>
  <c r="J61"/>
  <c r="R99"/>
  <c i="2" r="T114"/>
  <c r="R488"/>
  <c r="R684"/>
  <c r="P810"/>
  <c r="R939"/>
  <c r="R1136"/>
  <c r="T1291"/>
  <c r="P1369"/>
  <c r="P1469"/>
  <c i="3" r="BK105"/>
  <c r="J105"/>
  <c r="J65"/>
  <c r="R195"/>
  <c r="T441"/>
  <c r="T517"/>
  <c r="R602"/>
  <c i="4" r="P95"/>
  <c r="P89"/>
  <c r="P88"/>
  <c i="1" r="AU58"/>
  <c i="6" r="T106"/>
  <c i="7" r="P93"/>
  <c r="P91"/>
  <c r="T116"/>
  <c i="8" r="T101"/>
  <c r="P168"/>
  <c r="T185"/>
  <c r="T309"/>
  <c i="9" r="BK99"/>
  <c r="J99"/>
  <c r="J62"/>
  <c r="R114"/>
  <c r="BK137"/>
  <c r="J137"/>
  <c r="J66"/>
  <c i="2" r="BK282"/>
  <c r="J282"/>
  <c r="J67"/>
  <c r="R418"/>
  <c r="R473"/>
  <c r="R824"/>
  <c r="T1006"/>
  <c r="T1109"/>
  <c r="P1265"/>
  <c r="BK1414"/>
  <c r="J1414"/>
  <c r="J88"/>
  <c r="T1469"/>
  <c i="3" r="P128"/>
  <c r="P156"/>
  <c r="T410"/>
  <c r="R480"/>
  <c r="R525"/>
  <c r="R644"/>
  <c i="5" r="BK92"/>
  <c r="J92"/>
  <c r="J65"/>
  <c i="6" r="R92"/>
  <c r="R91"/>
  <c r="R90"/>
  <c i="7" r="P127"/>
  <c i="8" r="BK168"/>
  <c r="J168"/>
  <c r="J70"/>
  <c r="P185"/>
  <c r="P184"/>
  <c r="BK309"/>
  <c r="J309"/>
  <c r="J76"/>
  <c i="9" r="T88"/>
  <c r="T114"/>
  <c i="3" r="R128"/>
  <c r="R156"/>
  <c r="BK410"/>
  <c r="J410"/>
  <c r="J70"/>
  <c r="R495"/>
  <c r="P553"/>
  <c r="P659"/>
  <c i="4" r="T95"/>
  <c r="T89"/>
  <c r="T88"/>
  <c i="5" r="T92"/>
  <c r="T91"/>
  <c r="T90"/>
  <c i="6" r="P106"/>
  <c i="8" r="BK226"/>
  <c r="J226"/>
  <c r="J74"/>
  <c i="9" r="P99"/>
  <c r="T137"/>
  <c i="2" r="P282"/>
  <c r="BK695"/>
  <c r="J695"/>
  <c r="J72"/>
  <c r="T810"/>
  <c r="R873"/>
  <c r="P1001"/>
  <c r="BK1109"/>
  <c r="J1109"/>
  <c r="J81"/>
  <c r="R1109"/>
  <c r="BK1291"/>
  <c r="J1291"/>
  <c r="J85"/>
  <c r="T1414"/>
  <c i="3" r="BK195"/>
  <c r="J195"/>
  <c r="J68"/>
  <c r="BK441"/>
  <c r="J441"/>
  <c r="J73"/>
  <c r="P517"/>
  <c r="P602"/>
  <c i="5" r="R92"/>
  <c r="R91"/>
  <c r="R90"/>
  <c i="6" r="P92"/>
  <c i="7" r="BK93"/>
  <c r="BK91"/>
  <c r="J91"/>
  <c r="J64"/>
  <c r="T127"/>
  <c i="8" r="P149"/>
  <c r="T160"/>
  <c r="BK272"/>
  <c r="J272"/>
  <c r="J75"/>
  <c i="9" r="BK114"/>
  <c r="J114"/>
  <c r="J63"/>
  <c r="R137"/>
  <c i="2" r="T282"/>
  <c r="T418"/>
  <c r="T473"/>
  <c r="P824"/>
  <c r="T939"/>
  <c r="R1001"/>
  <c r="BK1197"/>
  <c r="J1197"/>
  <c r="J83"/>
  <c r="P1332"/>
  <c r="R1480"/>
  <c i="3" r="BK304"/>
  <c r="J304"/>
  <c r="J69"/>
  <c r="T495"/>
  <c r="T553"/>
  <c r="T659"/>
  <c i="4" r="R95"/>
  <c r="R89"/>
  <c r="R88"/>
  <c i="5" r="P92"/>
  <c r="P91"/>
  <c r="P90"/>
  <c i="1" r="AU60"/>
  <c i="8" r="T226"/>
  <c i="9" r="P88"/>
  <c r="P114"/>
  <c r="P137"/>
  <c i="8" r="BK165"/>
  <c r="J165"/>
  <c r="J69"/>
  <c i="2" r="BK820"/>
  <c r="J820"/>
  <c r="J74"/>
  <c i="8" r="BK181"/>
  <c r="J181"/>
  <c r="J71"/>
  <c i="3" r="E91"/>
  <c i="5" r="BK271"/>
  <c r="J271"/>
  <c r="J68"/>
  <c i="4" r="BK90"/>
  <c r="J90"/>
  <c r="J65"/>
  <c i="9" r="BK134"/>
  <c r="J134"/>
  <c r="J65"/>
  <c i="8" r="BK153"/>
  <c r="J153"/>
  <c r="J67"/>
  <c i="9" r="BK131"/>
  <c r="J131"/>
  <c r="J64"/>
  <c i="3" r="BK437"/>
  <c r="J437"/>
  <c r="J71"/>
  <c i="6" r="BK103"/>
  <c r="J103"/>
  <c r="J66"/>
  <c r="BK130"/>
  <c r="J130"/>
  <c r="J68"/>
  <c i="8" r="BK319"/>
  <c r="J319"/>
  <c r="J77"/>
  <c i="9" r="J83"/>
  <c r="BE93"/>
  <c r="BE123"/>
  <c r="F83"/>
  <c r="BE91"/>
  <c r="BE108"/>
  <c i="8" r="J101"/>
  <c r="J65"/>
  <c i="9" r="E48"/>
  <c r="BE138"/>
  <c r="BE142"/>
  <c i="8" r="J185"/>
  <c r="J73"/>
  <c i="9" r="BE129"/>
  <c r="BE102"/>
  <c r="BE117"/>
  <c r="J52"/>
  <c r="BE97"/>
  <c r="BE110"/>
  <c r="BE115"/>
  <c r="BE125"/>
  <c r="BE135"/>
  <c r="BE144"/>
  <c r="BE100"/>
  <c r="BE106"/>
  <c r="BE112"/>
  <c r="BE121"/>
  <c r="BE132"/>
  <c r="BE119"/>
  <c r="BE95"/>
  <c r="BE127"/>
  <c r="BE89"/>
  <c r="BE104"/>
  <c r="BE140"/>
  <c i="8" r="BE117"/>
  <c r="BE135"/>
  <c r="BE166"/>
  <c r="BE175"/>
  <c r="BE177"/>
  <c r="BE190"/>
  <c r="BE202"/>
  <c r="BE204"/>
  <c r="BE208"/>
  <c r="BE214"/>
  <c r="F59"/>
  <c r="J96"/>
  <c r="BE125"/>
  <c r="BE169"/>
  <c r="BE179"/>
  <c r="BE229"/>
  <c r="BE293"/>
  <c r="BE301"/>
  <c r="BE307"/>
  <c r="J56"/>
  <c r="BE121"/>
  <c r="BE212"/>
  <c r="BE220"/>
  <c r="BE251"/>
  <c r="BE270"/>
  <c r="BE299"/>
  <c r="BE317"/>
  <c r="BE104"/>
  <c r="BE171"/>
  <c r="BE279"/>
  <c r="BE295"/>
  <c r="BE312"/>
  <c r="BE316"/>
  <c r="BE150"/>
  <c r="BE186"/>
  <c r="BE196"/>
  <c r="BE239"/>
  <c r="BE245"/>
  <c r="BE258"/>
  <c r="BE314"/>
  <c i="7" r="BK90"/>
  <c r="J90"/>
  <c r="J63"/>
  <c i="8" r="E50"/>
  <c r="BE129"/>
  <c r="BE154"/>
  <c r="BE173"/>
  <c r="BE182"/>
  <c r="BE194"/>
  <c r="BE198"/>
  <c r="BE231"/>
  <c r="BE255"/>
  <c r="BE260"/>
  <c r="BE277"/>
  <c r="BE152"/>
  <c r="BE210"/>
  <c r="BE222"/>
  <c r="BE247"/>
  <c r="BE264"/>
  <c r="BE273"/>
  <c r="BE283"/>
  <c r="BE291"/>
  <c r="BE297"/>
  <c r="BE112"/>
  <c r="BE243"/>
  <c r="BE268"/>
  <c r="BE310"/>
  <c i="7" r="J93"/>
  <c r="J66"/>
  <c i="8" r="BE106"/>
  <c r="BE139"/>
  <c r="BE161"/>
  <c r="BE200"/>
  <c r="BE227"/>
  <c r="BE233"/>
  <c r="BE257"/>
  <c r="BE281"/>
  <c r="BE289"/>
  <c r="BE218"/>
  <c r="BE224"/>
  <c r="BE287"/>
  <c r="BE102"/>
  <c r="BE188"/>
  <c r="BE192"/>
  <c r="BE216"/>
  <c r="BE235"/>
  <c r="BE241"/>
  <c r="BE249"/>
  <c r="BE262"/>
  <c r="BE266"/>
  <c r="BE275"/>
  <c r="BE320"/>
  <c r="BE143"/>
  <c r="BE163"/>
  <c r="BE206"/>
  <c r="BE237"/>
  <c r="BE253"/>
  <c r="BE285"/>
  <c r="BE303"/>
  <c r="BE305"/>
  <c i="6" r="J92"/>
  <c r="J65"/>
  <c i="7" r="E78"/>
  <c r="BE103"/>
  <c r="BE111"/>
  <c r="BE97"/>
  <c r="F87"/>
  <c r="BE109"/>
  <c r="BE112"/>
  <c r="BE105"/>
  <c r="BE107"/>
  <c r="BE114"/>
  <c r="BE119"/>
  <c r="BE120"/>
  <c r="BE121"/>
  <c r="BE125"/>
  <c r="BE131"/>
  <c r="BE132"/>
  <c r="J56"/>
  <c r="J87"/>
  <c r="BE94"/>
  <c r="BE99"/>
  <c r="BE100"/>
  <c r="BE135"/>
  <c r="BE117"/>
  <c r="BE118"/>
  <c r="BE122"/>
  <c r="BE123"/>
  <c r="BE126"/>
  <c r="BE128"/>
  <c r="BE139"/>
  <c r="BE95"/>
  <c r="BE101"/>
  <c r="BE106"/>
  <c r="BE110"/>
  <c r="BE115"/>
  <c r="BE134"/>
  <c r="BE137"/>
  <c r="BE138"/>
  <c r="BE96"/>
  <c r="BE102"/>
  <c r="BE104"/>
  <c r="BE108"/>
  <c r="BE113"/>
  <c r="BE124"/>
  <c r="BE130"/>
  <c r="BE133"/>
  <c r="BE136"/>
  <c r="BE98"/>
  <c i="5" r="BK91"/>
  <c r="J91"/>
  <c r="J64"/>
  <c i="6" r="F87"/>
  <c r="J84"/>
  <c r="BE95"/>
  <c r="BE115"/>
  <c r="BE97"/>
  <c r="BE111"/>
  <c r="BE113"/>
  <c r="BE118"/>
  <c r="BE104"/>
  <c r="BE120"/>
  <c r="BE131"/>
  <c r="E78"/>
  <c r="BE107"/>
  <c r="BE117"/>
  <c r="BE122"/>
  <c r="J59"/>
  <c r="BE99"/>
  <c r="BE109"/>
  <c r="BE124"/>
  <c r="BE93"/>
  <c r="BE101"/>
  <c r="BE126"/>
  <c r="BE128"/>
  <c i="5" r="E50"/>
  <c r="BE96"/>
  <c r="BE124"/>
  <c r="BE150"/>
  <c r="BE175"/>
  <c r="BE182"/>
  <c r="BE184"/>
  <c r="BE199"/>
  <c r="BE242"/>
  <c r="J56"/>
  <c r="BE93"/>
  <c r="BE114"/>
  <c r="BE161"/>
  <c r="BE166"/>
  <c r="BE196"/>
  <c r="BE222"/>
  <c r="BE226"/>
  <c r="BE247"/>
  <c r="BE254"/>
  <c r="BE126"/>
  <c r="BE133"/>
  <c r="BE154"/>
  <c r="BE165"/>
  <c r="BE172"/>
  <c r="BE185"/>
  <c r="BE195"/>
  <c r="BE200"/>
  <c r="BE250"/>
  <c r="BE251"/>
  <c r="BE272"/>
  <c r="F87"/>
  <c r="BE95"/>
  <c r="BE104"/>
  <c r="BE116"/>
  <c r="BE170"/>
  <c r="BE180"/>
  <c r="BE192"/>
  <c r="BE197"/>
  <c r="BE203"/>
  <c r="BE208"/>
  <c r="BE211"/>
  <c r="BE219"/>
  <c r="BE229"/>
  <c r="BE237"/>
  <c r="BE240"/>
  <c r="BE248"/>
  <c r="BE252"/>
  <c r="BE256"/>
  <c r="BE258"/>
  <c r="BE265"/>
  <c r="BE267"/>
  <c r="BE98"/>
  <c r="BE153"/>
  <c r="BE188"/>
  <c r="BE231"/>
  <c r="BE232"/>
  <c r="BE243"/>
  <c r="BE260"/>
  <c r="BE262"/>
  <c i="4" r="BK89"/>
  <c r="J89"/>
  <c r="J64"/>
  <c i="5" r="BE149"/>
  <c r="BE173"/>
  <c r="BE205"/>
  <c r="BE216"/>
  <c r="BE159"/>
  <c r="BE162"/>
  <c r="BE178"/>
  <c r="BE183"/>
  <c r="BE187"/>
  <c r="BE202"/>
  <c r="BE206"/>
  <c r="BE238"/>
  <c r="BE246"/>
  <c r="J59"/>
  <c r="BE135"/>
  <c r="BE151"/>
  <c r="BE156"/>
  <c r="BE160"/>
  <c r="BE164"/>
  <c r="BE191"/>
  <c r="BE213"/>
  <c r="BE225"/>
  <c r="BE97"/>
  <c r="BE99"/>
  <c r="BE101"/>
  <c r="BE106"/>
  <c r="BE111"/>
  <c r="BE121"/>
  <c r="BE129"/>
  <c r="BE140"/>
  <c r="BE157"/>
  <c r="BE169"/>
  <c r="BE176"/>
  <c r="BE190"/>
  <c r="BE234"/>
  <c r="BE241"/>
  <c r="BE131"/>
  <c r="BE142"/>
  <c r="BE145"/>
  <c r="BE155"/>
  <c r="BE167"/>
  <c r="BE220"/>
  <c r="BE223"/>
  <c r="BE235"/>
  <c r="BE109"/>
  <c r="BE137"/>
  <c r="BE143"/>
  <c r="BE146"/>
  <c r="BE179"/>
  <c r="BE189"/>
  <c r="BE193"/>
  <c r="BE210"/>
  <c r="BE214"/>
  <c r="BE217"/>
  <c r="BE119"/>
  <c r="BE139"/>
  <c r="BE148"/>
  <c r="BE209"/>
  <c r="BE228"/>
  <c r="BE244"/>
  <c i="4" r="E50"/>
  <c r="J59"/>
  <c r="J82"/>
  <c r="BE91"/>
  <c i="3" r="BK440"/>
  <c r="J440"/>
  <c r="J72"/>
  <c i="4" r="BE96"/>
  <c i="3" r="BK104"/>
  <c r="BK103"/>
  <c r="J103"/>
  <c r="J63"/>
  <c i="4" r="F85"/>
  <c r="BE115"/>
  <c r="BE119"/>
  <c r="BE107"/>
  <c r="BE100"/>
  <c r="BE102"/>
  <c r="BE98"/>
  <c r="BE111"/>
  <c r="BE105"/>
  <c i="2" r="BK823"/>
  <c r="J823"/>
  <c r="J75"/>
  <c i="3" r="J100"/>
  <c r="BE126"/>
  <c r="BE179"/>
  <c r="BE255"/>
  <c r="BE273"/>
  <c r="BE282"/>
  <c r="BE311"/>
  <c r="BE337"/>
  <c r="BE411"/>
  <c r="BE446"/>
  <c r="BE460"/>
  <c r="J97"/>
  <c r="BE341"/>
  <c r="BE359"/>
  <c r="BE394"/>
  <c r="BE430"/>
  <c r="BE485"/>
  <c r="BE510"/>
  <c r="BE533"/>
  <c i="2" r="BK113"/>
  <c r="J113"/>
  <c r="J64"/>
  <c i="3" r="BE548"/>
  <c r="BE596"/>
  <c r="BE603"/>
  <c r="BE607"/>
  <c r="BE611"/>
  <c r="BE619"/>
  <c r="BE629"/>
  <c r="BE642"/>
  <c r="BE651"/>
  <c r="BE653"/>
  <c r="BE657"/>
  <c r="BE667"/>
  <c r="BE230"/>
  <c r="BE271"/>
  <c r="BE277"/>
  <c r="BE296"/>
  <c r="BE413"/>
  <c r="BE422"/>
  <c r="BE474"/>
  <c r="BE515"/>
  <c r="BE582"/>
  <c r="BE623"/>
  <c r="BE625"/>
  <c r="BE638"/>
  <c r="BE645"/>
  <c r="BE655"/>
  <c r="BE660"/>
  <c r="BE131"/>
  <c r="BE140"/>
  <c r="BE144"/>
  <c r="BE148"/>
  <c r="BE167"/>
  <c r="BE187"/>
  <c r="BE239"/>
  <c r="BE247"/>
  <c r="BE290"/>
  <c r="BE481"/>
  <c r="BE493"/>
  <c r="BE528"/>
  <c r="BE543"/>
  <c r="BE600"/>
  <c r="BE669"/>
  <c r="BE114"/>
  <c r="BE163"/>
  <c r="BE200"/>
  <c r="BE204"/>
  <c r="BE380"/>
  <c r="BE574"/>
  <c r="BE106"/>
  <c r="BE110"/>
  <c r="BE118"/>
  <c r="BE129"/>
  <c r="BE152"/>
  <c r="BE209"/>
  <c r="BE305"/>
  <c r="BE317"/>
  <c r="BE345"/>
  <c r="BE349"/>
  <c r="BE357"/>
  <c r="BE372"/>
  <c r="BE384"/>
  <c r="BE398"/>
  <c r="BE468"/>
  <c r="BE496"/>
  <c r="BE518"/>
  <c r="BE526"/>
  <c r="BE554"/>
  <c r="BE584"/>
  <c r="BE615"/>
  <c r="BE325"/>
  <c r="BE353"/>
  <c r="BE367"/>
  <c r="BE452"/>
  <c r="BE504"/>
  <c r="BE546"/>
  <c r="BE562"/>
  <c r="F59"/>
  <c r="BE136"/>
  <c r="BE172"/>
  <c r="BE251"/>
  <c r="BE267"/>
  <c r="BE306"/>
  <c r="BE333"/>
  <c r="BE415"/>
  <c r="BE470"/>
  <c r="BE523"/>
  <c r="BE538"/>
  <c r="BE551"/>
  <c r="BE558"/>
  <c r="BE570"/>
  <c r="BE592"/>
  <c r="BE174"/>
  <c r="BE243"/>
  <c r="BE286"/>
  <c r="BE307"/>
  <c r="BE329"/>
  <c r="BE418"/>
  <c r="BE458"/>
  <c r="BE478"/>
  <c r="BE112"/>
  <c r="BE120"/>
  <c r="BE157"/>
  <c r="BE183"/>
  <c r="BE214"/>
  <c r="BE259"/>
  <c r="BE263"/>
  <c r="BE294"/>
  <c r="BE299"/>
  <c r="BE315"/>
  <c r="BE406"/>
  <c r="BE442"/>
  <c r="BE464"/>
  <c r="BE489"/>
  <c r="BE531"/>
  <c r="BE536"/>
  <c r="BE541"/>
  <c r="BE122"/>
  <c r="BE196"/>
  <c r="BE226"/>
  <c r="BE235"/>
  <c r="BE301"/>
  <c r="BE321"/>
  <c r="BE363"/>
  <c r="BE390"/>
  <c r="BE402"/>
  <c r="BE426"/>
  <c r="BE438"/>
  <c r="BE448"/>
  <c r="BE454"/>
  <c r="BE500"/>
  <c r="BE566"/>
  <c r="BE578"/>
  <c r="BE588"/>
  <c i="2" r="BE128"/>
  <c r="BE162"/>
  <c r="BE209"/>
  <c r="BE287"/>
  <c r="BE303"/>
  <c r="BE319"/>
  <c r="BE365"/>
  <c r="BE404"/>
  <c r="BE594"/>
  <c r="BE625"/>
  <c r="BE722"/>
  <c r="BE769"/>
  <c r="BE785"/>
  <c r="BE836"/>
  <c r="BE852"/>
  <c r="BE878"/>
  <c r="BE921"/>
  <c r="BE933"/>
  <c r="BE976"/>
  <c r="BE1151"/>
  <c r="BE1189"/>
  <c r="BE1217"/>
  <c r="BE1239"/>
  <c r="BE1255"/>
  <c r="BE1270"/>
  <c r="BE1289"/>
  <c r="BE1304"/>
  <c r="BE1314"/>
  <c r="BE1345"/>
  <c r="BE1349"/>
  <c r="BE1382"/>
  <c r="BE1415"/>
  <c r="BE1449"/>
  <c r="BE1487"/>
  <c r="BE1496"/>
  <c r="BE197"/>
  <c r="BE235"/>
  <c r="BE268"/>
  <c r="BE283"/>
  <c r="BE291"/>
  <c r="BE308"/>
  <c r="BE382"/>
  <c r="BE410"/>
  <c r="BE449"/>
  <c r="BE467"/>
  <c r="BE482"/>
  <c r="BE579"/>
  <c r="BE588"/>
  <c r="BE640"/>
  <c r="BE654"/>
  <c r="BE668"/>
  <c r="BE813"/>
  <c r="BE825"/>
  <c r="BE999"/>
  <c r="BE1073"/>
  <c r="BE1125"/>
  <c r="BE1157"/>
  <c r="BE1182"/>
  <c r="BE1203"/>
  <c r="BE1208"/>
  <c r="BE1274"/>
  <c r="BE1281"/>
  <c r="BE1322"/>
  <c r="BE1326"/>
  <c r="BE1333"/>
  <c r="BE1341"/>
  <c r="BE1351"/>
  <c r="BE1355"/>
  <c r="BE1359"/>
  <c r="BE1370"/>
  <c r="BE1374"/>
  <c r="BE1378"/>
  <c r="BE1388"/>
  <c r="BE1392"/>
  <c r="BE1412"/>
  <c r="BE1443"/>
  <c r="BE1445"/>
  <c r="BE1451"/>
  <c r="BE1476"/>
  <c r="BE1493"/>
  <c r="J106"/>
  <c r="BE156"/>
  <c r="BE174"/>
  <c r="BE189"/>
  <c r="BE344"/>
  <c r="BE392"/>
  <c r="BE478"/>
  <c r="BE501"/>
  <c r="BE508"/>
  <c r="BE515"/>
  <c r="BE539"/>
  <c r="BE575"/>
  <c r="BE596"/>
  <c r="BE613"/>
  <c r="BE621"/>
  <c r="BE693"/>
  <c r="BE740"/>
  <c r="BE763"/>
  <c r="BE767"/>
  <c r="BE821"/>
  <c r="BE829"/>
  <c r="BE866"/>
  <c r="BE927"/>
  <c r="BE940"/>
  <c r="BE946"/>
  <c r="BE1034"/>
  <c r="BE1056"/>
  <c r="BE1180"/>
  <c r="BE1195"/>
  <c r="BE1227"/>
  <c r="BE1278"/>
  <c r="BE1282"/>
  <c r="BE1308"/>
  <c r="BE1318"/>
  <c r="BE1363"/>
  <c r="BE1367"/>
  <c r="BE1453"/>
  <c r="BE1481"/>
  <c r="BE123"/>
  <c r="BE134"/>
  <c r="BE148"/>
  <c r="BE256"/>
  <c r="BE339"/>
  <c r="BE352"/>
  <c r="BE359"/>
  <c r="BE530"/>
  <c r="BE600"/>
  <c r="BE674"/>
  <c r="BE680"/>
  <c r="BE698"/>
  <c r="BE706"/>
  <c r="BE752"/>
  <c r="BE760"/>
  <c r="BE762"/>
  <c r="BE787"/>
  <c r="BE838"/>
  <c r="BE962"/>
  <c r="BE972"/>
  <c r="BE1011"/>
  <c r="BE1134"/>
  <c r="BE1165"/>
  <c r="BE1185"/>
  <c r="BE1214"/>
  <c r="BE1235"/>
  <c r="BE1263"/>
  <c r="BE1266"/>
  <c r="BE1275"/>
  <c r="BE1280"/>
  <c r="BE1300"/>
  <c r="BE1312"/>
  <c r="BE1330"/>
  <c r="BE1386"/>
  <c r="BE1447"/>
  <c r="BE1461"/>
  <c r="BE1467"/>
  <c r="BE1470"/>
  <c r="BE1478"/>
  <c r="BE1490"/>
  <c r="BE1500"/>
  <c r="BE1508"/>
  <c r="BE138"/>
  <c r="BE142"/>
  <c r="BE152"/>
  <c r="BE201"/>
  <c r="BE211"/>
  <c r="BE419"/>
  <c r="BE431"/>
  <c r="BE469"/>
  <c r="BE728"/>
  <c r="BE736"/>
  <c r="BE789"/>
  <c r="BE802"/>
  <c r="BE854"/>
  <c r="BE958"/>
  <c r="BE994"/>
  <c r="BE1004"/>
  <c r="BE1069"/>
  <c r="BE1098"/>
  <c r="BE1110"/>
  <c r="BE1153"/>
  <c r="BE1176"/>
  <c r="BE1198"/>
  <c r="BE1243"/>
  <c r="BE1257"/>
  <c r="BE1277"/>
  <c r="BE1284"/>
  <c r="BE1292"/>
  <c r="BE1296"/>
  <c r="BE1337"/>
  <c r="BE1408"/>
  <c r="BE1463"/>
  <c r="BE1465"/>
  <c r="BE1503"/>
  <c r="BE1505"/>
  <c r="BE1510"/>
  <c r="BE1513"/>
  <c r="BE1516"/>
  <c r="BE1519"/>
  <c r="E50"/>
  <c r="BE254"/>
  <c r="BE295"/>
  <c r="BE557"/>
  <c r="BE583"/>
  <c r="BE689"/>
  <c r="BE704"/>
  <c r="BE806"/>
  <c r="BE864"/>
  <c r="BE904"/>
  <c r="BE917"/>
  <c r="BE954"/>
  <c r="BE1076"/>
  <c r="BE1102"/>
  <c r="BE1114"/>
  <c r="BE1121"/>
  <c r="BE1161"/>
  <c r="BE1200"/>
  <c r="BE1219"/>
  <c r="BE1251"/>
  <c r="BE136"/>
  <c r="BE140"/>
  <c r="BE178"/>
  <c r="BE225"/>
  <c r="BE243"/>
  <c r="BE348"/>
  <c r="BE372"/>
  <c r="BE519"/>
  <c r="BE553"/>
  <c r="BE609"/>
  <c r="BE615"/>
  <c r="BE666"/>
  <c r="BE671"/>
  <c r="BE697"/>
  <c r="BE756"/>
  <c r="BE771"/>
  <c r="BE818"/>
  <c r="BE886"/>
  <c r="BE911"/>
  <c r="BE944"/>
  <c r="BE1061"/>
  <c r="BE1118"/>
  <c r="BE1143"/>
  <c r="BE1222"/>
  <c r="F109"/>
  <c r="BE132"/>
  <c r="BE193"/>
  <c r="BE205"/>
  <c r="BE215"/>
  <c r="BE275"/>
  <c r="BE313"/>
  <c r="BE396"/>
  <c r="BE423"/>
  <c r="BE486"/>
  <c r="BE493"/>
  <c r="BE549"/>
  <c r="BE662"/>
  <c r="BE678"/>
  <c r="BE687"/>
  <c r="BE696"/>
  <c r="BE775"/>
  <c r="BE840"/>
  <c r="BE859"/>
  <c r="BE937"/>
  <c r="BE1092"/>
  <c r="BE1147"/>
  <c r="BE160"/>
  <c r="BE171"/>
  <c r="BE185"/>
  <c r="BE299"/>
  <c r="BE377"/>
  <c r="BE384"/>
  <c r="BE408"/>
  <c r="BE543"/>
  <c r="BE570"/>
  <c r="BE685"/>
  <c r="BE711"/>
  <c r="BE718"/>
  <c r="BE732"/>
  <c r="BE744"/>
  <c r="BE765"/>
  <c r="BE797"/>
  <c r="BE815"/>
  <c r="BE880"/>
  <c r="BE925"/>
  <c r="BE986"/>
  <c r="BE1002"/>
  <c r="BE1007"/>
  <c r="BE1066"/>
  <c r="BE1088"/>
  <c r="BE1107"/>
  <c r="BE1139"/>
  <c r="BE1193"/>
  <c r="BE1206"/>
  <c r="BE1233"/>
  <c r="BE1246"/>
  <c r="BE115"/>
  <c r="BE237"/>
  <c r="BE261"/>
  <c r="BE489"/>
  <c r="BE535"/>
  <c r="BE547"/>
  <c r="BE561"/>
  <c r="BE714"/>
  <c r="BE724"/>
  <c r="BE748"/>
  <c r="BE779"/>
  <c r="BE793"/>
  <c r="BE848"/>
  <c r="BE882"/>
  <c r="BE899"/>
  <c r="BE1083"/>
  <c r="BE1094"/>
  <c r="BE1225"/>
  <c r="J109"/>
  <c r="BE119"/>
  <c r="BE144"/>
  <c r="BE154"/>
  <c r="BE180"/>
  <c r="BE335"/>
  <c r="BE354"/>
  <c r="BE388"/>
  <c r="BE400"/>
  <c r="BE474"/>
  <c r="BE524"/>
  <c r="BE619"/>
  <c r="BE644"/>
  <c r="BE658"/>
  <c r="BE700"/>
  <c r="BE710"/>
  <c r="BE831"/>
  <c r="BE844"/>
  <c r="BE874"/>
  <c r="BE891"/>
  <c r="BE915"/>
  <c r="BE929"/>
  <c r="BE950"/>
  <c r="BE968"/>
  <c r="BE980"/>
  <c r="BE1078"/>
  <c r="BE1130"/>
  <c r="BE1230"/>
  <c r="BE326"/>
  <c r="BE331"/>
  <c r="BE414"/>
  <c r="BE428"/>
  <c r="BE497"/>
  <c r="BE565"/>
  <c r="BE590"/>
  <c r="BE604"/>
  <c r="BE636"/>
  <c r="BE648"/>
  <c r="BE691"/>
  <c r="BE699"/>
  <c r="BE811"/>
  <c r="BE871"/>
  <c r="BE909"/>
  <c r="BE966"/>
  <c r="BE984"/>
  <c r="BE1127"/>
  <c r="BE1137"/>
  <c r="BE1169"/>
  <c i="8" r="J36"/>
  <c i="1" r="AW63"/>
  <c i="6" r="F38"/>
  <c i="1" r="BC61"/>
  <c i="9" r="F37"/>
  <c i="1" r="BD64"/>
  <c i="7" r="J36"/>
  <c i="1" r="AW62"/>
  <c i="8" r="F38"/>
  <c i="1" r="BC63"/>
  <c i="8" r="F39"/>
  <c i="1" r="BD63"/>
  <c i="6" r="F36"/>
  <c i="1" r="BA61"/>
  <c i="6" r="F37"/>
  <c i="1" r="BB61"/>
  <c i="2" r="F38"/>
  <c i="1" r="BC56"/>
  <c i="5" r="F38"/>
  <c i="1" r="BC60"/>
  <c i="7" r="F38"/>
  <c i="1" r="BC62"/>
  <c i="7" r="F39"/>
  <c i="1" r="BD62"/>
  <c i="2" r="F37"/>
  <c i="1" r="BB56"/>
  <c i="4" r="J36"/>
  <c i="1" r="AW58"/>
  <c i="3" r="F38"/>
  <c i="1" r="BC57"/>
  <c i="4" r="F37"/>
  <c i="1" r="BB58"/>
  <c i="7" r="F37"/>
  <c i="1" r="BB62"/>
  <c i="5" r="F37"/>
  <c i="1" r="BB60"/>
  <c i="6" r="J36"/>
  <c i="1" r="AW61"/>
  <c i="9" r="J34"/>
  <c i="1" r="AW64"/>
  <c i="9" r="F35"/>
  <c i="1" r="BB64"/>
  <c i="2" r="F39"/>
  <c i="1" r="BD56"/>
  <c i="3" r="F36"/>
  <c i="1" r="BA57"/>
  <c i="5" r="F39"/>
  <c i="1" r="BD60"/>
  <c i="2" r="J36"/>
  <c i="1" r="AW56"/>
  <c i="5" r="F36"/>
  <c i="1" r="BA60"/>
  <c i="3" r="F39"/>
  <c i="1" r="BD57"/>
  <c r="AS54"/>
  <c i="4" r="F38"/>
  <c i="1" r="BC58"/>
  <c i="4" r="F36"/>
  <c i="1" r="BA58"/>
  <c i="2" r="F36"/>
  <c i="1" r="BA56"/>
  <c i="7" r="F36"/>
  <c i="1" r="BA62"/>
  <c i="8" r="F36"/>
  <c i="1" r="BA63"/>
  <c i="9" r="F34"/>
  <c i="1" r="BA64"/>
  <c i="9" r="F36"/>
  <c i="1" r="BC64"/>
  <c i="3" r="J36"/>
  <c i="1" r="AW57"/>
  <c i="5" r="J36"/>
  <c i="1" r="AW60"/>
  <c i="4" r="F39"/>
  <c i="1" r="BD58"/>
  <c i="8" r="F37"/>
  <c i="1" r="BB63"/>
  <c i="3" r="F37"/>
  <c i="1" r="BB57"/>
  <c i="6" r="F39"/>
  <c i="1" r="BD61"/>
  <c i="8" l="1" r="T184"/>
  <c i="3" r="T104"/>
  <c i="8" r="P100"/>
  <c r="P99"/>
  <c i="1" r="AU63"/>
  <c i="3" r="P440"/>
  <c i="2" r="R113"/>
  <c r="T823"/>
  <c i="3" r="R440"/>
  <c i="8" r="BK184"/>
  <c r="J184"/>
  <c r="J72"/>
  <c i="6" r="BK91"/>
  <c r="BK90"/>
  <c r="J90"/>
  <c i="3" r="R104"/>
  <c r="R103"/>
  <c i="2" r="R823"/>
  <c i="7" r="T91"/>
  <c r="T90"/>
  <c i="9" r="P87"/>
  <c r="P86"/>
  <c i="1" r="AU64"/>
  <c i="6" r="P91"/>
  <c r="P90"/>
  <c i="1" r="AU61"/>
  <c i="9" r="T87"/>
  <c r="T86"/>
  <c i="8" r="R184"/>
  <c i="6" r="T91"/>
  <c r="T90"/>
  <c i="8" r="BK100"/>
  <c r="BK99"/>
  <c r="J99"/>
  <c i="3" r="T440"/>
  <c r="T103"/>
  <c i="9" r="R87"/>
  <c r="R86"/>
  <c i="7" r="P90"/>
  <c i="1" r="AU62"/>
  <c i="2" r="T113"/>
  <c r="T112"/>
  <c i="3" r="P104"/>
  <c r="P103"/>
  <c i="1" r="AU57"/>
  <c i="8" r="T100"/>
  <c r="T99"/>
  <c r="R100"/>
  <c r="R99"/>
  <c i="2" r="P823"/>
  <c r="P113"/>
  <c r="P112"/>
  <c i="1" r="AU56"/>
  <c i="5" r="BK270"/>
  <c r="J270"/>
  <c r="J67"/>
  <c i="9" r="BK87"/>
  <c r="J87"/>
  <c r="J60"/>
  <c i="5" r="BK90"/>
  <c r="J90"/>
  <c i="4" r="BK88"/>
  <c r="J88"/>
  <c r="J63"/>
  <c i="3" r="J104"/>
  <c r="J64"/>
  <c i="2" r="BK112"/>
  <c r="J112"/>
  <c i="5" r="J35"/>
  <c i="1" r="AV60"/>
  <c r="AT60"/>
  <c r="BD55"/>
  <c i="3" r="J35"/>
  <c i="1" r="AV57"/>
  <c r="AT57"/>
  <c i="8" r="J32"/>
  <c i="1" r="AG63"/>
  <c r="BB55"/>
  <c r="AX55"/>
  <c r="BA55"/>
  <c i="7" r="J32"/>
  <c i="1" r="AG62"/>
  <c i="4" r="F35"/>
  <c i="1" r="AZ58"/>
  <c r="BC59"/>
  <c r="AY59"/>
  <c r="BD59"/>
  <c i="9" r="F33"/>
  <c i="1" r="AZ64"/>
  <c i="2" r="J32"/>
  <c i="1" r="AG56"/>
  <c i="2" r="J35"/>
  <c i="1" r="AV56"/>
  <c r="AT56"/>
  <c i="3" r="F35"/>
  <c i="1" r="AZ57"/>
  <c i="6" r="J32"/>
  <c i="1" r="AG61"/>
  <c i="5" r="F35"/>
  <c i="1" r="AZ60"/>
  <c i="4" r="J35"/>
  <c i="1" r="AV58"/>
  <c r="AT58"/>
  <c i="8" r="J35"/>
  <c i="1" r="AV63"/>
  <c r="AT63"/>
  <c r="AN63"/>
  <c i="3" r="J32"/>
  <c i="1" r="AG57"/>
  <c i="2" r="F35"/>
  <c i="1" r="AZ56"/>
  <c i="6" r="F35"/>
  <c i="1" r="AZ61"/>
  <c r="BC55"/>
  <c r="AY55"/>
  <c i="5" r="J32"/>
  <c i="1" r="AG60"/>
  <c i="6" r="J35"/>
  <c i="1" r="AV61"/>
  <c r="AT61"/>
  <c r="AN61"/>
  <c r="BA59"/>
  <c r="AW59"/>
  <c i="7" r="F35"/>
  <c i="1" r="AZ62"/>
  <c i="7" r="J35"/>
  <c i="1" r="AV62"/>
  <c r="AT62"/>
  <c i="9" r="J33"/>
  <c i="1" r="AV64"/>
  <c r="AT64"/>
  <c i="8" r="F35"/>
  <c i="1" r="AZ63"/>
  <c r="BB59"/>
  <c r="AX59"/>
  <c i="2" l="1" r="R112"/>
  <c i="8" r="J100"/>
  <c r="J64"/>
  <c i="6" r="J63"/>
  <c i="9" r="BK86"/>
  <c r="J86"/>
  <c r="J59"/>
  <c i="8" r="J63"/>
  <c i="6" r="J91"/>
  <c r="J64"/>
  <c i="1" r="AN62"/>
  <c i="8" r="J41"/>
  <c i="7" r="J41"/>
  <c i="1" r="AN60"/>
  <c i="5" r="J63"/>
  <c i="6" r="J41"/>
  <c i="5" r="J41"/>
  <c i="1" r="AN57"/>
  <c r="AN56"/>
  <c i="2" r="J63"/>
  <c i="3" r="J41"/>
  <c i="2" r="J41"/>
  <c i="1" r="AU59"/>
  <c r="AW55"/>
  <c r="BB54"/>
  <c r="AX54"/>
  <c r="AZ55"/>
  <c r="AG59"/>
  <c r="BA54"/>
  <c r="AW54"/>
  <c r="AK30"/>
  <c r="BD54"/>
  <c r="W33"/>
  <c r="AU55"/>
  <c r="AU54"/>
  <c r="BC54"/>
  <c r="W32"/>
  <c i="4" r="J32"/>
  <c i="1" r="AG58"/>
  <c r="AN58"/>
  <c r="AZ59"/>
  <c r="AV59"/>
  <c r="AT59"/>
  <c r="AN59"/>
  <c i="4" l="1" r="J41"/>
  <c i="9" r="J30"/>
  <c i="1" r="AG64"/>
  <c r="AG55"/>
  <c r="AY54"/>
  <c r="W30"/>
  <c r="AZ54"/>
  <c r="W29"/>
  <c r="W31"/>
  <c r="AV55"/>
  <c r="AT55"/>
  <c i="9" l="1" r="J39"/>
  <c i="1" r="AN55"/>
  <c r="AN64"/>
  <c r="AG54"/>
  <c r="AK26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<sst xmlns="http://schemas.openxmlformats.org/spreadsheetml/2006/main">
  <si>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</si>
  <si>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</si>
  <si>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</si>
  <si>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</si>
  <si>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</si>
  <si>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{9b23c61a-beb2-4ce6-9cf9-407861b95ae5}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</si>
  <si>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</si>
  <si>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</si>
  <si>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</si>
  <si>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</si>
  <si>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</si>
  <si>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</si>
  <si>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</si>
  <si>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</si>
  <si>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</si>
  <si>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24232-I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</si>
  <si>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</si>
  <si>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</si>
  <si>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ÚPRAVY MATEŘSKÉ ŠKOLY č.p.100_PŘÍSTAVBA NOVÉ KUCHYNĚ_STAVBA</t>
  </si>
  <si>
    <t>KSO:</t>
  </si>
  <si>
    <t>CC-CZ:</t>
  </si>
  <si>
    <t>Místo:</t>
  </si>
  <si>
    <t>p.č.109st.,141/2,141/21, k.ú. Dolní Nemojov</t>
  </si>
  <si>
    <t>Datum:</t>
  </si>
  <si>
    <t>3. 6. 2025</t>
  </si>
  <si>
    <t>Zadavatel:</t>
  </si>
  <si>
    <t>IČ:</t>
  </si>
  <si>
    <t>00278165</t>
  </si>
  <si>
    <t>Obec Nemojov, Dolní Nemojov 13, 544 61 Nemojov</t>
  </si>
  <si>
    <t>DIČ:</t>
  </si>
  <si>
    <t>Účastník:</t>
  </si>
  <si>
    <t>Vyplň údaj</t>
  </si>
  <si>
    <t>Projektant:</t>
  </si>
  <si>
    <t>27499791</t>
  </si>
  <si>
    <t>FORT21 s.r.o.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</si>
  <si>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</si>
  <si>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</si>
  <si>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</si>
  <si>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</si>
  <si>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 Položky ve sloupci 'Cenová soustava' nazvané jako 'vlastní' jsou svým charakterem specifické, které se v databázi cenové soustavy nenachází, nebo nejsou v projektové dokumentaci dostatečně popsány, jsou založeny individuálně pro tuto stavbu a ceny jsou odhadní. Dodavatel je povinen ocenit jednotlivé položky tak, aby k jejich splnění nepotřeboval další dodatky. Veškeré skladby jsou myšleny včetně pomocných prvků a konstrukcí. Prvky neuvedené v soupisu prací jsou nedílnou součástí dodávky jednotlivé položky. Rozpočet je zpracován podle stupně DSP. V případě nejasnosti výkladu položky má přednost popis v PD, protože se může jednat o alternativní použití za neexistující položku v databázi.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</si>
  <si>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</si>
  <si>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</si>
  <si>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</si>
  <si>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</si>
  <si>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</si>
  <si>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</si>
  <si>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</si>
  <si>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</si>
  <si>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</si>
  <si>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</si>
  <si>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</si>
  <si>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</si>
  <si>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</si>
  <si>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</si>
  <si>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</si>
  <si>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</si>
  <si>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</si>
  <si>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</si>
  <si>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</si>
  <si>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</si>
  <si>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</si>
  <si>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</si>
  <si>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</si>
  <si>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</si>
  <si>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</si>
  <si>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</si>
  <si>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</si>
  <si>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</si>
  <si>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</si>
  <si>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</si>
  <si>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</si>
  <si>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</si>
  <si>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</si>
  <si>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</si>
  <si>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</si>
  <si>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</si>
  <si>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</si>
  <si>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</si>
  <si>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01</t>
  </si>
  <si>
    <t>Architektonicko-stavební řešení</t>
  </si>
  <si>
    <t>STA</t>
  </si>
  <si>
    <t>1</t>
  </si>
  <si>
    <t>{2459d837-ad63-43c4-b8a9-e33439e71c86}</t>
  </si>
  <si>
    <t>2</t>
  </si>
  <si>
    <t>/</t>
  </si>
  <si>
    <t>Přístavba nové kuchyně s jídelnou</t>
  </si>
  <si>
    <t>Soupis</t>
  </si>
  <si>
    <t>{7fe962e7-d2e6-4eb2-850c-cf484b7116ea}</t>
  </si>
  <si>
    <t>02</t>
  </si>
  <si>
    <t>Stavební úpravy ve stávajícím objektu</t>
  </si>
  <si>
    <t>{c5b3c648-af46-4749-bd70-03c731160159}</t>
  </si>
  <si>
    <t>03</t>
  </si>
  <si>
    <t>Demolice stávající kuchyně s jídelnou</t>
  </si>
  <si>
    <t>{03ae057d-971a-41e6-ae2b-2c73a4bcdc5c}</t>
  </si>
  <si>
    <t>Technické zařízení budov</t>
  </si>
  <si>
    <t>{9a95be1b-636d-487c-ac4e-689e26b0dff3}</t>
  </si>
  <si>
    <t>Elektroinstalace</t>
  </si>
  <si>
    <t>{a1866ec0-4760-4bb9-b878-31860da743ee}</t>
  </si>
  <si>
    <t>Vytápění</t>
  </si>
  <si>
    <t>{9d07d706-ff67-40f4-9fdd-80362c70bf85}</t>
  </si>
  <si>
    <t>Vzduchotechnika</t>
  </si>
  <si>
    <t>{dd5169a9-d319-4adc-8332-cf381ce14d62}</t>
  </si>
  <si>
    <t>04</t>
  </si>
  <si>
    <t>Zdravoinstalace</t>
  </si>
  <si>
    <t>{cfa2b4ed-67be-45c7-89c8-28094aee2725}</t>
  </si>
  <si>
    <t>VRN</t>
  </si>
  <si>
    <t>Vedlejší rozpočtové náklady</t>
  </si>
  <si>
    <t>{074c83ef-6e52-4b65-8d2c-2b3a76319299}</t>
  </si>
  <si>
    <t>f001</t>
  </si>
  <si>
    <t>Plocha místností</t>
  </si>
  <si>
    <t>m2</t>
  </si>
  <si>
    <t>150,48</t>
  </si>
  <si>
    <t>3</t>
  </si>
  <si>
    <t>f002</t>
  </si>
  <si>
    <t>Plocha keramických obkladů</t>
  </si>
  <si>
    <t>178,271</t>
  </si>
  <si>
    <t>KRYCÍ LIST SOUPISU PRACÍ</t>
  </si>
  <si>
    <t>f003</t>
  </si>
  <si>
    <t>Zakládací zdivo Porotherm 30 TS Profi</t>
  </si>
  <si>
    <t>m</t>
  </si>
  <si>
    <t>37,31</t>
  </si>
  <si>
    <t>f004</t>
  </si>
  <si>
    <t>Plocha SDK podhledů; normální prostředí</t>
  </si>
  <si>
    <t>28,36</t>
  </si>
  <si>
    <t>f005</t>
  </si>
  <si>
    <t>Plocha SDK podhledů; vlhké prostředí</t>
  </si>
  <si>
    <t>46,68</t>
  </si>
  <si>
    <t>f006</t>
  </si>
  <si>
    <t>Plocha skladby STR1</t>
  </si>
  <si>
    <t>132,11</t>
  </si>
  <si>
    <t>Objekt:</t>
  </si>
  <si>
    <t>f007</t>
  </si>
  <si>
    <t>Délka atiky</t>
  </si>
  <si>
    <t>37,46</t>
  </si>
  <si>
    <t>01 - Architektonicko-stavební řešení</t>
  </si>
  <si>
    <t>f008</t>
  </si>
  <si>
    <t>Plocha skladby STR2</t>
  </si>
  <si>
    <t>20</t>
  </si>
  <si>
    <t>Soupis:</t>
  </si>
  <si>
    <t>f009</t>
  </si>
  <si>
    <t>Plocha skladby STR3</t>
  </si>
  <si>
    <t>22,53</t>
  </si>
  <si>
    <t>01 - Přístavba nové kuchyně s jídelnou</t>
  </si>
  <si>
    <t>f010</t>
  </si>
  <si>
    <t>Plocha skladby PDL1</t>
  </si>
  <si>
    <t>101,5</t>
  </si>
  <si>
    <t>f011</t>
  </si>
  <si>
    <t>Plocha skladby PDL2</t>
  </si>
  <si>
    <t>39,43</t>
  </si>
  <si>
    <t>f012</t>
  </si>
  <si>
    <t>Plocha nášlapné podlahové krytiny; keramická dlažba</t>
  </si>
  <si>
    <t>130,97</t>
  </si>
  <si>
    <t>f013</t>
  </si>
  <si>
    <t>Plocha nášlapné podlahové krytiny; PVC</t>
  </si>
  <si>
    <t>19,51</t>
  </si>
  <si>
    <t>f014</t>
  </si>
  <si>
    <t>Plocha skladby PDL3</t>
  </si>
  <si>
    <t>202</t>
  </si>
  <si>
    <t>f015</t>
  </si>
  <si>
    <t>Plocha skladby; Obvodové zdivo - cihelný systém Porotherm 38 T Profi</t>
  </si>
  <si>
    <t>60,125</t>
  </si>
  <si>
    <t>f016</t>
  </si>
  <si>
    <t>Plocha skladby; Obvodové zdivo - cihelný systém Porotherm 30 T Profi</t>
  </si>
  <si>
    <t>35,71</t>
  </si>
  <si>
    <t>f017</t>
  </si>
  <si>
    <t xml:space="preserve">Plocha skladby; Nosné vnitřní  - cihelný systém Porotherm 250mm</t>
  </si>
  <si>
    <t>13,4</t>
  </si>
  <si>
    <t>f018</t>
  </si>
  <si>
    <t>Plocha skladby; Vnitřní příčkové zdivo - cihelný systém Porotherm 80mm</t>
  </si>
  <si>
    <t>2,438</t>
  </si>
  <si>
    <t>f019</t>
  </si>
  <si>
    <t>Plocha skladby; Vnitřní příčkové zdivo - cihelný systém Porotherm 115mm</t>
  </si>
  <si>
    <t>35,675</t>
  </si>
  <si>
    <t>f020</t>
  </si>
  <si>
    <t>Plocha skladby; Vnitřní příčkové zdivo - cihelný systém Porotherm 140mm</t>
  </si>
  <si>
    <t>72,469</t>
  </si>
  <si>
    <t>f021</t>
  </si>
  <si>
    <t>Délka keramických soklů</t>
  </si>
  <si>
    <t>38,42</t>
  </si>
  <si>
    <t>f022</t>
  </si>
  <si>
    <t>Délka PVC soklů</t>
  </si>
  <si>
    <t>f023</t>
  </si>
  <si>
    <t>Plocha ostění a nadpraží</t>
  </si>
  <si>
    <t>38,141</t>
  </si>
  <si>
    <t>f024</t>
  </si>
  <si>
    <t>Plocha oprav vnitřních omítek; výklenky, zazdívky</t>
  </si>
  <si>
    <t>3,074</t>
  </si>
  <si>
    <t>f025</t>
  </si>
  <si>
    <t>Plocha opravované stěny 1.PP</t>
  </si>
  <si>
    <t>37,444</t>
  </si>
  <si>
    <t>f026</t>
  </si>
  <si>
    <t>Plocha opravované vnější stěny stávajícího objektu ve styku s přístavbou</t>
  </si>
  <si>
    <t>44,66</t>
  </si>
  <si>
    <t>f027</t>
  </si>
  <si>
    <t>Plocha skladby BP</t>
  </si>
  <si>
    <t>5,5</t>
  </si>
  <si>
    <t>f028</t>
  </si>
  <si>
    <t>Plocha skladby PF</t>
  </si>
  <si>
    <t>27,17</t>
  </si>
  <si>
    <t>f029</t>
  </si>
  <si>
    <t>Plocha soklové podzemní a nadzemní části</t>
  </si>
  <si>
    <t>53,119</t>
  </si>
  <si>
    <t>f030</t>
  </si>
  <si>
    <t>Plocha fasádního lešení</t>
  </si>
  <si>
    <t>270</t>
  </si>
  <si>
    <t>f031</t>
  </si>
  <si>
    <t>Plocha podhledu akustického</t>
  </si>
  <si>
    <t>55,93</t>
  </si>
  <si>
    <t>f032</t>
  </si>
  <si>
    <t>Délka soklové části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</si>
  <si>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</si>
  <si>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</si>
  <si>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</si>
  <si>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</si>
  <si>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</si>
  <si>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</si>
  <si>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</si>
  <si>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</si>
  <si>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</si>
  <si>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</si>
  <si>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</si>
  <si>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</si>
  <si>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</si>
  <si>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</si>
  <si>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</si>
  <si>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</si>
  <si>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</si>
  <si>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</si>
  <si>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</si>
  <si>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</si>
  <si>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</si>
  <si>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</si>
  <si>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</si>
  <si>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</si>
  <si>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</si>
  <si>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</si>
  <si>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</si>
  <si>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</si>
  <si>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</si>
  <si>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</si>
  <si>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</si>
  <si>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</si>
  <si>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</si>
  <si>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</si>
  <si>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</si>
  <si>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</si>
  <si>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</si>
  <si>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</si>
  <si>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</si>
  <si>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</si>
  <si>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</si>
  <si>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</si>
  <si>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</si>
  <si>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</si>
  <si>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</si>
  <si>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</si>
  <si>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</si>
  <si>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</si>
  <si>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</si>
  <si>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113106171</t>
  </si>
  <si>
    <t>Rozebrání dlažeb vozovek a ploch s přemístěním hmot na skládku na vzdálenost do 3 m nebo s naložením na dopravní prostředek, s jakoukoliv výplní spár ručně ze zámkové dlažby s ložem z kameniva</t>
  </si>
  <si>
    <t>4</t>
  </si>
  <si>
    <t>-46021524</t>
  </si>
  <si>
    <t>Online PSC</t>
  </si>
  <si>
    <t>https://podminky.urs.cz/item/CS_URS_2025_01/113106171</t>
  </si>
  <si>
    <t>VV</t>
  </si>
  <si>
    <t>Součet</t>
  </si>
  <si>
    <t>113202111</t>
  </si>
  <si>
    <t>Vytrhání obrub s vybouráním lože, s přemístěním hmot na skládku na vzdálenost do 3 m nebo s naložením na dopravní prostředek z krajníků nebo obrubníků stojatých</t>
  </si>
  <si>
    <t>-116625213</t>
  </si>
  <si>
    <t>https://podminky.urs.cz/item/CS_URS_2025_01/113202111</t>
  </si>
  <si>
    <t>2,5+20,677+2,0+2,0+3,6+4,5+2,3+11</t>
  </si>
  <si>
    <t>131251204</t>
  </si>
  <si>
    <t>Hloubení zapažených jam a zářezů strojně s urovnáním dna do předepsaného profilu a spádu v hornině třídy těžitelnosti I skupiny 3 přes 100 do 500 m3</t>
  </si>
  <si>
    <t>m3</t>
  </si>
  <si>
    <t>1138720633</t>
  </si>
  <si>
    <t>https://podminky.urs.cz/item/CS_URS_2025_01/131251204</t>
  </si>
  <si>
    <t>Zhotovení stavební jámy; pokládka drenážního potrubí, oprava izolace stávající stěny, zhotovení základů, zpětný zásyp</t>
  </si>
  <si>
    <t>412,0"mocnost vytěžené zeminy stavební jámy je odhadovaná; bude upřesněna dle skutečnosti</t>
  </si>
  <si>
    <t>151101201</t>
  </si>
  <si>
    <t>Zřízení pažení stěn výkopu bez rozepření nebo vzepření příložné, hloubky do 4 m</t>
  </si>
  <si>
    <t>71394678</t>
  </si>
  <si>
    <t>https://podminky.urs.cz/item/CS_URS_2025_01/151101201</t>
  </si>
  <si>
    <t>110,0"plocha pažení bude upřesněna dle skutečnosti hloubky stavební jámy</t>
  </si>
  <si>
    <t>5</t>
  </si>
  <si>
    <t>151101211</t>
  </si>
  <si>
    <t>Odstranění pažení stěn výkopu bez rozepření nebo vzepření s uložením pažin na vzdálenost do 3 m od okraje výkopu příložné, hloubky do 4 m</t>
  </si>
  <si>
    <t>1888359602</t>
  </si>
  <si>
    <t>https://podminky.urs.cz/item/CS_URS_2025_01/151101211</t>
  </si>
  <si>
    <t>6</t>
  </si>
  <si>
    <t>151101301</t>
  </si>
  <si>
    <t>Zřízení rozepření zapažených stěn výkopů s potřebným přepažováním při pažení příložném, hloubky do 4 m</t>
  </si>
  <si>
    <t>1600928549</t>
  </si>
  <si>
    <t>https://podminky.urs.cz/item/CS_URS_2025_01/151101301</t>
  </si>
  <si>
    <t>7</t>
  </si>
  <si>
    <t>151101311</t>
  </si>
  <si>
    <t>Odstranění rozepření stěn výkopů s uložením materiálu na vzdálenost do 3 m od okraje výkopu pažení příložného, hloubky do 4 m</t>
  </si>
  <si>
    <t>-1859415048</t>
  </si>
  <si>
    <t>https://podminky.urs.cz/item/CS_URS_2025_01/151101311</t>
  </si>
  <si>
    <t>8</t>
  </si>
  <si>
    <t>151101401</t>
  </si>
  <si>
    <t>Zřízení vzepření zapažených stěn výkopů s potřebným přepažováním při pažení příložném, hloubky do 4 m</t>
  </si>
  <si>
    <t>1543814946</t>
  </si>
  <si>
    <t>https://podminky.urs.cz/item/CS_URS_2025_01/151101401</t>
  </si>
  <si>
    <t>9</t>
  </si>
  <si>
    <t>151101411</t>
  </si>
  <si>
    <t>Odstranění vzepření stěn výkopů s uložením materiálu na vzdálenost do 3 m od kraje výkopu při pažení příložném, hloubky do 4 m</t>
  </si>
  <si>
    <t>1824551845</t>
  </si>
  <si>
    <t>https://podminky.urs.cz/item/CS_URS_2025_01/151101411</t>
  </si>
  <si>
    <t>10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</si>
  <si>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</si>
  <si>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</si>
  <si>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322723468</t>
  </si>
  <si>
    <t>https://podminky.urs.cz/item/CS_URS_2025_01/162251102</t>
  </si>
  <si>
    <t>11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</si>
  <si>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</si>
  <si>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</si>
  <si>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1000537215</t>
  </si>
  <si>
    <t>https://podminky.urs.cz/item/CS_URS_2025_01/162751117</t>
  </si>
  <si>
    <t>412-374,697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</si>
  <si>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</si>
  <si>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</si>
  <si>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1895372755</t>
  </si>
  <si>
    <t>https://podminky.urs.cz/item/CS_URS_2025_01/162751119</t>
  </si>
  <si>
    <t>37,303*19"předpoklad do 20km</t>
  </si>
  <si>
    <t>13</t>
  </si>
  <si>
    <t>167151111</t>
  </si>
  <si>
    <t>Nakládání, skládání a překládání neulehlého výkopku nebo sypaniny strojně nakládání, množství přes 100 m3, z hornin třídy těžitelnosti I, skupiny 1 až 3</t>
  </si>
  <si>
    <t>530513536</t>
  </si>
  <si>
    <t>https://podminky.urs.cz/item/CS_URS_2025_01/167151111</t>
  </si>
  <si>
    <t>14</t>
  </si>
  <si>
    <t>167151121</t>
  </si>
  <si>
    <t>Nakládání, skládání a překládání neulehlého výkopku nebo sypaniny strojně skládání nebo překládání, z hornin třídy těžitelnosti I, skupiny 1 až 3</t>
  </si>
  <si>
    <t>1960322582</t>
  </si>
  <si>
    <t>https://podminky.urs.cz/item/CS_URS_2025_01/167151121</t>
  </si>
  <si>
    <t>15</t>
  </si>
  <si>
    <t>171201231</t>
  </si>
  <si>
    <t>Poplatek za uložení stavebního odpadu na recyklační skládce (skládkovné) zeminy a kamení zatříděného do Katalogu odpadů pod kódem 17 05 04</t>
  </si>
  <si>
    <t>t</t>
  </si>
  <si>
    <t>-2047463363</t>
  </si>
  <si>
    <t>https://podminky.urs.cz/item/CS_URS_2025_01/171201231</t>
  </si>
  <si>
    <t>37,303*1,8"likvidace přebytečné zeminy</t>
  </si>
  <si>
    <t>16</t>
  </si>
  <si>
    <t>171251201</t>
  </si>
  <si>
    <t>Uložení sypaniny na skládky nebo meziskládky bez hutnění s upravením uložené sypaniny do předepsaného tvaru</t>
  </si>
  <si>
    <t>1442424160</t>
  </si>
  <si>
    <t>https://podminky.urs.cz/item/CS_URS_2025_01/171251201</t>
  </si>
  <si>
    <t>17</t>
  </si>
  <si>
    <t>174151101</t>
  </si>
  <si>
    <t>Zásyp sypaninou z jakékoliv horniny strojně s uložením výkopku ve vrstvách se zhutněním jam, šachet, rýh nebo kolem objektů v těchto vykopávkách</t>
  </si>
  <si>
    <t>-1965152943</t>
  </si>
  <si>
    <t>https://podminky.urs.cz/item/CS_URS_2025_01/174151101</t>
  </si>
  <si>
    <t>412,0"celkové množství vytěžené zeminy stavební jámy</t>
  </si>
  <si>
    <t>-19,475"odečet základových pasů</t>
  </si>
  <si>
    <t>-1,163"odečet základových patek</t>
  </si>
  <si>
    <t>-0,625*0,2"odečet základových stěn ze ZB</t>
  </si>
  <si>
    <t>-12,963*0,3"odečet základových stěn ze ZB</t>
  </si>
  <si>
    <t>-31,628*0,4"odečet základových stěn ze ZB</t>
  </si>
  <si>
    <t>18</t>
  </si>
  <si>
    <t>174251109</t>
  </si>
  <si>
    <t>Zásyp sypaninou z jakékoliv horniny strojně Příplatek k ceně za prohození sypaniny</t>
  </si>
  <si>
    <t>114431041</t>
  </si>
  <si>
    <t>https://podminky.urs.cz/item/CS_URS_2025_01/174251109</t>
  </si>
  <si>
    <t>Zakládání</t>
  </si>
  <si>
    <t>19</t>
  </si>
  <si>
    <t>212750101</t>
  </si>
  <si>
    <t>Trativody z drenážních a melioračních trubek pro budovy se zřízením štěrkového lože pod trubky a s jejich obsypem v otevřeném výkopu trubka tyčová PVC-U plocha pro vtékání vody min. 80 cm2/m SN 4 celoperforovaná 360° DN 100</t>
  </si>
  <si>
    <t>-313667116</t>
  </si>
  <si>
    <t>https://podminky.urs.cz/item/CS_URS_2025_01/212750101</t>
  </si>
  <si>
    <t>12,86+5,62</t>
  </si>
  <si>
    <t>213141112</t>
  </si>
  <si>
    <t>Zřízení vrstvy z geotextilie filtrační, separační, odvodňovací, ochranné, výztužné nebo protierozní v rovině nebo ve sklonu do 1:5, šířky přes 3 do 6 m</t>
  </si>
  <si>
    <t>-2009380553</t>
  </si>
  <si>
    <t>https://podminky.urs.cz/item/CS_URS_2025_01/213141112</t>
  </si>
  <si>
    <t>M</t>
  </si>
  <si>
    <t>69311226</t>
  </si>
  <si>
    <t>geotextilie netkaná separační, ochranná, filtrační, drenážní PES 150g/m2</t>
  </si>
  <si>
    <t>147842750</t>
  </si>
  <si>
    <t>f010*2</t>
  </si>
  <si>
    <t>4,5"pro drenážní potrubí</t>
  </si>
  <si>
    <t>207,5*1,1845 'Přepočtené koeficientem množství</t>
  </si>
  <si>
    <t>22</t>
  </si>
  <si>
    <t>218111113</t>
  </si>
  <si>
    <t>Odvětrání radonu vodorovné kladené do štěrkového podsypu drenážní z plastových perforovaných trubek, vnitřní průměr přes 80 do 100 mm</t>
  </si>
  <si>
    <t>-1033954580</t>
  </si>
  <si>
    <t>https://podminky.urs.cz/item/CS_URS_2025_01/218111113</t>
  </si>
  <si>
    <t>7,5+7,5+2,9</t>
  </si>
  <si>
    <t>23</t>
  </si>
  <si>
    <t>218111114</t>
  </si>
  <si>
    <t>Odvětrání radonu vodorovné kladené do štěrkového podsypu drenážní z plastových perforovaných trubek, vnitřní průměr přes 100 do 125 mm</t>
  </si>
  <si>
    <t>-1025871113</t>
  </si>
  <si>
    <t>https://podminky.urs.cz/item/CS_URS_2025_01/218111114</t>
  </si>
  <si>
    <t>9,6+9,6+1,0+13,5</t>
  </si>
  <si>
    <t>24</t>
  </si>
  <si>
    <t>218121112</t>
  </si>
  <si>
    <t>Odvětrání radonu svislé z plastových trubek, vnitřní průměr přes 110 do 140 mm</t>
  </si>
  <si>
    <t>-974830682</t>
  </si>
  <si>
    <t>https://podminky.urs.cz/item/CS_URS_2025_01/218121112</t>
  </si>
  <si>
    <t>4,8</t>
  </si>
  <si>
    <t>25</t>
  </si>
  <si>
    <t>271542211</t>
  </si>
  <si>
    <t>Podsyp pod základové konstrukce se zhutněním a urovnáním povrchu ze štěrkodrtě netříděné</t>
  </si>
  <si>
    <t>-645455215</t>
  </si>
  <si>
    <t>https://podminky.urs.cz/item/CS_URS_2025_01/271542211</t>
  </si>
  <si>
    <t>f010*0,10</t>
  </si>
  <si>
    <t>26</t>
  </si>
  <si>
    <t>273321311</t>
  </si>
  <si>
    <t>Základy z betonu železového (bez výztuže) desky z betonu bez zvláštních nároků na prostředí tř. C 16/20</t>
  </si>
  <si>
    <t>1950146156</t>
  </si>
  <si>
    <t>https://podminky.urs.cz/item/CS_URS_2025_01/273321311</t>
  </si>
  <si>
    <t>f010*0,15</t>
  </si>
  <si>
    <t>27</t>
  </si>
  <si>
    <t>273351121</t>
  </si>
  <si>
    <t>Bednění základů desek zřízení</t>
  </si>
  <si>
    <t>1689256951</t>
  </si>
  <si>
    <t>https://podminky.urs.cz/item/CS_URS_2025_01/273351121</t>
  </si>
  <si>
    <t>48,0*0,15</t>
  </si>
  <si>
    <t>28</t>
  </si>
  <si>
    <t>273351122</t>
  </si>
  <si>
    <t>Bednění základů desek odstranění</t>
  </si>
  <si>
    <t>1639626448</t>
  </si>
  <si>
    <t>https://podminky.urs.cz/item/CS_URS_2025_01/273351122</t>
  </si>
  <si>
    <t>29</t>
  </si>
  <si>
    <t>273362021</t>
  </si>
  <si>
    <t>Výztuž základů desek ze svařovaných sítí z drátů typu KARI</t>
  </si>
  <si>
    <t>-2102503954</t>
  </si>
  <si>
    <t>https://podminky.urs.cz/item/CS_URS_2025_01/273362021</t>
  </si>
  <si>
    <t>15,225*0,120</t>
  </si>
  <si>
    <t>30</t>
  </si>
  <si>
    <t>274313611</t>
  </si>
  <si>
    <t>Základy z betonu prostého pasy betonu kamenem neprokládaného tř. C 16/20</t>
  </si>
  <si>
    <t>1554602946</t>
  </si>
  <si>
    <t>https://podminky.urs.cz/item/CS_URS_2025_01/274313611</t>
  </si>
  <si>
    <t>Základové pasy; d*š*v</t>
  </si>
  <si>
    <t>((7,99+2,505+1,0)*0,6)*0,75</t>
  </si>
  <si>
    <t>((1,9)*0,5)*0,75</t>
  </si>
  <si>
    <t>((3,345+2,29+7,2+13,26)*0,6)*0,5</t>
  </si>
  <si>
    <t>((7,2+7,3+2,87)*0,5)*0,5</t>
  </si>
  <si>
    <t>((2,87)*0,55)*0,5</t>
  </si>
  <si>
    <t>((1,255)*1,0)*0,5</t>
  </si>
  <si>
    <t>31</t>
  </si>
  <si>
    <t>274351121</t>
  </si>
  <si>
    <t>Bednění základů pasů rovné zřízení</t>
  </si>
  <si>
    <t>1167196458</t>
  </si>
  <si>
    <t>https://podminky.urs.cz/item/CS_URS_2025_01/274351121</t>
  </si>
  <si>
    <t>((7,99+2,505+1,0)*0,75)*2</t>
  </si>
  <si>
    <t>((1,9)*0,75)*2</t>
  </si>
  <si>
    <t>((3,345+2,29+7,2+13,26)*0,5)*2</t>
  </si>
  <si>
    <t>((7,2+7,3+2,87)*0,5)*2</t>
  </si>
  <si>
    <t>((2,87)*0,5)*2</t>
  </si>
  <si>
    <t>((1,255)*0,5)*2</t>
  </si>
  <si>
    <t>32</t>
  </si>
  <si>
    <t>274351122</t>
  </si>
  <si>
    <t>Bednění základů pasů rovné odstranění</t>
  </si>
  <si>
    <t>213311934</t>
  </si>
  <si>
    <t>https://podminky.urs.cz/item/CS_URS_2025_01/274351122</t>
  </si>
  <si>
    <t>33</t>
  </si>
  <si>
    <t>275313611</t>
  </si>
  <si>
    <t>Základy z betonu prostého patky a bloky z betonu kamenem neprokládaného tř. C 16/20</t>
  </si>
  <si>
    <t>-2108705428</t>
  </si>
  <si>
    <t>https://podminky.urs.cz/item/CS_URS_2025_01/275313611</t>
  </si>
  <si>
    <t>Základové patky schodiště, sloupy přístřešku</t>
  </si>
  <si>
    <t>(0,3*0,3*1,25)*2</t>
  </si>
  <si>
    <t>(0,3*0,5*1,25)*5</t>
  </si>
  <si>
    <t>34</t>
  </si>
  <si>
    <t>275351121</t>
  </si>
  <si>
    <t>Bednění základů patek zřízení</t>
  </si>
  <si>
    <t>1306498759</t>
  </si>
  <si>
    <t>https://podminky.urs.cz/item/CS_URS_2025_01/275351121</t>
  </si>
  <si>
    <t>Základové patky sloupů přístřešku, schodiště</t>
  </si>
  <si>
    <t>(0,3*4)*1,25</t>
  </si>
  <si>
    <t>(0,3*2+0,5*2)*1,25</t>
  </si>
  <si>
    <t>35</t>
  </si>
  <si>
    <t>275351122</t>
  </si>
  <si>
    <t>Bednění základů patek odstranění</t>
  </si>
  <si>
    <t>359276742</t>
  </si>
  <si>
    <t>https://podminky.urs.cz/item/CS_URS_2025_01/275351122</t>
  </si>
  <si>
    <t>36</t>
  </si>
  <si>
    <t>279113132</t>
  </si>
  <si>
    <t>Základové zdi z tvárnic ztraceného bednění včetně výplně z betonu bez zvláštních nároků na vliv prostředí třídy C 16/20, tloušťky zdiva přes 150 do 200 mm</t>
  </si>
  <si>
    <t>-1367303366</t>
  </si>
  <si>
    <t>https://podminky.urs.cz/item/CS_URS_2025_01/279113132</t>
  </si>
  <si>
    <t>Základová patka</t>
  </si>
  <si>
    <t>(0,5*5)*0,25</t>
  </si>
  <si>
    <t>37</t>
  </si>
  <si>
    <t>279113134</t>
  </si>
  <si>
    <t>Základové zdi z tvárnic ztraceného bednění včetně výplně z betonu bez zvláštních nároků na vliv prostředí třídy C 16/20, tloušťky zdiva přes 250 do 300 mm</t>
  </si>
  <si>
    <t>-680548833</t>
  </si>
  <si>
    <t>https://podminky.urs.cz/item/CS_URS_2025_01/279113134</t>
  </si>
  <si>
    <t>Základové pasy</t>
  </si>
  <si>
    <t>6,3*1,25</t>
  </si>
  <si>
    <t>1,45*0,75</t>
  </si>
  <si>
    <t>(2,5+7,5+3,0+3,0)*0,25</t>
  </si>
  <si>
    <t>38</t>
  </si>
  <si>
    <t>279113135</t>
  </si>
  <si>
    <t>Základové zdi z tvárnic ztraceného bednění včetně výplně z betonu bez zvláštních nároků na vliv prostředí třídy C 16/20, tloušťky zdiva přes 300 do 400 mm</t>
  </si>
  <si>
    <t>1577051935</t>
  </si>
  <si>
    <t>https://podminky.urs.cz/item/CS_URS_2025_01/279113135</t>
  </si>
  <si>
    <t>(7,5+7,5+6,3)*1,25</t>
  </si>
  <si>
    <t>(2,5+13,16)*0,25</t>
  </si>
  <si>
    <t>39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</si>
  <si>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</si>
  <si>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</si>
  <si>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697398922</t>
  </si>
  <si>
    <t>https://podminky.urs.cz/item/CS_URS_2025_01/279361821</t>
  </si>
  <si>
    <t>0,625*0,2</t>
  </si>
  <si>
    <t>12,963*0,3</t>
  </si>
  <si>
    <t>31,628*0,4</t>
  </si>
  <si>
    <t>16,665*0,120</t>
  </si>
  <si>
    <t>Svislé a kompletní konstrukce</t>
  </si>
  <si>
    <t>40</t>
  </si>
  <si>
    <t>310238211</t>
  </si>
  <si>
    <t>Zazdívka otvorů ve zdivu nadzákladovém cihlami pálenými plochy přes 0,25 m2 do 1 m2 na maltu vápenocementovou</t>
  </si>
  <si>
    <t>1000924220</t>
  </si>
  <si>
    <t>https://podminky.urs.cz/item/CS_URS_2025_01/310238211</t>
  </si>
  <si>
    <t>0,9*0,6*0,47"zadívka otvoru okna 1.PP</t>
  </si>
  <si>
    <t>41</t>
  </si>
  <si>
    <t>311235145</t>
  </si>
  <si>
    <t>Zdivo jednovrstvé z cihel děrovaných broušených na celoplošnou tenkovrstvou maltu, pevnost cihel přes P10 do P15, tl. zdiva 250 mm</t>
  </si>
  <si>
    <t>-146271913</t>
  </si>
  <si>
    <t>https://podminky.urs.cz/item/CS_URS_2025_01/311235145</t>
  </si>
  <si>
    <t>42</t>
  </si>
  <si>
    <t>311238650</t>
  </si>
  <si>
    <t>Zdivo jednovrstvé tepelně izolační z cihel děrovaných broušených s integrovanou izolací z hydrofobizované minerální vlny na tenkovrstvou maltu, součinitel prostupu tepla U přes 0,18 do 0,22 W/m2K, pevnost cihel P8, tl. zdiva 300 mm</t>
  </si>
  <si>
    <t>-401212901</t>
  </si>
  <si>
    <t>https://podminky.urs.cz/item/CS_URS_2025_01/311238650</t>
  </si>
  <si>
    <t>43</t>
  </si>
  <si>
    <t>311238652</t>
  </si>
  <si>
    <t>Zdivo jednovrstvé tepelně izolační z cihel děrovaných broušených s integrovanou izolací z hydrofobizované minerální vlny na tenkovrstvou maltu, součinitel prostupu tepla U přes 0,14 do 0,18 W/m2K, pevnost cihel P8, tl. zdiva 380 mm</t>
  </si>
  <si>
    <t>1892281271</t>
  </si>
  <si>
    <t>https://podminky.urs.cz/item/CS_URS_2025_01/311238652</t>
  </si>
  <si>
    <t>44</t>
  </si>
  <si>
    <t>311238967</t>
  </si>
  <si>
    <t>Zakládací vrstva z hydrofobizovaných broušených cihel výšky 250 mm s integrovanou izolací, tloušťky 300 mm</t>
  </si>
  <si>
    <t>1198202997</t>
  </si>
  <si>
    <t>https://podminky.urs.cz/item/CS_URS_2025_01/311238967</t>
  </si>
  <si>
    <t>45</t>
  </si>
  <si>
    <t>317168012</t>
  </si>
  <si>
    <t>Překlady keramické ploché osazené do maltového lože, výšky překladu 71 mm šířky 115 mm, délky 1250 mm</t>
  </si>
  <si>
    <t>kus</t>
  </si>
  <si>
    <t>914626545</t>
  </si>
  <si>
    <t>https://podminky.urs.cz/item/CS_URS_2025_01/317168012</t>
  </si>
  <si>
    <t>1*1</t>
  </si>
  <si>
    <t>2*1</t>
  </si>
  <si>
    <t>46</t>
  </si>
  <si>
    <t>317168022</t>
  </si>
  <si>
    <t>Překlady keramické ploché osazené do maltového lože, výšky překladu 71 mm šířky 145 mm, délky 1250 mm</t>
  </si>
  <si>
    <t>-859462564</t>
  </si>
  <si>
    <t>https://podminky.urs.cz/item/CS_URS_2025_01/317168022</t>
  </si>
  <si>
    <t>47</t>
  </si>
  <si>
    <t>317168052</t>
  </si>
  <si>
    <t>Překlady keramické vysoké osazené do maltového lože, šířky překladu 70 mm výšky 238 mm, délky 1250 mm</t>
  </si>
  <si>
    <t>-834929946</t>
  </si>
  <si>
    <t>https://podminky.urs.cz/item/CS_URS_2025_01/317168052</t>
  </si>
  <si>
    <t>1*3</t>
  </si>
  <si>
    <t>2*3</t>
  </si>
  <si>
    <t>48</t>
  </si>
  <si>
    <t>317168053</t>
  </si>
  <si>
    <t>Překlady keramické vysoké osazené do maltového lože, šířky překladu 70 mm výšky 238 mm, délky 1500 mm</t>
  </si>
  <si>
    <t>1070438835</t>
  </si>
  <si>
    <t>https://podminky.urs.cz/item/CS_URS_2025_01/317168053</t>
  </si>
  <si>
    <t>49</t>
  </si>
  <si>
    <t>317168054</t>
  </si>
  <si>
    <t>Překlady keramické vysoké osazené do maltového lože, šířky překladu 70 mm výšky 238 mm, délky 1750 mm</t>
  </si>
  <si>
    <t>408474896</t>
  </si>
  <si>
    <t>https://podminky.urs.cz/item/CS_URS_2025_01/317168054</t>
  </si>
  <si>
    <t>50</t>
  </si>
  <si>
    <t>317168055</t>
  </si>
  <si>
    <t>Překlady keramické vysoké osazené do maltového lože, šířky překladu 70 mm výšky 238 mm, délky 2000 mm</t>
  </si>
  <si>
    <t>1324228335</t>
  </si>
  <si>
    <t>https://podminky.urs.cz/item/CS_URS_2025_01/317168055</t>
  </si>
  <si>
    <t>3*5</t>
  </si>
  <si>
    <t>51</t>
  </si>
  <si>
    <t>317168056</t>
  </si>
  <si>
    <t>Překlady keramické vysoké osazené do maltového lože, šířky překladu 70 mm výšky 238 mm, délky 2250 mm</t>
  </si>
  <si>
    <t>-605862342</t>
  </si>
  <si>
    <t>https://podminky.urs.cz/item/CS_URS_2025_01/317168056</t>
  </si>
  <si>
    <t>1*5</t>
  </si>
  <si>
    <t>52</t>
  </si>
  <si>
    <t>317168057</t>
  </si>
  <si>
    <t>Překlady keramické vysoké osazené do maltového lože, šířky překladu 70 mm výšky 238 mm, délky 2500 mm</t>
  </si>
  <si>
    <t>765539096</t>
  </si>
  <si>
    <t>https://podminky.urs.cz/item/CS_URS_2025_01/317168057</t>
  </si>
  <si>
    <t>53</t>
  </si>
  <si>
    <t>317168060</t>
  </si>
  <si>
    <t>Překlady keramické vysoké osazené do maltového lože, šířky překladu 70 mm výšky 238 mm, délky 3250 mm</t>
  </si>
  <si>
    <t>1729185401</t>
  </si>
  <si>
    <t>https://podminky.urs.cz/item/CS_URS_2025_01/317168060</t>
  </si>
  <si>
    <t>54</t>
  </si>
  <si>
    <t>317168061</t>
  </si>
  <si>
    <t>Překlady keramické vysoké osazené do maltového lože, šířky překladu 70 mm výšky 238 mm, délky 3500 mm</t>
  </si>
  <si>
    <t>-890860236</t>
  </si>
  <si>
    <t>https://podminky.urs.cz/item/CS_URS_2025_01/317168061</t>
  </si>
  <si>
    <t>55</t>
  </si>
  <si>
    <t>317941121</t>
  </si>
  <si>
    <t>Osazování ocelových válcovaných nosníků na zdivu I nebo IE nebo U nebo UE nebo L do č. 12 nebo výšky do 120 mm</t>
  </si>
  <si>
    <t>-1358589463</t>
  </si>
  <si>
    <t>https://podminky.urs.cz/item/CS_URS_2025_01/317941121</t>
  </si>
  <si>
    <t>56</t>
  </si>
  <si>
    <t>13010742</t>
  </si>
  <si>
    <t>ocel profilová jakost S235JR (11 375) průřez IPE 100</t>
  </si>
  <si>
    <t>601798808</t>
  </si>
  <si>
    <t>(2*1,5)*1"výklenek pro rozdělovač podlahového vytápění</t>
  </si>
  <si>
    <t>3,0*8,1</t>
  </si>
  <si>
    <t>24,3/1000</t>
  </si>
  <si>
    <t>57</t>
  </si>
  <si>
    <t>317998121.r01</t>
  </si>
  <si>
    <t>Izolace tepelná mezi překlady z polyisokyanurátu jakékoliv výšky, tl přes 30 do 50 mm</t>
  </si>
  <si>
    <t>-498081508</t>
  </si>
  <si>
    <t>(2,0*5)*0,25</t>
  </si>
  <si>
    <t>3,25*0,25</t>
  </si>
  <si>
    <t>1,5*0,25</t>
  </si>
  <si>
    <t>1,25*0,25</t>
  </si>
  <si>
    <t>58</t>
  </si>
  <si>
    <t>317998145</t>
  </si>
  <si>
    <t>Izolace tepelná mezi překlady z extrudovaného polystyrenu jakékoliv výšky, tloušťky 100 mm</t>
  </si>
  <si>
    <t>2074292175</t>
  </si>
  <si>
    <t>https://podminky.urs.cz/item/CS_URS_2025_01/317998145</t>
  </si>
  <si>
    <t>2,5*0,25</t>
  </si>
  <si>
    <t>59</t>
  </si>
  <si>
    <t>330321410</t>
  </si>
  <si>
    <t>Sloupy, pilíře, táhla, rámové stojky, vzpěry z betonu železového (bez výztuže) bez zvláštních nároků na vliv prostředí tř. C 25/30</t>
  </si>
  <si>
    <t>2025870233</t>
  </si>
  <si>
    <t>https://podminky.urs.cz/item/CS_URS_2025_01/330321410</t>
  </si>
  <si>
    <t>0,35*0,25*3,5</t>
  </si>
  <si>
    <t>60</t>
  </si>
  <si>
    <t>331351121</t>
  </si>
  <si>
    <t>Bednění hranatých sloupů a pilířů včetně vzepření průřezu pravoúhlého čtyřúhelníka výšky do 4 m, průřezu přes 0,08 do 0,16 m2 zřízení</t>
  </si>
  <si>
    <t>-1620049741</t>
  </si>
  <si>
    <t>https://podminky.urs.cz/item/CS_URS_2025_01/331351121</t>
  </si>
  <si>
    <t>(0,35*2+0,25*2)*3,5</t>
  </si>
  <si>
    <t>61</t>
  </si>
  <si>
    <t>331351122</t>
  </si>
  <si>
    <t>Bednění hranatých sloupů a pilířů včetně vzepření průřezu pravoúhlého čtyřúhelníka výšky do 4 m, průřezu přes 0,08 do 0,16 m2 odstranění</t>
  </si>
  <si>
    <t>-1974910554</t>
  </si>
  <si>
    <t>https://podminky.urs.cz/item/CS_URS_2025_01/331351122</t>
  </si>
  <si>
    <t>62</t>
  </si>
  <si>
    <t>331361821</t>
  </si>
  <si>
    <t>Výztuž sloupů, pilířů, rámových stojek, táhel nebo vzpěr hranatých svislých nebo šikmých (odkloněných) z betonářské oceli 10 505 (R) nebo BSt 500</t>
  </si>
  <si>
    <t>1699394518</t>
  </si>
  <si>
    <t>https://podminky.urs.cz/item/CS_URS_2025_01/331361821</t>
  </si>
  <si>
    <t>0,612*0,120</t>
  </si>
  <si>
    <t>63</t>
  </si>
  <si>
    <t>342244201</t>
  </si>
  <si>
    <t>Příčky jednoduché z cihel děrovaných broušených na tenkovrstvou maltu, pevnost cihel do P15, tl. příčky 80 mm</t>
  </si>
  <si>
    <t>-1149434359</t>
  </si>
  <si>
    <t>https://podminky.urs.cz/item/CS_URS_2025_01/342244201</t>
  </si>
  <si>
    <t>64</t>
  </si>
  <si>
    <t>342244211</t>
  </si>
  <si>
    <t>Příčky jednoduché z cihel děrovaných broušených na tenkovrstvou maltu, pevnost cihel do P15, tl. příčky 115 mm</t>
  </si>
  <si>
    <t>600107576</t>
  </si>
  <si>
    <t>https://podminky.urs.cz/item/CS_URS_2025_01/342244211</t>
  </si>
  <si>
    <t>65</t>
  </si>
  <si>
    <t>342244221</t>
  </si>
  <si>
    <t>Příčky jednoduché z cihel děrovaných broušených na tenkovrstvou maltu, pevnost cihel do P15, tl. příčky 140 mm</t>
  </si>
  <si>
    <t>306276642</t>
  </si>
  <si>
    <t>https://podminky.urs.cz/item/CS_URS_2025_01/342244221</t>
  </si>
  <si>
    <t>66</t>
  </si>
  <si>
    <t>345321313</t>
  </si>
  <si>
    <t>Zídky atikové, poprsní, schodišťové a zábradelní z betonu železového bez výztuže tř. C 16/20</t>
  </si>
  <si>
    <t>-597834592</t>
  </si>
  <si>
    <t>https://podminky.urs.cz/item/CS_URS_2025_01/345321313</t>
  </si>
  <si>
    <t>f007*0,1</t>
  </si>
  <si>
    <t>67</t>
  </si>
  <si>
    <t>345351005</t>
  </si>
  <si>
    <t>Bednění atikových, poprsních, schodišťových, zábradelních zídek plnostěnných zřízení</t>
  </si>
  <si>
    <t>-1256156392</t>
  </si>
  <si>
    <t>https://podminky.urs.cz/item/CS_URS_2025_01/345351005</t>
  </si>
  <si>
    <t>(f007*0,1)*2</t>
  </si>
  <si>
    <t>68</t>
  </si>
  <si>
    <t>345351006</t>
  </si>
  <si>
    <t>Bednění atikových, poprsních, schodišťových, zábradelních zídek plnostěnných odstranění</t>
  </si>
  <si>
    <t>543894630</t>
  </si>
  <si>
    <t>https://podminky.urs.cz/item/CS_URS_2025_01/345351006</t>
  </si>
  <si>
    <t>69</t>
  </si>
  <si>
    <t>345362021</t>
  </si>
  <si>
    <t>Výztuž atikových, poprsních, schodišťových, zábradelních zídek a madel ze svařovaných sítí z drátů typu KARI</t>
  </si>
  <si>
    <t>-1581894456</t>
  </si>
  <si>
    <t>https://podminky.urs.cz/item/CS_URS_2025_01/345362021</t>
  </si>
  <si>
    <t>3,746*0,120</t>
  </si>
  <si>
    <t>70</t>
  </si>
  <si>
    <t>389381001</t>
  </si>
  <si>
    <t>Dobetonování prefabrikovaných konstrukcí</t>
  </si>
  <si>
    <t>-1376032413</t>
  </si>
  <si>
    <t>https://podminky.urs.cz/item/CS_URS_2025_01/389381001</t>
  </si>
  <si>
    <t>9,36</t>
  </si>
  <si>
    <t>Vodorovné konstrukce</t>
  </si>
  <si>
    <t>71</t>
  </si>
  <si>
    <t>411135003</t>
  </si>
  <si>
    <t>Montáž stropních panelů z předpjatého betonu bez závěsných háků, hmotnosti přes 3 do 5 t</t>
  </si>
  <si>
    <t>-1603274506</t>
  </si>
  <si>
    <t>https://podminky.urs.cz/item/CS_URS_2025_01/411135003</t>
  </si>
  <si>
    <t>12*2</t>
  </si>
  <si>
    <t>72</t>
  </si>
  <si>
    <t>59346863</t>
  </si>
  <si>
    <t>panel stropní předpjatý š 1190mm v 250mm, počet lan 10 + 2</t>
  </si>
  <si>
    <t>1055510810</t>
  </si>
  <si>
    <t>13,38/1,19</t>
  </si>
  <si>
    <t>12*6,215</t>
  </si>
  <si>
    <t>12*4,745</t>
  </si>
  <si>
    <t>74,58+56,94</t>
  </si>
  <si>
    <t>73</t>
  </si>
  <si>
    <t>411135003.r01</t>
  </si>
  <si>
    <t>PZD desky</t>
  </si>
  <si>
    <t>-1279605378</t>
  </si>
  <si>
    <t>74</t>
  </si>
  <si>
    <t>417321515</t>
  </si>
  <si>
    <t>Ztužující pásy a věnce z betonu železového (bez výztuže) tř. C 25/30</t>
  </si>
  <si>
    <t>1554421305</t>
  </si>
  <si>
    <t>https://podminky.urs.cz/item/CS_URS_2025_01/417321515</t>
  </si>
  <si>
    <t>ŽB věnec 300/175</t>
  </si>
  <si>
    <t>(5,42)*(0,3*0,175)</t>
  </si>
  <si>
    <t>Mezisoučet</t>
  </si>
  <si>
    <t>ŽB věnec 200/325</t>
  </si>
  <si>
    <t>(7,19+5,42)*(0,2*0,325)</t>
  </si>
  <si>
    <t>ŽB věnec rozšíření pod ŽB sloup</t>
  </si>
  <si>
    <t>(1,23)*(0,34*0,325)</t>
  </si>
  <si>
    <t>ŽB věnec 100/200</t>
  </si>
  <si>
    <t>(13,38+10,7+13,38)*(0,1*0,2)</t>
  </si>
  <si>
    <t>ŽB věnec 200/250</t>
  </si>
  <si>
    <t>(13,38+10,7+13,38)*(0,2*0,25)</t>
  </si>
  <si>
    <t>75</t>
  </si>
  <si>
    <t>417351115</t>
  </si>
  <si>
    <t>Bednění bočnic ztužujících pásů a věnců včetně vzpěr zřízení</t>
  </si>
  <si>
    <t>-1806087674</t>
  </si>
  <si>
    <t>https://podminky.urs.cz/item/CS_URS_2025_01/417351115</t>
  </si>
  <si>
    <t>((5,42)*0,3)*2</t>
  </si>
  <si>
    <t>((7,19+5,42)*0,2)*2</t>
  </si>
  <si>
    <t>((1,23)*0,34)*2</t>
  </si>
  <si>
    <t>((13,38+10,7+13,38)*0,2)*2</t>
  </si>
  <si>
    <t>((13,38+10,7+13,38)*0,25)*2</t>
  </si>
  <si>
    <t>76</t>
  </si>
  <si>
    <t>417351116</t>
  </si>
  <si>
    <t>Bednění bočnic ztužujících pásů a věnců včetně vzpěr odstranění</t>
  </si>
  <si>
    <t>28501826</t>
  </si>
  <si>
    <t>https://podminky.urs.cz/item/CS_URS_2025_01/417351116</t>
  </si>
  <si>
    <t>77</t>
  </si>
  <si>
    <t>417361821</t>
  </si>
  <si>
    <t>Výztuž ztužujících pásů a věnců z betonářské oceli 10 505 (R) nebo BSt 500</t>
  </si>
  <si>
    <t>1443418484</t>
  </si>
  <si>
    <t>https://podminky.urs.cz/item/CS_URS_2025_01/417361821</t>
  </si>
  <si>
    <t>3,863*0,120</t>
  </si>
  <si>
    <t>Komunikace pozemní</t>
  </si>
  <si>
    <t>78</t>
  </si>
  <si>
    <t>564710111</t>
  </si>
  <si>
    <t>Podklad nebo kryt z kameniva hrubého drceného vel. 16-32 mm s rozprostřením a zhutněním plochy přes 100 m2, po zhutnění tl. 50 mm</t>
  </si>
  <si>
    <t>-1306948652</t>
  </si>
  <si>
    <t>https://podminky.urs.cz/item/CS_URS_2025_01/564710111</t>
  </si>
  <si>
    <t>79</t>
  </si>
  <si>
    <t>564761111</t>
  </si>
  <si>
    <t>Podklad nebo kryt z kameniva hrubého drceného vel. 32-63 mm s rozprostřením a zhutněním plochy přes 100 m2, po zhutnění tl. 200 mm</t>
  </si>
  <si>
    <t>1416785483</t>
  </si>
  <si>
    <t>https://podminky.urs.cz/item/CS_URS_2025_01/564761111</t>
  </si>
  <si>
    <t>80</t>
  </si>
  <si>
    <t>596211112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</si>
  <si>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100 do 300 m2</t>
  </si>
  <si>
    <t>-1549861995</t>
  </si>
  <si>
    <t>https://podminky.urs.cz/item/CS_URS_2025_01/596211112</t>
  </si>
  <si>
    <t>81</t>
  </si>
  <si>
    <t>59245015</t>
  </si>
  <si>
    <t>dlažba zámková betonová tvaru I 200x165mm tl 60mm přírodní</t>
  </si>
  <si>
    <t>1547295388</t>
  </si>
  <si>
    <t>202*1,02 'Přepočtené koeficientem množství</t>
  </si>
  <si>
    <t>Úpravy povrchů, podlahy a osazování výplní</t>
  </si>
  <si>
    <t>82</t>
  </si>
  <si>
    <t>611131101</t>
  </si>
  <si>
    <t>Podkladní a spojovací vrstva vnitřních omítaných ploch cementový postřik nanášený ručně celoplošně stropů</t>
  </si>
  <si>
    <t>1067840403</t>
  </si>
  <si>
    <t>https://podminky.urs.cz/item/CS_URS_2025_01/611131101</t>
  </si>
  <si>
    <t>83</t>
  </si>
  <si>
    <t>611131121</t>
  </si>
  <si>
    <t>Podkladní a spojovací vrstva vnitřních omítaných ploch penetrace disperzní nanášená ručně stropů</t>
  </si>
  <si>
    <t>-815964500</t>
  </si>
  <si>
    <t>https://podminky.urs.cz/item/CS_URS_2025_01/611131121</t>
  </si>
  <si>
    <t>84</t>
  </si>
  <si>
    <t>611142001</t>
  </si>
  <si>
    <t>Pletivo vnitřních ploch v ploše nebo pruzích, na plném podkladu sklovláknité vtlačené do tmelu včetně tmelu stropů</t>
  </si>
  <si>
    <t>-22831005</t>
  </si>
  <si>
    <t>https://podminky.urs.cz/item/CS_URS_2025_01/611142001</t>
  </si>
  <si>
    <t>85</t>
  </si>
  <si>
    <t>612131101</t>
  </si>
  <si>
    <t>Podkladní a spojovací vrstva vnitřních omítaných ploch cementový postřik nanášený ručně celoplošně stěn</t>
  </si>
  <si>
    <t>-256253659</t>
  </si>
  <si>
    <t>https://podminky.urs.cz/item/CS_URS_2025_01/612131101</t>
  </si>
  <si>
    <t>(f018+f019+f020)*2</t>
  </si>
  <si>
    <t>f024+f015+f016</t>
  </si>
  <si>
    <t>f017*2</t>
  </si>
  <si>
    <t>86</t>
  </si>
  <si>
    <t>612131121</t>
  </si>
  <si>
    <t>Podkladní a spojovací vrstva vnitřních omítaných ploch penetrace disperzní nanášená ručně stěn</t>
  </si>
  <si>
    <t>-231447838</t>
  </si>
  <si>
    <t>https://podminky.urs.cz/item/CS_URS_2025_01/612131121</t>
  </si>
  <si>
    <t>87</t>
  </si>
  <si>
    <t>612321121</t>
  </si>
  <si>
    <t>Omítka vápenocementová vnitřních ploch nanášená ručně jednovrstvá, tloušťky do 10 mm hladká svislých konstrukcí stěn</t>
  </si>
  <si>
    <t>-1380850338</t>
  </si>
  <si>
    <t>https://podminky.urs.cz/item/CS_URS_2025_01/612321121</t>
  </si>
  <si>
    <t>88</t>
  </si>
  <si>
    <t>612321131</t>
  </si>
  <si>
    <t>Vápenocementový štuk vnitřních ploch tloušťky do 3 mm svislých konstrukcí stěn</t>
  </si>
  <si>
    <t>1970359958</t>
  </si>
  <si>
    <t>https://podminky.urs.cz/item/CS_URS_2025_01/612321131</t>
  </si>
  <si>
    <t>-f002</t>
  </si>
  <si>
    <t>89</t>
  </si>
  <si>
    <t>612321141</t>
  </si>
  <si>
    <t>Omítka vápenocementová vnitřních ploch nanášená ručně dvouvrstvá, tloušťky jádrové omítky do 10 mm a tloušťky štuku do 3 mm štuková svislých konstrukcí stěn</t>
  </si>
  <si>
    <t>170149820</t>
  </si>
  <si>
    <t>https://podminky.urs.cz/item/CS_URS_2025_01/612321141</t>
  </si>
  <si>
    <t>90</t>
  </si>
  <si>
    <t>612325223</t>
  </si>
  <si>
    <t>Vápenocementová omítka jednotlivých malých ploch štuková dvouvrstvá na stěnách, plochy jednotlivě přes 0,25 do 1 m2</t>
  </si>
  <si>
    <t>-1085267597</t>
  </si>
  <si>
    <t>https://podminky.urs.cz/item/CS_URS_2025_01/612325223</t>
  </si>
  <si>
    <t>1"po vybouraném okně 1.PP; vnitřní část</t>
  </si>
  <si>
    <t>1"po vybouraném okně 1.PP; vnější část</t>
  </si>
  <si>
    <t>91</t>
  </si>
  <si>
    <t>612325302</t>
  </si>
  <si>
    <t>Vápenocementová omítka ostění nebo nadpraží štuková dvouvrstvá</t>
  </si>
  <si>
    <t>507324404</t>
  </si>
  <si>
    <t>https://podminky.urs.cz/item/CS_URS_2025_01/612325302</t>
  </si>
  <si>
    <t>92</t>
  </si>
  <si>
    <t>621131121</t>
  </si>
  <si>
    <t>Podkladní a spojovací vrstva vnějších omítaných ploch penetrace nanášená ručně podhledů</t>
  </si>
  <si>
    <t>-1450253541</t>
  </si>
  <si>
    <t>https://podminky.urs.cz/item/CS_URS_2025_01/621131121</t>
  </si>
  <si>
    <t>93</t>
  </si>
  <si>
    <t>621151031</t>
  </si>
  <si>
    <t>Penetrační nátěr vnějších pastovitých tenkovrstvých omítek silikonový podhledů</t>
  </si>
  <si>
    <t>898791994</t>
  </si>
  <si>
    <t>https://podminky.urs.cz/item/CS_URS_2025_01/621151031</t>
  </si>
  <si>
    <t>94</t>
  </si>
  <si>
    <t>621211011</t>
  </si>
  <si>
    <t>Montáž kontaktního zateplení lepením a mechanickým kotvením z polystyrenových desek (dodávka ve specifikaci) na vnější podhledy, na podklad betonový nebo z lehčeného betonu nebo keramický, tloušťky desek přes 40 do 80 mm</t>
  </si>
  <si>
    <t>1093376673</t>
  </si>
  <si>
    <t>https://podminky.urs.cz/item/CS_URS_2025_01/621211011</t>
  </si>
  <si>
    <t>95</t>
  </si>
  <si>
    <t>28376526</t>
  </si>
  <si>
    <t>deska izolační PIR s oboustranným textilním rounem λ=0,026 tl 60mm</t>
  </si>
  <si>
    <t>1744873517</t>
  </si>
  <si>
    <t>39,43*1,1 'Přepočtené koeficientem množství</t>
  </si>
  <si>
    <t>96</t>
  </si>
  <si>
    <t>621251101</t>
  </si>
  <si>
    <t>Montáž kontaktního zateplení lepením a mechanickým kotvením Příplatek k cenám za zápustnou montáž kotev s použitím tepelněizolačních zátek na vnější podhledy z polystyrenu</t>
  </si>
  <si>
    <t>1312788643</t>
  </si>
  <si>
    <t>https://podminky.urs.cz/item/CS_URS_2025_01/621251101</t>
  </si>
  <si>
    <t>97</t>
  </si>
  <si>
    <t>621251211</t>
  </si>
  <si>
    <t>Montáž kontaktního zateplení lepením a mechanickým kotvením Příplatek k cenám za zesílené vyztužení druhou vrstvou sklovláknitého pletiva vnějších podhledů</t>
  </si>
  <si>
    <t>280237716</t>
  </si>
  <si>
    <t>https://podminky.urs.cz/item/CS_URS_2025_01/621251211</t>
  </si>
  <si>
    <t>98</t>
  </si>
  <si>
    <t>621531012</t>
  </si>
  <si>
    <t>Omítka tenkovrstvá silikonová vnějších ploch probarvená bez penetrace zatíraná (škrábaná), zrnitost 1,5 mm podhledů</t>
  </si>
  <si>
    <t>400996529</t>
  </si>
  <si>
    <t>https://podminky.urs.cz/item/CS_URS_2025_01/621531012</t>
  </si>
  <si>
    <t>99</t>
  </si>
  <si>
    <t>622131101</t>
  </si>
  <si>
    <t>Podkladní a spojovací vrstva vnějších omítaných ploch cementový postřik nanášený ručně celoplošně stěn</t>
  </si>
  <si>
    <t>1224947536</t>
  </si>
  <si>
    <t>https://podminky.urs.cz/item/CS_URS_2025_01/622131101</t>
  </si>
  <si>
    <t>f015+f016</t>
  </si>
  <si>
    <t>f032*(0,86+0,6)</t>
  </si>
  <si>
    <t>100</t>
  </si>
  <si>
    <t>622131121</t>
  </si>
  <si>
    <t>Podkladní a spojovací vrstva vnějších omítaných ploch penetrace nanášená ručně stěn</t>
  </si>
  <si>
    <t>34051283</t>
  </si>
  <si>
    <t>https://podminky.urs.cz/item/CS_URS_2025_01/622131121</t>
  </si>
  <si>
    <t>101</t>
  </si>
  <si>
    <t>622142001</t>
  </si>
  <si>
    <t>Pletivo vnějších ploch v ploše nebo pruzích, na plném podkladu sklovláknité vtlačené do tmelu stěn</t>
  </si>
  <si>
    <t>-1797102571</t>
  </si>
  <si>
    <t>https://podminky.urs.cz/item/CS_URS_2025_01/622142001</t>
  </si>
  <si>
    <t>102</t>
  </si>
  <si>
    <t>622151021</t>
  </si>
  <si>
    <t>Penetrační nátěr vnějších pastovitých tenkovrstvých omítek mozaikových akrylátový stěn</t>
  </si>
  <si>
    <t>923917700</t>
  </si>
  <si>
    <t>https://podminky.urs.cz/item/CS_URS_2025_01/622151021</t>
  </si>
  <si>
    <t>f032*(0,86+0,3)</t>
  </si>
  <si>
    <t>103</t>
  </si>
  <si>
    <t>622151031</t>
  </si>
  <si>
    <t>Penetrační nátěr vnějších pastovitých tenkovrstvých omítek silikonový stěn</t>
  </si>
  <si>
    <t>1331856242</t>
  </si>
  <si>
    <t>https://podminky.urs.cz/item/CS_URS_2025_01/622151031</t>
  </si>
  <si>
    <t>-f028</t>
  </si>
  <si>
    <t>104</t>
  </si>
  <si>
    <t>622211011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</si>
  <si>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40 do 80 mm</t>
  </si>
  <si>
    <t>-682448904</t>
  </si>
  <si>
    <t>https://podminky.urs.cz/item/CS_URS_2025_01/622211011</t>
  </si>
  <si>
    <t>105</t>
  </si>
  <si>
    <t>28376441</t>
  </si>
  <si>
    <t>deska XPS hrana rovná a strukturovaný povrch 300kPA λ=0,035 tl 60mm</t>
  </si>
  <si>
    <t>1399716569</t>
  </si>
  <si>
    <t>f032*0,6</t>
  </si>
  <si>
    <t>22,476*1,05 'Přepočtené koeficientem množství</t>
  </si>
  <si>
    <t>106</t>
  </si>
  <si>
    <t>622211021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</si>
  <si>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80 do 120 mm</t>
  </si>
  <si>
    <t>-771589476</t>
  </si>
  <si>
    <t>https://podminky.urs.cz/item/CS_URS_2025_01/622211021</t>
  </si>
  <si>
    <t>107</t>
  </si>
  <si>
    <t>28376443</t>
  </si>
  <si>
    <t>deska XPS hrana rovná a strukturovaný povrch 300kPA λ=0,035 tl 100mm</t>
  </si>
  <si>
    <t>-195921299</t>
  </si>
  <si>
    <t>f032*0,86</t>
  </si>
  <si>
    <t>32,216*1,05 'Přepočtené koeficientem množství</t>
  </si>
  <si>
    <t>108</t>
  </si>
  <si>
    <t>622251101</t>
  </si>
  <si>
    <t>Montáž kontaktního zateplení lepením a mechanickým kotvením Příplatek k cenám za zápustnou montáž kotev s použitím tepelněizolačních zátek na vnější stěny z polystyrenu</t>
  </si>
  <si>
    <t>1922749595</t>
  </si>
  <si>
    <t>https://podminky.urs.cz/item/CS_URS_2025_01/622251101</t>
  </si>
  <si>
    <t>22,476+32,216</t>
  </si>
  <si>
    <t>109</t>
  </si>
  <si>
    <t>622251211</t>
  </si>
  <si>
    <t>Montáž kontaktního zateplení lepením a mechanickým kotvením Příplatek k cenám za zesílené vyztužení druhou vrstvou sklovláknitého pletiva vnějších stěn</t>
  </si>
  <si>
    <t>-1228083514</t>
  </si>
  <si>
    <t>https://podminky.urs.cz/item/CS_URS_2025_01/622251211</t>
  </si>
  <si>
    <t>110</t>
  </si>
  <si>
    <t>622325109</t>
  </si>
  <si>
    <t>Oprava vápenocementové omítky vnějších ploch stupně členitosti 1 hladké stěn, v rozsahu opravované plochy přes 80 do 100%</t>
  </si>
  <si>
    <t>-1401381142</t>
  </si>
  <si>
    <t>https://podminky.urs.cz/item/CS_URS_2025_01/622325109</t>
  </si>
  <si>
    <t>111</t>
  </si>
  <si>
    <t>622511112</t>
  </si>
  <si>
    <t>Omítka tenkovrstvá akrylátová vnějších ploch probarvená bez penetrace mozaiková střednězrnná stěn</t>
  </si>
  <si>
    <t>-823289001</t>
  </si>
  <si>
    <t>https://podminky.urs.cz/item/CS_URS_2025_01/622511112</t>
  </si>
  <si>
    <t>112</t>
  </si>
  <si>
    <t>622525104</t>
  </si>
  <si>
    <t>Omítka tenkovrstvá jednotlivých malých ploch silikátová, akrylátová, silikonová nebo silikonsilikátová stěn, plochy jednotlivě přes 0,5 do 1,0 m2</t>
  </si>
  <si>
    <t>84840502</t>
  </si>
  <si>
    <t>https://podminky.urs.cz/item/CS_URS_2025_01/622525104</t>
  </si>
  <si>
    <t>1"po vybouraném okně 1.PP</t>
  </si>
  <si>
    <t>113</t>
  </si>
  <si>
    <t>622531012</t>
  </si>
  <si>
    <t>Omítka tenkovrstvá silikonová vnějších ploch probarvená bez penetrace zatíraná (škrábaná), zrnitost 1,5 mm stěn</t>
  </si>
  <si>
    <t>1082313490</t>
  </si>
  <si>
    <t>https://podminky.urs.cz/item/CS_URS_2025_01/622531012</t>
  </si>
  <si>
    <t>114</t>
  </si>
  <si>
    <t>622811001</t>
  </si>
  <si>
    <t>Omítka tepelně izolační vnějších ploch stěn prováděná ručně v 1 vrstvě, tloušťky do 20 mm</t>
  </si>
  <si>
    <t>204675012</t>
  </si>
  <si>
    <t>https://podminky.urs.cz/item/CS_URS_2025_01/622811001</t>
  </si>
  <si>
    <t>115</t>
  </si>
  <si>
    <t>629991011</t>
  </si>
  <si>
    <t>Zakrytí vnějších ploch před znečištěním včetně pozdějšího odkrytí výplní otvorů a svislých ploch fólií přilepenou lepící páskou</t>
  </si>
  <si>
    <t>-1947651736</t>
  </si>
  <si>
    <t>https://podminky.urs.cz/item/CS_URS_2025_01/629991011</t>
  </si>
  <si>
    <t>(1,65*2,0)*5</t>
  </si>
  <si>
    <t>2,735*2,0</t>
  </si>
  <si>
    <t>1,2*1,5</t>
  </si>
  <si>
    <t>1,0*1,25</t>
  </si>
  <si>
    <t>1,1*2,65</t>
  </si>
  <si>
    <t>0,93*0,7</t>
  </si>
  <si>
    <t>2,1*2,65</t>
  </si>
  <si>
    <t>116</t>
  </si>
  <si>
    <t>629995101</t>
  </si>
  <si>
    <t>Očištění vnějších ploch tlakovou vodou omytím tlakovou vodou</t>
  </si>
  <si>
    <t>-821677123</t>
  </si>
  <si>
    <t>https://podminky.urs.cz/item/CS_URS_2025_01/629995101</t>
  </si>
  <si>
    <t>117</t>
  </si>
  <si>
    <t>631362021</t>
  </si>
  <si>
    <t>Výztuž mazanin ze svařovaných sítí z drátů typu KARI</t>
  </si>
  <si>
    <t>1876492294</t>
  </si>
  <si>
    <t>https://podminky.urs.cz/item/CS_URS_2025_01/631362021</t>
  </si>
  <si>
    <t>f011*3,03</t>
  </si>
  <si>
    <t>119,473/1000</t>
  </si>
  <si>
    <t>118</t>
  </si>
  <si>
    <t>632451234</t>
  </si>
  <si>
    <t>Potěr cementový samonivelační litý tř. C 25, tl. přes 45 do 50 mm</t>
  </si>
  <si>
    <t>769336825</t>
  </si>
  <si>
    <t>https://podminky.urs.cz/item/CS_URS_2025_01/632451234</t>
  </si>
  <si>
    <t>f010+f011+f008</t>
  </si>
  <si>
    <t>119</t>
  </si>
  <si>
    <t>632451292</t>
  </si>
  <si>
    <t>Potěr cementový samonivelační litý Příplatek k cenám za každých dalších i započatých 5 mm tloušťky přes 50 mm tř. C 25</t>
  </si>
  <si>
    <t>931231109</t>
  </si>
  <si>
    <t>https://podminky.urs.cz/item/CS_URS_2025_01/632451292</t>
  </si>
  <si>
    <t>f010*5</t>
  </si>
  <si>
    <t>f011*8</t>
  </si>
  <si>
    <t>f008*8</t>
  </si>
  <si>
    <t>120</t>
  </si>
  <si>
    <t>632481213</t>
  </si>
  <si>
    <t>Separační vrstva k oddělení podlahových vrstev z polyetylénové fólie</t>
  </si>
  <si>
    <t>230696981</t>
  </si>
  <si>
    <t>https://podminky.urs.cz/item/CS_URS_2025_01/632481213</t>
  </si>
  <si>
    <t>121</t>
  </si>
  <si>
    <t>637211134</t>
  </si>
  <si>
    <t>Okapový chodník z dlaždic betonových do kameniva s vyplněním spár drobným kamenivem, tl. dlaždic 50 mm</t>
  </si>
  <si>
    <t>1783952313</t>
  </si>
  <si>
    <t>https://podminky.urs.cz/item/CS_URS_2025_01/637211134</t>
  </si>
  <si>
    <t>(3,663+7,96+10,7+0,9+1,825)*0,5</t>
  </si>
  <si>
    <t>122</t>
  </si>
  <si>
    <t>637311122</t>
  </si>
  <si>
    <t>Okapový chodník z obrubníků betonových chodníkových, se zalitím spár cementovou maltou do lože z betonu prostého, z obrubníků stojatých</t>
  </si>
  <si>
    <t>-987841170</t>
  </si>
  <si>
    <t>https://podminky.urs.cz/item/CS_URS_2025_01/637311122</t>
  </si>
  <si>
    <t>(3,663+7,96+10,7+0,9+1,825)</t>
  </si>
  <si>
    <t>123</t>
  </si>
  <si>
    <t>642942111</t>
  </si>
  <si>
    <t>Osazování zárubní nebo rámů kovových dveřních lisovaných nebo z úhelníků bez dveřních křídel na cementovou maltu, plochy otvoru do 2,5 m2</t>
  </si>
  <si>
    <t>-869378877</t>
  </si>
  <si>
    <t>https://podminky.urs.cz/item/CS_URS_2025_01/642942111</t>
  </si>
  <si>
    <t>124</t>
  </si>
  <si>
    <t>55331486</t>
  </si>
  <si>
    <t>zárubeň jednokřídlá ocelová pro zdění tl stěny 110-150mm rozměru 700/1970, 2100mm</t>
  </si>
  <si>
    <t>-1170923471</t>
  </si>
  <si>
    <t>1"D7</t>
  </si>
  <si>
    <t>125</t>
  </si>
  <si>
    <t>55331487</t>
  </si>
  <si>
    <t>zárubeň jednokřídlá ocelová pro zdění tl stěny 110-150mm rozměru 800/1970, 2100mm</t>
  </si>
  <si>
    <t>34345054</t>
  </si>
  <si>
    <t>2"D5</t>
  </si>
  <si>
    <t>126</t>
  </si>
  <si>
    <t>55331488</t>
  </si>
  <si>
    <t>zárubeň jednokřídlá ocelová pro zdění tl stěny 110-150mm rozměru 900/1970, 2100mm</t>
  </si>
  <si>
    <t>1830174790</t>
  </si>
  <si>
    <t>1"D4</t>
  </si>
  <si>
    <t>3"D6</t>
  </si>
  <si>
    <t>127</t>
  </si>
  <si>
    <t>642945111</t>
  </si>
  <si>
    <t>Osazování ocelových zárubní protipožárních nebo protiplynových dveří do vynechaného otvoru, s obetonováním, dveří jednokřídlových do 2,5 m2</t>
  </si>
  <si>
    <t>982264765</t>
  </si>
  <si>
    <t>https://podminky.urs.cz/item/CS_URS_2025_01/642945111</t>
  </si>
  <si>
    <t>128</t>
  </si>
  <si>
    <t>55331563</t>
  </si>
  <si>
    <t>zárubeň jednokřídlá ocelová pro zdění s protipožární úpravou tl stěny 110-150mm rozměru 900/1970, 2100mm</t>
  </si>
  <si>
    <t>1666984685</t>
  </si>
  <si>
    <t>1"D9</t>
  </si>
  <si>
    <t>1"D6</t>
  </si>
  <si>
    <t>Vedení trubní dálková a přípojná</t>
  </si>
  <si>
    <t>129</t>
  </si>
  <si>
    <t>895270401</t>
  </si>
  <si>
    <t>Proplachovací a kontrolní šachta z PE-HD pro drenáže liniových staveb DN 600 užitné výšky do 750 mm šachtové dno (DN šachty/DN vedení) DN 600/250 průchozí</t>
  </si>
  <si>
    <t>1866815493</t>
  </si>
  <si>
    <t>https://podminky.urs.cz/item/CS_URS_2025_01/895270401</t>
  </si>
  <si>
    <t>130</t>
  </si>
  <si>
    <t>895270433</t>
  </si>
  <si>
    <t>Proplachovací a kontrolní šachta z PE-HD pro drenáže liniových staveb DN 600 užitné výšky do 750 mm šachtové prodloužení světlé hloubky 3000 mm</t>
  </si>
  <si>
    <t>-1653707567</t>
  </si>
  <si>
    <t>https://podminky.urs.cz/item/CS_URS_2025_01/895270433</t>
  </si>
  <si>
    <t>131</t>
  </si>
  <si>
    <t>895270436</t>
  </si>
  <si>
    <t>Proplachovací a kontrolní šachta z PE-HD pro drenáže liniových staveb DN 600 užitné výšky do 750 mm Příplatek k cenám -0431 - 0433 za uříznutí šachtového prodloužení</t>
  </si>
  <si>
    <t>-730137662</t>
  </si>
  <si>
    <t>https://podminky.urs.cz/item/CS_URS_2025_01/895270436</t>
  </si>
  <si>
    <t>132</t>
  </si>
  <si>
    <t>895270451</t>
  </si>
  <si>
    <t>Proplachovací a kontrolní šachta z PE-HD pro drenáže liniových staveb DN 600 užitné výšky do 750 mm redukce DN 250/100-200</t>
  </si>
  <si>
    <t>290170799</t>
  </si>
  <si>
    <t>https://podminky.urs.cz/item/CS_URS_2025_01/895270451</t>
  </si>
  <si>
    <t>133</t>
  </si>
  <si>
    <t>895270502</t>
  </si>
  <si>
    <t>Proplachovací a kontrolní šachta z PE-HD pro drenáže liniových staveb DN 600 užitné výšky do 750 mm poklop bez vyrovnávacího prstence litinový pro třídu zatížení B 125</t>
  </si>
  <si>
    <t>464435173</t>
  </si>
  <si>
    <t>https://podminky.urs.cz/item/CS_URS_2025_01/895270502</t>
  </si>
  <si>
    <t>Ostatní konstrukce a práce, bourání</t>
  </si>
  <si>
    <t>134</t>
  </si>
  <si>
    <t>9.r01</t>
  </si>
  <si>
    <t>Přemístění stávajícího ocelového schodiště</t>
  </si>
  <si>
    <t>soubor</t>
  </si>
  <si>
    <t>-2111710102</t>
  </si>
  <si>
    <t>135</t>
  </si>
  <si>
    <t>9.r02</t>
  </si>
  <si>
    <t>Zhotovení dočasného bezbariérového vstupu</t>
  </si>
  <si>
    <t>1204504792</t>
  </si>
  <si>
    <t>136</t>
  </si>
  <si>
    <t>9.r03</t>
  </si>
  <si>
    <t>Přesun balvanu na novou pozici</t>
  </si>
  <si>
    <t>-214743916</t>
  </si>
  <si>
    <t>137</t>
  </si>
  <si>
    <t>9.r04</t>
  </si>
  <si>
    <t>Stavební přípomoce profese</t>
  </si>
  <si>
    <t>-167559218</t>
  </si>
  <si>
    <t>138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</si>
  <si>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</si>
  <si>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</si>
  <si>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224218586</t>
  </si>
  <si>
    <t>https://podminky.urs.cz/item/CS_URS_2025_01/916231213</t>
  </si>
  <si>
    <t>139</t>
  </si>
  <si>
    <t>59217017</t>
  </si>
  <si>
    <t>obrubník betonový chodníkový 1000x100x250mm</t>
  </si>
  <si>
    <t>2043320755</t>
  </si>
  <si>
    <t>48,577*1,02 'Přepočtené koeficientem množství</t>
  </si>
  <si>
    <t>140</t>
  </si>
  <si>
    <t>919726121</t>
  </si>
  <si>
    <t>Geotextilie netkaná pro ochranu, separaci nebo filtraci měrná hmotnost do 200 g/m2</t>
  </si>
  <si>
    <t>-1041040705</t>
  </si>
  <si>
    <t>https://podminky.urs.cz/item/CS_URS_2025_01/919726121</t>
  </si>
  <si>
    <t>141</t>
  </si>
  <si>
    <t>935113111.r01</t>
  </si>
  <si>
    <t>Osazení odvodňovacího žlabu s krycím roštem polymerbetonového šířky do 200 mm</t>
  </si>
  <si>
    <t>-221746156</t>
  </si>
  <si>
    <t>142</t>
  </si>
  <si>
    <t>59227006.r01</t>
  </si>
  <si>
    <t>žlab odvodňovací z polymerbetonu se spádem dna pojezdový</t>
  </si>
  <si>
    <t>1466124679</t>
  </si>
  <si>
    <t>11,735</t>
  </si>
  <si>
    <t>143</t>
  </si>
  <si>
    <t>941221111</t>
  </si>
  <si>
    <t>Lešení řadové rámové těžké pracovní s podlahami s provozním zatížením tř. 4 do 300 kg/m2 šířky tř. SW09 od 0,9 do 1,2 m, výšky do 10 m montáž</t>
  </si>
  <si>
    <t>1588976690</t>
  </si>
  <si>
    <t>https://podminky.urs.cz/item/CS_URS_2025_01/941221111</t>
  </si>
  <si>
    <t>144</t>
  </si>
  <si>
    <t>941221211</t>
  </si>
  <si>
    <t>Lešení řadové rámové těžké pracovní s podlahami s provozním zatížením tř. 4 do 300 kg/m2 šířky tř. SW09 od 0,9 do 1,2 m, výšky do 10 m příplatek k ceně za každý den použití</t>
  </si>
  <si>
    <t>-93323009</t>
  </si>
  <si>
    <t>https://podminky.urs.cz/item/CS_URS_2025_01/941221211</t>
  </si>
  <si>
    <t>f030*90</t>
  </si>
  <si>
    <t>145</t>
  </si>
  <si>
    <t>941221312</t>
  </si>
  <si>
    <t>Odborná prohlídka lešení řadového rámového těžkého pracovního s podlahami s provozním zatížením tř. 4 do 300 kg/m2 šířky tř. SW09 od 0,9 do 1,2 m výšky do 25 m, celkové plochy do 500 m2 zakrytého sítí</t>
  </si>
  <si>
    <t>794398943</t>
  </si>
  <si>
    <t>https://podminky.urs.cz/item/CS_URS_2025_01/941221312</t>
  </si>
  <si>
    <t>146</t>
  </si>
  <si>
    <t>941221811</t>
  </si>
  <si>
    <t>Lešení řadové rámové těžké pracovní s podlahami s provozním zatížením tř. 4 do 300 kg/m2 šířky tř. SW09 od 0,9 do 1,2 m, výšky do 10 m demontáž</t>
  </si>
  <si>
    <t>539789320</t>
  </si>
  <si>
    <t>https://podminky.urs.cz/item/CS_URS_2025_01/941221811</t>
  </si>
  <si>
    <t>147</t>
  </si>
  <si>
    <t>944511111</t>
  </si>
  <si>
    <t>Síť ochranná zavěšená na konstrukci lešení z textilie z umělých vláken montáž</t>
  </si>
  <si>
    <t>1100989941</t>
  </si>
  <si>
    <t>https://podminky.urs.cz/item/CS_URS_2025_01/944511111</t>
  </si>
  <si>
    <t>148</t>
  </si>
  <si>
    <t>944511211</t>
  </si>
  <si>
    <t>Síť ochranná zavěšená na konstrukci lešení z textilie z umělých vláken příplatek k ceně za každý den použití</t>
  </si>
  <si>
    <t>-2113460281</t>
  </si>
  <si>
    <t>https://podminky.urs.cz/item/CS_URS_2025_01/944511211</t>
  </si>
  <si>
    <t>149</t>
  </si>
  <si>
    <t>944511811</t>
  </si>
  <si>
    <t>Síť ochranná zavěšená na konstrukci lešení z textilie z umělých vláken demontáž</t>
  </si>
  <si>
    <t>1026859771</t>
  </si>
  <si>
    <t>https://podminky.urs.cz/item/CS_URS_2025_01/944511811</t>
  </si>
  <si>
    <t>150</t>
  </si>
  <si>
    <t>944711112</t>
  </si>
  <si>
    <t>Stříška záchytná zřizovaná současně s lehkým nebo těžkým lešením šířky přes 1,5 do 2,0 m montáž</t>
  </si>
  <si>
    <t>1892918594</t>
  </si>
  <si>
    <t>https://podminky.urs.cz/item/CS_URS_2025_01/944711112</t>
  </si>
  <si>
    <t>151</t>
  </si>
  <si>
    <t>944711212</t>
  </si>
  <si>
    <t>Stříška záchytná zřizovaná současně s lehkým nebo těžkým lešením šířky přes 1,5 do 2,0 m příplatek k ceně za každý den použití</t>
  </si>
  <si>
    <t>-47827263</t>
  </si>
  <si>
    <t>https://podminky.urs.cz/item/CS_URS_2025_01/944711212</t>
  </si>
  <si>
    <t>3*90</t>
  </si>
  <si>
    <t>152</t>
  </si>
  <si>
    <t>944711812</t>
  </si>
  <si>
    <t>Stříška záchytná zřizovaná současně s lehkým nebo těžkým lešením šířky přes 1,5 do 2,0 m demontáž</t>
  </si>
  <si>
    <t>1532008877</t>
  </si>
  <si>
    <t>https://podminky.urs.cz/item/CS_URS_2025_01/944711812</t>
  </si>
  <si>
    <t>153</t>
  </si>
  <si>
    <t>949101111</t>
  </si>
  <si>
    <t>Lešení pomocné pracovní pro objekty pozemních staveb pro zatížení do 150 kg/m2, o výšce lešeňové podlahy do 1,9 m</t>
  </si>
  <si>
    <t>183914891</t>
  </si>
  <si>
    <t>https://podminky.urs.cz/item/CS_URS_2025_01/949101111</t>
  </si>
  <si>
    <t>154</t>
  </si>
  <si>
    <t>952901111</t>
  </si>
  <si>
    <t>Vyčištění budov nebo objektů před předáním do užívání budov bytové nebo občanské výstavby, světlé výšky podlaží do 4 m</t>
  </si>
  <si>
    <t>1329011147</t>
  </si>
  <si>
    <t>https://podminky.urs.cz/item/CS_URS_2025_01/952901111</t>
  </si>
  <si>
    <t>155</t>
  </si>
  <si>
    <t>953943211</t>
  </si>
  <si>
    <t>Osazování drobných kovových předmětů kotvených do stěny hasicího přístroje</t>
  </si>
  <si>
    <t>699723397</t>
  </si>
  <si>
    <t>https://podminky.urs.cz/item/CS_URS_2025_01/953943211</t>
  </si>
  <si>
    <t>156</t>
  </si>
  <si>
    <t>44932114.r01</t>
  </si>
  <si>
    <t>přístroj hasicí ruční</t>
  </si>
  <si>
    <t>1501522661</t>
  </si>
  <si>
    <t>157</t>
  </si>
  <si>
    <t>953961213</t>
  </si>
  <si>
    <t>Kotva chemická s vyvrtáním otvoru do betonu, železobetonu nebo tvrdého kamene chemická patrona, velikost M 12, hloubka 110 mm</t>
  </si>
  <si>
    <t>790273596</t>
  </si>
  <si>
    <t>https://podminky.urs.cz/item/CS_URS_2025_01/953961213</t>
  </si>
  <si>
    <t>158</t>
  </si>
  <si>
    <t>953961217</t>
  </si>
  <si>
    <t>Kotva chemická s vyvrtáním otvoru do betonu, železobetonu nebo tvrdého kamene chemická patrona, velikost M 27, hloubka 240 mm</t>
  </si>
  <si>
    <t>1196649064</t>
  </si>
  <si>
    <t>https://podminky.urs.cz/item/CS_URS_2025_01/953961217</t>
  </si>
  <si>
    <t>159</t>
  </si>
  <si>
    <t>953965124</t>
  </si>
  <si>
    <t>Kotva chemická s vyvrtáním otvoru kotevní šrouby pro chemické kotvy, velikost M 12, délka 300 mm</t>
  </si>
  <si>
    <t>-844493209</t>
  </si>
  <si>
    <t>https://podminky.urs.cz/item/CS_URS_2025_01/953965124</t>
  </si>
  <si>
    <t>160</t>
  </si>
  <si>
    <t>953965155</t>
  </si>
  <si>
    <t>Kotva chemická s vyvrtáním otvoru kotevní šrouby pro chemické kotvy, velikost M 27, délka 340 mm</t>
  </si>
  <si>
    <t>92646692</t>
  </si>
  <si>
    <t>https://podminky.urs.cz/item/CS_URS_2025_01/953965155</t>
  </si>
  <si>
    <t>161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</si>
  <si>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</si>
  <si>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</si>
  <si>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1469530874</t>
  </si>
  <si>
    <t>https://podminky.urs.cz/item/CS_URS_2025_01/967031132</t>
  </si>
  <si>
    <t>162</t>
  </si>
  <si>
    <t>968072354</t>
  </si>
  <si>
    <t>Vybourání kovových rámů oken s křídly, dveřních zárubní, vrat, stěn, ostění nebo obkladů okenních rámů s křídly zdvojených, plochy do 1 m2</t>
  </si>
  <si>
    <t>-942085258</t>
  </si>
  <si>
    <t>https://podminky.urs.cz/item/CS_URS_2025_01/968072354</t>
  </si>
  <si>
    <t>0,9*0,6"okno v 1.PP</t>
  </si>
  <si>
    <t>163</t>
  </si>
  <si>
    <t>973031151</t>
  </si>
  <si>
    <t>Vysekání výklenků nebo kapes ve zdivu z cihel na maltu vápennou nebo vápenocementovou výklenků, pohledové plochy přes 0,25 m2</t>
  </si>
  <si>
    <t>1657902533</t>
  </si>
  <si>
    <t>https://podminky.urs.cz/item/CS_URS_2025_01/973031151</t>
  </si>
  <si>
    <t>1,2*0,8*0,2"výklenek pro rozdělovač podlahového vytápění</t>
  </si>
  <si>
    <t>0,93*0,7*0,2"výklenek pro NR212, NVD7D, SS200</t>
  </si>
  <si>
    <t>0,45*0,85*0,2"výklenek pro RP1</t>
  </si>
  <si>
    <t>164</t>
  </si>
  <si>
    <t>973031325</t>
  </si>
  <si>
    <t>Vysekání výklenků nebo kapes ve zdivu z cihel na maltu vápennou nebo vápenocementovou kapes, plochy do 0,10 m2, hl. do 300 mm</t>
  </si>
  <si>
    <t>1294595199</t>
  </si>
  <si>
    <t>https://podminky.urs.cz/item/CS_URS_2025_01/973031325</t>
  </si>
  <si>
    <t>165</t>
  </si>
  <si>
    <t>973031335</t>
  </si>
  <si>
    <t>Vysekání výklenků nebo kapes ve zdivu z cihel na maltu vápennou nebo vápenocementovou kapes, plochy do 0,16 m2, hl. do 300 mm</t>
  </si>
  <si>
    <t>1558811997</t>
  </si>
  <si>
    <t>https://podminky.urs.cz/item/CS_URS_2025_01/973031335</t>
  </si>
  <si>
    <t>166</t>
  </si>
  <si>
    <t>973031813</t>
  </si>
  <si>
    <t>Vysekání výklenků nebo kapes ve zdivu z cihel na maltu vápennou nebo vápenocementovou kapes pro zavázání nových příček, tl. do 150 mm</t>
  </si>
  <si>
    <t>1385241950</t>
  </si>
  <si>
    <t>https://podminky.urs.cz/item/CS_URS_2025_01/973031813</t>
  </si>
  <si>
    <t>3,75*6</t>
  </si>
  <si>
    <t>167</t>
  </si>
  <si>
    <t>973031825</t>
  </si>
  <si>
    <t>Vysekání výklenků nebo kapes ve zdivu z cihel na maltu vápennou nebo vápenocementovou kapes pro zavázání nových zdí, tl. do 450 mm</t>
  </si>
  <si>
    <t>1596547645</t>
  </si>
  <si>
    <t>https://podminky.urs.cz/item/CS_URS_2025_01/973031825</t>
  </si>
  <si>
    <t>3,75*2</t>
  </si>
  <si>
    <t>168</t>
  </si>
  <si>
    <t>978019391</t>
  </si>
  <si>
    <t>Otlučení vápenných nebo vápenocementových omítek vnějších ploch s vyškrabáním spar a s očištěním zdiva stupně členitosti 3 až 5, v rozsahu přes 80 do 100 %</t>
  </si>
  <si>
    <t>53567041</t>
  </si>
  <si>
    <t>https://podminky.urs.cz/item/CS_URS_2025_01/978019391</t>
  </si>
  <si>
    <t>169</t>
  </si>
  <si>
    <t>993111111</t>
  </si>
  <si>
    <t>Dovoz a odvoz lešení včetně naložení a složení řadového, na vzdálenost do 10 km</t>
  </si>
  <si>
    <t>707047020</t>
  </si>
  <si>
    <t>https://podminky.urs.cz/item/CS_URS_2025_01/993111111</t>
  </si>
  <si>
    <t>170</t>
  </si>
  <si>
    <t>993111119</t>
  </si>
  <si>
    <t>Dovoz a odvoz lešení včetně naložení a složení řadového, na vzdálenost Příplatek k ceně za každých dalších i započatých 10 km přes 10 km</t>
  </si>
  <si>
    <t>634126761</t>
  </si>
  <si>
    <t>https://podminky.urs.cz/item/CS_URS_2025_01/993111119</t>
  </si>
  <si>
    <t>f030*9</t>
  </si>
  <si>
    <t>997</t>
  </si>
  <si>
    <t>Přesun sutě</t>
  </si>
  <si>
    <t>171</t>
  </si>
  <si>
    <t>997013111</t>
  </si>
  <si>
    <t>Vnitrostaveništní doprava suti a vybouraných hmot vodorovně do 50 m s naložením základní pro budovy a haly výšky do 6 m</t>
  </si>
  <si>
    <t>502656472</t>
  </si>
  <si>
    <t>https://podminky.urs.cz/item/CS_URS_2025_01/997013111</t>
  </si>
  <si>
    <t>172</t>
  </si>
  <si>
    <t>997013501</t>
  </si>
  <si>
    <t>Odvoz suti a vybouraných hmot na skládku nebo meziskládku se složením, na vzdálenost do 1 km</t>
  </si>
  <si>
    <t>-1982948379</t>
  </si>
  <si>
    <t>https://podminky.urs.cz/item/CS_URS_2025_01/997013501</t>
  </si>
  <si>
    <t>173</t>
  </si>
  <si>
    <t>997013509</t>
  </si>
  <si>
    <t>Odvoz suti a vybouraných hmot na skládku nebo meziskládku se složením, na vzdálenost Příplatek k ceně za každý další započatý 1 km přes 1 km</t>
  </si>
  <si>
    <t>1728039370</t>
  </si>
  <si>
    <t>https://podminky.urs.cz/item/CS_URS_2025_01/997013509</t>
  </si>
  <si>
    <t>79,065*19</t>
  </si>
  <si>
    <t>174</t>
  </si>
  <si>
    <t>997013871</t>
  </si>
  <si>
    <t>Poplatek za uložení stavebního odpadu na recyklační skládce (skládkovné) směsného stavebního a demoličního zatříděného do Katalogu odpadů pod kódem 17 09 04</t>
  </si>
  <si>
    <t>-1065377843</t>
  </si>
  <si>
    <t>https://podminky.urs.cz/item/CS_URS_2025_01/997013871</t>
  </si>
  <si>
    <t>998</t>
  </si>
  <si>
    <t>Přesun hmot</t>
  </si>
  <si>
    <t>175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</si>
  <si>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</si>
  <si>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</si>
  <si>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221902426</t>
  </si>
  <si>
    <t>https://podminky.urs.cz/item/CS_URS_2025_01/998011001</t>
  </si>
  <si>
    <t>PSV</t>
  </si>
  <si>
    <t>Práce a dodávky PSV</t>
  </si>
  <si>
    <t>711</t>
  </si>
  <si>
    <t>Izolace proti vodě, vlhkosti a plynům</t>
  </si>
  <si>
    <t>176</t>
  </si>
  <si>
    <t>711111001</t>
  </si>
  <si>
    <t>Provedení izolace proti zemní vlhkosti natěradly a tmely za studena na ploše vodorovné V nátěrem penetračním</t>
  </si>
  <si>
    <t>1839489267</t>
  </si>
  <si>
    <t>https://podminky.urs.cz/item/CS_URS_2025_01/711111001</t>
  </si>
  <si>
    <t>f010+f011</t>
  </si>
  <si>
    <t>177</t>
  </si>
  <si>
    <t>11163150</t>
  </si>
  <si>
    <t>lak penetrační asfaltový</t>
  </si>
  <si>
    <t>178466535</t>
  </si>
  <si>
    <t>140,93*0,0003 'Přepočtené koeficientem množství</t>
  </si>
  <si>
    <t>178</t>
  </si>
  <si>
    <t>711112001</t>
  </si>
  <si>
    <t>Provedení izolace proti zemní vlhkosti natěradly a tmely za studena na ploše svislé S nátěrem penetračním</t>
  </si>
  <si>
    <t>645319933</t>
  </si>
  <si>
    <t>https://podminky.urs.cz/item/CS_URS_2025_01/711112001</t>
  </si>
  <si>
    <t>179</t>
  </si>
  <si>
    <t>-1035023277</t>
  </si>
  <si>
    <t>90,563*0,00034 'Přepočtené koeficientem množství</t>
  </si>
  <si>
    <t>180</t>
  </si>
  <si>
    <t>711141559</t>
  </si>
  <si>
    <t>Provedení izolace proti zemní vlhkosti pásy přitavením NAIP na ploše vodorovné V</t>
  </si>
  <si>
    <t>-1970440710</t>
  </si>
  <si>
    <t>https://podminky.urs.cz/item/CS_URS_2025_01/711141559</t>
  </si>
  <si>
    <t>181</t>
  </si>
  <si>
    <t>62853004</t>
  </si>
  <si>
    <t>pás asfaltový natavitelný modifikovaný SBS s vložkou ze skleněné tkaniny a spalitelnou PE fólií nebo jemnozrnným minerálním posypem na horním povrchu tl 4,0mm</t>
  </si>
  <si>
    <t>-1457435660</t>
  </si>
  <si>
    <t>101,5*1,1655 'Přepočtené koeficientem množství</t>
  </si>
  <si>
    <t>182</t>
  </si>
  <si>
    <t>62855001</t>
  </si>
  <si>
    <t>pás asfaltový natavitelný modifikovaný SBS s vložkou z polyesterové rohože a spalitelnou PE fólií nebo jemnozrnným minerálním posypem na horním povrchu tl 4,0mm</t>
  </si>
  <si>
    <t>-984394348</t>
  </si>
  <si>
    <t>183</t>
  </si>
  <si>
    <t>62866281</t>
  </si>
  <si>
    <t>pás asfaltový samolepicí modifikovaný SBS s vložkou ze skleněné tkaniny se spalitelnou fólií nebo jemnozrnným minerálním posypem nebo textilií na horním povrchu tl 3,0mm</t>
  </si>
  <si>
    <t>-1600869964</t>
  </si>
  <si>
    <t>39,43*1,1655 'Přepočtené koeficientem množství</t>
  </si>
  <si>
    <t>184</t>
  </si>
  <si>
    <t>711142559</t>
  </si>
  <si>
    <t>Provedení izolace proti zemní vlhkosti pásy přitavením NAIP na ploše svislé S</t>
  </si>
  <si>
    <t>-176545532</t>
  </si>
  <si>
    <t>https://podminky.urs.cz/item/CS_URS_2025_01/711142559</t>
  </si>
  <si>
    <t>185</t>
  </si>
  <si>
    <t>876892965</t>
  </si>
  <si>
    <t>90,563*1,1655 'Přepočtené koeficientem množství</t>
  </si>
  <si>
    <t>186</t>
  </si>
  <si>
    <t>1837869126</t>
  </si>
  <si>
    <t>187</t>
  </si>
  <si>
    <t>711161274</t>
  </si>
  <si>
    <t>Provedení izolace proti zemní vlhkosti nopovou fólií na ploše svislé S výška nopu do 20 mm</t>
  </si>
  <si>
    <t>-1712568723</t>
  </si>
  <si>
    <t>https://podminky.urs.cz/item/CS_URS_2025_01/711161274</t>
  </si>
  <si>
    <t>188</t>
  </si>
  <si>
    <t>28323005</t>
  </si>
  <si>
    <t>fólie profilovaná (nopová) drenážní HDPE s výškou nopů 8mm</t>
  </si>
  <si>
    <t>-1735844021</t>
  </si>
  <si>
    <t>90,563*1,221 'Přepočtené koeficientem množství</t>
  </si>
  <si>
    <t>189</t>
  </si>
  <si>
    <t>998711101</t>
  </si>
  <si>
    <t>Přesun hmot pro izolace proti vodě, vlhkosti a plynům stanovený z hmotnosti přesunovaného materiálu vodorovná dopravní vzdálenost do 50 m základní v objektech výšky do 6 m</t>
  </si>
  <si>
    <t>791223549</t>
  </si>
  <si>
    <t>https://podminky.urs.cz/item/CS_URS_2025_01/998711101</t>
  </si>
  <si>
    <t>712</t>
  </si>
  <si>
    <t>Povlakové krytiny</t>
  </si>
  <si>
    <t>190</t>
  </si>
  <si>
    <t>712311101</t>
  </si>
  <si>
    <t>Provedení povlakové krytiny střech plochých do 10° natěradly a tmely za studena nátěrem lakem penetračním nebo asfaltovým</t>
  </si>
  <si>
    <t>1445426475</t>
  </si>
  <si>
    <t>https://podminky.urs.cz/item/CS_URS_2025_01/712311101</t>
  </si>
  <si>
    <t>191</t>
  </si>
  <si>
    <t>11163153</t>
  </si>
  <si>
    <t>emulze asfaltová penetrační</t>
  </si>
  <si>
    <t>litr</t>
  </si>
  <si>
    <t>-606603640</t>
  </si>
  <si>
    <t>132,11*0,3 'Přepočtené koeficientem množství</t>
  </si>
  <si>
    <t>192</t>
  </si>
  <si>
    <t>712341659</t>
  </si>
  <si>
    <t>Provedení povlakové krytiny střech plochých do 10° pásy přitavením NAIP bodově</t>
  </si>
  <si>
    <t>-1634478606</t>
  </si>
  <si>
    <t>https://podminky.urs.cz/item/CS_URS_2025_01/712341659</t>
  </si>
  <si>
    <t>193</t>
  </si>
  <si>
    <t>698454909</t>
  </si>
  <si>
    <t>132,11*1,1655 'Přepočtené koeficientem množství</t>
  </si>
  <si>
    <t>194</t>
  </si>
  <si>
    <t>712363604</t>
  </si>
  <si>
    <t>Provedení povlakové krytiny střech plochých do 10° z mechanicky kotvených hydroizolačních fólií včetně položení fólie a horkovzdušného svaření tl. tepelné izolace přes 240 mm budovy výšky do 18 m, kotvené do betonu vnitřní pole</t>
  </si>
  <si>
    <t>-1312514090</t>
  </si>
  <si>
    <t>https://podminky.urs.cz/item/CS_URS_2025_01/712363604</t>
  </si>
  <si>
    <t>výměra skladby*koeficient</t>
  </si>
  <si>
    <t>239,235*0,8</t>
  </si>
  <si>
    <t>195</t>
  </si>
  <si>
    <t>28343012</t>
  </si>
  <si>
    <t>fólie hydroizolační střešní mPVC určená ke stabilizaci přitížením a do vegetačních střech tl 1,5mm</t>
  </si>
  <si>
    <t>442911169</t>
  </si>
  <si>
    <t>f007*0,75</t>
  </si>
  <si>
    <t>36,5"rezerva pro střešní prvky, bodové světlíky, apod.</t>
  </si>
  <si>
    <t>239,235*1,1566 'Přepočtené koeficientem množství</t>
  </si>
  <si>
    <t>196</t>
  </si>
  <si>
    <t>712363605</t>
  </si>
  <si>
    <t>Provedení povlakové krytiny střech plochých do 10° z mechanicky kotvených hydroizolačních fólií včetně položení fólie a horkovzdušného svaření tl. tepelné izolace přes 240 mm budovy výšky do 18 m, kotvené do betonu krajní pole</t>
  </si>
  <si>
    <t>1007809852</t>
  </si>
  <si>
    <t>https://podminky.urs.cz/item/CS_URS_2025_01/712363605</t>
  </si>
  <si>
    <t>239,235*0,1</t>
  </si>
  <si>
    <t>197</t>
  </si>
  <si>
    <t>712363606</t>
  </si>
  <si>
    <t>Provedení povlakové krytiny střech plochých do 10° z mechanicky kotvených hydroizolačních fólií včetně položení fólie a horkovzdušného svaření tl. tepelné izolace přes 240 mm budovy výšky do 18 m, kotvené do betonu rohové pole</t>
  </si>
  <si>
    <t>-1798814684</t>
  </si>
  <si>
    <t>https://podminky.urs.cz/item/CS_URS_2025_01/712363606</t>
  </si>
  <si>
    <t>198</t>
  </si>
  <si>
    <t>712391171.1</t>
  </si>
  <si>
    <t>Provedení povlakové krytiny střech plochých do 10° -ostatní práce provedení vrstvy textilní podkladní</t>
  </si>
  <si>
    <t>-926290888</t>
  </si>
  <si>
    <t>https://podminky.urs.cz/item/CS_URS_2025_01/712391171.1</t>
  </si>
  <si>
    <t>199</t>
  </si>
  <si>
    <t>69311082</t>
  </si>
  <si>
    <t>geotextilie netkaná separační, ochranná, filtrační, drenážní PP 500g/m2</t>
  </si>
  <si>
    <t>-1652338002</t>
  </si>
  <si>
    <t>f006+f009+f008</t>
  </si>
  <si>
    <t>174,64*1,1845 'Přepočtené koeficientem množství</t>
  </si>
  <si>
    <t>200</t>
  </si>
  <si>
    <t>712391172.1</t>
  </si>
  <si>
    <t>Provedení povlakové krytiny střech plochých do 10° -ostatní práce provedení vrstvy textilní ochranné</t>
  </si>
  <si>
    <t>-1935970316</t>
  </si>
  <si>
    <t>https://podminky.urs.cz/item/CS_URS_2025_01/712391172.1</t>
  </si>
  <si>
    <t>201</t>
  </si>
  <si>
    <t>-726711883</t>
  </si>
  <si>
    <t>132,11*1,1845 'Přepočtené koeficientem množství</t>
  </si>
  <si>
    <t>712391382</t>
  </si>
  <si>
    <t>Provedení povlakové krytiny střech plochých do 10° -ostatní práce dokončení izolace násypem z hrubého kameniva frakce 16 - 22, tl. 50 mm</t>
  </si>
  <si>
    <t>-2077160632</t>
  </si>
  <si>
    <t>https://podminky.urs.cz/item/CS_URS_2025_01/712391382</t>
  </si>
  <si>
    <t>203</t>
  </si>
  <si>
    <t>58337402</t>
  </si>
  <si>
    <t>kamenivo dekorační (kačírek) frakce 16/22</t>
  </si>
  <si>
    <t>1734859657</t>
  </si>
  <si>
    <t>132,11*0,0825 'Přepočtené koeficientem množství</t>
  </si>
  <si>
    <t>204</t>
  </si>
  <si>
    <t>712771331</t>
  </si>
  <si>
    <t>Provedení hydroakumulační vrstvy vegetační střechy z plastových nopových fólií s perforací, kladených volně na sraz, sklon střechy do 5°</t>
  </si>
  <si>
    <t>1996303945</t>
  </si>
  <si>
    <t>https://podminky.urs.cz/item/CS_URS_2025_01/712771331</t>
  </si>
  <si>
    <t>205</t>
  </si>
  <si>
    <t>69334152</t>
  </si>
  <si>
    <t>fólie profilovaná (nopová) perforovaná HDPE s hydroakumulační a drenážní funkcí do vegetačních střech s výškou nopů 20mm</t>
  </si>
  <si>
    <t>1200289459</t>
  </si>
  <si>
    <t>132,11*1,22 'Přepočtené koeficientem množství</t>
  </si>
  <si>
    <t>206</t>
  </si>
  <si>
    <t>765192001</t>
  </si>
  <si>
    <t>Nouzové zakrytí střechy plachtou</t>
  </si>
  <si>
    <t>1338937631</t>
  </si>
  <si>
    <t>https://podminky.urs.cz/item/CS_URS_2025_01/765192001</t>
  </si>
  <si>
    <t>f006+f008+f009</t>
  </si>
  <si>
    <t>207</t>
  </si>
  <si>
    <t>998712101</t>
  </si>
  <si>
    <t>Přesun hmot pro povlakové krytiny stanovený z hmotnosti přesunovaného materiálu vodorovná dopravní vzdálenost do 50 m základní v objektech výšky do 6 m</t>
  </si>
  <si>
    <t>1788197392</t>
  </si>
  <si>
    <t>https://podminky.urs.cz/item/CS_URS_2025_01/998712101</t>
  </si>
  <si>
    <t>713</t>
  </si>
  <si>
    <t>Izolace tepelné</t>
  </si>
  <si>
    <t>208</t>
  </si>
  <si>
    <t>713111128</t>
  </si>
  <si>
    <t>Montáž tepelné izolace stropů rohožemi, pásy, dílci, deskami, bloky (izolační materiál ve specifikaci) rovných spodem lepením celoplošně s mechanickým kotvením</t>
  </si>
  <si>
    <t>1819060656</t>
  </si>
  <si>
    <t>https://podminky.urs.cz/item/CS_URS_2025_01/713111128</t>
  </si>
  <si>
    <t>209</t>
  </si>
  <si>
    <t>-762534288</t>
  </si>
  <si>
    <t>39,43*1,05 'Přepočtené koeficientem množství</t>
  </si>
  <si>
    <t>210</t>
  </si>
  <si>
    <t>713121121</t>
  </si>
  <si>
    <t>Montáž tepelné izolace podlah rohožemi, pásy, deskami, dílci, bloky (izolační materiál ve specifikaci) kladenými volně dvouvrstvá</t>
  </si>
  <si>
    <t>-1228031457</t>
  </si>
  <si>
    <t>https://podminky.urs.cz/item/CS_URS_2025_01/713121121</t>
  </si>
  <si>
    <t>211</t>
  </si>
  <si>
    <t>28372308</t>
  </si>
  <si>
    <t>deska EPS 100 pro konstrukce s běžným zatížením λ=0,037 tl 80mm</t>
  </si>
  <si>
    <t>-135402045</t>
  </si>
  <si>
    <t>101,5*1,1 'Přepočtené koeficientem množství</t>
  </si>
  <si>
    <t>212</t>
  </si>
  <si>
    <t>28372317</t>
  </si>
  <si>
    <t>deska EPS 100 pro konstrukce s běžným zatížením λ=0,037 tl 150mm</t>
  </si>
  <si>
    <t>602662908</t>
  </si>
  <si>
    <t>213</t>
  </si>
  <si>
    <t>28375910</t>
  </si>
  <si>
    <t>deska EPS 150 pro konstrukce s vysokým zatížením λ=0,035 tl 60mm</t>
  </si>
  <si>
    <t>604844275</t>
  </si>
  <si>
    <t>214</t>
  </si>
  <si>
    <t>28375914</t>
  </si>
  <si>
    <t>deska EPS 150 pro konstrukce s vysokým zatížením λ=0,035 tl 100mm</t>
  </si>
  <si>
    <t>-817307145</t>
  </si>
  <si>
    <t>215</t>
  </si>
  <si>
    <t>713141136</t>
  </si>
  <si>
    <t>Montáž tepelné izolace střech plochých rohožemi, pásy, deskami, dílci, bloky (izolační materiál ve specifikaci) přilepenými za studena jednovrstvá nízkoexpanzní (PUR) pěnou</t>
  </si>
  <si>
    <t>-137753619</t>
  </si>
  <si>
    <t>https://podminky.urs.cz/item/CS_URS_2025_01/713141136</t>
  </si>
  <si>
    <t>216</t>
  </si>
  <si>
    <t>28372365</t>
  </si>
  <si>
    <t>deska EPS 150 pro konstrukce s vysokým zatížením λ=0,035 tl 300mm</t>
  </si>
  <si>
    <t>-1100706391</t>
  </si>
  <si>
    <t>132,11*1,1 'Přepočtené koeficientem množství</t>
  </si>
  <si>
    <t>217</t>
  </si>
  <si>
    <t>713141263</t>
  </si>
  <si>
    <t>Montáž tepelné izolace střech plochých mechanické přikotvení šrouby včetně dodávky šroubů, bez položení tepelné izolace tl. izolace přes 240 mm do betonu</t>
  </si>
  <si>
    <t>-1501492554</t>
  </si>
  <si>
    <t>https://podminky.urs.cz/item/CS_URS_2025_01/713141263</t>
  </si>
  <si>
    <t>218</t>
  </si>
  <si>
    <t>713141336</t>
  </si>
  <si>
    <t>Montáž tepelné izolace střech plochých spádovými klíny v ploše přilepenými za studena nízkoexpanzní (PUR) pěnou</t>
  </si>
  <si>
    <t>-858670832</t>
  </si>
  <si>
    <t>https://podminky.urs.cz/item/CS_URS_2025_01/713141336</t>
  </si>
  <si>
    <t>219</t>
  </si>
  <si>
    <t>28376142</t>
  </si>
  <si>
    <t>klín izolační spád do 5% EPS 150</t>
  </si>
  <si>
    <t>461263284</t>
  </si>
  <si>
    <t>f006*0,0916</t>
  </si>
  <si>
    <t>220</t>
  </si>
  <si>
    <t>713191521</t>
  </si>
  <si>
    <t>Montáž tepelné izolace stavebních konstrukcí - doplňky a konstrukční součásti podkladového profilu pro zateplení oken a dveří šířky přes 50 do 100 mm výšky do 100 mm</t>
  </si>
  <si>
    <t>1344497740</t>
  </si>
  <si>
    <t>https://podminky.urs.cz/item/CS_URS_2025_01/713191521</t>
  </si>
  <si>
    <t>221</t>
  </si>
  <si>
    <t>28376275</t>
  </si>
  <si>
    <t>profil podkladový sendvičový s vloženou PIR vložkou pro zateplení spodní části oken a dveří (25/40/15) š 80mm v 50mm</t>
  </si>
  <si>
    <t>1587616776</t>
  </si>
  <si>
    <t>1,65*5</t>
  </si>
  <si>
    <t>2,735*1</t>
  </si>
  <si>
    <t>1,2*1</t>
  </si>
  <si>
    <t>1,0*2</t>
  </si>
  <si>
    <t>0,75*2</t>
  </si>
  <si>
    <t>15,685*1,2 'Přepočtené koeficientem množství</t>
  </si>
  <si>
    <t>222</t>
  </si>
  <si>
    <t>28376280</t>
  </si>
  <si>
    <t>profil podkladový sendvičový s vloženou PIR vložkou pro zateplení spodní části oken a dveří (25/40/15) š 80mm v 100mm</t>
  </si>
  <si>
    <t>-178679223</t>
  </si>
  <si>
    <t>2,1*1</t>
  </si>
  <si>
    <t>1,1*1</t>
  </si>
  <si>
    <t>3,2*1,2 'Přepočtené koeficientem množství</t>
  </si>
  <si>
    <t>223</t>
  </si>
  <si>
    <t>998713101</t>
  </si>
  <si>
    <t>Přesun hmot pro izolace tepelné stanovený z hmotnosti přesunovaného materiálu vodorovná dopravní vzdálenost do 50 m s užitím mechanizace v objektech výšky do 6 m</t>
  </si>
  <si>
    <t>-411981696</t>
  </si>
  <si>
    <t>https://podminky.urs.cz/item/CS_URS_2025_01/998713101</t>
  </si>
  <si>
    <t>721</t>
  </si>
  <si>
    <t>Zdravotechnika - vnitřní kanalizace</t>
  </si>
  <si>
    <t>224</t>
  </si>
  <si>
    <t>721233113</t>
  </si>
  <si>
    <t>Střešní vtoky (vpusti) polypropylenové (PP) pro ploché střechy s odtokem svislým standardní svěrná příruba DN 125</t>
  </si>
  <si>
    <t>-2003672466</t>
  </si>
  <si>
    <t>https://podminky.urs.cz/item/CS_URS_2025_01/721233113</t>
  </si>
  <si>
    <t>225</t>
  </si>
  <si>
    <t>998721101</t>
  </si>
  <si>
    <t>Přesun hmot pro vnitřní kanalizaci stanovený z hmotnosti přesunovaného materiálu vodorovná dopravní vzdálenost do 50 m základní v objektech výšky do 6 m</t>
  </si>
  <si>
    <t>2056041614</t>
  </si>
  <si>
    <t>https://podminky.urs.cz/item/CS_URS_2025_01/998721101</t>
  </si>
  <si>
    <t>762</t>
  </si>
  <si>
    <t>Konstrukce tesařské</t>
  </si>
  <si>
    <t>226</t>
  </si>
  <si>
    <t>762083111</t>
  </si>
  <si>
    <t>Impregnace řeziva máčením proti dřevokaznému hmyzu a houbám, třída ohrožení 1 a 2 (dřevo v interiéru)</t>
  </si>
  <si>
    <t>-955072736</t>
  </si>
  <si>
    <t>https://podminky.urs.cz/item/CS_URS_2025_01/762083111</t>
  </si>
  <si>
    <t>2,233+0,089</t>
  </si>
  <si>
    <t>227</t>
  </si>
  <si>
    <t>762332132</t>
  </si>
  <si>
    <t>Montáž vázaných konstrukcí krovů střech pultových, sedlových, valbových, stanových čtvercového nebo obdélníkového půdorysu z řeziva hraněného pomocí tesařských spojů průřezové plochy přes 120 do 224 cm2</t>
  </si>
  <si>
    <t>1372060166</t>
  </si>
  <si>
    <t>https://podminky.urs.cz/item/CS_URS_2025_01/762332132</t>
  </si>
  <si>
    <t>Profil 140/200</t>
  </si>
  <si>
    <t>(12,3*1)</t>
  </si>
  <si>
    <t>Profil 140/220</t>
  </si>
  <si>
    <t>(3*4)</t>
  </si>
  <si>
    <t>(1,754*2)</t>
  </si>
  <si>
    <t>Profil 140/140</t>
  </si>
  <si>
    <t>(3*3)</t>
  </si>
  <si>
    <t>Profil 100/220</t>
  </si>
  <si>
    <t>Profil 80/140</t>
  </si>
  <si>
    <t>(1,754*27)</t>
  </si>
  <si>
    <t>Profil 80/80</t>
  </si>
  <si>
    <t>228</t>
  </si>
  <si>
    <t>60512136</t>
  </si>
  <si>
    <t>hranol stavební řezivo průřezu do 288cm2 dl 6-8m</t>
  </si>
  <si>
    <t>317831337</t>
  </si>
  <si>
    <t>(12,3*1)*(0,14*0,2)</t>
  </si>
  <si>
    <t>(3*4)*(0,14*0,22)</t>
  </si>
  <si>
    <t>(1,754*2)*(0,14*0,22)</t>
  </si>
  <si>
    <t>(3*3)*(0,14*0,14)</t>
  </si>
  <si>
    <t>(3*4)*(0,1*0,22)</t>
  </si>
  <si>
    <t>(12,3*1)*(0,08*0,14)</t>
  </si>
  <si>
    <t>(1,754*27)*(0,08*0,14)</t>
  </si>
  <si>
    <t>(1,754*27)*(0,08*0,08)</t>
  </si>
  <si>
    <t>229</t>
  </si>
  <si>
    <t>762341027</t>
  </si>
  <si>
    <t>Bednění střech střech rovných sklonu do 60° s vyřezáním otvorů z dřevoštěpkových desek OSB šroubovaných na krokve na pero a drážku, tloušťky desky 25 mm</t>
  </si>
  <si>
    <t>-907012340</t>
  </si>
  <si>
    <t>https://podminky.urs.cz/item/CS_URS_2025_01/762341027</t>
  </si>
  <si>
    <t>f027*2</t>
  </si>
  <si>
    <t>230</t>
  </si>
  <si>
    <t>762342511</t>
  </si>
  <si>
    <t>Montáž laťování montáž kontralatí na podklad bez tepelné izolace</t>
  </si>
  <si>
    <t>126565636</t>
  </si>
  <si>
    <t>https://podminky.urs.cz/item/CS_URS_2025_01/762342511</t>
  </si>
  <si>
    <t>13,2+24"boční stěny přístřešku</t>
  </si>
  <si>
    <t>104+51"provětrávaná fasáda</t>
  </si>
  <si>
    <t>231</t>
  </si>
  <si>
    <t>60514114</t>
  </si>
  <si>
    <t>řezivo jehličnaté lať impregnovaná dl 4 m</t>
  </si>
  <si>
    <t>1344897094</t>
  </si>
  <si>
    <t>192,2*(0,04*0,06)</t>
  </si>
  <si>
    <t>232</t>
  </si>
  <si>
    <t>762361313</t>
  </si>
  <si>
    <t>Konstrukční vrstva pod klempířské prvky pro oplechování horních ploch zdí a nadezdívek (atik) z desek dřevoštěpkových šroubovaných do podkladu, tloušťky desky 25 mm</t>
  </si>
  <si>
    <t>844585870</t>
  </si>
  <si>
    <t>https://podminky.urs.cz/item/CS_URS_2025_01/762361313</t>
  </si>
  <si>
    <t>f007*0,4</t>
  </si>
  <si>
    <t>233</t>
  </si>
  <si>
    <t>762395000.r01</t>
  </si>
  <si>
    <t>Spojovací prostředky krovů, bednění a laťování, nadstřešních konstrukcí svorníky, prkna, hřebíky, pásová ocel, vruty</t>
  </si>
  <si>
    <t>-1551392469</t>
  </si>
  <si>
    <t>2,233+0,461</t>
  </si>
  <si>
    <t>234</t>
  </si>
  <si>
    <t>762431210</t>
  </si>
  <si>
    <t>Obložení stěn montáž deskami z dřevovláknitých hmot včetně tvarování a úpravy pro olištování spár tvrdými</t>
  </si>
  <si>
    <t>1116942009</t>
  </si>
  <si>
    <t>https://podminky.urs.cz/item/CS_URS_2025_01/762431210</t>
  </si>
  <si>
    <t>235</t>
  </si>
  <si>
    <t>61191161</t>
  </si>
  <si>
    <t>palubky obkladové sibiřský modřín profil klasický 20x146mm jakost A/B</t>
  </si>
  <si>
    <t>-509383501</t>
  </si>
  <si>
    <t>38,17*1,15 'Přepočtené koeficientem množství</t>
  </si>
  <si>
    <t>236</t>
  </si>
  <si>
    <t>762495000</t>
  </si>
  <si>
    <t>Spojovací prostředky olištování spár, obložení stropů, střešních podhledů a stěn hřebíky, vruty</t>
  </si>
  <si>
    <t>-160543777</t>
  </si>
  <si>
    <t>https://podminky.urs.cz/item/CS_URS_2025_01/762495000</t>
  </si>
  <si>
    <t>237</t>
  </si>
  <si>
    <t>762495000.r01</t>
  </si>
  <si>
    <t>Ochranná síť proti hmyzu</t>
  </si>
  <si>
    <t>934134749</t>
  </si>
  <si>
    <t>238</t>
  </si>
  <si>
    <t>762841310</t>
  </si>
  <si>
    <t>Montáž podbíjení stropů a střech vodorovných z hoblovaných prken z palubek</t>
  </si>
  <si>
    <t>1085467981</t>
  </si>
  <si>
    <t>https://podminky.urs.cz/item/CS_URS_2025_01/762841310</t>
  </si>
  <si>
    <t>239</t>
  </si>
  <si>
    <t>61191155</t>
  </si>
  <si>
    <t>palubky obkladové smrk profil klasický 19x116mm jakost A/B</t>
  </si>
  <si>
    <t>-385991651</t>
  </si>
  <si>
    <t>22,53*1,15 'Přepočtené koeficientem množství</t>
  </si>
  <si>
    <t>240</t>
  </si>
  <si>
    <t>-67476876</t>
  </si>
  <si>
    <t>241</t>
  </si>
  <si>
    <t>762895000</t>
  </si>
  <si>
    <t>Spojovací prostředky záklopu stropů, stropnic, podbíjení hřebíky, svorníky</t>
  </si>
  <si>
    <t>-1648110087</t>
  </si>
  <si>
    <t>https://podminky.urs.cz/item/CS_URS_2025_01/762895000</t>
  </si>
  <si>
    <t>f009*0,019</t>
  </si>
  <si>
    <t>f009*0,02</t>
  </si>
  <si>
    <t>242</t>
  </si>
  <si>
    <t>998762101</t>
  </si>
  <si>
    <t>Přesun hmot pro konstrukce tesařské stanovený z hmotnosti přesunovaného materiálu vodorovná dopravní vzdálenost do 50 m základní v objektech výšky do 6 m</t>
  </si>
  <si>
    <t>1439985144</t>
  </si>
  <si>
    <t>https://podminky.urs.cz/item/CS_URS_2025_01/998762101</t>
  </si>
  <si>
    <t>763</t>
  </si>
  <si>
    <t>Konstrukce suché výstavby</t>
  </si>
  <si>
    <t>243</t>
  </si>
  <si>
    <t>763131511</t>
  </si>
  <si>
    <t>Podhled ze sádrokartonových desek jednovrstvá zavěšená spodní konstrukce z ocelových profilů CD, UD jednoduše opláštěná deskou standardní A, tl. 12,5 mm, bez izolace</t>
  </si>
  <si>
    <t>844041949</t>
  </si>
  <si>
    <t>https://podminky.urs.cz/item/CS_URS_2025_01/763131511</t>
  </si>
  <si>
    <t>244</t>
  </si>
  <si>
    <t>763131551</t>
  </si>
  <si>
    <t>Podhled ze sádrokartonových desek jednovrstvá zavěšená spodní konstrukce z ocelových profilů CD, UD jednoduše opláštěná deskou impregnovanou H2, tl. 12,5 mm, bez izolace</t>
  </si>
  <si>
    <t>-425650829</t>
  </si>
  <si>
    <t>https://podminky.urs.cz/item/CS_URS_2025_01/763131551</t>
  </si>
  <si>
    <t>245</t>
  </si>
  <si>
    <t>763131555.r01</t>
  </si>
  <si>
    <t>Podhled z akustické desky spodní kce profil CD</t>
  </si>
  <si>
    <t>-1731604766</t>
  </si>
  <si>
    <t>246</t>
  </si>
  <si>
    <t>763131714</t>
  </si>
  <si>
    <t>Podhled ze sádrokartonových desek ostatní práce a konstrukce na podhledech ze sádrokartonových desek základní penetrační nátěr</t>
  </si>
  <si>
    <t>350587496</t>
  </si>
  <si>
    <t>https://podminky.urs.cz/item/CS_URS_2025_01/763131714</t>
  </si>
  <si>
    <t>f004+f005+f031</t>
  </si>
  <si>
    <t>247</t>
  </si>
  <si>
    <t>763172355</t>
  </si>
  <si>
    <t>Montáž dvířek pro konstrukce ze sádrokartonových desek revizních jednoplášťových pro podhledy velikost (šxv) 600 x 600 mm</t>
  </si>
  <si>
    <t>-1322247033</t>
  </si>
  <si>
    <t>https://podminky.urs.cz/item/CS_URS_2025_01/763172355</t>
  </si>
  <si>
    <t>248</t>
  </si>
  <si>
    <t>59030714</t>
  </si>
  <si>
    <t>dvířka revizní jednokřídlá s automatickým zámkem 600x600mm</t>
  </si>
  <si>
    <t>-209045477</t>
  </si>
  <si>
    <t>249</t>
  </si>
  <si>
    <t>763264762</t>
  </si>
  <si>
    <t>Obklad ocelových nosníků sádrovláknitými deskami bez spodní konstrukce tvaru U rozvinuté šíře přes 0,75 m do 1 m, opláštění deskou protipožární tl. 2x12,5 mm</t>
  </si>
  <si>
    <t>-1052544556</t>
  </si>
  <si>
    <t>https://podminky.urs.cz/item/CS_URS_2025_01/763264762</t>
  </si>
  <si>
    <t>13,5"obklad profilu HEB260</t>
  </si>
  <si>
    <t>250</t>
  </si>
  <si>
    <t>998763301</t>
  </si>
  <si>
    <t>Přesun hmot pro konstrukce montované z desek sádrokartonových, sádrovláknitých, cementovláknitých nebo cementových stanovený z hmotnosti přesunovaného materiálu vodorovná dopravní vzdálenost do 50 m základní v objektech výšky do 6 m</t>
  </si>
  <si>
    <t>-1132003803</t>
  </si>
  <si>
    <t>https://podminky.urs.cz/item/CS_URS_2025_01/998763301</t>
  </si>
  <si>
    <t>764</t>
  </si>
  <si>
    <t>Konstrukce klempířské</t>
  </si>
  <si>
    <t>251</t>
  </si>
  <si>
    <t>764002414</t>
  </si>
  <si>
    <t>Montáž strukturované oddělovací rohože jakékoli rš</t>
  </si>
  <si>
    <t>160366451</t>
  </si>
  <si>
    <t>https://podminky.urs.cz/item/CS_URS_2025_01/764002414</t>
  </si>
  <si>
    <t>252</t>
  </si>
  <si>
    <t>28329223</t>
  </si>
  <si>
    <t>fólie difuzně propustné s nakašírovanou strukturovanou rohoží pod hladkou plechovou krytinu</t>
  </si>
  <si>
    <t>1023176405</t>
  </si>
  <si>
    <t>f027*4</t>
  </si>
  <si>
    <t>22*1,1655 'Přepočtené koeficientem množství</t>
  </si>
  <si>
    <t>253</t>
  </si>
  <si>
    <t>764021404</t>
  </si>
  <si>
    <t>Podkladní plech z hliníkového plechu rš 330 mm</t>
  </si>
  <si>
    <t>971140377</t>
  </si>
  <si>
    <t>https://podminky.urs.cz/item/CS_URS_2025_01/764021404</t>
  </si>
  <si>
    <t>12,3</t>
  </si>
  <si>
    <t>254</t>
  </si>
  <si>
    <t>764021424</t>
  </si>
  <si>
    <t>Dilatační lišta z hliníkového plechu připojovací, včetně tmelení rš 200 mm</t>
  </si>
  <si>
    <t>366961738</t>
  </si>
  <si>
    <t>https://podminky.urs.cz/item/CS_URS_2025_01/764021424</t>
  </si>
  <si>
    <t>12+12,5</t>
  </si>
  <si>
    <t>255</t>
  </si>
  <si>
    <t>764101143</t>
  </si>
  <si>
    <t>Montáž krytiny z plechu s úpravou u okapů, prostupů a výčnělků střechy rovné z taškových tabulí, sklon střechy přes 30 do 60°</t>
  </si>
  <si>
    <t>1766248029</t>
  </si>
  <si>
    <t>https://podminky.urs.cz/item/CS_URS_2025_01/764101143</t>
  </si>
  <si>
    <t>256</t>
  </si>
  <si>
    <t>STJ.KPUMSRD.R01</t>
  </si>
  <si>
    <t>krytina z falcovaného plechu</t>
  </si>
  <si>
    <t>-944721839</t>
  </si>
  <si>
    <t>11*1,1 'Přepočtené koeficientem množství</t>
  </si>
  <si>
    <t>257</t>
  </si>
  <si>
    <t>764222403</t>
  </si>
  <si>
    <t>Oplechování střešních prvků z hliníkového plechu štítu závětrnou lištou rš 250 mm</t>
  </si>
  <si>
    <t>371003970</t>
  </si>
  <si>
    <t>https://podminky.urs.cz/item/CS_URS_2025_01/764222403</t>
  </si>
  <si>
    <t>1,754*2</t>
  </si>
  <si>
    <t>258</t>
  </si>
  <si>
    <t>764222434</t>
  </si>
  <si>
    <t>Oplechování střešních prvků z hliníkového plechu okapu okapovým plechem střechy rovné rš 330 mm</t>
  </si>
  <si>
    <t>380210925</t>
  </si>
  <si>
    <t>https://podminky.urs.cz/item/CS_URS_2025_01/764222434</t>
  </si>
  <si>
    <t>259</t>
  </si>
  <si>
    <t>764225407</t>
  </si>
  <si>
    <t>Oplechování horních ploch zdí a nadezdívek (atik) z hliníkového plechu celoplošně lepené rš 670 mm</t>
  </si>
  <si>
    <t>1972252521</t>
  </si>
  <si>
    <t>https://podminky.urs.cz/item/CS_URS_2025_01/764225407</t>
  </si>
  <si>
    <t>260</t>
  </si>
  <si>
    <t>764226443</t>
  </si>
  <si>
    <t>Oplechování parapetů z hliníkového plechu rovných celoplošně lepené, bez rohů rš 250 mm</t>
  </si>
  <si>
    <t>-499143638</t>
  </si>
  <si>
    <t>https://podminky.urs.cz/item/CS_URS_2025_01/764226443</t>
  </si>
  <si>
    <t>1,0*1</t>
  </si>
  <si>
    <t>261</t>
  </si>
  <si>
    <t>764226444</t>
  </si>
  <si>
    <t>Oplechování parapetů z hliníkového plechu rovných celoplošně lepené, bez rohů rš 330 mm</t>
  </si>
  <si>
    <t>-969953485</t>
  </si>
  <si>
    <t>https://podminky.urs.cz/item/CS_URS_2025_01/764226444</t>
  </si>
  <si>
    <t>262</t>
  </si>
  <si>
    <t>764306142</t>
  </si>
  <si>
    <t>Montáž ventilační turbíny na střeše s krytinou skládanou mimo prejzovou nebo z plechu</t>
  </si>
  <si>
    <t>765250746</t>
  </si>
  <si>
    <t>https://podminky.urs.cz/item/CS_URS_2025_01/764306142</t>
  </si>
  <si>
    <t>263</t>
  </si>
  <si>
    <t>55381011</t>
  </si>
  <si>
    <t>turbína ventilační Al kompletní hlavice stavitelný krk se základnou do D 350mm</t>
  </si>
  <si>
    <t>2096351287</t>
  </si>
  <si>
    <t>1"pro odvětrání radonu</t>
  </si>
  <si>
    <t>264</t>
  </si>
  <si>
    <t>764521404</t>
  </si>
  <si>
    <t>Žlab podokapní z hliníkového plechu včetně háků a čel půlkruhový rš 330 mm</t>
  </si>
  <si>
    <t>1543098349</t>
  </si>
  <si>
    <t>https://podminky.urs.cz/item/CS_URS_2025_01/764521404</t>
  </si>
  <si>
    <t>12,345</t>
  </si>
  <si>
    <t>265</t>
  </si>
  <si>
    <t>764528422</t>
  </si>
  <si>
    <t>Svod z hliníkového plechu včetně objímek, kolen a odskoků kruhový, průměru 100 mm</t>
  </si>
  <si>
    <t>1381567368</t>
  </si>
  <si>
    <t>https://podminky.urs.cz/item/CS_URS_2025_01/764528422</t>
  </si>
  <si>
    <t>3,5*2</t>
  </si>
  <si>
    <t>266</t>
  </si>
  <si>
    <t>764521444</t>
  </si>
  <si>
    <t>Žlab podokapní z hliníkového plechu kotlík oválný (trychtýřový), rš žlabu/průměr svodu 330/100 mm</t>
  </si>
  <si>
    <t>-1835378024</t>
  </si>
  <si>
    <t>https://podminky.urs.cz/item/CS_URS_2025_01/764521444</t>
  </si>
  <si>
    <t>267</t>
  </si>
  <si>
    <t>998764101</t>
  </si>
  <si>
    <t>Přesun hmot pro konstrukce klempířské stanovený z hmotnosti přesunovaného materiálu vodorovná dopravní vzdálenost do 50 m základní v objektech výšky do 6 m</t>
  </si>
  <si>
    <t>-677035376</t>
  </si>
  <si>
    <t>https://podminky.urs.cz/item/CS_URS_2025_01/998764101</t>
  </si>
  <si>
    <t>766</t>
  </si>
  <si>
    <t>Konstrukce truhlářské</t>
  </si>
  <si>
    <t>268</t>
  </si>
  <si>
    <t>766622115</t>
  </si>
  <si>
    <t>Montáž oken plastových včetně montáže rámu plochy přes 1 m2 pevných do zdiva, výšky do 1,5 m</t>
  </si>
  <si>
    <t>1148483868</t>
  </si>
  <si>
    <t>https://podminky.urs.cz/item/CS_URS_2025_01/766622115</t>
  </si>
  <si>
    <t>269</t>
  </si>
  <si>
    <t>61140044</t>
  </si>
  <si>
    <t>okno plastové s fixním zasklením trojsklo přes plochu 1m2 do v 1,5m</t>
  </si>
  <si>
    <t>-1540932367</t>
  </si>
  <si>
    <t>(1,5*1,5)*1"v rozsahu a technickém provedení dle ozn.č. O7 Výpis oken a dveří</t>
  </si>
  <si>
    <t>61140054.r01</t>
  </si>
  <si>
    <t>příplatek za požární odolnost okenní výplně</t>
  </si>
  <si>
    <t>1227410621</t>
  </si>
  <si>
    <t>1"O7 Výpis oken a dveří</t>
  </si>
  <si>
    <t>271</t>
  </si>
  <si>
    <t>766622132</t>
  </si>
  <si>
    <t>Montáž oken plastových včetně montáže rámu plochy přes 1 m2 otevíravých do zdiva, výšky přes 1,5 do 2,5 m</t>
  </si>
  <si>
    <t>506073822</t>
  </si>
  <si>
    <t>https://podminky.urs.cz/item/CS_URS_2025_01/766622132</t>
  </si>
  <si>
    <t>272</t>
  </si>
  <si>
    <t>61140054</t>
  </si>
  <si>
    <t>okno plastové otevíravé/sklopné trojsklo přes plochu 1m2 v 1,5-2,5m</t>
  </si>
  <si>
    <t>1323846611</t>
  </si>
  <si>
    <t>(1,65*2,0)*5"v rozsahu a technickém provedení dle ozn.č. O1 Výpis oken a dveří</t>
  </si>
  <si>
    <t>(2,735*2,0)*1"v rozsahu a technickém provedení dle ozn.č. O2 Výpis oken a dveří</t>
  </si>
  <si>
    <t>(1,2*1,5)*1"v rozsahu a technickém provedení dle ozn.č. O3 Výpis oken a dveří</t>
  </si>
  <si>
    <t>(1,0*1,25)*2"v rozsahu a technickém provedení dle ozn.č. O4 Výpis oken a dveří</t>
  </si>
  <si>
    <t>273</t>
  </si>
  <si>
    <t>61140054.r02</t>
  </si>
  <si>
    <t>-1483751108</t>
  </si>
  <si>
    <t>1"O1 Výpis oken a dveří</t>
  </si>
  <si>
    <t>274</t>
  </si>
  <si>
    <t>766660001</t>
  </si>
  <si>
    <t>Montáž dveřních křídel dřevěných nebo plastových otevíravých do ocelové zárubně povrchově upravených jednokřídlových, šířky do 800 mm</t>
  </si>
  <si>
    <t>-1961261359</t>
  </si>
  <si>
    <t>https://podminky.urs.cz/item/CS_URS_2025_01/766660001</t>
  </si>
  <si>
    <t>275</t>
  </si>
  <si>
    <t>61162085r.01</t>
  </si>
  <si>
    <t>dveře jednokřídlé 700x2000mm</t>
  </si>
  <si>
    <t>-566991949</t>
  </si>
  <si>
    <t>1"v rozsahu a technickém provedení dle ozn.č. D7 Výpis oken a dveří</t>
  </si>
  <si>
    <t>276</t>
  </si>
  <si>
    <t>61162086r.01</t>
  </si>
  <si>
    <t>dveře jednokřídlé 800x2000mm</t>
  </si>
  <si>
    <t>-299171117</t>
  </si>
  <si>
    <t>2"v rozsahu a technickém provedení dle ozn.č. D5 Výpis oken a dveří</t>
  </si>
  <si>
    <t>277</t>
  </si>
  <si>
    <t>766660002</t>
  </si>
  <si>
    <t>Montáž dveřních křídel dřevěných nebo plastových otevíravých do ocelové zárubně povrchově upravených jednokřídlových, šířky přes 800 mm</t>
  </si>
  <si>
    <t>210605459</t>
  </si>
  <si>
    <t>https://podminky.urs.cz/item/CS_URS_2025_01/766660002</t>
  </si>
  <si>
    <t>278</t>
  </si>
  <si>
    <t>61162086r.02</t>
  </si>
  <si>
    <t>dveře jednokřídlé 900x2000mm</t>
  </si>
  <si>
    <t>-1560538258</t>
  </si>
  <si>
    <t>3"v rozsahu a technickém provedení dle ozn.č. D6 Výpis oken a dveří</t>
  </si>
  <si>
    <t>279</t>
  </si>
  <si>
    <t>61162086r.03</t>
  </si>
  <si>
    <t>dveře jednokřídlé 900x2000mm; s doplňky pro invalidní WC</t>
  </si>
  <si>
    <t>2041396121</t>
  </si>
  <si>
    <t>1"v rozsahu a technickém provedení dle ozn.č. D4 Výpis oken a dveří</t>
  </si>
  <si>
    <t>280</t>
  </si>
  <si>
    <t>766660022</t>
  </si>
  <si>
    <t>Montáž dveřních křídel dřevěných nebo plastových otevíravých do ocelové zárubně protipožárních jednokřídlových, šířky přes 800 mm</t>
  </si>
  <si>
    <t>-1148731873</t>
  </si>
  <si>
    <t>https://podminky.urs.cz/item/CS_URS_2025_01/766660022</t>
  </si>
  <si>
    <t>281</t>
  </si>
  <si>
    <t>61161028r.01</t>
  </si>
  <si>
    <t>dveře jednokřídlé protipožární 900x2000mm</t>
  </si>
  <si>
    <t>1607142121</t>
  </si>
  <si>
    <t>1"v rozsahu a technickém provedení dle ozn.č. D9 Výpis oken a dveří</t>
  </si>
  <si>
    <t>1"v rozsahu a technickém provedení dle ozn.č. D6 Výpis oken a dveří</t>
  </si>
  <si>
    <t>282</t>
  </si>
  <si>
    <t>766660421</t>
  </si>
  <si>
    <t>Montáž vchodových dveří včetně rámu do zdiva jednokřídlových s nadsvětlíkem</t>
  </si>
  <si>
    <t>538481729</t>
  </si>
  <si>
    <t>https://podminky.urs.cz/item/CS_URS_2025_01/766660421</t>
  </si>
  <si>
    <t>1"D2</t>
  </si>
  <si>
    <t>283</t>
  </si>
  <si>
    <t>61140517.r01</t>
  </si>
  <si>
    <t>dveře jednokřídlé plastové s dekorem prosklené s nadsvětlíkem</t>
  </si>
  <si>
    <t>409427151</t>
  </si>
  <si>
    <t>(1,1*2,75)*1"v rozsahu a technickém provedení dle ozn.č. D2 Výpis oken a dveří</t>
  </si>
  <si>
    <t>284</t>
  </si>
  <si>
    <t>766660441</t>
  </si>
  <si>
    <t>Montáž vchodových dveří včetně rámu do zdiva jednokřídlových s díly a nadsvětlíkem</t>
  </si>
  <si>
    <t>1446391258</t>
  </si>
  <si>
    <t>https://podminky.urs.cz/item/CS_URS_2025_01/766660441</t>
  </si>
  <si>
    <t>1"D1</t>
  </si>
  <si>
    <t>1"D3</t>
  </si>
  <si>
    <t>285</t>
  </si>
  <si>
    <t>61140517.r02</t>
  </si>
  <si>
    <t>dveře jednokřídlé plastové s dekorem prosklené s nadsvětlíkem a bočními díly</t>
  </si>
  <si>
    <t>1353141289</t>
  </si>
  <si>
    <t>(2,1*2,75)*1"v rozsahu a technickém provedení dle ozn.č. D1 Výpis oken a dveří</t>
  </si>
  <si>
    <t>(2,5*3,0)*1"v rozsahu a technickém provedení dle ozn.č. D3 Výpis oken a dveří</t>
  </si>
  <si>
    <t>286</t>
  </si>
  <si>
    <t>766694116</t>
  </si>
  <si>
    <t>Montáž ostatních truhlářských konstrukcí parapetních desek dřevěných nebo plastových šířky do 300 mm</t>
  </si>
  <si>
    <t>-237837515</t>
  </si>
  <si>
    <t>https://podminky.urs.cz/item/CS_URS_2025_01/766694116</t>
  </si>
  <si>
    <t>287</t>
  </si>
  <si>
    <t>60794102</t>
  </si>
  <si>
    <t>parapet dřevotřískový vnitřní povrch laminátový š 260mm</t>
  </si>
  <si>
    <t>-952503460</t>
  </si>
  <si>
    <t>288</t>
  </si>
  <si>
    <t>998766101</t>
  </si>
  <si>
    <t>Přesun hmot pro konstrukce truhlářské stanovený z hmotnosti přesunovaného materiálu vodorovná dopravní vzdálenost do 50 m základní v objektech výšky do 6 m</t>
  </si>
  <si>
    <t>-1682025483</t>
  </si>
  <si>
    <t>https://podminky.urs.cz/item/CS_URS_2025_01/998766101</t>
  </si>
  <si>
    <t>767</t>
  </si>
  <si>
    <t>Konstrukce zámečnické</t>
  </si>
  <si>
    <t>289</t>
  </si>
  <si>
    <t>767161814</t>
  </si>
  <si>
    <t>Demontáž zábradlí do suti rovného nerozebíratelný spoj hmotnosti 1 m zábradlí přes 20 kg</t>
  </si>
  <si>
    <t>1374826251</t>
  </si>
  <si>
    <t>https://podminky.urs.cz/item/CS_URS_2025_01/767161814</t>
  </si>
  <si>
    <t>5,27+2,525</t>
  </si>
  <si>
    <t>290</t>
  </si>
  <si>
    <t>767163122</t>
  </si>
  <si>
    <t>Montáž zábradlí přímého v exteriéru v rovině (na rovné ploše) kotveného do betonu</t>
  </si>
  <si>
    <t>-888208133</t>
  </si>
  <si>
    <t>https://podminky.urs.cz/item/CS_URS_2025_01/767163122</t>
  </si>
  <si>
    <t>291</t>
  </si>
  <si>
    <t>55342289.r01</t>
  </si>
  <si>
    <t>zábradlí s horizontální výplní rovné kotvení vrchní v 900mm</t>
  </si>
  <si>
    <t>796199363</t>
  </si>
  <si>
    <t>292</t>
  </si>
  <si>
    <t>767316311</t>
  </si>
  <si>
    <t>Montáž světlíků bodových přes 1 do 1,5 m2</t>
  </si>
  <si>
    <t>2135269669</t>
  </si>
  <si>
    <t>https://podminky.urs.cz/item/CS_URS_2025_01/767316311</t>
  </si>
  <si>
    <t>293</t>
  </si>
  <si>
    <t>767.R06</t>
  </si>
  <si>
    <t>pevný střešní bodový kopulový světlík</t>
  </si>
  <si>
    <t>-630339319</t>
  </si>
  <si>
    <t>294</t>
  </si>
  <si>
    <t>767831021</t>
  </si>
  <si>
    <t>Montáž vnitřních kovových žebříků přímých, ukotvených do zdiva</t>
  </si>
  <si>
    <t>1678790815</t>
  </si>
  <si>
    <t>https://podminky.urs.cz/item/CS_URS_2025_01/767831021</t>
  </si>
  <si>
    <t>295</t>
  </si>
  <si>
    <t>44983024</t>
  </si>
  <si>
    <t>žebřík výstupový jednoduchý přímý z pozinkované oceli dl 2m</t>
  </si>
  <si>
    <t>-1740497349</t>
  </si>
  <si>
    <t>296</t>
  </si>
  <si>
    <t>44983025</t>
  </si>
  <si>
    <t>žebřík výstupový jednoduchý přímý z pozinkované oceli dl 4m</t>
  </si>
  <si>
    <t>-1947352123</t>
  </si>
  <si>
    <t>297</t>
  </si>
  <si>
    <t>767995117</t>
  </si>
  <si>
    <t>Montáž ostatních atypických zámečnických konstrukcí hmotnosti přes 250 do 500 kg</t>
  </si>
  <si>
    <t>kg</t>
  </si>
  <si>
    <t>-1752373646</t>
  </si>
  <si>
    <t>https://podminky.urs.cz/item/CS_URS_2025_01/767995117</t>
  </si>
  <si>
    <t>298</t>
  </si>
  <si>
    <t>13010986</t>
  </si>
  <si>
    <t>ocel profilová jakost S235JR (11 375) průřez HEB 260</t>
  </si>
  <si>
    <t>-926828474</t>
  </si>
  <si>
    <t>13,5*1</t>
  </si>
  <si>
    <t>13,5*95,0</t>
  </si>
  <si>
    <t>1282,5/1000</t>
  </si>
  <si>
    <t>299</t>
  </si>
  <si>
    <t>998767101</t>
  </si>
  <si>
    <t>Přesun hmot pro zámečnické konstrukce stanovený z hmotnosti přesunovaného materiálu vodorovná dopravní vzdálenost do 50 m základní v objektech výšky do 6 m</t>
  </si>
  <si>
    <t>434245277</t>
  </si>
  <si>
    <t>https://podminky.urs.cz/item/CS_URS_2025_01/998767101</t>
  </si>
  <si>
    <t>771</t>
  </si>
  <si>
    <t>Podlahy z dlaždic</t>
  </si>
  <si>
    <t>300</t>
  </si>
  <si>
    <t>771111011</t>
  </si>
  <si>
    <t>Příprava podkladu před provedením dlažby vysátí podlah</t>
  </si>
  <si>
    <t>-950633180</t>
  </si>
  <si>
    <t>https://podminky.urs.cz/item/CS_URS_2025_01/771111011</t>
  </si>
  <si>
    <t>301</t>
  </si>
  <si>
    <t>771121011</t>
  </si>
  <si>
    <t>Příprava podkladu před provedením dlažby nátěr penetrační na podlahu</t>
  </si>
  <si>
    <t>811121041</t>
  </si>
  <si>
    <t>https://podminky.urs.cz/item/CS_URS_2025_01/771121011</t>
  </si>
  <si>
    <t>302</t>
  </si>
  <si>
    <t>771151011</t>
  </si>
  <si>
    <t>Příprava podkladu před provedením dlažby samonivelační stěrka min. pevnosti 20 MPa, tloušťky do 3 mm</t>
  </si>
  <si>
    <t>-414672933</t>
  </si>
  <si>
    <t>https://podminky.urs.cz/item/CS_URS_2025_01/771151011</t>
  </si>
  <si>
    <t>303</t>
  </si>
  <si>
    <t>771474113</t>
  </si>
  <si>
    <t>Montáž soklů z dlaždic keramických lepených cementovým flexibilním lepidlem rovných, výšky přes 90 do 120 mm</t>
  </si>
  <si>
    <t>-1758819374</t>
  </si>
  <si>
    <t>https://podminky.urs.cz/item/CS_URS_2025_01/771474113</t>
  </si>
  <si>
    <t>304</t>
  </si>
  <si>
    <t>59761126</t>
  </si>
  <si>
    <t>dlažba keramická slinutá mrazuvzdorná R10/B povrch hladký/matný tl do 10mm přes 22 do 25ks/m2</t>
  </si>
  <si>
    <t>-1117038197</t>
  </si>
  <si>
    <t>f021*0,1</t>
  </si>
  <si>
    <t>3,842*1,1 'Přepočtené koeficientem množství</t>
  </si>
  <si>
    <t>305</t>
  </si>
  <si>
    <t>771574419</t>
  </si>
  <si>
    <t>Montáž podlah z dlaždic keramických lepených cementovým flexibilním lepidlem hladkých, tloušťky do 10 mm přes 22 do 25 ks/m2</t>
  </si>
  <si>
    <t>-983434741</t>
  </si>
  <si>
    <t>https://podminky.urs.cz/item/CS_URS_2025_01/771574419</t>
  </si>
  <si>
    <t>306</t>
  </si>
  <si>
    <t>1519416883</t>
  </si>
  <si>
    <t>130,97*1,1 'Přepočtené koeficientem množství</t>
  </si>
  <si>
    <t>307</t>
  </si>
  <si>
    <t>771591112</t>
  </si>
  <si>
    <t>Izolace podlahy pod dlažbu nátěrem nebo stěrkou ve dvou vrstvách</t>
  </si>
  <si>
    <t>66976340</t>
  </si>
  <si>
    <t>https://podminky.urs.cz/item/CS_URS_2025_01/771591112</t>
  </si>
  <si>
    <t>308</t>
  </si>
  <si>
    <t>771591115</t>
  </si>
  <si>
    <t>Podlahy - dokončovací práce spárování silikonem</t>
  </si>
  <si>
    <t>-1811117098</t>
  </si>
  <si>
    <t>https://podminky.urs.cz/item/CS_URS_2025_01/771591115</t>
  </si>
  <si>
    <t>309</t>
  </si>
  <si>
    <t>771592011</t>
  </si>
  <si>
    <t>Čištění vnitřních ploch po položení dlažby podlah nebo schodišť chemickými prostředky</t>
  </si>
  <si>
    <t>1851528386</t>
  </si>
  <si>
    <t>https://podminky.urs.cz/item/CS_URS_2025_01/771592011</t>
  </si>
  <si>
    <t>310</t>
  </si>
  <si>
    <t>998771101</t>
  </si>
  <si>
    <t>Přesun hmot pro podlahy z dlaždic stanovený z hmotnosti přesunovaného materiálu vodorovná dopravní vzdálenost do 50 m základní v objektech výšky do 6 m</t>
  </si>
  <si>
    <t>1680883154</t>
  </si>
  <si>
    <t>https://podminky.urs.cz/item/CS_URS_2025_01/998771101</t>
  </si>
  <si>
    <t>776</t>
  </si>
  <si>
    <t>Podlahy povlakové</t>
  </si>
  <si>
    <t>311</t>
  </si>
  <si>
    <t>776111112</t>
  </si>
  <si>
    <t>Příprava podkladu povlakových podlah a stěn broušení podlah nového podkladu betonového</t>
  </si>
  <si>
    <t>1392702733</t>
  </si>
  <si>
    <t>https://podminky.urs.cz/item/CS_URS_2025_01/776111112</t>
  </si>
  <si>
    <t>312</t>
  </si>
  <si>
    <t>776111311</t>
  </si>
  <si>
    <t>Příprava podkladu povlakových podlah a stěn vysátí podlah</t>
  </si>
  <si>
    <t>2022793032</t>
  </si>
  <si>
    <t>https://podminky.urs.cz/item/CS_URS_2025_01/776111311</t>
  </si>
  <si>
    <t>313</t>
  </si>
  <si>
    <t>776121321</t>
  </si>
  <si>
    <t>Příprava podkladu povlakových podlah a stěn penetrace neředěná podlah</t>
  </si>
  <si>
    <t>47890817</t>
  </si>
  <si>
    <t>https://podminky.urs.cz/item/CS_URS_2025_01/776121321</t>
  </si>
  <si>
    <t>314</t>
  </si>
  <si>
    <t>776141151</t>
  </si>
  <si>
    <t>Příprava podkladu povlakových podlah a stěn vyrovnání samonivelační stěrkou podlah do mokrého prostředí, tloušťky do 3 mm</t>
  </si>
  <si>
    <t>-2043327601</t>
  </si>
  <si>
    <t>https://podminky.urs.cz/item/CS_URS_2025_01/776141151</t>
  </si>
  <si>
    <t>315</t>
  </si>
  <si>
    <t>776221111</t>
  </si>
  <si>
    <t>Montáž podlahovin z PVC lepením standardním lepidlem z pásů</t>
  </si>
  <si>
    <t>1693512549</t>
  </si>
  <si>
    <t>https://podminky.urs.cz/item/CS_URS_2025_01/776221111</t>
  </si>
  <si>
    <t>316</t>
  </si>
  <si>
    <t>28411121</t>
  </si>
  <si>
    <t>podlahovina vinylová heterogenní protiskluzná třída zátěže 34/43, hořlavost Bfl-s1, nášlapná vrstva 0,85mm tl 2mm</t>
  </si>
  <si>
    <t>-777288505</t>
  </si>
  <si>
    <t>19,51*1,1 'Přepočtené koeficientem množství</t>
  </si>
  <si>
    <t>317</t>
  </si>
  <si>
    <t>776411112</t>
  </si>
  <si>
    <t>Montáž soklíků lepením obvodových, výšky přes 80 do 100 mm</t>
  </si>
  <si>
    <t>124077523</t>
  </si>
  <si>
    <t>https://podminky.urs.cz/item/CS_URS_2025_01/776411112</t>
  </si>
  <si>
    <t>318</t>
  </si>
  <si>
    <t>28411010</t>
  </si>
  <si>
    <t>lišta soklová PVC 20x100mm</t>
  </si>
  <si>
    <t>-1160469420</t>
  </si>
  <si>
    <t>20*1,02 'Přepočtené koeficientem množství</t>
  </si>
  <si>
    <t>319</t>
  </si>
  <si>
    <t>776991222</t>
  </si>
  <si>
    <t>Ostatní práce údržba nových podlahovin po pokládce čištění včetně ošetření polymerním nátěrem jednosložkovým dvouvrstvým</t>
  </si>
  <si>
    <t>-264841983</t>
  </si>
  <si>
    <t>https://podminky.urs.cz/item/CS_URS_2025_01/776991222</t>
  </si>
  <si>
    <t>320</t>
  </si>
  <si>
    <t>998776101</t>
  </si>
  <si>
    <t>Přesun hmot pro podlahy povlakové stanovený z hmotnosti přesunovaného materiálu vodorovná dopravní vzdálenost do 50 m základní v objektech výšky do 6 m</t>
  </si>
  <si>
    <t>1699803851</t>
  </si>
  <si>
    <t>https://podminky.urs.cz/item/CS_URS_2025_01/998776101</t>
  </si>
  <si>
    <t>781</t>
  </si>
  <si>
    <t>Dokončovací práce - obklady</t>
  </si>
  <si>
    <t>321</t>
  </si>
  <si>
    <t>781111011</t>
  </si>
  <si>
    <t>Příprava podkladu před provedením obkladu oprášení (ometení) stěny</t>
  </si>
  <si>
    <t>1691386576</t>
  </si>
  <si>
    <t>https://podminky.urs.cz/item/CS_URS_2025_01/781111011</t>
  </si>
  <si>
    <t>322</t>
  </si>
  <si>
    <t>781121011</t>
  </si>
  <si>
    <t>Příprava podkladu před provedením obkladu nátěr penetrační na stěnu</t>
  </si>
  <si>
    <t>550169135</t>
  </si>
  <si>
    <t>https://podminky.urs.cz/item/CS_URS_2025_01/781121011</t>
  </si>
  <si>
    <t>323</t>
  </si>
  <si>
    <t>781131112</t>
  </si>
  <si>
    <t>Izolace stěny pod obklad izolace nátěrem nebo stěrkou ve dvou vrstvách</t>
  </si>
  <si>
    <t>-1423697086</t>
  </si>
  <si>
    <t>https://podminky.urs.cz/item/CS_URS_2025_01/781131112</t>
  </si>
  <si>
    <t>324</t>
  </si>
  <si>
    <t>781151031</t>
  </si>
  <si>
    <t>Příprava podkladu před provedením obkladu celoplošné vyrovnání podkladu stěrkou, tloušťky 3 mm</t>
  </si>
  <si>
    <t>-1892878198</t>
  </si>
  <si>
    <t>https://podminky.urs.cz/item/CS_URS_2025_01/781151031</t>
  </si>
  <si>
    <t>325</t>
  </si>
  <si>
    <t>781472218</t>
  </si>
  <si>
    <t>Montáž keramických obkladů stěn lepených cementovým flexibilním lepidlem hladkých přes 19 do 22 ks/m2</t>
  </si>
  <si>
    <t>1251577914</t>
  </si>
  <si>
    <t>https://podminky.urs.cz/item/CS_URS_2025_01/781472218</t>
  </si>
  <si>
    <t>326</t>
  </si>
  <si>
    <t>59761712</t>
  </si>
  <si>
    <t>obklad keramický nemrazuvzdorný povrch hladký/matný tl do 10mm přes 19 do 22ks/m2</t>
  </si>
  <si>
    <t>1076904444</t>
  </si>
  <si>
    <t>178,271*1,1 'Přepočtené koeficientem množství</t>
  </si>
  <si>
    <t>327</t>
  </si>
  <si>
    <t>781495115</t>
  </si>
  <si>
    <t>Obklad - dokončující práce ostatní práce spárování silikonem</t>
  </si>
  <si>
    <t>496757763</t>
  </si>
  <si>
    <t>https://podminky.urs.cz/item/CS_URS_2025_01/781495115</t>
  </si>
  <si>
    <t>vodorovně</t>
  </si>
  <si>
    <t>(1,325+2,365+0,6)</t>
  </si>
  <si>
    <t>(1,18+1,18+0,145+4,0+0,715+1,995+0,715+0,115)</t>
  </si>
  <si>
    <t>33,84</t>
  </si>
  <si>
    <t>7,5</t>
  </si>
  <si>
    <t>8,97</t>
  </si>
  <si>
    <t>9,35</t>
  </si>
  <si>
    <t>8,55</t>
  </si>
  <si>
    <t>svisle</t>
  </si>
  <si>
    <t>3,0*23</t>
  </si>
  <si>
    <t>2,1*27</t>
  </si>
  <si>
    <t>328</t>
  </si>
  <si>
    <t>781495211</t>
  </si>
  <si>
    <t>Čištění vnitřních ploch po provedení obkladu stěn chemickými prostředky</t>
  </si>
  <si>
    <t>-1308529939</t>
  </si>
  <si>
    <t>https://podminky.urs.cz/item/CS_URS_2025_01/781495211</t>
  </si>
  <si>
    <t>329</t>
  </si>
  <si>
    <t>998781101</t>
  </si>
  <si>
    <t>Přesun hmot pro obklady keramické stanovený z hmotnosti přesunovaného materiálu vodorovná dopravní vzdálenost do 50 m základní v objektech výšky do 6 m</t>
  </si>
  <si>
    <t>349527235</t>
  </si>
  <si>
    <t>https://podminky.urs.cz/item/CS_URS_2025_01/998781101</t>
  </si>
  <si>
    <t>783</t>
  </si>
  <si>
    <t>Dokončovací práce - nátěry</t>
  </si>
  <si>
    <t>330</t>
  </si>
  <si>
    <t>783201201</t>
  </si>
  <si>
    <t>Příprava podkladu tesařských konstrukcí před provedením nátěru broušení</t>
  </si>
  <si>
    <t>-524986469</t>
  </si>
  <si>
    <t>https://podminky.urs.cz/item/CS_URS_2025_01/783201201</t>
  </si>
  <si>
    <t>Obkladové palubky</t>
  </si>
  <si>
    <t>f009*2</t>
  </si>
  <si>
    <t>(12,3*1)*(0,14*2+0,2*2)</t>
  </si>
  <si>
    <t>(3*4)*(0,14*2+0,22*2)</t>
  </si>
  <si>
    <t>(1,754*2)*(0,14*2+0,22*2)</t>
  </si>
  <si>
    <t>(3*3)*(0,14*4)</t>
  </si>
  <si>
    <t>(3*4)*(0,1*2+0,22*2)</t>
  </si>
  <si>
    <t>(12,3*1)*(0,08*2+0,14*2)</t>
  </si>
  <si>
    <t>(1,754*27)*(0,08*2+0,14*2)</t>
  </si>
  <si>
    <t>(1,754*27)*(0,08*4)</t>
  </si>
  <si>
    <t>331</t>
  </si>
  <si>
    <t>783201403</t>
  </si>
  <si>
    <t>Příprava podkladu tesařských konstrukcí před provedením nátěru oprášení</t>
  </si>
  <si>
    <t>-746294388</t>
  </si>
  <si>
    <t>https://podminky.urs.cz/item/CS_URS_2025_01/783201403</t>
  </si>
  <si>
    <t>332</t>
  </si>
  <si>
    <t>783214101</t>
  </si>
  <si>
    <t>Základní nátěr tesařských konstrukcí jednonásobný syntetický</t>
  </si>
  <si>
    <t>-1358330130</t>
  </si>
  <si>
    <t>https://podminky.urs.cz/item/CS_URS_2025_01/783214101</t>
  </si>
  <si>
    <t>333</t>
  </si>
  <si>
    <t>783217101</t>
  </si>
  <si>
    <t>Krycí nátěr tesařských konstrukcí jednonásobný syntetický</t>
  </si>
  <si>
    <t>1186101701</t>
  </si>
  <si>
    <t>https://podminky.urs.cz/item/CS_URS_2025_01/783217101</t>
  </si>
  <si>
    <t>334</t>
  </si>
  <si>
    <t>783218111</t>
  </si>
  <si>
    <t>Lazurovací nátěr tesařských konstrukcí dvojnásobný syntetický</t>
  </si>
  <si>
    <t>746887268</t>
  </si>
  <si>
    <t>https://podminky.urs.cz/item/CS_URS_2025_01/783218111</t>
  </si>
  <si>
    <t>335</t>
  </si>
  <si>
    <t>783218211</t>
  </si>
  <si>
    <t>Lakovací nátěr tesařských konstrukcí dvojnásobný s mezibroušením syntetický</t>
  </si>
  <si>
    <t>2017751472</t>
  </si>
  <si>
    <t>https://podminky.urs.cz/item/CS_URS_2025_01/783218211</t>
  </si>
  <si>
    <t>336</t>
  </si>
  <si>
    <t>783301303</t>
  </si>
  <si>
    <t>Příprava podkladu zámečnických konstrukcí před provedením nátěru odrezivění odrezovačem bezoplachovým</t>
  </si>
  <si>
    <t>1009538223</t>
  </si>
  <si>
    <t>https://podminky.urs.cz/item/CS_URS_2025_01/783301303</t>
  </si>
  <si>
    <t>13,5*1,5"profil HEB260; délka*plocha na 1bm</t>
  </si>
  <si>
    <t>3,0*0,4"profil IPE100; délka*plocha na 1bm</t>
  </si>
  <si>
    <t>((0,7*1+2,0*2)*0,2)*1"zárubně</t>
  </si>
  <si>
    <t>((0,8*1+2,0*2)*0,2)*2"zárubně</t>
  </si>
  <si>
    <t>((0,9*1+2,0*2)*0,2)*6"zárubně</t>
  </si>
  <si>
    <t>337</t>
  </si>
  <si>
    <t>783301313</t>
  </si>
  <si>
    <t>Příprava podkladu zámečnických konstrukcí před provedením nátěru odmaštění odmašťovačem ředidlovým</t>
  </si>
  <si>
    <t>2055339654</t>
  </si>
  <si>
    <t>https://podminky.urs.cz/item/CS_URS_2025_01/783301313</t>
  </si>
  <si>
    <t>338</t>
  </si>
  <si>
    <t>783314201</t>
  </si>
  <si>
    <t>Základní antikorozní nátěr zámečnických konstrukcí jednonásobný syntetický standardní</t>
  </si>
  <si>
    <t>196709869</t>
  </si>
  <si>
    <t>https://podminky.urs.cz/item/CS_URS_2025_01/783314201</t>
  </si>
  <si>
    <t>339</t>
  </si>
  <si>
    <t>783315101</t>
  </si>
  <si>
    <t>Mezinátěr zámečnických konstrukcí jednonásobný syntetický standardní</t>
  </si>
  <si>
    <t>697372039</t>
  </si>
  <si>
    <t>https://podminky.urs.cz/item/CS_URS_2025_01/783315101</t>
  </si>
  <si>
    <t>340</t>
  </si>
  <si>
    <t>783317101</t>
  </si>
  <si>
    <t>Krycí nátěr (email) zámečnických konstrukcí jednonásobný syntetický standardní</t>
  </si>
  <si>
    <t>562186950</t>
  </si>
  <si>
    <t>https://podminky.urs.cz/item/CS_URS_2025_01/783317101</t>
  </si>
  <si>
    <t>784</t>
  </si>
  <si>
    <t>Dokončovací práce - malby a tapety</t>
  </si>
  <si>
    <t>341</t>
  </si>
  <si>
    <t>784181101</t>
  </si>
  <si>
    <t>Penetrace podkladu jednonásobná základní akrylátová bezbarvá v místnostech výšky do 3,80 m</t>
  </si>
  <si>
    <t>2052469923</t>
  </si>
  <si>
    <t>https://podminky.urs.cz/item/CS_URS_2025_01/784181101</t>
  </si>
  <si>
    <t>42,893+170,369+38,141+37,444</t>
  </si>
  <si>
    <t>28,36+46,68</t>
  </si>
  <si>
    <t>13,5*1,0</t>
  </si>
  <si>
    <t>342</t>
  </si>
  <si>
    <t>784211101</t>
  </si>
  <si>
    <t>Malby z malířských směsí oděruvzdorných za mokra dvojnásobné, bílé za mokra oděruvzdorné výborně v místnostech výšky do 3,80 m</t>
  </si>
  <si>
    <t>802871491</t>
  </si>
  <si>
    <t>https://podminky.urs.cz/item/CS_URS_2025_01/784211101</t>
  </si>
  <si>
    <t>343</t>
  </si>
  <si>
    <t>784211151</t>
  </si>
  <si>
    <t>Malby z malířských směsí oděruvzdorných za mokra Příplatek k cenám dvojnásobných maleb za provádění barevné malby tónované tónovacími přípravky</t>
  </si>
  <si>
    <t>-484464060</t>
  </si>
  <si>
    <t>https://podminky.urs.cz/item/CS_URS_2025_01/784211151</t>
  </si>
  <si>
    <t>786</t>
  </si>
  <si>
    <t>Dokončovací práce - čalounické úpravy</t>
  </si>
  <si>
    <t>344</t>
  </si>
  <si>
    <t>786623021</t>
  </si>
  <si>
    <t>Montáž fasádních žaluzií před okenní nebo dveřní otvor ovládaných motorem, včetně krycího plechu a vodících profilů, plochy do 4 m2</t>
  </si>
  <si>
    <t>1240199028</t>
  </si>
  <si>
    <t>https://podminky.urs.cz/item/CS_URS_2025_01/786623021</t>
  </si>
  <si>
    <t>5"O1</t>
  </si>
  <si>
    <t>1"O3</t>
  </si>
  <si>
    <t>1"O4</t>
  </si>
  <si>
    <t>345</t>
  </si>
  <si>
    <t>55342543</t>
  </si>
  <si>
    <t>žaluzie Z-90 fasádní ovládaná základním motorem příslušenství plochy do 1,25m2</t>
  </si>
  <si>
    <t>-1526798909</t>
  </si>
  <si>
    <t>1,0*1,25"O4</t>
  </si>
  <si>
    <t>346</t>
  </si>
  <si>
    <t>55342545</t>
  </si>
  <si>
    <t>žaluzie Z-90 fasádní ovládaná základním motorem příslušenství plochy do 2,0m2</t>
  </si>
  <si>
    <t>-502368286</t>
  </si>
  <si>
    <t>1,2*1,5"O3</t>
  </si>
  <si>
    <t>347</t>
  </si>
  <si>
    <t>55342548</t>
  </si>
  <si>
    <t>žaluzie Z-90 fasádní ovládaná základním motorem příslušenství plochy do 4,0m2</t>
  </si>
  <si>
    <t>967729527</t>
  </si>
  <si>
    <t>(1,65*2,0)*5"O1</t>
  </si>
  <si>
    <t>348</t>
  </si>
  <si>
    <t>786623023</t>
  </si>
  <si>
    <t>Montáž fasádních žaluzií před okenní nebo dveřní otvor ovládaných motorem, včetně krycího plechu a vodících profilů, plochy přes 4 do 6 m2</t>
  </si>
  <si>
    <t>1277525432</t>
  </si>
  <si>
    <t>https://podminky.urs.cz/item/CS_URS_2025_01/786623023</t>
  </si>
  <si>
    <t>1"O2</t>
  </si>
  <si>
    <t>349</t>
  </si>
  <si>
    <t>55342550</t>
  </si>
  <si>
    <t>žaluzie Z-90 fasádní ovládaná základním motorem příslušenství plochy do 6,0m2</t>
  </si>
  <si>
    <t>-2123249214</t>
  </si>
  <si>
    <t>2,735*2,0"O2</t>
  </si>
  <si>
    <t>350</t>
  </si>
  <si>
    <t>786623039</t>
  </si>
  <si>
    <t>Montáž venkovních žaluzií do okenního nebo dveřního otvoru žaluziové schránky, délky do 1300 mm</t>
  </si>
  <si>
    <t>1961377785</t>
  </si>
  <si>
    <t>https://podminky.urs.cz/item/CS_URS_2025_01/786623039</t>
  </si>
  <si>
    <t>351</t>
  </si>
  <si>
    <t>28376711</t>
  </si>
  <si>
    <t>kryt podomítkový PUR s izolací XPS 30 mm včetně kotvení pro žaluzii plochy do 1,25m2 š do 1,0m</t>
  </si>
  <si>
    <t>549632050</t>
  </si>
  <si>
    <t>352</t>
  </si>
  <si>
    <t>786623041</t>
  </si>
  <si>
    <t>Montáž venkovních žaluzií do okenního nebo dveřního otvoru žaluziové schránky, délky přes 1300 do 2400 mm</t>
  </si>
  <si>
    <t>-1820333017</t>
  </si>
  <si>
    <t>https://podminky.urs.cz/item/CS_URS_2025_01/786623041</t>
  </si>
  <si>
    <t>353</t>
  </si>
  <si>
    <t>28376716</t>
  </si>
  <si>
    <t>kryt podomítkový PUR s izolací XPS 30 mm včetně kotvení pro žaluzii plochy do 2,0m2 š do 2,0m</t>
  </si>
  <si>
    <t>1435889665</t>
  </si>
  <si>
    <t>354</t>
  </si>
  <si>
    <t>28376723</t>
  </si>
  <si>
    <t>kryt podomítkový PUR s izolací XPS 30 mm včetně kotvení pro žaluzii plochy do 4,0m2 š do 2,0m</t>
  </si>
  <si>
    <t>1346503229</t>
  </si>
  <si>
    <t>355</t>
  </si>
  <si>
    <t>28376732</t>
  </si>
  <si>
    <t>kryt podomítkový PUR s izolací XPS 30 mm včetně kotvení pro žaluzii plochy do 6,0m2 š do 3,0m</t>
  </si>
  <si>
    <t>-1573549519</t>
  </si>
  <si>
    <t>356</t>
  </si>
  <si>
    <t>998786111</t>
  </si>
  <si>
    <t>Přesun hmot pro stínění a čalounické úpravy stanovený z hmotnosti přesunovaného materiálu vodorovná dopravní vzdálenost do 50 m s omezením mechanizace v objektech výšky (hloubky) do 6 m</t>
  </si>
  <si>
    <t>1387275266</t>
  </si>
  <si>
    <t>https://podminky.urs.cz/item/CS_URS_2025_01/998786111</t>
  </si>
  <si>
    <t>26,32</t>
  </si>
  <si>
    <t>73,189</t>
  </si>
  <si>
    <t>25,2</t>
  </si>
  <si>
    <t>Plocha opravované vnitřní omítky stěn</t>
  </si>
  <si>
    <t>54,255</t>
  </si>
  <si>
    <t>Plocha opravované vnitřní omítky stropů</t>
  </si>
  <si>
    <t>Plocha opravované vnější omítky po vybouraném komínovém tělese</t>
  </si>
  <si>
    <t>10,86</t>
  </si>
  <si>
    <t>Plocha podlahové skladby</t>
  </si>
  <si>
    <t>27,488</t>
  </si>
  <si>
    <t>02 - Stavební úpravy ve stávajícím objektu</t>
  </si>
  <si>
    <t>15,339</t>
  </si>
  <si>
    <t>9,9</t>
  </si>
  <si>
    <t>31,048</t>
  </si>
  <si>
    <t>139711111</t>
  </si>
  <si>
    <t>Vykopávka v uzavřených prostorech ručně v hornině třídy těžitelnosti I skupiny 1 až 3</t>
  </si>
  <si>
    <t>2067057538</t>
  </si>
  <si>
    <t>https://podminky.urs.cz/item/CS_URS_2025_01/139711111</t>
  </si>
  <si>
    <t>f011*0,5"poz. 9</t>
  </si>
  <si>
    <t>1507224149</t>
  </si>
  <si>
    <t>-337156051</t>
  </si>
  <si>
    <t>-981976652</t>
  </si>
  <si>
    <t>13,16*19"předpoklad do 20km</t>
  </si>
  <si>
    <t>167111101</t>
  </si>
  <si>
    <t>Nakládání, skládání a překládání neulehlého výkopku nebo sypaniny ručně nakládání, z hornin třídy těžitelnosti I, skupiny 1 až 3</t>
  </si>
  <si>
    <t>1563824466</t>
  </si>
  <si>
    <t>https://podminky.urs.cz/item/CS_URS_2025_01/167111101</t>
  </si>
  <si>
    <t>167111121</t>
  </si>
  <si>
    <t>Nakládání, skládání a překládání neulehlého výkopku nebo sypaniny ručně skládání nebo překládání, z hornin třídy těžitelnosti I, skupiny 1 až 3</t>
  </si>
  <si>
    <t>314355008</t>
  </si>
  <si>
    <t>https://podminky.urs.cz/item/CS_URS_2025_01/167111121</t>
  </si>
  <si>
    <t>657488102</t>
  </si>
  <si>
    <t>13,16*1,8"likvidace přebytečné zeminy</t>
  </si>
  <si>
    <t>1259030015</t>
  </si>
  <si>
    <t>686489536</t>
  </si>
  <si>
    <t>-1132264570</t>
  </si>
  <si>
    <t>f011*2</t>
  </si>
  <si>
    <t>57,14*1,1845 'Přepočtené koeficientem množství</t>
  </si>
  <si>
    <t>1349556167</t>
  </si>
  <si>
    <t>4,5*3</t>
  </si>
  <si>
    <t>584020201</t>
  </si>
  <si>
    <t>6,5</t>
  </si>
  <si>
    <t>-360164482</t>
  </si>
  <si>
    <t>f011*0,10</t>
  </si>
  <si>
    <t>2133512370</t>
  </si>
  <si>
    <t>f011*0,15</t>
  </si>
  <si>
    <t>-1725630039</t>
  </si>
  <si>
    <t>3,948*0,120</t>
  </si>
  <si>
    <t>310239211</t>
  </si>
  <si>
    <t>Zazdívka otvorů ve zdivu nadzákladovém cihlami pálenými plochy přes 1 m2 do 4 m2 na maltu vápenocementovou</t>
  </si>
  <si>
    <t>-399299199</t>
  </si>
  <si>
    <t>https://podminky.urs.cz/item/CS_URS_2025_01/310239211</t>
  </si>
  <si>
    <t>0,8*2,02*0,55"zadívka otvoru dveří poz. 11</t>
  </si>
  <si>
    <t>1,24*0,9*0,65"poz. 3</t>
  </si>
  <si>
    <t>((1,2*2,1*0,65)-(0,75*0,80*0,65))*2</t>
  </si>
  <si>
    <t>-247809725</t>
  </si>
  <si>
    <t>1*2</t>
  </si>
  <si>
    <t>-1364023507</t>
  </si>
  <si>
    <t>3*2</t>
  </si>
  <si>
    <t>-1274064425</t>
  </si>
  <si>
    <t>1327314676</t>
  </si>
  <si>
    <t>(4*1,5)*3"nové otvory ve zdivu</t>
  </si>
  <si>
    <t>18*8,1</t>
  </si>
  <si>
    <t>145,8/1000</t>
  </si>
  <si>
    <t>2079709221</t>
  </si>
  <si>
    <t>632701829</t>
  </si>
  <si>
    <t>346272256</t>
  </si>
  <si>
    <t>Přizdívky z pórobetonových tvárnic objemová hmotnost do 500 kg/m3, na tenké maltové lože, tloušťka přizdívky 150 mm</t>
  </si>
  <si>
    <t>708236478</t>
  </si>
  <si>
    <t>https://podminky.urs.cz/item/CS_URS_2025_01/346272256</t>
  </si>
  <si>
    <t>Zazdívka závěsné -kce WC</t>
  </si>
  <si>
    <t>0,91*1,85</t>
  </si>
  <si>
    <t>0,94*1,85</t>
  </si>
  <si>
    <t>0,85*1,85</t>
  </si>
  <si>
    <t>-1046329879</t>
  </si>
  <si>
    <t>-544151792</t>
  </si>
  <si>
    <t>551482355</t>
  </si>
  <si>
    <t>(f019+f020)*2</t>
  </si>
  <si>
    <t>1842975983</t>
  </si>
  <si>
    <t>612142001</t>
  </si>
  <si>
    <t>Pletivo vnitřních ploch v ploše nebo pruzích, na plném podkladu sklovláknité vtlačené do tmelu včetně tmelu stěn</t>
  </si>
  <si>
    <t>-1848080193</t>
  </si>
  <si>
    <t>https://podminky.urs.cz/item/CS_URS_2025_01/612142001</t>
  </si>
  <si>
    <t>(0,91+1,85)*0,15</t>
  </si>
  <si>
    <t>(0,94+1,85)*0,15</t>
  </si>
  <si>
    <t>(0,85+1,85)*0,15</t>
  </si>
  <si>
    <t>-909923350</t>
  </si>
  <si>
    <t>-364382110</t>
  </si>
  <si>
    <t>429785100</t>
  </si>
  <si>
    <t>612325225</t>
  </si>
  <si>
    <t>Vápenocementová omítka jednotlivých malých ploch štuková dvouvrstvá na stěnách, plochy jednotlivě přes 1,0 do 4 m2</t>
  </si>
  <si>
    <t>-1230554723</t>
  </si>
  <si>
    <t>https://podminky.urs.cz/item/CS_URS_2025_01/612325225</t>
  </si>
  <si>
    <t>2"zazděné dveře</t>
  </si>
  <si>
    <t>603417600</t>
  </si>
  <si>
    <t>-316752770</t>
  </si>
  <si>
    <t>-2025167377</t>
  </si>
  <si>
    <t>649460246</t>
  </si>
  <si>
    <t>518278692</t>
  </si>
  <si>
    <t>622323111</t>
  </si>
  <si>
    <t>Omítka vápenocementová vnějších ploch hladkých hladká, nanášená na neomítnutý bezesparý podklad, tloušťky do 5 mm ručně stěn</t>
  </si>
  <si>
    <t>-1101340646</t>
  </si>
  <si>
    <t>https://podminky.urs.cz/item/CS_URS_2025_01/622323111</t>
  </si>
  <si>
    <t>622323191</t>
  </si>
  <si>
    <t>Omítka vápenocementová vnějších ploch hladkých hladká, nanášená na neomítnutý bezesparý podklad, tloušťky do 5 mm ručně Příplatek k ceně za každý další 1 mm tloušťky omítky přes 5 mm stěn</t>
  </si>
  <si>
    <t>322882077</t>
  </si>
  <si>
    <t>https://podminky.urs.cz/item/CS_URS_2025_01/622323191</t>
  </si>
  <si>
    <t>f010*20</t>
  </si>
  <si>
    <t>-1848754212</t>
  </si>
  <si>
    <t>788848448</t>
  </si>
  <si>
    <t>95757600</t>
  </si>
  <si>
    <t>0,75*0,8</t>
  </si>
  <si>
    <t>-1461028271</t>
  </si>
  <si>
    <t>-1653534000</t>
  </si>
  <si>
    <t>1833749397</t>
  </si>
  <si>
    <t>-110435055</t>
  </si>
  <si>
    <t>41801463</t>
  </si>
  <si>
    <t>3"D7</t>
  </si>
  <si>
    <t>876241032</t>
  </si>
  <si>
    <t>55331562</t>
  </si>
  <si>
    <t>zárubeň jednokřídlá ocelová pro zdění s protipožární úpravou tl stěny 110-150mm rozměru 800/1970, 2100mm</t>
  </si>
  <si>
    <t>-80764095</t>
  </si>
  <si>
    <t>1"D8</t>
  </si>
  <si>
    <t>Zapravení střešního pláště po demolici komínového tělesa</t>
  </si>
  <si>
    <t>-1105743412</t>
  </si>
  <si>
    <t>1293130642</t>
  </si>
  <si>
    <t>1006807400</t>
  </si>
  <si>
    <t>-1862548112</t>
  </si>
  <si>
    <t>-1309273345</t>
  </si>
  <si>
    <t>-1920445207</t>
  </si>
  <si>
    <t>-319056887</t>
  </si>
  <si>
    <t>708298349</t>
  </si>
  <si>
    <t>781570355</t>
  </si>
  <si>
    <t>-595426283</t>
  </si>
  <si>
    <t>645007624</t>
  </si>
  <si>
    <t>962032641</t>
  </si>
  <si>
    <t>Bourání zdiva nadzákladového komínového z cihel pálených, šamotových nebo vápenopískových, na maltu cementovou</t>
  </si>
  <si>
    <t>-702946453</t>
  </si>
  <si>
    <t>https://podminky.urs.cz/item/CS_URS_2025_01/962032641</t>
  </si>
  <si>
    <t>9,05*1,2*0,55"poz. 1</t>
  </si>
  <si>
    <t>962032691</t>
  </si>
  <si>
    <t>Bourání zdiva nadzákladového Příplatek cenám za zvýšenou pracnost bourání zdiva nadstřešního</t>
  </si>
  <si>
    <t>848943340</t>
  </si>
  <si>
    <t>https://podminky.urs.cz/item/CS_URS_2025_01/962032691</t>
  </si>
  <si>
    <t>0,65*1,2*0,55"poz. 1</t>
  </si>
  <si>
    <t>965043441</t>
  </si>
  <si>
    <t>Bourání mazanin betonových s potěrem nebo teracem tl. do 150 mm, plochy přes 4 m2</t>
  </si>
  <si>
    <t>-1474723300</t>
  </si>
  <si>
    <t>https://podminky.urs.cz/item/CS_URS_2025_01/965043441</t>
  </si>
  <si>
    <t>f011*0,15"poz. 9</t>
  </si>
  <si>
    <t>965045113</t>
  </si>
  <si>
    <t>Bourání potěrů tl. do 50 mm cementových nebo pískocementových, plochy přes 4 m2</t>
  </si>
  <si>
    <t>2067541406</t>
  </si>
  <si>
    <t>https://podminky.urs.cz/item/CS_URS_2025_01/965045113</t>
  </si>
  <si>
    <t>f011"poz. 9</t>
  </si>
  <si>
    <t>965049112</t>
  </si>
  <si>
    <t>Bourání mazanin Příplatek k cenám za bourání mazanin betonových se svařovanou sítí, tl. přes 100 mm</t>
  </si>
  <si>
    <t>111380643</t>
  </si>
  <si>
    <t>https://podminky.urs.cz/item/CS_URS_2025_01/965049112</t>
  </si>
  <si>
    <t>966032921</t>
  </si>
  <si>
    <t>Odsekání říms podokenních nebo nadokenních předsazených přes líc zdiva přes 80 mm</t>
  </si>
  <si>
    <t>-343083249</t>
  </si>
  <si>
    <t>https://podminky.urs.cz/item/CS_URS_2025_01/966032921</t>
  </si>
  <si>
    <t>(1,2*2+2,1*2)*2"poz. 10</t>
  </si>
  <si>
    <t>-1630413339</t>
  </si>
  <si>
    <t>968082017</t>
  </si>
  <si>
    <t>Vybourání plastových rámů oken s křídly, dveřních zárubní, vrat rámu oken s křídly, plochy přes 2 do 4 m2</t>
  </si>
  <si>
    <t>-1580762258</t>
  </si>
  <si>
    <t>https://podminky.urs.cz/item/CS_URS_2025_01/968082017</t>
  </si>
  <si>
    <t>1,5*1,5"O7, poz. 13</t>
  </si>
  <si>
    <t>(1,2*2,1)*2"poz. 10</t>
  </si>
  <si>
    <t>968062455</t>
  </si>
  <si>
    <t>Vybourání dřevěných rámů oken s křídly, dveřních zárubní, vrat, stěn, ostění nebo obkladů dveřních zárubní, plochy do 2 m2</t>
  </si>
  <si>
    <t>709675854</t>
  </si>
  <si>
    <t>https://podminky.urs.cz/item/CS_URS_2025_01/968062455</t>
  </si>
  <si>
    <t>0,9*1,97"D9, poz. 12</t>
  </si>
  <si>
    <t>0,6*1,97</t>
  </si>
  <si>
    <t>0,8*1,97"D8, poz. 12</t>
  </si>
  <si>
    <t>0,8*1,97"poz. 11</t>
  </si>
  <si>
    <t>0,8*1,97</t>
  </si>
  <si>
    <t>968082022</t>
  </si>
  <si>
    <t>Vybourání plastových rámů oken s křídly, dveřních zárubní, vrat dveřních zárubní, plochy přes 2 do 4 m2</t>
  </si>
  <si>
    <t>-944314181</t>
  </si>
  <si>
    <t>https://podminky.urs.cz/item/CS_URS_2025_01/968082022</t>
  </si>
  <si>
    <t>1,24*2,25"poz. 3</t>
  </si>
  <si>
    <t>971033681</t>
  </si>
  <si>
    <t>Vybourání otvorů ve zdivu základovém nebo nadzákladovém z cihel, tvárnic, příčkovek z cihel pálených na maltu vápennou nebo vápenocementovou plochy do 4 m2, tl. do 900 mm</t>
  </si>
  <si>
    <t>-2018457931</t>
  </si>
  <si>
    <t>https://podminky.urs.cz/item/CS_URS_2025_01/971033681</t>
  </si>
  <si>
    <t>1,2*2,15*0,65"poz. 7</t>
  </si>
  <si>
    <t>1,2*3,05*0,65"poz. 7</t>
  </si>
  <si>
    <t>978011191</t>
  </si>
  <si>
    <t>Otlučení vápenných nebo vápenocementových omítek vnitřních ploch stropů, v rozsahu přes 50 do 100 %</t>
  </si>
  <si>
    <t>1511439789</t>
  </si>
  <si>
    <t>https://podminky.urs.cz/item/CS_URS_2025_01/978011191</t>
  </si>
  <si>
    <t>f007"poz. 8</t>
  </si>
  <si>
    <t>978013191</t>
  </si>
  <si>
    <t>Otlučení vápenných nebo vápenocementových omítek vnitřních ploch stěn s vyškrabáním spar, s očištěním zdiva, v rozsahu přes 50 do 100 %</t>
  </si>
  <si>
    <t>889592205</t>
  </si>
  <si>
    <t>https://podminky.urs.cz/item/CS_URS_2025_01/978013191</t>
  </si>
  <si>
    <t>f006"poz. 8</t>
  </si>
  <si>
    <t>-1211729187</t>
  </si>
  <si>
    <t>-214332871</t>
  </si>
  <si>
    <t>-1733967612</t>
  </si>
  <si>
    <t>87876802</t>
  </si>
  <si>
    <t>-1394019171</t>
  </si>
  <si>
    <t>1781484243</t>
  </si>
  <si>
    <t>46,251*19</t>
  </si>
  <si>
    <t>997013811</t>
  </si>
  <si>
    <t>Poplatek za uložení stavebního odpadu na skládce (skládkovné) dřevěného zatříděného do Katalogu odpadů pod kódem 17 02 01</t>
  </si>
  <si>
    <t>1895695090</t>
  </si>
  <si>
    <t>https://podminky.urs.cz/item/CS_URS_2025_01/997013811</t>
  </si>
  <si>
    <t>0,676</t>
  </si>
  <si>
    <t>997013813</t>
  </si>
  <si>
    <t>Poplatek za uložení stavebního odpadu na skládce (skládkovné) z plastických hmot zatříděného do Katalogu odpadů pod kódem 17 02 03</t>
  </si>
  <si>
    <t>1235624811</t>
  </si>
  <si>
    <t>https://podminky.urs.cz/item/CS_URS_2025_01/997013813</t>
  </si>
  <si>
    <t>0,372+0,173</t>
  </si>
  <si>
    <t>997013814</t>
  </si>
  <si>
    <t>Poplatek za uložení stavebního odpadu na skládce (skládkovné) z izolačních materiálů zatříděného do Katalogu odpadů pod kódem 17 06 04</t>
  </si>
  <si>
    <t>-1579040309</t>
  </si>
  <si>
    <t>https://podminky.urs.cz/item/CS_URS_2025_01/997013814</t>
  </si>
  <si>
    <t>0,045</t>
  </si>
  <si>
    <t>-740175893</t>
  </si>
  <si>
    <t>46,251</t>
  </si>
  <si>
    <t>-0,676</t>
  </si>
  <si>
    <t>-0,545</t>
  </si>
  <si>
    <t>-0,045</t>
  </si>
  <si>
    <t>-1205709605</t>
  </si>
  <si>
    <t>1414508151</t>
  </si>
  <si>
    <t>-969934836</t>
  </si>
  <si>
    <t>26,32*0,0003 'Přepočtené koeficientem množství</t>
  </si>
  <si>
    <t>307544870</t>
  </si>
  <si>
    <t>20,7*0,5</t>
  </si>
  <si>
    <t>-115696039</t>
  </si>
  <si>
    <t>10,35*0,00034 'Přepočtené koeficientem množství</t>
  </si>
  <si>
    <t>711131801</t>
  </si>
  <si>
    <t>Odstranění izolace proti vodě, vlhkosti a plynům z pásů na sucho AIP nebo tkaniny z plochy vodorovné V</t>
  </si>
  <si>
    <t>1512998977</t>
  </si>
  <si>
    <t>https://podminky.urs.cz/item/CS_URS_2025_01/711131801</t>
  </si>
  <si>
    <t>-1127973120</t>
  </si>
  <si>
    <t>-1334104141</t>
  </si>
  <si>
    <t>26,32*1,1655 'Přepočtené koeficientem množství</t>
  </si>
  <si>
    <t>-813904303</t>
  </si>
  <si>
    <t>-427093530</t>
  </si>
  <si>
    <t>212760715</t>
  </si>
  <si>
    <t>10,35*1,1655 'Přepočtené koeficientem množství</t>
  </si>
  <si>
    <t>-465969558</t>
  </si>
  <si>
    <t>-1908766043</t>
  </si>
  <si>
    <t>89590724</t>
  </si>
  <si>
    <t>1548652392</t>
  </si>
  <si>
    <t>26,32*1,1 'Přepočtené koeficientem množství</t>
  </si>
  <si>
    <t>-1194889460</t>
  </si>
  <si>
    <t>-508594388</t>
  </si>
  <si>
    <t>1878008438</t>
  </si>
  <si>
    <t>-1562515676</t>
  </si>
  <si>
    <t>763412113</t>
  </si>
  <si>
    <t>Sanitární příčky vhodné do suchého prostředí dělící z dřevotřískových desek laminovaných tl. 25 mm</t>
  </si>
  <si>
    <t>1468245297</t>
  </si>
  <si>
    <t>https://podminky.urs.cz/item/CS_URS_2025_01/763412113</t>
  </si>
  <si>
    <t>(1,85+1,5)*2,2"m.č. 1.14</t>
  </si>
  <si>
    <t>(1,85+1,5)*2,2"m.č. 1.15</t>
  </si>
  <si>
    <t>-(0,7*2,0)*4</t>
  </si>
  <si>
    <t>763412123</t>
  </si>
  <si>
    <t>Sanitární příčky vhodné do suchého prostředí dveře vnitřní do sanitárních příček šířky do 800 mm, výšky do 2 000 mm z dřevotřískových desek laminovaných včetně nerezového kování tl. 25 mm</t>
  </si>
  <si>
    <t>1207589889</t>
  </si>
  <si>
    <t>https://podminky.urs.cz/item/CS_URS_2025_01/763412123</t>
  </si>
  <si>
    <t>2"m.č. 1.14</t>
  </si>
  <si>
    <t>2"m.č. 1.15</t>
  </si>
  <si>
    <t>-1037494029</t>
  </si>
  <si>
    <t>109942907</t>
  </si>
  <si>
    <t>1,15</t>
  </si>
  <si>
    <t>-1104114708</t>
  </si>
  <si>
    <t>766622131</t>
  </si>
  <si>
    <t>Montáž oken plastových včetně montáže rámu plochy přes 1 m2 otevíravých do zdiva, výšky do 1,5 m</t>
  </si>
  <si>
    <t>-1136083930</t>
  </si>
  <si>
    <t>https://podminky.urs.cz/item/CS_URS_2025_01/766622131</t>
  </si>
  <si>
    <t>61140052</t>
  </si>
  <si>
    <t>okno plastové otevíravé/sklopné trojsklo přes plochu 1m2 do v 1,5m</t>
  </si>
  <si>
    <t>-82176425</t>
  </si>
  <si>
    <t>1,15*1,35"poz. 3; náhrada za dveře m.č. 2.21</t>
  </si>
  <si>
    <t>766622216</t>
  </si>
  <si>
    <t>Montáž oken plastových plochy do 1 m2 včetně montáže rámu otevíravých do zdiva</t>
  </si>
  <si>
    <t>16547582</t>
  </si>
  <si>
    <t>https://podminky.urs.cz/item/CS_URS_2025_01/766622216</t>
  </si>
  <si>
    <t>61140050</t>
  </si>
  <si>
    <t>okno plastové otevíravé/sklopné trojsklo do plochy 1m2</t>
  </si>
  <si>
    <t>-1839916091</t>
  </si>
  <si>
    <t>(0,75*0,8)*2"v rozsahu a technickém provedení dle ozn.č. O5 Výpis oken a dveří</t>
  </si>
  <si>
    <t>-1242285948</t>
  </si>
  <si>
    <t>-225751090</t>
  </si>
  <si>
    <t>3"v rozsahu a technickém provedení dle ozn.č. D7 Výpis oken a dveří</t>
  </si>
  <si>
    <t>766660021</t>
  </si>
  <si>
    <t>Montáž dveřních křídel dřevěných nebo plastových otevíravých do ocelové zárubně protipožárních jednokřídlových, šířky do 800 mm</t>
  </si>
  <si>
    <t>42229443</t>
  </si>
  <si>
    <t>https://podminky.urs.cz/item/CS_URS_2025_01/766660021</t>
  </si>
  <si>
    <t>61165339.r01</t>
  </si>
  <si>
    <t>dveře jednokřídlé protipožární 800x2000mm</t>
  </si>
  <si>
    <t>-695725611</t>
  </si>
  <si>
    <t>1"v rozsahu a technickém provedení dle ozn.č. D8 Výpis oken a dveří</t>
  </si>
  <si>
    <t>-60176267</t>
  </si>
  <si>
    <t>-467110606</t>
  </si>
  <si>
    <t>-1526184487</t>
  </si>
  <si>
    <t>-724097346</t>
  </si>
  <si>
    <t>-607572268</t>
  </si>
  <si>
    <t>-1547478665</t>
  </si>
  <si>
    <t>771471810</t>
  </si>
  <si>
    <t>Demontáž soklíků z dlaždic keramických kladených do malty rovných</t>
  </si>
  <si>
    <t>1945638948</t>
  </si>
  <si>
    <t>https://podminky.urs.cz/item/CS_URS_2025_01/771471810</t>
  </si>
  <si>
    <t>f009"poz. 9</t>
  </si>
  <si>
    <t>521470567</t>
  </si>
  <si>
    <t>1733436712</t>
  </si>
  <si>
    <t>0,99*1,1 'Přepočtené koeficientem množství</t>
  </si>
  <si>
    <t>771571810</t>
  </si>
  <si>
    <t>Demontáž podlah z dlaždic keramických kladených do malty</t>
  </si>
  <si>
    <t>162299822</t>
  </si>
  <si>
    <t>https://podminky.urs.cz/item/CS_URS_2025_01/771571810</t>
  </si>
  <si>
    <t>f008"poz. 9</t>
  </si>
  <si>
    <t>-920183031</t>
  </si>
  <si>
    <t>1439911207</t>
  </si>
  <si>
    <t>25,2*1,1 'Přepočtené koeficientem množství</t>
  </si>
  <si>
    <t>344988509</t>
  </si>
  <si>
    <t>1625039844</t>
  </si>
  <si>
    <t>-736005197</t>
  </si>
  <si>
    <t>-293728767</t>
  </si>
  <si>
    <t>-33234641</t>
  </si>
  <si>
    <t>319727510</t>
  </si>
  <si>
    <t>1049551042</t>
  </si>
  <si>
    <t>272995041</t>
  </si>
  <si>
    <t>781471810</t>
  </si>
  <si>
    <t>Demontáž obkladů z dlaždic keramických kladených do malty</t>
  </si>
  <si>
    <t>928488019</t>
  </si>
  <si>
    <t>https://podminky.urs.cz/item/CS_URS_2025_01/781471810</t>
  </si>
  <si>
    <t>f003"poz. 8</t>
  </si>
  <si>
    <t>-1722941294</t>
  </si>
  <si>
    <t>-1610933687</t>
  </si>
  <si>
    <t>73,189*1,1 'Přepočtené koeficientem množství</t>
  </si>
  <si>
    <t>-1459353073</t>
  </si>
  <si>
    <t>(10+10,8+5,62+10,5)</t>
  </si>
  <si>
    <t>3,15*31</t>
  </si>
  <si>
    <t>-1867155855</t>
  </si>
  <si>
    <t>-748636440</t>
  </si>
  <si>
    <t>-503232551</t>
  </si>
  <si>
    <t>(6*3)*0,4"profil IPE100; délka*plocha na 1bm</t>
  </si>
  <si>
    <t>((0,7*1+2,0*2)*0,2)*3"zárubně</t>
  </si>
  <si>
    <t>((0,8*1+2,0*2)*0,2)*1"zárubně</t>
  </si>
  <si>
    <t>1204807036</t>
  </si>
  <si>
    <t>-391227792</t>
  </si>
  <si>
    <t>915245404</t>
  </si>
  <si>
    <t>2035290912</t>
  </si>
  <si>
    <t>-477635820</t>
  </si>
  <si>
    <t>12,465+54,255+31,048</t>
  </si>
  <si>
    <t>1,2*2,2</t>
  </si>
  <si>
    <t>158713165</t>
  </si>
  <si>
    <t>-425219056</t>
  </si>
  <si>
    <t>Obestavěný prostor bourané přístavby</t>
  </si>
  <si>
    <t>210,112</t>
  </si>
  <si>
    <t>03 - Demolice stávající kuchyně s jídelnou</t>
  </si>
  <si>
    <t xml:space="preserve">    997 - Doprava suti a vybouraných hmot</t>
  </si>
  <si>
    <t>981011416</t>
  </si>
  <si>
    <t>Demolice budov postupným rozebíráním z cihel, kamene, tvárnic na maltu cementovou nebo z betonu prostého s podílem konstrukcí přes 30 do 35 %</t>
  </si>
  <si>
    <t>-932363101</t>
  </si>
  <si>
    <t>https://podminky.urs.cz/item/CS_URS_2025_01/981011416</t>
  </si>
  <si>
    <t>Doprava suti a vybouraných hmot</t>
  </si>
  <si>
    <t>997006002</t>
  </si>
  <si>
    <t>Úprava stavebního odpadu třídění strojové</t>
  </si>
  <si>
    <t>-89415095</t>
  </si>
  <si>
    <t>https://podminky.urs.cz/item/CS_URS_2025_01/997006002</t>
  </si>
  <si>
    <t>997006005</t>
  </si>
  <si>
    <t>Úprava stavebního odpadu drcení s dopravou na vzdálenost do 100 m a naložením do drtícího zařízení ze zdiva cihelného, kamenného a smíšeného</t>
  </si>
  <si>
    <t>18253770</t>
  </si>
  <si>
    <t>https://podminky.urs.cz/item/CS_URS_2025_01/997006005</t>
  </si>
  <si>
    <t>997006512</t>
  </si>
  <si>
    <t>Vodorovná doprava suti na skládku s naložením na dopravní prostředek a složením přes 100 m do 1 km</t>
  </si>
  <si>
    <t>-927506056</t>
  </si>
  <si>
    <t>https://podminky.urs.cz/item/CS_URS_2025_01/997006512</t>
  </si>
  <si>
    <t>997006519</t>
  </si>
  <si>
    <t>Vodorovná doprava suti na skládku Příplatek k ceně -6512 za každý další i započatý 1 km</t>
  </si>
  <si>
    <t>1029500778</t>
  </si>
  <si>
    <t>https://podminky.urs.cz/item/CS_URS_2025_01/997006519</t>
  </si>
  <si>
    <t>142,876*19</t>
  </si>
  <si>
    <t>997006551</t>
  </si>
  <si>
    <t>Hrubé urovnání suti na skládce bez zhutnění</t>
  </si>
  <si>
    <t>-963417718</t>
  </si>
  <si>
    <t>https://podminky.urs.cz/item/CS_URS_2025_01/997006551</t>
  </si>
  <si>
    <t>1658883843</t>
  </si>
  <si>
    <t>0,401</t>
  </si>
  <si>
    <t>1846747717</t>
  </si>
  <si>
    <t>0,280</t>
  </si>
  <si>
    <t>-1442393187</t>
  </si>
  <si>
    <t>0,320</t>
  </si>
  <si>
    <t>-1149441162</t>
  </si>
  <si>
    <t>142,876</t>
  </si>
  <si>
    <t>-0,401</t>
  </si>
  <si>
    <t>-0,280</t>
  </si>
  <si>
    <t>-0,320</t>
  </si>
  <si>
    <t>02 - Technické zařízení budov</t>
  </si>
  <si>
    <t>01 - Elektroinstalace</t>
  </si>
  <si>
    <t xml:space="preserve">    741 - Elektroinstalace - silnoproud</t>
  </si>
  <si>
    <t xml:space="preserve">    742 - Elektroinstalace - slaboproud</t>
  </si>
  <si>
    <t>VRN - Vedlejší rozpočtové náklady</t>
  </si>
  <si>
    <t xml:space="preserve">    VRN9 - Ostatní náklady</t>
  </si>
  <si>
    <t>741</t>
  </si>
  <si>
    <t>Elektroinstalace - silnoproud</t>
  </si>
  <si>
    <t>741112061</t>
  </si>
  <si>
    <t>Montáž krabic elektroinstalačních bez napojení na trubky a lišty, demontáže a montáže víčka a přístroje přístrojových zapuštěných plastových kruhových do zdiva</t>
  </si>
  <si>
    <t>-1620863049</t>
  </si>
  <si>
    <t>https://podminky.urs.cz/item/CS_URS_2025_01/741112061</t>
  </si>
  <si>
    <t>34571450</t>
  </si>
  <si>
    <t>krabice pod omítku PVC přístrojová kruhová D 70mm</t>
  </si>
  <si>
    <t>2061646106</t>
  </si>
  <si>
    <t>34571451</t>
  </si>
  <si>
    <t>krabice pod omítku PVC přístrojová kruhová D 70mm hluboká</t>
  </si>
  <si>
    <t>-1981857645</t>
  </si>
  <si>
    <t>34571454</t>
  </si>
  <si>
    <t>krabice pod omítku PVC přístrojová kruhová D 70mm čtyřnásobná</t>
  </si>
  <si>
    <t>-808675327</t>
  </si>
  <si>
    <t>34571452</t>
  </si>
  <si>
    <t>krabice pod omítku PVC přístrojová kruhová D 70mm dvojnásobná</t>
  </si>
  <si>
    <t>571141479</t>
  </si>
  <si>
    <t>741120003</t>
  </si>
  <si>
    <t>Montáž vodičů izolovaných měděných bez ukončení uložených pod omítku plných a laněných (např. CY), průřezu žíly 10 až 16 mm2</t>
  </si>
  <si>
    <t>-97825979</t>
  </si>
  <si>
    <t>https://podminky.urs.cz/item/CS_URS_2025_01/741120003</t>
  </si>
  <si>
    <t>34140846</t>
  </si>
  <si>
    <t>vodič propojovací jádro Cu lanované izolace PVC 450/750V (H07V-R) 1x10mm2</t>
  </si>
  <si>
    <t>-240371814</t>
  </si>
  <si>
    <t>58,5*1,15 "Přepočtené koeficientem množství</t>
  </si>
  <si>
    <t>741122005</t>
  </si>
  <si>
    <t>Montáž kabelů měděných bez ukončení uložených pod omítku plných plochých nebo bezhalogenových (např. CYKYLo) počtu a průřezu žil 3x1 až 2,5 mm2</t>
  </si>
  <si>
    <t>1782230555</t>
  </si>
  <si>
    <t>https://podminky.urs.cz/item/CS_URS_2025_01/741122005</t>
  </si>
  <si>
    <t>34109517</t>
  </si>
  <si>
    <t>kabel instalační plochý jádro Cu plné izolace PVC plášť PVC 450/750V (CYKYLo) 3x2,5mm2</t>
  </si>
  <si>
    <t>-642790371</t>
  </si>
  <si>
    <t>315*1,15 "Přepočtené koeficientem množství</t>
  </si>
  <si>
    <t>-236137026</t>
  </si>
  <si>
    <t>34109513</t>
  </si>
  <si>
    <t>kabel instalační plochý jádro Cu plné izolace PVC plášť PVC 450/750V (CYKYLo) 3x1,5mm2</t>
  </si>
  <si>
    <t>580202725</t>
  </si>
  <si>
    <t>260*1,15 "Přepočtené koeficientem množství</t>
  </si>
  <si>
    <t>741122024</t>
  </si>
  <si>
    <t>Montáž kabelů měděných bez ukončení uložených pod omítku plných kulatých (např. CYKY), počtu a průřezu žil 4x10 mm2</t>
  </si>
  <si>
    <t>885508527</t>
  </si>
  <si>
    <t>https://podminky.urs.cz/item/CS_URS_2025_01/741122024</t>
  </si>
  <si>
    <t>34111076</t>
  </si>
  <si>
    <t>kabel instalační jádro Cu plné izolace PVC plášť PVC 450/750V (CYKY) 4x10mm2</t>
  </si>
  <si>
    <t>-81961493</t>
  </si>
  <si>
    <t>23*1,15 "Přepočtené koeficientem množství</t>
  </si>
  <si>
    <t>741122032</t>
  </si>
  <si>
    <t>Montáž kabelů měděných bez ukončení uložených pod omítku plných kulatých (např. CYKY), počtu a průřezu žil 5x4 až 6 mm2</t>
  </si>
  <si>
    <t>896969962</t>
  </si>
  <si>
    <t>https://podminky.urs.cz/item/CS_URS_2025_01/741122032</t>
  </si>
  <si>
    <t>34111098</t>
  </si>
  <si>
    <t>kabel instalační jádro Cu plné izolace PVC plášť PVC 450/750V (CYKY) 5x4mm2</t>
  </si>
  <si>
    <t>-1227883114</t>
  </si>
  <si>
    <t>60*1,15 "Přepočtené koeficientem množství</t>
  </si>
  <si>
    <t>741124733</t>
  </si>
  <si>
    <t>Montáž kabelů měděných ovládacích bez ukončení uložených pevně stíněných ovládacích s plným jádrem (např. JYTY) počtu a průměru žil 2 až 19x1 mm2</t>
  </si>
  <si>
    <t>1393623664</t>
  </si>
  <si>
    <t>https://podminky.urs.cz/item/CS_URS_2025_01/741124733</t>
  </si>
  <si>
    <t>34113148</t>
  </si>
  <si>
    <t>kabel ovládací průmyslový stíněný laminovanou Al fólií s příložným Cu drátem jádro Cu plné izolace PVC plášť PVC 250V (JYTY) 2x1,00mm2</t>
  </si>
  <si>
    <t>-111925879</t>
  </si>
  <si>
    <t>40*1,15 "Přepočtené koeficientem množství</t>
  </si>
  <si>
    <t>741130001</t>
  </si>
  <si>
    <t>Ukončení vodičů izolovaných s označením a zapojením v rozváděči nebo na přístroji, průřezu žíly do 2,5 mm2</t>
  </si>
  <si>
    <t>1601723910</t>
  </si>
  <si>
    <t>https://podminky.urs.cz/item/CS_URS_2025_01/741130001</t>
  </si>
  <si>
    <t>741130003</t>
  </si>
  <si>
    <t>Ukončení vodičů izolovaných s označením a zapojením v rozváděči nebo na přístroji, průřezu žíly do 4 mm2</t>
  </si>
  <si>
    <t>-164386861</t>
  </si>
  <si>
    <t>https://podminky.urs.cz/item/CS_URS_2025_01/741130003</t>
  </si>
  <si>
    <t>741130004</t>
  </si>
  <si>
    <t>Ukončení vodičů izolovaných s označením a zapojením v rozváděči nebo na přístroji, průřezu žíly do 6 mm2</t>
  </si>
  <si>
    <t>-1535857999</t>
  </si>
  <si>
    <t>https://podminky.urs.cz/item/CS_URS_2025_01/741130004</t>
  </si>
  <si>
    <t>741130005</t>
  </si>
  <si>
    <t>Ukončení vodičů izolovaných s označením a zapojením v rozváděči nebo na přístroji, průřezu žíly do 10 mm2</t>
  </si>
  <si>
    <t>-1231697506</t>
  </si>
  <si>
    <t>https://podminky.urs.cz/item/CS_URS_2025_01/741130005</t>
  </si>
  <si>
    <t>741210001</t>
  </si>
  <si>
    <t>Montáž rozvodnic oceloplechových nebo plastových bez zapojení vodičů běžných, hmotnosti do 20 kg</t>
  </si>
  <si>
    <t>1280830741</t>
  </si>
  <si>
    <t>https://podminky.urs.cz/item/CS_URS_2025_01/741210001</t>
  </si>
  <si>
    <t>RMAT0001R</t>
  </si>
  <si>
    <t>rozvodnice zapuštěná, plné plechové dveře, 4 řady, šířka 24 modulárních jednotek</t>
  </si>
  <si>
    <t>1251251696</t>
  </si>
  <si>
    <t>741210002</t>
  </si>
  <si>
    <t>Montáž rozvodnic oceloplechových nebo plastových bez zapojení vodičů běžných, hmotnosti do 50 kg</t>
  </si>
  <si>
    <t>211142887</t>
  </si>
  <si>
    <t>https://podminky.urs.cz/item/CS_URS_2025_01/741210002</t>
  </si>
  <si>
    <t>35711865R</t>
  </si>
  <si>
    <t>skříň rozváděče elektroměrového pro nepřímé měření 125A do výklenku provedení pro 1x dvousazbový třífázový elektroměr přístroje na elektroměrové desce s plombovatelným krytem jističů, provedení ČEZ</t>
  </si>
  <si>
    <t>140163216</t>
  </si>
  <si>
    <t>741210101</t>
  </si>
  <si>
    <t>Montáž rozvaděčů litinových, hliníkových nebo plastových bez zapojení vodičů sestavy hmotnosti do 50 kg</t>
  </si>
  <si>
    <t>-146207032</t>
  </si>
  <si>
    <t>https://podminky.urs.cz/item/CS_URS_2025_01/741210101</t>
  </si>
  <si>
    <t>35711733</t>
  </si>
  <si>
    <t>skříň přípojková smyčková do výklenku celoplastové provedení výzbroj 2x sada pojistkové spodky nožové velikosti 00 (SS200/NVE1P)</t>
  </si>
  <si>
    <t>1078892324</t>
  </si>
  <si>
    <t>741310101</t>
  </si>
  <si>
    <t>Montáž spínačů jedno nebo dvoupólových polozapuštěných nebo zapuštěných se zapojením vodičů bezšroubové připojení spínačů, řazení 1-jednopólových</t>
  </si>
  <si>
    <t>436188104</t>
  </si>
  <si>
    <t>https://podminky.urs.cz/item/CS_URS_2025_01/741310101</t>
  </si>
  <si>
    <t>34539010</t>
  </si>
  <si>
    <t>přístroj spínače jednopólového, řazení 1, 1So bezšroubové svorky</t>
  </si>
  <si>
    <t>41444253</t>
  </si>
  <si>
    <t>34539049</t>
  </si>
  <si>
    <t>kryt spínače jednoduchý</t>
  </si>
  <si>
    <t>945946013</t>
  </si>
  <si>
    <t>34539059</t>
  </si>
  <si>
    <t>rámeček jednonásobný</t>
  </si>
  <si>
    <t>1281792967</t>
  </si>
  <si>
    <t>741310113</t>
  </si>
  <si>
    <t>Montáž spínačů jedno nebo dvoupólových polozapuštěných nebo zapuštěných se zapojením vodičů bezšroubové připojení ovladačů, řazení 1/0S-tlačítkových zapínacích s doutnavkou</t>
  </si>
  <si>
    <t>921691729</t>
  </si>
  <si>
    <t>https://podminky.urs.cz/item/CS_URS_2025_01/741310113</t>
  </si>
  <si>
    <t>152626226</t>
  </si>
  <si>
    <t>34539021</t>
  </si>
  <si>
    <t>přístroj ovládače zapínacího, řazení 1/0, 1/0S, 1/0So bezšroubové svorky</t>
  </si>
  <si>
    <t>-1580785827</t>
  </si>
  <si>
    <t>34539030</t>
  </si>
  <si>
    <t>doutnavka signalizační 2 mA (univerzální)</t>
  </si>
  <si>
    <t>10218748</t>
  </si>
  <si>
    <t>34539051</t>
  </si>
  <si>
    <t>kryt spínače jednoduchý, s průzorem</t>
  </si>
  <si>
    <t>448794202</t>
  </si>
  <si>
    <t>741310121</t>
  </si>
  <si>
    <t>Montáž spínačů jedno nebo dvoupólových polozapuštěných nebo zapuštěných se zapojením vodičů bezšroubové připojení přepínačů, řazení 5-sériových</t>
  </si>
  <si>
    <t>694162390</t>
  </si>
  <si>
    <t>https://podminky.urs.cz/item/CS_URS_2025_01/741310121</t>
  </si>
  <si>
    <t>34539012</t>
  </si>
  <si>
    <t>přístroj přepínače sériového, řazení 5 bezšroubové svorky</t>
  </si>
  <si>
    <t>1674472710</t>
  </si>
  <si>
    <t>34539050</t>
  </si>
  <si>
    <t>kryt spínače dělený</t>
  </si>
  <si>
    <t>1077300069</t>
  </si>
  <si>
    <t>-1413240914</t>
  </si>
  <si>
    <t>741310221</t>
  </si>
  <si>
    <t>Montáž spínačů jedno nebo dvoupólových polozapuštěných nebo zapuštěných se zapojením vodičů šroubové připojení, pro prostředí normální spínačů, řazení 2-pro žaluzie</t>
  </si>
  <si>
    <t>-1006160205</t>
  </si>
  <si>
    <t>https://podminky.urs.cz/item/CS_URS_2025_01/741310221</t>
  </si>
  <si>
    <t>34535083</t>
  </si>
  <si>
    <t>ovládač nástěnný žaluziový jednopólový (řazení 1/0+1/0 s blokováním), IP54 , bezšroubové svorky</t>
  </si>
  <si>
    <t>-954640047</t>
  </si>
  <si>
    <t>-1373489034</t>
  </si>
  <si>
    <t>710745926</t>
  </si>
  <si>
    <t>741310402</t>
  </si>
  <si>
    <t>Montáž spínačů tří nebo čtyřpólových nástěnných se zapojením vodičů, pro prostředí normální do 25 A</t>
  </si>
  <si>
    <t>-1352838243</t>
  </si>
  <si>
    <t>https://podminky.urs.cz/item/CS_URS_2025_01/741310402</t>
  </si>
  <si>
    <t>34535110</t>
  </si>
  <si>
    <t>spínač nástěnný trojpólový v krytu IP65 25A</t>
  </si>
  <si>
    <t>1040737656</t>
  </si>
  <si>
    <t>741310561</t>
  </si>
  <si>
    <t>Montáž spínačů tří nebo čtyřpólových vypínačů výkonových pojistkových, do 63 A</t>
  </si>
  <si>
    <t>54412494</t>
  </si>
  <si>
    <t>https://podminky.urs.cz/item/CS_URS_2025_01/741310561</t>
  </si>
  <si>
    <t>34535098</t>
  </si>
  <si>
    <t>spínač trojpólový páčkový zapuštěný, řazení 3</t>
  </si>
  <si>
    <t>615394675</t>
  </si>
  <si>
    <t>741313003</t>
  </si>
  <si>
    <t>Montáž zásuvek domovních se zapojením vodičů bezšroubové připojení polozapuštěných nebo zapuštěných 10/16 A, provedení 2x (2P + PE) dvojnásobná</t>
  </si>
  <si>
    <t>-2077198855</t>
  </si>
  <si>
    <t>https://podminky.urs.cz/item/CS_URS_2025_01/741313003</t>
  </si>
  <si>
    <t>RMAT0015R</t>
  </si>
  <si>
    <t>zásuvka dvojnásobná kompletní</t>
  </si>
  <si>
    <t>-890172231</t>
  </si>
  <si>
    <t>741313082</t>
  </si>
  <si>
    <t>Montáž zásuvek domovních se zapojením vodičů šroubové připojení venkovní nebo mokré, provedení 2P + PE</t>
  </si>
  <si>
    <t>643456249</t>
  </si>
  <si>
    <t>https://podminky.urs.cz/item/CS_URS_2025_01/741313082</t>
  </si>
  <si>
    <t>34555232</t>
  </si>
  <si>
    <t>zásuvka zapuštěná jednonásobná s clonkami a víčkem, s drápky, IP44, šroubové svorky</t>
  </si>
  <si>
    <t>45431561</t>
  </si>
  <si>
    <t>395289549</t>
  </si>
  <si>
    <t>741320101</t>
  </si>
  <si>
    <t>Montáž jističů se zapojením vodičů jednopólových nn do 25 A bez krytu</t>
  </si>
  <si>
    <t>-1683470213</t>
  </si>
  <si>
    <t>https://podminky.urs.cz/item/CS_URS_2025_01/741320101</t>
  </si>
  <si>
    <t>35822122</t>
  </si>
  <si>
    <t>jistič 1-pólový 16 A vypínací charakteristika B vypínací schopnost 6 kA</t>
  </si>
  <si>
    <t>724098673</t>
  </si>
  <si>
    <t>35822115</t>
  </si>
  <si>
    <t>jistič 1-pólový 10 A vypínací charakteristika B vypínací schopnost 6 kA</t>
  </si>
  <si>
    <t>1037783555</t>
  </si>
  <si>
    <t>35822112</t>
  </si>
  <si>
    <t>jistič 1-pólový 6 A vypínací charakteristika B vypínací schopnost 6 kA</t>
  </si>
  <si>
    <t>503024138</t>
  </si>
  <si>
    <t>741320163</t>
  </si>
  <si>
    <t>Montáž jističů se zapojením vodičů třípólových nn do 25 A s krytem</t>
  </si>
  <si>
    <t>1546093629</t>
  </si>
  <si>
    <t>https://podminky.urs.cz/item/CS_URS_2025_01/741320163</t>
  </si>
  <si>
    <t>35822171</t>
  </si>
  <si>
    <t>jistič 3-pólový 25 A vypínací charakteristika B vypínací schopnost 6 kA</t>
  </si>
  <si>
    <t>1506395642</t>
  </si>
  <si>
    <t>35822168</t>
  </si>
  <si>
    <t>jistič 3-pólový 20 A vypínací charakteristika B vypínací schopnost 6 kA</t>
  </si>
  <si>
    <t>688966124</t>
  </si>
  <si>
    <t>35822163</t>
  </si>
  <si>
    <t>jistič 3-pólový 16 A vypínací charakteristika B vypínací schopnost 6 kA</t>
  </si>
  <si>
    <t>973276369</t>
  </si>
  <si>
    <t>35822164</t>
  </si>
  <si>
    <t>jistič 3-pólový 16 A vypínací charakteristika C vypínací schopnost 6 kA</t>
  </si>
  <si>
    <t>2115153879</t>
  </si>
  <si>
    <t>35822157</t>
  </si>
  <si>
    <t>jistič 3-pólový 10 A vypínací charakteristika B vypínací schopnost 6 kA</t>
  </si>
  <si>
    <t>569571697</t>
  </si>
  <si>
    <t>35822159</t>
  </si>
  <si>
    <t>jistič 3-pólový 10 A vypínací charakteristika C vypínací schopnost 6 kA</t>
  </si>
  <si>
    <t>1144276069</t>
  </si>
  <si>
    <t>741320171</t>
  </si>
  <si>
    <t>Montáž jističů se zapojením vodičů třípólových nn do 63 A bez krytu</t>
  </si>
  <si>
    <t>-47573738</t>
  </si>
  <si>
    <t>https://podminky.urs.cz/item/CS_URS_2025_01/741320171</t>
  </si>
  <si>
    <t>35822174</t>
  </si>
  <si>
    <t>jistič 3-pólový 32 A vypínací charakteristika B vypínací schopnost 6 kA</t>
  </si>
  <si>
    <t>34318016</t>
  </si>
  <si>
    <t>35822177</t>
  </si>
  <si>
    <t>jistič 3-pólový 40 A vypínací charakteristika B vypínací schopnost 6 kA</t>
  </si>
  <si>
    <t>825282209</t>
  </si>
  <si>
    <t>741320195</t>
  </si>
  <si>
    <t>Montáž jističů se zapojením vodičů třípólových nn do 160 A ve skříni</t>
  </si>
  <si>
    <t>1529643490</t>
  </si>
  <si>
    <t>https://podminky.urs.cz/item/CS_URS_2025_01/741320195</t>
  </si>
  <si>
    <t>RMAT000126R</t>
  </si>
  <si>
    <t>vypínač na DIN lištu 160A</t>
  </si>
  <si>
    <t>1058712452</t>
  </si>
  <si>
    <t>741321002</t>
  </si>
  <si>
    <t>Montáž proudových chráničů se zapojením vodičů dvoupólových nn do 25 A s krytem</t>
  </si>
  <si>
    <t>-41366327</t>
  </si>
  <si>
    <t>https://podminky.urs.cz/item/CS_URS_2025_01/741321002</t>
  </si>
  <si>
    <t>35829020</t>
  </si>
  <si>
    <t>chránič proudový 1+N pólový 10A typ B</t>
  </si>
  <si>
    <t>-1976154192</t>
  </si>
  <si>
    <t>741321032</t>
  </si>
  <si>
    <t>Montáž proudových chráničů se zapojením vodičů čtyřpólových nn do 25 A s krytem</t>
  </si>
  <si>
    <t>960924523</t>
  </si>
  <si>
    <t>https://podminky.urs.cz/item/CS_URS_2025_01/741321032</t>
  </si>
  <si>
    <t>35889206</t>
  </si>
  <si>
    <t>chránič proudový 4 pólový 25A typ AC 0,03A</t>
  </si>
  <si>
    <t>632199558</t>
  </si>
  <si>
    <t>741322122</t>
  </si>
  <si>
    <t>Montáž přepěťových ochran nn se zapojením vodičů svodiče přepětí - typ 2 čtyřpólových dvoudílných s vložením modulu</t>
  </si>
  <si>
    <t>560543696</t>
  </si>
  <si>
    <t>https://podminky.urs.cz/item/CS_URS_2025_01/741322122</t>
  </si>
  <si>
    <t>RMAT0017R</t>
  </si>
  <si>
    <t>svodič přepětí 4P - výměnný modul, 230V, signalizace, na DIN lištu</t>
  </si>
  <si>
    <t>258975334</t>
  </si>
  <si>
    <t>741330602R</t>
  </si>
  <si>
    <t>Montáž relé se zapojením vodičů</t>
  </si>
  <si>
    <t>-567116652</t>
  </si>
  <si>
    <t>RMAT0022R</t>
  </si>
  <si>
    <t>schodišťový automat / relé</t>
  </si>
  <si>
    <t>-874891500</t>
  </si>
  <si>
    <t>741331032</t>
  </si>
  <si>
    <t>Montáž měřicích přístrojů se zapojením vodičů elektroměru třífázového</t>
  </si>
  <si>
    <t>-1971711904</t>
  </si>
  <si>
    <t>https://podminky.urs.cz/item/CS_URS_2025_01/741331032</t>
  </si>
  <si>
    <t>RMAT0020R</t>
  </si>
  <si>
    <t>elektroměr třífázový podružný na DIN lištu</t>
  </si>
  <si>
    <t>93810318</t>
  </si>
  <si>
    <t>741331075</t>
  </si>
  <si>
    <t>Montáž měřicích přístrojů se zapojením vodičů termostatu pro prostředí normální</t>
  </si>
  <si>
    <t>-2130171929</t>
  </si>
  <si>
    <t>https://podminky.urs.cz/item/CS_URS_2025_01/741331075</t>
  </si>
  <si>
    <t>40561110</t>
  </si>
  <si>
    <t>termostat prostorový</t>
  </si>
  <si>
    <t>653296475</t>
  </si>
  <si>
    <t>741350201</t>
  </si>
  <si>
    <t>Montáž měřicích transformátorů se zapojením vodičů proudových, nn násuvných</t>
  </si>
  <si>
    <t>1765822805</t>
  </si>
  <si>
    <t>https://podminky.urs.cz/item/CS_URS_2025_01/741350201</t>
  </si>
  <si>
    <t>RMAT0001203R</t>
  </si>
  <si>
    <t>transformátor měřící proudový 125/5 tř.1</t>
  </si>
  <si>
    <t>1006865896</t>
  </si>
  <si>
    <t>741372111</t>
  </si>
  <si>
    <t>Montáž svítidel s integrovaným zdrojem LED se zapojením vodičů interiérových vestavných stropních panelových hranatých nebo kruhových, plochy do 0,09 m2</t>
  </si>
  <si>
    <t>1849800042</t>
  </si>
  <si>
    <t>https://podminky.urs.cz/item/CS_URS_2025_01/741372111</t>
  </si>
  <si>
    <t>34825054R</t>
  </si>
  <si>
    <t>LED kazetové svítidlo interiérové 18W, 2901 lm, 600x600</t>
  </si>
  <si>
    <t>-2142092531</t>
  </si>
  <si>
    <t>741372021</t>
  </si>
  <si>
    <t>Montáž svítidel s integrovaným zdrojem LED se zapojením vodičů interiérových přisazených nástěnných hranatých nebo kruhových, plochy do 0,09 m2</t>
  </si>
  <si>
    <t>232235469</t>
  </si>
  <si>
    <t>https://podminky.urs.cz/item/CS_URS_2025_01/741372021</t>
  </si>
  <si>
    <t>348250541R</t>
  </si>
  <si>
    <t>svítidlo interiérové stropní LED 18W, 1939 lm</t>
  </si>
  <si>
    <t>-778593576</t>
  </si>
  <si>
    <t>741372026</t>
  </si>
  <si>
    <t>Montáž svítidel s integrovaným zdrojem LED se zapojením vodičů interiérových přisazených nástěnných hranatých nebo kruhových s pohybovým čidlem, plochy do 0,09 m2</t>
  </si>
  <si>
    <t>549705057</t>
  </si>
  <si>
    <t>https://podminky.urs.cz/item/CS_URS_2025_01/741372026</t>
  </si>
  <si>
    <t>348250541R01</t>
  </si>
  <si>
    <t>svítidlo interiérové stropní LED 18W, 1939 lm s pohybovým čidlem</t>
  </si>
  <si>
    <t>-455503595</t>
  </si>
  <si>
    <t>741372032</t>
  </si>
  <si>
    <t>Montáž svítidel s integrovaným zdrojem LED se zapojením vodičů interiérových přisazených nástěnných nouzových s piktogramem</t>
  </si>
  <si>
    <t>-1864584376</t>
  </si>
  <si>
    <t>https://podminky.urs.cz/item/CS_URS_2025_01/741372032</t>
  </si>
  <si>
    <t>34835014</t>
  </si>
  <si>
    <t>svítidlo LED nouzové přisazené baterie 1h piktogram</t>
  </si>
  <si>
    <t>-1277091150</t>
  </si>
  <si>
    <t>741372062</t>
  </si>
  <si>
    <t>Montáž svítidel s integrovaným zdrojem LED se zapojením vodičů interiérových přisazených stropních hranatých nebo kruhových plochy přes 0,09 do 0,36 m2</t>
  </si>
  <si>
    <t>-1133756450</t>
  </si>
  <si>
    <t>https://podminky.urs.cz/item/CS_URS_2025_01/741372062</t>
  </si>
  <si>
    <t>RMATSV0034R</t>
  </si>
  <si>
    <t>svítidlo LED stropní přisazené kruhové nebo hranaté 34W, 4778 lm</t>
  </si>
  <si>
    <t>-72715089</t>
  </si>
  <si>
    <t>741372076</t>
  </si>
  <si>
    <t>Montáž svítidel s integrovaným zdrojem LED se zapojením vodičů interiérových přisazených stropních hranatých nebo kruhových s pohybovým čidlem, plochy do 0,09 m2</t>
  </si>
  <si>
    <t>-195975360</t>
  </si>
  <si>
    <t>https://podminky.urs.cz/item/CS_URS_2025_01/741372076</t>
  </si>
  <si>
    <t>34825055R</t>
  </si>
  <si>
    <t>svítidlo interiérové stropní přisazené 900-1900lm s pohybovým čidlem</t>
  </si>
  <si>
    <t>-814651727</t>
  </si>
  <si>
    <t>741410003</t>
  </si>
  <si>
    <t>Montáž uzemňovacího vedení s upevněním, propojením a připojením pomocí svorek na povrchu drátu nebo lana Ø do 10 mm</t>
  </si>
  <si>
    <t>1608810598</t>
  </si>
  <si>
    <t>https://podminky.urs.cz/item/CS_URS_2025_01/741410003</t>
  </si>
  <si>
    <t>35441077</t>
  </si>
  <si>
    <t>drát D 8mm AlMgSi</t>
  </si>
  <si>
    <t>566937354</t>
  </si>
  <si>
    <t>35431031</t>
  </si>
  <si>
    <t>svorka uzemnění AlMgSi k jímací tyči, 72 x40mm</t>
  </si>
  <si>
    <t>2101254909</t>
  </si>
  <si>
    <t>35431018</t>
  </si>
  <si>
    <t>svorka uzemnění AlMgSi připojovací</t>
  </si>
  <si>
    <t>959627636</t>
  </si>
  <si>
    <t>35441830</t>
  </si>
  <si>
    <t>úhelník ochranný na ochranu svodu - 1700mm, FeZn</t>
  </si>
  <si>
    <t>-633384388</t>
  </si>
  <si>
    <t>741430005</t>
  </si>
  <si>
    <t>Montáž jímacích tyčí délky do 3 m, na stojan</t>
  </si>
  <si>
    <t>983187743</t>
  </si>
  <si>
    <t>https://podminky.urs.cz/item/CS_URS_2025_01/741430005</t>
  </si>
  <si>
    <t>35441061</t>
  </si>
  <si>
    <t>tyč jímací s kovaným hrotem 2000mm FeZn</t>
  </si>
  <si>
    <t>-1554588122</t>
  </si>
  <si>
    <t>35442259</t>
  </si>
  <si>
    <t>podstavec betonový pro jímací tyč se závitem M16 s PVC podložkou 9 kg</t>
  </si>
  <si>
    <t>321417852</t>
  </si>
  <si>
    <t>741410021</t>
  </si>
  <si>
    <t>Montáž uzemňovacího vedení s upevněním, propojením a připojením pomocí svorek v zemi s izolací spojů pásku průřezu do 120 mm2 v městské zástavbě</t>
  </si>
  <si>
    <t>1145857795</t>
  </si>
  <si>
    <t>https://podminky.urs.cz/item/CS_URS_2025_01/741410021</t>
  </si>
  <si>
    <t>35442062</t>
  </si>
  <si>
    <t>pás zemnící 30x4mm FeZn</t>
  </si>
  <si>
    <t>671048726</t>
  </si>
  <si>
    <t>35441986</t>
  </si>
  <si>
    <t>svorka odbočovací a spojovací pro pásek 30x4mm, FeZn</t>
  </si>
  <si>
    <t>-225505847</t>
  </si>
  <si>
    <t>741421813</t>
  </si>
  <si>
    <t>Demontáž hromosvodného vedení bez zachování funkčnosti svodových drátů nebo lan kolmého svodu, průměru přes 8 mm</t>
  </si>
  <si>
    <t>1276691193</t>
  </si>
  <si>
    <t>https://podminky.urs.cz/item/CS_URS_2025_01/741421813</t>
  </si>
  <si>
    <t>741810002</t>
  </si>
  <si>
    <t>Zkoušky a prohlídky elektrických rozvodů a zařízení celková prohlídka a vyhotovení revizní zprávy pro objem montážních prací přes 100 do 500 tis. Kč</t>
  </si>
  <si>
    <t>-221176673</t>
  </si>
  <si>
    <t>https://podminky.urs.cz/item/CS_URS_2025_01/741810002</t>
  </si>
  <si>
    <t>741811011</t>
  </si>
  <si>
    <t>Zkoušky a prohlídky rozvodných zařízení kontrola rozváděčů nn, (1 pole) silových, hmotnosti do 200 kg</t>
  </si>
  <si>
    <t>2060843636</t>
  </si>
  <si>
    <t>https://podminky.urs.cz/item/CS_URS_2025_01/741811011</t>
  </si>
  <si>
    <t>741820012</t>
  </si>
  <si>
    <t>Měření zemních odporů zemnicí sítě délky pásku přes 100 do 200 m</t>
  </si>
  <si>
    <t>-1265387212</t>
  </si>
  <si>
    <t>https://podminky.urs.cz/item/CS_URS_2025_01/741820012</t>
  </si>
  <si>
    <t>741820102</t>
  </si>
  <si>
    <t>Měření osvětlovacího zařízení intenzity osvětlení na pracovišti do 50 svítidel</t>
  </si>
  <si>
    <t>-260867570</t>
  </si>
  <si>
    <t>https://podminky.urs.cz/item/CS_URS_2025_01/741820102</t>
  </si>
  <si>
    <t>998741101</t>
  </si>
  <si>
    <t>Přesun hmot pro silnoproud stanovený z hmotnosti přesunovaného materiálu vodorovná dopravní vzdálenost do 50 m základní v objektech výšky do 6 m</t>
  </si>
  <si>
    <t>1103055882</t>
  </si>
  <si>
    <t>https://podminky.urs.cz/item/CS_URS_2025_01/998741101</t>
  </si>
  <si>
    <t>742</t>
  </si>
  <si>
    <t>Elektroinstalace - slaboproud</t>
  </si>
  <si>
    <t>742124003</t>
  </si>
  <si>
    <t>Montáž kabelů datových FTP, UTP, STP pro vnitřní rozvody pevně</t>
  </si>
  <si>
    <t>-156747382</t>
  </si>
  <si>
    <t>https://podminky.urs.cz/item/CS_URS_2025_01/742124003</t>
  </si>
  <si>
    <t>34121262</t>
  </si>
  <si>
    <t>kabel datový jádro Cu plné plášť PVC (U/UTP) kategorie 5e</t>
  </si>
  <si>
    <t>-1377583826</t>
  </si>
  <si>
    <t>40*1,2 "Přepočtené koeficientem množství</t>
  </si>
  <si>
    <t>VRN9</t>
  </si>
  <si>
    <t>Ostatní náklady</t>
  </si>
  <si>
    <t>0900010000R</t>
  </si>
  <si>
    <t>Ostatní pomocný montážní materiál</t>
  </si>
  <si>
    <t>262144</t>
  </si>
  <si>
    <t>-1371740777</t>
  </si>
  <si>
    <t>02 - Vytápění</t>
  </si>
  <si>
    <t xml:space="preserve">    733 - Ústřední vytápění - rozvodné potrubí</t>
  </si>
  <si>
    <t xml:space="preserve">    735 - Ústřední vytápění - otopná tělesa</t>
  </si>
  <si>
    <t xml:space="preserve">    736 - Ústřední vytápění - plošné vytápění a chlazení</t>
  </si>
  <si>
    <t>HZS - Hodinové zúčtovací sazby</t>
  </si>
  <si>
    <t>733</t>
  </si>
  <si>
    <t>Ústřední vytápění - rozvodné potrubí</t>
  </si>
  <si>
    <t>733223205</t>
  </si>
  <si>
    <t>Potrubí z trubek měděných tvrdých spojovaných tvrdým pájením Ø 28/1,5</t>
  </si>
  <si>
    <t>1582285152</t>
  </si>
  <si>
    <t>https://podminky.urs.cz/item/CS_URS_2025_01/733223205</t>
  </si>
  <si>
    <t>733291101</t>
  </si>
  <si>
    <t>Zkoušky těsnosti potrubí z trubek měděných Ø do 35/1,5</t>
  </si>
  <si>
    <t>-524114873</t>
  </si>
  <si>
    <t>https://podminky.urs.cz/item/CS_URS_2025_01/733291101</t>
  </si>
  <si>
    <t>733293905</t>
  </si>
  <si>
    <t>Opravy rozvodů potrubí z trubek měděných vsazení odbočky na stávající potrubí o rozměrech Ø 28/1,5</t>
  </si>
  <si>
    <t>-691346061</t>
  </si>
  <si>
    <t>https://podminky.urs.cz/item/CS_URS_2025_01/733293905</t>
  </si>
  <si>
    <t>733811252</t>
  </si>
  <si>
    <t>Ochrana potrubí termoizolačními trubicemi z pěnového polyetylenu PE přilepenými v příčných a podélných spojích, tloušťky izolace přes 20 do 25 mm, vnitřního průměru izolace DN přes 22 do 45 mm</t>
  </si>
  <si>
    <t>650816418</t>
  </si>
  <si>
    <t>https://podminky.urs.cz/item/CS_URS_2025_01/733811252</t>
  </si>
  <si>
    <t>998733101</t>
  </si>
  <si>
    <t>Přesun hmot pro rozvody potrubí stanovený z hmotnosti přesunovaného materiálu vodorovná dopravní vzdálenost do 50 m základní v objektech výšky do 6 m</t>
  </si>
  <si>
    <t>-76317257</t>
  </si>
  <si>
    <t>https://podminky.urs.cz/item/CS_URS_2025_01/998733101</t>
  </si>
  <si>
    <t>735</t>
  </si>
  <si>
    <t>Ústřední vytápění - otopná tělesa</t>
  </si>
  <si>
    <t>735191905</t>
  </si>
  <si>
    <t>Ostatní opravy otopných těles odvzdušnění tělesa</t>
  </si>
  <si>
    <t>-184189452</t>
  </si>
  <si>
    <t>https://podminky.urs.cz/item/CS_URS_2025_01/735191905</t>
  </si>
  <si>
    <t>736</t>
  </si>
  <si>
    <t>Ústřední vytápění - plošné vytápění a chlazení</t>
  </si>
  <si>
    <t>736110211</t>
  </si>
  <si>
    <t>Trubkové teplovodní podlahové vytápění rozvod v systémové desce potrubí polyethylen PE-Xa nebo PE-Xb (s kyslíkovou bariérou) rozvodné potrubí 17x2 mm, rozteč 100 mm</t>
  </si>
  <si>
    <t>-647878255</t>
  </si>
  <si>
    <t>https://podminky.urs.cz/item/CS_URS_2025_01/736110211</t>
  </si>
  <si>
    <t>736110212</t>
  </si>
  <si>
    <t>Trubkové teplovodní podlahové vytápění rozvod v systémové desce potrubí polyethylen PE-Xa nebo PE-Xb (s kyslíkovou bariérou) rozvodné potrubí 17x2 mm, rozteč 150 mm</t>
  </si>
  <si>
    <t>1120594637</t>
  </si>
  <si>
    <t>https://podminky.urs.cz/item/CS_URS_2025_01/736110212</t>
  </si>
  <si>
    <t>736110261</t>
  </si>
  <si>
    <t>Trubkové teplovodní podlahové vytápění systémová deska s tepelnou izolací, výšky 30 až 31 mm</t>
  </si>
  <si>
    <t>1330568605</t>
  </si>
  <si>
    <t>https://podminky.urs.cz/item/CS_URS_2025_01/736110261</t>
  </si>
  <si>
    <t>736110652</t>
  </si>
  <si>
    <t>Trubkové teplovodní podlahové vytápění doplňkové prvky okrajový izolační pruh</t>
  </si>
  <si>
    <t>1441211399</t>
  </si>
  <si>
    <t>https://podminky.urs.cz/item/CS_URS_2025_01/736110652</t>
  </si>
  <si>
    <t>736110653</t>
  </si>
  <si>
    <t>Trubkové teplovodní podlahové vytápění doplňkové prvky ochranná trubka</t>
  </si>
  <si>
    <t>-197785198</t>
  </si>
  <si>
    <t>https://podminky.urs.cz/item/CS_URS_2025_01/736110653</t>
  </si>
  <si>
    <t>736111031a</t>
  </si>
  <si>
    <t>Podlahové vytápění - rozdělovač mosazný s automatickou regulací průtoku dvanáctiokruhový - směšovaný s oč</t>
  </si>
  <si>
    <t>643231149</t>
  </si>
  <si>
    <t>736111034</t>
  </si>
  <si>
    <t>Trubkové teplovodní podlahové vytápění připojovací šroubení rozdělovače, potrubí 17x2,0 mm</t>
  </si>
  <si>
    <t>-809259363</t>
  </si>
  <si>
    <t>https://podminky.urs.cz/item/CS_URS_2025_01/736111034</t>
  </si>
  <si>
    <t>736111105</t>
  </si>
  <si>
    <t>Trubkové teplovodní podlahové vytápění skříně rozdělovače pod omítku, pro rozdělovač s počtem okruhů přes 12</t>
  </si>
  <si>
    <t>1078412034</t>
  </si>
  <si>
    <t>https://podminky.urs.cz/item/CS_URS_2025_01/736111105</t>
  </si>
  <si>
    <t>736111132</t>
  </si>
  <si>
    <t>Trubkové teplovodní podlahové vytápění regulační zařízení prostorový termostat programovatelný</t>
  </si>
  <si>
    <t>143634722</t>
  </si>
  <si>
    <t>https://podminky.urs.cz/item/CS_URS_2025_01/736111132</t>
  </si>
  <si>
    <t>736111133</t>
  </si>
  <si>
    <t>Trubkové teplovodní podlahové vytápění regulační zařízení elektrotermická hlavice</t>
  </si>
  <si>
    <t>1453309447</t>
  </si>
  <si>
    <t>https://podminky.urs.cz/item/CS_URS_2025_01/736111133</t>
  </si>
  <si>
    <t>736111134</t>
  </si>
  <si>
    <t>Trubkové teplovodní podlahové vytápění regulační zařízení elektronický rozvaděč</t>
  </si>
  <si>
    <t>45948023</t>
  </si>
  <si>
    <t>https://podminky.urs.cz/item/CS_URS_2025_01/736111134</t>
  </si>
  <si>
    <t>998736101</t>
  </si>
  <si>
    <t>Přesun hmot pro plošné vytápění stanovený z hmotnosti přesunovaného materiálu vodorovná dopravní vzdálenost do 50 m základní v objektech výšky do 6 m</t>
  </si>
  <si>
    <t>-1072708093</t>
  </si>
  <si>
    <t>https://podminky.urs.cz/item/CS_URS_2025_01/998736101</t>
  </si>
  <si>
    <t>HZS</t>
  </si>
  <si>
    <t>Hodinové zúčtovací sazby</t>
  </si>
  <si>
    <t>HZS2212</t>
  </si>
  <si>
    <t>Hodinové zúčtovací sazby profesí PSV provádění stavebních instalací instalatér odborný</t>
  </si>
  <si>
    <t>hod</t>
  </si>
  <si>
    <t>512</t>
  </si>
  <si>
    <t>234495217</t>
  </si>
  <si>
    <t>https://podminky.urs.cz/item/CS_URS_2025_01/HZS2212</t>
  </si>
  <si>
    <t>03 - Vzduchotechnika</t>
  </si>
  <si>
    <t xml:space="preserve">    751 - Vzduchotechnika</t>
  </si>
  <si>
    <t xml:space="preserve">    751.01 - Zařízení číslo 1: větrání kuchyně</t>
  </si>
  <si>
    <t xml:space="preserve">    751.02 - Zařízení číslo 2: sociální zařízení</t>
  </si>
  <si>
    <t>OST - Ostatní</t>
  </si>
  <si>
    <t>751</t>
  </si>
  <si>
    <t>751.01</t>
  </si>
  <si>
    <t>Zařízení číslo 1: větrání kuchyně</t>
  </si>
  <si>
    <t>Pol2</t>
  </si>
  <si>
    <t>VZT jednotka Vp / Vo = 3500 m3/hod, ext. disp. tlak = 200Pa</t>
  </si>
  <si>
    <t>1922096394</t>
  </si>
  <si>
    <t>Pol3</t>
  </si>
  <si>
    <t>Venkovní kondenzační jednotka Qch=10kW, příkon 3,3kW, rozměry 0,94x0,82x0,53, ak.výkon 70dB</t>
  </si>
  <si>
    <t>1028045028</t>
  </si>
  <si>
    <t>Pol4</t>
  </si>
  <si>
    <t>Potrubí čtyřhranné sk. I</t>
  </si>
  <si>
    <t>-191410431</t>
  </si>
  <si>
    <t>Pol5</t>
  </si>
  <si>
    <t>Tlumič hluku buňkový 750x500x1500</t>
  </si>
  <si>
    <t>1796431680</t>
  </si>
  <si>
    <t>Pol6</t>
  </si>
  <si>
    <t>Izolace čedičová tl. 60mm s izolací do plechu tl. 0,55mm</t>
  </si>
  <si>
    <t>1443010012</t>
  </si>
  <si>
    <t>Pol7</t>
  </si>
  <si>
    <t>Textilní výustka půlkruh průměr 500mm</t>
  </si>
  <si>
    <t>-1568060040</t>
  </si>
  <si>
    <t>Pol8</t>
  </si>
  <si>
    <t>Potrubí Spiro pr. Sk. I včetně tvarovek 20%</t>
  </si>
  <si>
    <t>-660456377</t>
  </si>
  <si>
    <t>Pol9</t>
  </si>
  <si>
    <t>Přívodní talířový ventil pr. 100 včetně zděře</t>
  </si>
  <si>
    <t>1759977334</t>
  </si>
  <si>
    <t>Pol10</t>
  </si>
  <si>
    <t>Potrubí čtyřhranné sk. II vodotěsné</t>
  </si>
  <si>
    <t>1969827179</t>
  </si>
  <si>
    <t>Pol11</t>
  </si>
  <si>
    <t>1044309505</t>
  </si>
  <si>
    <t>-1179634429</t>
  </si>
  <si>
    <t>Pol12</t>
  </si>
  <si>
    <t>Odvodní digestoř 1000x1000 nástěnná</t>
  </si>
  <si>
    <t>-282951538</t>
  </si>
  <si>
    <t>Pol13</t>
  </si>
  <si>
    <t>Odvodní digestoř 1300x950 nástěnná</t>
  </si>
  <si>
    <t>-1331086019</t>
  </si>
  <si>
    <t>Pol14</t>
  </si>
  <si>
    <t>Odvodní digestoř 1200x1150 nástěnná</t>
  </si>
  <si>
    <t>826180602</t>
  </si>
  <si>
    <t>Pol15</t>
  </si>
  <si>
    <t>Odvodní digestoř 1600x1250 nástěnná</t>
  </si>
  <si>
    <t>1415602474</t>
  </si>
  <si>
    <t>Pol16</t>
  </si>
  <si>
    <t>Odvlučovač tuku 625x125</t>
  </si>
  <si>
    <t>498012036</t>
  </si>
  <si>
    <t>Pol17</t>
  </si>
  <si>
    <t>Odvlučovač tuku 425x125</t>
  </si>
  <si>
    <t>244045951</t>
  </si>
  <si>
    <t>Pol18</t>
  </si>
  <si>
    <t>Odvodní talířový ventil pr. 100 včetně zděře</t>
  </si>
  <si>
    <t>2035568460</t>
  </si>
  <si>
    <t>Pol19</t>
  </si>
  <si>
    <t>Potrubí Spiro pr. Sk. II vodotěsné včetně tvarovek 20%</t>
  </si>
  <si>
    <t>-677447194</t>
  </si>
  <si>
    <t>Pol20</t>
  </si>
  <si>
    <t>984834942</t>
  </si>
  <si>
    <t>Pol21</t>
  </si>
  <si>
    <t>Tlumič hluku buňkový 750x500x2000</t>
  </si>
  <si>
    <t>266255861</t>
  </si>
  <si>
    <t>Pol22</t>
  </si>
  <si>
    <t>Protidešťová žaluzie čtyřhranná 710x500</t>
  </si>
  <si>
    <t>1060708318</t>
  </si>
  <si>
    <t>751.02</t>
  </si>
  <si>
    <t>Zařízení číslo 2: sociální zařízení</t>
  </si>
  <si>
    <t>Pol23</t>
  </si>
  <si>
    <t>Ventilátor TD 160/100 vč. zpětné klapky a doběhu</t>
  </si>
  <si>
    <t>-473244080</t>
  </si>
  <si>
    <t>Pol24</t>
  </si>
  <si>
    <t>-594393347</t>
  </si>
  <si>
    <t>-434031898</t>
  </si>
  <si>
    <t>2103794473</t>
  </si>
  <si>
    <t>-855633394</t>
  </si>
  <si>
    <t>-857833774</t>
  </si>
  <si>
    <t>-1408923064</t>
  </si>
  <si>
    <t>13173098</t>
  </si>
  <si>
    <t>Pol25</t>
  </si>
  <si>
    <t>Krycí mřížka průměr 200</t>
  </si>
  <si>
    <t>-1411373930</t>
  </si>
  <si>
    <t>Pol26</t>
  </si>
  <si>
    <t>Potrubí Spiro do pr. 200 Sk. I včetně tvarovek 20%</t>
  </si>
  <si>
    <t>1136847138</t>
  </si>
  <si>
    <t>OST</t>
  </si>
  <si>
    <t>Ostatní</t>
  </si>
  <si>
    <t>751398021</t>
  </si>
  <si>
    <t>Montáž ostatních zařízení větrací mřížky stěnové, průřezu do 0,040 m2</t>
  </si>
  <si>
    <t>-1498375706</t>
  </si>
  <si>
    <t>https://podminky.urs.cz/item/CS_URS_2025_01/751398021</t>
  </si>
  <si>
    <t>42972362.r01</t>
  </si>
  <si>
    <t>mřížka stěnová 225x125mm</t>
  </si>
  <si>
    <t>1408057813</t>
  </si>
  <si>
    <t>Pol27</t>
  </si>
  <si>
    <t>Těsnící materiál</t>
  </si>
  <si>
    <t>1552337527</t>
  </si>
  <si>
    <t>Pol28</t>
  </si>
  <si>
    <t>Spojovací materiál</t>
  </si>
  <si>
    <t>521730068</t>
  </si>
  <si>
    <t>Pol29</t>
  </si>
  <si>
    <t>Kotevní materiál</t>
  </si>
  <si>
    <t>-1732022971</t>
  </si>
  <si>
    <t>Pol30</t>
  </si>
  <si>
    <t>Montážní materiál</t>
  </si>
  <si>
    <t>1261719036</t>
  </si>
  <si>
    <t>Pol31</t>
  </si>
  <si>
    <t>Doprava a přesun hmot</t>
  </si>
  <si>
    <t>1263232254</t>
  </si>
  <si>
    <t>Pol32</t>
  </si>
  <si>
    <t>Lešení, plošiny, jeřáby</t>
  </si>
  <si>
    <t>1688893546</t>
  </si>
  <si>
    <t>Pol33</t>
  </si>
  <si>
    <t>Dokumentace pro provedení stavby, dílenská dokumentace</t>
  </si>
  <si>
    <t>-85868277</t>
  </si>
  <si>
    <t>Pol34</t>
  </si>
  <si>
    <t>PD skutečného provedení, předávací dokumentace</t>
  </si>
  <si>
    <t>1588714354</t>
  </si>
  <si>
    <t>Pol35</t>
  </si>
  <si>
    <t>Odzkoušení a zaregulování systému</t>
  </si>
  <si>
    <t>-1367878809</t>
  </si>
  <si>
    <t>04 - Zdravoinstalace</t>
  </si>
  <si>
    <t xml:space="preserve">    1 -  Zemní práce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</si>
  <si>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</si>
  <si>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</si>
  <si>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</si>
  <si>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Zemní práce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</si>
  <si>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</si>
  <si>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</si>
  <si>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1904569899</t>
  </si>
  <si>
    <t>https://podminky.urs.cz/item/CS_URS_2025_01/113106123</t>
  </si>
  <si>
    <t>113107323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</si>
  <si>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</si>
  <si>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1165079787</t>
  </si>
  <si>
    <t>https://podminky.urs.cz/item/CS_URS_2025_01/113107323</t>
  </si>
  <si>
    <t>132251102</t>
  </si>
  <si>
    <t>Hloubení nezapažených rýh šířky do 800 mm strojně s urovnáním dna do předepsaného profilu a spádu v hornině třídy těžitelnosti I skupiny 3 přes 20 do 50 m3</t>
  </si>
  <si>
    <t>-527027657</t>
  </si>
  <si>
    <t>https://podminky.urs.cz/item/CS_URS_2025_01/132251102</t>
  </si>
  <si>
    <t>"výkopy pro potrubí"130*0,6*1</t>
  </si>
  <si>
    <t>"výkopy vsak"35*2,5*1</t>
  </si>
  <si>
    <t>"lapák tuku"1,5</t>
  </si>
  <si>
    <t>139001101</t>
  </si>
  <si>
    <t>Příplatek k cenám hloubených vykopávek za ztížení vykopávky v blízkosti podzemního vedení nebo výbušnin pro jakoukoliv třídu horniny</t>
  </si>
  <si>
    <t>-1829220493</t>
  </si>
  <si>
    <t>https://podminky.urs.cz/item/CS_URS_2025_01/139001101</t>
  </si>
  <si>
    <t>výkopy pro potrubí - ztížené vykopávky v místě napojení na stávající rozvody</t>
  </si>
  <si>
    <t>(2,0*1,0*1,5)</t>
  </si>
  <si>
    <t>151101101</t>
  </si>
  <si>
    <t>Zřízení pažení a rozepření stěn rýh pro podzemní vedení příložné pro jakoukoliv mezerovitost, hloubky do 2 m</t>
  </si>
  <si>
    <t>829071774</t>
  </si>
  <si>
    <t>https://podminky.urs.cz/item/CS_URS_2025_01/151101101</t>
  </si>
  <si>
    <t>(130,0*1,0)*2</t>
  </si>
  <si>
    <t>151101111</t>
  </si>
  <si>
    <t>Odstranění pažení a rozepření stěn rýh pro podzemní vedení s uložením materiálu na vzdálenost do 3 m od kraje výkopu příložné, hloubky do 2 m</t>
  </si>
  <si>
    <t>457983747</t>
  </si>
  <si>
    <t>https://podminky.urs.cz/item/CS_URS_2025_01/151101111</t>
  </si>
  <si>
    <t>-494520319</t>
  </si>
  <si>
    <t>"staveništní přemístění kameniva pro lože a obsypy potrubí (dle kptl. 4)"49,95</t>
  </si>
  <si>
    <t>-282669551</t>
  </si>
  <si>
    <t xml:space="preserve">odvoz přebytečné vytěžené zeminy na skládku (uvažováno do 18km)  </t>
  </si>
  <si>
    <t>"vytěženo celkem"167</t>
  </si>
  <si>
    <t>"odpočet - zemina pro zpětné zásypy"-49,95</t>
  </si>
  <si>
    <t>167151101</t>
  </si>
  <si>
    <t>Nakládání, skládání a překládání neulehlého výkopku nebo sypaniny strojně nakládání, množství do 100 m3, z horniny třídy těžitelnosti I, skupiny 1 až 3</t>
  </si>
  <si>
    <t>1166871239</t>
  </si>
  <si>
    <t>https://podminky.urs.cz/item/CS_URS_2025_01/167151101</t>
  </si>
  <si>
    <t>62047665</t>
  </si>
  <si>
    <t>"uložení přebytečné vytěžené zeminy na skládce"49,95*1,800</t>
  </si>
  <si>
    <t>-828531304</t>
  </si>
  <si>
    <t>zpětné zásypy vhodnou vytěženou zeminou (minimálně prvních 200mm zásypu provádět z tříděného materiálu ):</t>
  </si>
  <si>
    <t>"vytěženo"167</t>
  </si>
  <si>
    <t>"odpočet - lože a obsypy potrubí z drobného kameniva (dle kptl. 4)"-49,7</t>
  </si>
  <si>
    <t>386131111</t>
  </si>
  <si>
    <t>Montáž odlučovačů tuků a olejů polyetylenových, průtoku 2 l/s</t>
  </si>
  <si>
    <t>2144308980</t>
  </si>
  <si>
    <t>https://podminky.urs.cz/item/CS_URS_2025_01/386131111</t>
  </si>
  <si>
    <t>56241549</t>
  </si>
  <si>
    <t>odlučovač tuků plastový průtok 2L/s poklopy do 3,5t</t>
  </si>
  <si>
    <t>438194703</t>
  </si>
  <si>
    <t>451572111</t>
  </si>
  <si>
    <t>Lože pod potrubí, stoky a drobné objekty v otevřeném výkopu z kameniva drobného těženého 0 až 4 mm</t>
  </si>
  <si>
    <t>-1602773256</t>
  </si>
  <si>
    <t>https://podminky.urs.cz/item/CS_URS_2025_01/451572111</t>
  </si>
  <si>
    <t>"podsyp vsaku" (35*2,5*0,3)</t>
  </si>
  <si>
    <t xml:space="preserve">"výkopy pro potrubí - lože a obsypy potrubí"   (130*0,6*0,3)</t>
  </si>
  <si>
    <t>"výkopy lapák" 1*1*0,3</t>
  </si>
  <si>
    <t>566901241</t>
  </si>
  <si>
    <t>Vyspravení podkladu po překopech inženýrských sítí plochy přes 15 m2 s rozprostřením a zhutněním kamenivem hrubým drceným tl. 100 mm</t>
  </si>
  <si>
    <t>1692724109</t>
  </si>
  <si>
    <t>https://podminky.urs.cz/item/CS_URS_2025_01/566901241</t>
  </si>
  <si>
    <t>591412111</t>
  </si>
  <si>
    <t>Kladení dlažby z mozaiky komunikací pro pěší s vyplněním spár, s dvojím beraněním a se smetením přebytečného materiálu na vzdálenost do 3 m dvoubarevné a vícebarevné, s ložem tl. do 40 mm z kameniva</t>
  </si>
  <si>
    <t>1425650334</t>
  </si>
  <si>
    <t>https://podminky.urs.cz/item/CS_URS_2025_01/591412111</t>
  </si>
  <si>
    <t>619996145</t>
  </si>
  <si>
    <t>Ochrana stavebních konstrukcí a samostatných prvků včetně pozdějšího odstranění geotextilií obalením samostatných konstrukcí a prvků</t>
  </si>
  <si>
    <t>-1798830110</t>
  </si>
  <si>
    <t>https://podminky.urs.cz/item/CS_URS_2025_01/619996145</t>
  </si>
  <si>
    <t>894812003</t>
  </si>
  <si>
    <t>Revizní a čistící šachta z polypropylenu PP pro hladké trouby DN 400 šachtové dno (DN šachty / DN trubního vedení) DN 400/150 pravý a levý přítok</t>
  </si>
  <si>
    <t>-875578670</t>
  </si>
  <si>
    <t>https://podminky.urs.cz/item/CS_URS_2025_01/894812003</t>
  </si>
  <si>
    <t>894812031</t>
  </si>
  <si>
    <t>Revizní a čistící šachta z polypropylenu PP pro hladké trouby DN 400 roura šachtová korugovaná bez hrdla, světlé hloubky 1000 mm</t>
  </si>
  <si>
    <t>121907042</t>
  </si>
  <si>
    <t>https://podminky.urs.cz/item/CS_URS_2025_01/894812031</t>
  </si>
  <si>
    <t>894812041</t>
  </si>
  <si>
    <t>Revizní a čistící šachta z polypropylenu PP pro hladké trouby DN 400 roura šachtová korugovaná Příplatek k cenám 2031 - 2035 za uříznutí šachtové roury</t>
  </si>
  <si>
    <t>1792077239</t>
  </si>
  <si>
    <t>https://podminky.urs.cz/item/CS_URS_2025_01/894812041</t>
  </si>
  <si>
    <t>894812051</t>
  </si>
  <si>
    <t>Revizní a čistící šachta z polypropylenu PP pro hladké trouby DN 400 poklop plastový (pro třídu zatížení) pochůzí (A15)</t>
  </si>
  <si>
    <t>-987596107</t>
  </si>
  <si>
    <t>https://podminky.urs.cz/item/CS_URS_2025_01/894812051</t>
  </si>
  <si>
    <t>897171112</t>
  </si>
  <si>
    <t>Akumulační boxy z polypropylenu PP pro vsakování dešťových vod pro pochozí a pod plochy zatížené osobními automobily o celkovém akumulačním objemu přes 10 do 30 m3</t>
  </si>
  <si>
    <t>1435975730</t>
  </si>
  <si>
    <t>https://podminky.urs.cz/item/CS_URS_2025_01/897171112</t>
  </si>
  <si>
    <t>899722111</t>
  </si>
  <si>
    <t>Krytí potrubí z plastů výstražnou fólií z PVC šířky do 20 cm</t>
  </si>
  <si>
    <t>-670737601</t>
  </si>
  <si>
    <t>https://podminky.urs.cz/item/CS_URS_2025_01/899722111</t>
  </si>
  <si>
    <t>979054451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</si>
  <si>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</si>
  <si>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1123387937</t>
  </si>
  <si>
    <t>https://podminky.urs.cz/item/CS_URS_2025_01/979054451</t>
  </si>
  <si>
    <t>721173315</t>
  </si>
  <si>
    <t>Potrubí z trub PVC SN4 dešťové DN 110</t>
  </si>
  <si>
    <t>1594322202</t>
  </si>
  <si>
    <t>https://podminky.urs.cz/item/CS_URS_2025_01/721173315</t>
  </si>
  <si>
    <t>721173316</t>
  </si>
  <si>
    <t>Potrubí z trub PVC SN4 dešťové DN 125</t>
  </si>
  <si>
    <t>278452393</t>
  </si>
  <si>
    <t>https://podminky.urs.cz/item/CS_URS_2025_01/721173316</t>
  </si>
  <si>
    <t>721173317</t>
  </si>
  <si>
    <t>Potrubí z trub PVC SN4 dešťové DN 160</t>
  </si>
  <si>
    <t>262861993</t>
  </si>
  <si>
    <t>https://podminky.urs.cz/item/CS_URS_2025_01/721173317</t>
  </si>
  <si>
    <t>721173401</t>
  </si>
  <si>
    <t>Potrubí z trub PVC SN4 svodné (ležaté) DN 110</t>
  </si>
  <si>
    <t>560822671</t>
  </si>
  <si>
    <t>https://podminky.urs.cz/item/CS_URS_2025_01/721173401</t>
  </si>
  <si>
    <t>721173402</t>
  </si>
  <si>
    <t>Potrubí z trub PVC SN4 svodné (ležaté) DN 125</t>
  </si>
  <si>
    <t>1854695693</t>
  </si>
  <si>
    <t>https://podminky.urs.cz/item/CS_URS_2025_01/721173402</t>
  </si>
  <si>
    <t>721173403</t>
  </si>
  <si>
    <t>Potrubí z trub PVC SN4 svodné (ležaté) DN 160</t>
  </si>
  <si>
    <t>-1919740884</t>
  </si>
  <si>
    <t>https://podminky.urs.cz/item/CS_URS_2025_01/721173403</t>
  </si>
  <si>
    <t>721174042</t>
  </si>
  <si>
    <t>Potrubí z trub polypropylenových připojovací DN 40</t>
  </si>
  <si>
    <t>2044929212</t>
  </si>
  <si>
    <t>https://podminky.urs.cz/item/CS_URS_2025_01/721174042</t>
  </si>
  <si>
    <t>721174043</t>
  </si>
  <si>
    <t>Potrubí z trub polypropylenových připojovací DN 50</t>
  </si>
  <si>
    <t>666231474</t>
  </si>
  <si>
    <t>https://podminky.urs.cz/item/CS_URS_2025_01/721174043</t>
  </si>
  <si>
    <t>721174062</t>
  </si>
  <si>
    <t>Potrubí z trub polypropylenových větrací DN 75</t>
  </si>
  <si>
    <t>338372913</t>
  </si>
  <si>
    <t>https://podminky.urs.cz/item/CS_URS_2025_01/721174062</t>
  </si>
  <si>
    <t>721194104</t>
  </si>
  <si>
    <t>Vyměření přípojek na potrubí vyvedení a upevnění odpadních výpustek DN 40</t>
  </si>
  <si>
    <t>1235701642</t>
  </si>
  <si>
    <t>https://podminky.urs.cz/item/CS_URS_2025_01/721194104</t>
  </si>
  <si>
    <t>721194105</t>
  </si>
  <si>
    <t>Vyměření přípojek na potrubí vyvedení a upevnění odpadních výpustek DN 50</t>
  </si>
  <si>
    <t>1658481738</t>
  </si>
  <si>
    <t>https://podminky.urs.cz/item/CS_URS_2025_01/721194105</t>
  </si>
  <si>
    <t>721194109</t>
  </si>
  <si>
    <t>Vyměření přípojek na potrubí vyvedení a upevnění odpadních výpustek DN 110</t>
  </si>
  <si>
    <t>-60055569</t>
  </si>
  <si>
    <t>https://podminky.urs.cz/item/CS_URS_2025_01/721194109</t>
  </si>
  <si>
    <t>721211403</t>
  </si>
  <si>
    <t>Podlahové vpusti s vodorovným odtokem DN 50/75 s kulovým kloubem, mřížka nerez 115x115</t>
  </si>
  <si>
    <t>-1190335668</t>
  </si>
  <si>
    <t>https://podminky.urs.cz/item/CS_URS_2025_01/721211403</t>
  </si>
  <si>
    <t>721226521</t>
  </si>
  <si>
    <t>Zápachové uzávěrky nástěnné (PP) pro pračku a myčku DN 40</t>
  </si>
  <si>
    <t>-1111535852</t>
  </si>
  <si>
    <t>https://podminky.urs.cz/item/CS_URS_2025_01/721226521</t>
  </si>
  <si>
    <t>721233132</t>
  </si>
  <si>
    <t>Střešní vtoky (vpusti) polypropylenové (PP) pro ploché střechy s odtokem svislým s vyhříváním svěrná příruba DN 110</t>
  </si>
  <si>
    <t>621045558</t>
  </si>
  <si>
    <t>https://podminky.urs.cz/item/CS_URS_2025_01/721233132</t>
  </si>
  <si>
    <t>721242105</t>
  </si>
  <si>
    <t>Lapače střešních splavenin polypropylenové (PP) se svislým odtokem DN 110</t>
  </si>
  <si>
    <t>175359911</t>
  </si>
  <si>
    <t>https://podminky.urs.cz/item/CS_URS_2025_01/721242105</t>
  </si>
  <si>
    <t>721274125</t>
  </si>
  <si>
    <t>Ventily přivzdušňovací odpadních potrubí vnitřní DN 75</t>
  </si>
  <si>
    <t>1164345393</t>
  </si>
  <si>
    <t>https://podminky.urs.cz/item/CS_URS_2025_01/721274125</t>
  </si>
  <si>
    <t>721290111</t>
  </si>
  <si>
    <t>Zkouška těsnosti kanalizace v objektech vodou do DN 125</t>
  </si>
  <si>
    <t>1583392260</t>
  </si>
  <si>
    <t>https://podminky.urs.cz/item/CS_URS_2025_01/721290111</t>
  </si>
  <si>
    <t>721290112</t>
  </si>
  <si>
    <t>Zkouška těsnosti kanalizace v objektech vodou DN 150 nebo DN 200</t>
  </si>
  <si>
    <t>1197316980</t>
  </si>
  <si>
    <t>https://podminky.urs.cz/item/CS_URS_2025_01/721290112</t>
  </si>
  <si>
    <t>-1028336348</t>
  </si>
  <si>
    <t>722</t>
  </si>
  <si>
    <t>Zdravotechnika - vnitřní vodovod</t>
  </si>
  <si>
    <t>722174022</t>
  </si>
  <si>
    <t>Potrubí z plastových trubek z polypropylenu PPR svařovaných polyfúzně PN 20 (SDR 6) D 20 x 3,4</t>
  </si>
  <si>
    <t>-1565229955</t>
  </si>
  <si>
    <t>https://podminky.urs.cz/item/CS_URS_2025_01/722174022</t>
  </si>
  <si>
    <t>722174023</t>
  </si>
  <si>
    <t>Potrubí z plastových trubek z polypropylenu PPR svařovaných polyfúzně PN 20 (SDR 6) D 25 x 4,2</t>
  </si>
  <si>
    <t>1487940268</t>
  </si>
  <si>
    <t>https://podminky.urs.cz/item/CS_URS_2025_01/722174023</t>
  </si>
  <si>
    <t>722174024</t>
  </si>
  <si>
    <t>Potrubí z plastových trubek z polypropylenu PPR svařovaných polyfúzně PN 20 (SDR 6) D 32 x 5,4</t>
  </si>
  <si>
    <t>-574957587</t>
  </si>
  <si>
    <t>https://podminky.urs.cz/item/CS_URS_2025_01/722174024</t>
  </si>
  <si>
    <t>722181242</t>
  </si>
  <si>
    <t>Ochrana potrubí termoizolačními trubicemi z pěnového polyetylenu PE přilepenými v příčných a podélných spojích, tloušťky izolace přes 13 do 20 mm, vnitřního průměru izolace DN přes 22 do 45 mm</t>
  </si>
  <si>
    <t>-462365971</t>
  </si>
  <si>
    <t>https://podminky.urs.cz/item/CS_URS_2025_01/722181242</t>
  </si>
  <si>
    <t>722182011</t>
  </si>
  <si>
    <t>Podpůrný žlab pro potrubí průměru D 20</t>
  </si>
  <si>
    <t>-1516130330</t>
  </si>
  <si>
    <t>https://podminky.urs.cz/item/CS_URS_2025_01/722182011</t>
  </si>
  <si>
    <t>722182012</t>
  </si>
  <si>
    <t>Podpůrný žlab pro potrubí průměru D 25</t>
  </si>
  <si>
    <t>-1233323642</t>
  </si>
  <si>
    <t>https://podminky.urs.cz/item/CS_URS_2025_01/722182012</t>
  </si>
  <si>
    <t>722182013</t>
  </si>
  <si>
    <t>Podpůrný žlab pro potrubí průměru D 32</t>
  </si>
  <si>
    <t>-270570002</t>
  </si>
  <si>
    <t>https://podminky.urs.cz/item/CS_URS_2025_01/722182013</t>
  </si>
  <si>
    <t>722190401</t>
  </si>
  <si>
    <t>Zřízení přípojek na potrubí vyvedení a upevnění výpustek do DN 25</t>
  </si>
  <si>
    <t>-2026911586</t>
  </si>
  <si>
    <t>https://podminky.urs.cz/item/CS_URS_2025_01/722190401</t>
  </si>
  <si>
    <t>722220111</t>
  </si>
  <si>
    <t>Armatury s jedním závitem nástěnky pro výtokový ventil G 1/2"</t>
  </si>
  <si>
    <t>-1385833136</t>
  </si>
  <si>
    <t>https://podminky.urs.cz/item/CS_URS_2025_01/722220111</t>
  </si>
  <si>
    <t>722220112</t>
  </si>
  <si>
    <t>Armatury s jedním závitem nástěnky pro výtokový ventil G 3/4"</t>
  </si>
  <si>
    <t>-1977152168</t>
  </si>
  <si>
    <t>https://podminky.urs.cz/item/CS_URS_2025_01/722220112</t>
  </si>
  <si>
    <t>722220121</t>
  </si>
  <si>
    <t>Armatury s jedním závitem nástěnky pro baterii G 1/2"</t>
  </si>
  <si>
    <t>pár</t>
  </si>
  <si>
    <t>1506770888</t>
  </si>
  <si>
    <t>https://podminky.urs.cz/item/CS_URS_2025_01/722220121</t>
  </si>
  <si>
    <t>722224115</t>
  </si>
  <si>
    <t>Armatury s jedním závitem kohouty plnicí a vypouštěcí PN 10 G 1/2"</t>
  </si>
  <si>
    <t>-1170709902</t>
  </si>
  <si>
    <t>https://podminky.urs.cz/item/CS_URS_2025_01/722224115</t>
  </si>
  <si>
    <t>722231072</t>
  </si>
  <si>
    <t>Armatury se dvěma závity ventily zpětné mosazné PN 10 do 110°C G 1/2"</t>
  </si>
  <si>
    <t>-830967467</t>
  </si>
  <si>
    <t>https://podminky.urs.cz/item/CS_URS_2025_01/722231072</t>
  </si>
  <si>
    <t>722231073</t>
  </si>
  <si>
    <t>Armatury se dvěma závity ventily zpětné mosazné PN 10 do 110°C G 3/4"</t>
  </si>
  <si>
    <t>-396859809</t>
  </si>
  <si>
    <t>https://podminky.urs.cz/item/CS_URS_2025_01/722231073</t>
  </si>
  <si>
    <t>722231211</t>
  </si>
  <si>
    <t>Armatury se dvěma závity ventily k bojleru PN 10 do 100 °C G 1/2"</t>
  </si>
  <si>
    <t>-72671169</t>
  </si>
  <si>
    <t>https://podminky.urs.cz/item/CS_URS_2025_01/722231211</t>
  </si>
  <si>
    <t>722232010.r01</t>
  </si>
  <si>
    <t>Kohout kulový podomítkový G 3/8" PN 16 do 120°C vnitřní závit</t>
  </si>
  <si>
    <t>1178367981</t>
  </si>
  <si>
    <t>722232012</t>
  </si>
  <si>
    <t>Armatury se dvěma závity kulové kohouty PN 16 do 120°C podomítkové vnitřní závit G 3/4"</t>
  </si>
  <si>
    <t>-1043342166</t>
  </si>
  <si>
    <t>https://podminky.urs.cz/item/CS_URS_2025_01/722232012</t>
  </si>
  <si>
    <t>722232122</t>
  </si>
  <si>
    <t>Armatury se dvěma závity kulové kohouty PN 42 do 185 °C plnoprůtokové vnitřní závit G 1/2"</t>
  </si>
  <si>
    <t>-1988652362</t>
  </si>
  <si>
    <t>https://podminky.urs.cz/item/CS_URS_2025_01/722232122</t>
  </si>
  <si>
    <t>722232123</t>
  </si>
  <si>
    <t>Armatury se dvěma závity kulové kohouty PN 42 do 185 °C plnoprůtokové vnitřní závit G 3/4"</t>
  </si>
  <si>
    <t>-2090709214</t>
  </si>
  <si>
    <t>https://podminky.urs.cz/item/CS_URS_2025_01/722232123</t>
  </si>
  <si>
    <t>734261233</t>
  </si>
  <si>
    <t>Šroubení topenářské PN 16 do 120°C přímé G 1/2</t>
  </si>
  <si>
    <t>-166547697</t>
  </si>
  <si>
    <t>https://podminky.urs.cz/item/CS_URS_2025_01/734261233</t>
  </si>
  <si>
    <t>722290234</t>
  </si>
  <si>
    <t>Zkoušky, proplach a desinfekce vodovodního potrubí proplach a desinfekce vodovodního potrubí do DN 80</t>
  </si>
  <si>
    <t>1983355787</t>
  </si>
  <si>
    <t>https://podminky.urs.cz/item/CS_URS_2025_01/722290234</t>
  </si>
  <si>
    <t>722290246</t>
  </si>
  <si>
    <t>Zkoušky, proplach a desinfekce vodovodního potrubí zkoušky těsnosti vodovodního potrubí plastového do DN 40</t>
  </si>
  <si>
    <t>-1353591205</t>
  </si>
  <si>
    <t>https://podminky.urs.cz/item/CS_URS_2025_01/722290246</t>
  </si>
  <si>
    <t>998722101</t>
  </si>
  <si>
    <t>Přesun hmot pro vnitřní vodovod stanovený z hmotnosti přesunovaného materiálu vodorovná dopravní vzdálenost do 50 m základní v objektech výšky do 6 m</t>
  </si>
  <si>
    <t>41569464</t>
  </si>
  <si>
    <t>https://podminky.urs.cz/item/CS_URS_2025_01/998722101</t>
  </si>
  <si>
    <t>725</t>
  </si>
  <si>
    <t>Zdravotechnika - zařizovací předměty</t>
  </si>
  <si>
    <t>725112022</t>
  </si>
  <si>
    <t>Zařízení záchodů klozety keramické závěsné na nosné stěny s hlubokým splachováním odpad vodorovný</t>
  </si>
  <si>
    <t>1308303214</t>
  </si>
  <si>
    <t>https://podminky.urs.cz/item/CS_URS_2025_01/725112022</t>
  </si>
  <si>
    <t>725112023</t>
  </si>
  <si>
    <t>Zařízení záchodů klozety keramické závěsné na nosné stěny s hlubokým splachováním pro handicapované odpad vodorovný</t>
  </si>
  <si>
    <t>-1858391650</t>
  </si>
  <si>
    <t>https://podminky.urs.cz/item/CS_URS_2025_01/725112023</t>
  </si>
  <si>
    <t>725121001</t>
  </si>
  <si>
    <t>Pisoárové záchodky splachovače automatické bez montážní krabice</t>
  </si>
  <si>
    <t>-1924157702</t>
  </si>
  <si>
    <t>https://podminky.urs.cz/item/CS_URS_2025_01/725121001</t>
  </si>
  <si>
    <t>725121529</t>
  </si>
  <si>
    <t>Pisoárové záchodky keramické automatické s teplotním snímačem</t>
  </si>
  <si>
    <t>-673421046</t>
  </si>
  <si>
    <t>https://podminky.urs.cz/item/CS_URS_2025_01/725121529</t>
  </si>
  <si>
    <t>725211617</t>
  </si>
  <si>
    <t>Umyvadla keramická bílá bez výtokových armatur připevněná na stěnu šrouby s krytem na sifon (polosloupem), šířka umyvadla 600 mm</t>
  </si>
  <si>
    <t>768053680</t>
  </si>
  <si>
    <t>https://podminky.urs.cz/item/CS_URS_2025_01/725211617</t>
  </si>
  <si>
    <t>725211681</t>
  </si>
  <si>
    <t>Umyvadla keramická bílá bez výtokových armatur připevněná na stěnu šrouby zdravotní, šířka umyvadla 640 mm</t>
  </si>
  <si>
    <t>1425815112</t>
  </si>
  <si>
    <t>https://podminky.urs.cz/item/CS_URS_2025_01/725211681</t>
  </si>
  <si>
    <t>725311121</t>
  </si>
  <si>
    <t>Dřezy bez výtokových armatur jednoduché se zápachovou uzávěrkou nerezové s odkapávací plochou 560x480 mm a miskou</t>
  </si>
  <si>
    <t>1800228194</t>
  </si>
  <si>
    <t>https://podminky.urs.cz/item/CS_URS_2025_01/725311121</t>
  </si>
  <si>
    <t>725331111</t>
  </si>
  <si>
    <t>Výlevky bez výtokových armatur a splachovací nádrže keramické se sklopnou plastovou mřížkou stojící, výšky 460 mm</t>
  </si>
  <si>
    <t>-292820334</t>
  </si>
  <si>
    <t>https://podminky.urs.cz/item/CS_URS_2025_01/725331111</t>
  </si>
  <si>
    <t>725531101</t>
  </si>
  <si>
    <t>Elektrické ohřívače zásobníkové beztlakové přepadové objem nádrže (příkon) 5 l (2,0 kW)</t>
  </si>
  <si>
    <t>-943393142</t>
  </si>
  <si>
    <t>https://podminky.urs.cz/item/CS_URS_2025_01/725531101</t>
  </si>
  <si>
    <t>725532101</t>
  </si>
  <si>
    <t>Elektrické ohřívače zásobníkové beztlakové přepadové akumulační s pojistným ventilem závěsné svislé objem nádrže (příkon) 10 l (2,0 kW)</t>
  </si>
  <si>
    <t>1141673446</t>
  </si>
  <si>
    <t>https://podminky.urs.cz/item/CS_URS_2025_01/725532101</t>
  </si>
  <si>
    <t>725532126</t>
  </si>
  <si>
    <t>Elektrické ohřívače zásobníkové beztlakové přepadové akumulační s pojistným ventilem závěsné svislé objem nádrže (příkon) 200 l (2,2 kW)</t>
  </si>
  <si>
    <t>-1027555830</t>
  </si>
  <si>
    <t>https://podminky.urs.cz/item/CS_URS_2025_01/725532126</t>
  </si>
  <si>
    <t>725821312</t>
  </si>
  <si>
    <t>Baterie dřezové nástěnné pákové s otáčivým kulatým ústím a délkou ramínka 300 mm</t>
  </si>
  <si>
    <t>-965029066</t>
  </si>
  <si>
    <t>https://podminky.urs.cz/item/CS_URS_2025_01/725821312</t>
  </si>
  <si>
    <t>725822613</t>
  </si>
  <si>
    <t>Baterie umyvadlové stojánkové pákové s výpustí</t>
  </si>
  <si>
    <t>1350443838</t>
  </si>
  <si>
    <t>https://podminky.urs.cz/item/CS_URS_2025_01/725822613</t>
  </si>
  <si>
    <t>725861102</t>
  </si>
  <si>
    <t>Zápachové uzávěrky zařizovacích předmětů pro umyvadla DN 40</t>
  </si>
  <si>
    <t>-327581310</t>
  </si>
  <si>
    <t>https://podminky.urs.cz/item/CS_URS_2025_01/725861102</t>
  </si>
  <si>
    <t>725862103</t>
  </si>
  <si>
    <t>Zápachové uzávěrky zařizovacích předmětů pro dřezy DN 40/50</t>
  </si>
  <si>
    <t>1349443386</t>
  </si>
  <si>
    <t>https://podminky.urs.cz/item/CS_URS_2025_01/725862103</t>
  </si>
  <si>
    <t>725865411</t>
  </si>
  <si>
    <t>Zápachové uzávěrky zařizovacích předmětů pro pisoáry DN 32/40</t>
  </si>
  <si>
    <t>450079011</t>
  </si>
  <si>
    <t>https://podminky.urs.cz/item/CS_URS_2025_01/725865411</t>
  </si>
  <si>
    <t>725980123</t>
  </si>
  <si>
    <t>Dvířka 30/30</t>
  </si>
  <si>
    <t>1176329238</t>
  </si>
  <si>
    <t>https://podminky.urs.cz/item/CS_URS_2025_01/725980123</t>
  </si>
  <si>
    <t>998725101</t>
  </si>
  <si>
    <t>Přesun hmot pro zařizovací předměty stanovený z hmotnosti přesunovaného materiálu vodorovná dopravní vzdálenost do 50 m základní v objektech výšky do 6 m</t>
  </si>
  <si>
    <t>1691159145</t>
  </si>
  <si>
    <t>https://podminky.urs.cz/item/CS_URS_2025_01/998725101</t>
  </si>
  <si>
    <t>726</t>
  </si>
  <si>
    <t>Zdravotechnika - předstěnové instalace</t>
  </si>
  <si>
    <t>726131041</t>
  </si>
  <si>
    <t>Předstěnové instalační systémy do lehkých stěn s kovovou konstrukcí pro závěsné klozety ovládání zepředu, stavební výšky 1120 mm</t>
  </si>
  <si>
    <t>1468746106</t>
  </si>
  <si>
    <t>https://podminky.urs.cz/item/CS_URS_2025_01/726131041</t>
  </si>
  <si>
    <t>726191002</t>
  </si>
  <si>
    <t>Ostatní příslušenství instalačních systémů souprava pro předstěnovou montáž</t>
  </si>
  <si>
    <t>-338991718</t>
  </si>
  <si>
    <t>https://podminky.urs.cz/item/CS_URS_2025_01/726191002</t>
  </si>
  <si>
    <t>726191011</t>
  </si>
  <si>
    <t>Ostatní příslušenství instalačních systémů montáž ovládacích tlačítek k WC</t>
  </si>
  <si>
    <t>2049210461</t>
  </si>
  <si>
    <t>https://podminky.urs.cz/item/CS_URS_2025_01/726191011</t>
  </si>
  <si>
    <t>55281792</t>
  </si>
  <si>
    <t>tlačítko pro ovládání WC zepředu, chrom, Stop splachování, 246x164mm</t>
  </si>
  <si>
    <t>1102091242</t>
  </si>
  <si>
    <t>998726111</t>
  </si>
  <si>
    <t>Přesun hmot pro instalační prefabrikáty stanovený z hmotnosti přesunovaného materiálu vodorovná dopravní vzdálenost do 50 m základní v objektech výšky do 6 m</t>
  </si>
  <si>
    <t>-372529499</t>
  </si>
  <si>
    <t>https://podminky.urs.cz/item/CS_URS_2025_01/998726111</t>
  </si>
  <si>
    <t>1118454732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</si>
  <si>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</si>
  <si>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</si>
  <si>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</si>
  <si>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</si>
  <si>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</si>
  <si>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VRN1</t>
  </si>
  <si>
    <t>Průzkumné, zeměměřičské a projektové práce</t>
  </si>
  <si>
    <t>012203000</t>
  </si>
  <si>
    <t>Zeměměřičské práce před výstavbou</t>
  </si>
  <si>
    <t>…</t>
  </si>
  <si>
    <t>1024</t>
  </si>
  <si>
    <t>-1662015639</t>
  </si>
  <si>
    <t>https://podminky.urs.cz/item/CS_URS_2025_01/012203000</t>
  </si>
  <si>
    <t>012303000</t>
  </si>
  <si>
    <t>Zeměměřičské práce při provádění stavby</t>
  </si>
  <si>
    <t>1131795638</t>
  </si>
  <si>
    <t>https://podminky.urs.cz/item/CS_URS_2025_01/012303000</t>
  </si>
  <si>
    <t>012403000</t>
  </si>
  <si>
    <t>Zeměměřičské práce po výstavbě</t>
  </si>
  <si>
    <t>424900928</t>
  </si>
  <si>
    <t>https://podminky.urs.cz/item/CS_URS_2025_01/012403000</t>
  </si>
  <si>
    <t>013203000</t>
  </si>
  <si>
    <t>Dokumentace stavby (výkresová a textová)</t>
  </si>
  <si>
    <t>-831999417</t>
  </si>
  <si>
    <t>https://podminky.urs.cz/item/CS_URS_2025_01/013203000</t>
  </si>
  <si>
    <t>013254000</t>
  </si>
  <si>
    <t>Dokumentace skutečného provedení stavby</t>
  </si>
  <si>
    <t>-209838931</t>
  </si>
  <si>
    <t>https://podminky.urs.cz/item/CS_URS_2025_01/013254000</t>
  </si>
  <si>
    <t>VRN3</t>
  </si>
  <si>
    <t>Zařízení staveniště</t>
  </si>
  <si>
    <t>031002000</t>
  </si>
  <si>
    <t>Související (přípravné) práce pro zařízení staveniště</t>
  </si>
  <si>
    <t>-1761338452</t>
  </si>
  <si>
    <t>https://podminky.urs.cz/item/CS_URS_2025_01/031002000</t>
  </si>
  <si>
    <t>032002000</t>
  </si>
  <si>
    <t>Vybavení staveniště</t>
  </si>
  <si>
    <t>824017850</t>
  </si>
  <si>
    <t>https://podminky.urs.cz/item/CS_URS_2025_01/032002000</t>
  </si>
  <si>
    <t>033002000</t>
  </si>
  <si>
    <t>Připojení a spotřeba energií pro zařízení staveniště</t>
  </si>
  <si>
    <t>-1991924258</t>
  </si>
  <si>
    <t>https://podminky.urs.cz/item/CS_URS_2025_01/033002000</t>
  </si>
  <si>
    <t>033203000</t>
  </si>
  <si>
    <t>Spotřeba energií pro zařízení staveniště</t>
  </si>
  <si>
    <t>1941004751</t>
  </si>
  <si>
    <t>https://podminky.urs.cz/item/CS_URS_2025_01/033203000</t>
  </si>
  <si>
    <t>034002000</t>
  </si>
  <si>
    <t>Zabezpečení staveniště</t>
  </si>
  <si>
    <t>905255892</t>
  </si>
  <si>
    <t>https://podminky.urs.cz/item/CS_URS_2025_01/034002000</t>
  </si>
  <si>
    <t>035002000</t>
  </si>
  <si>
    <t>Pronájem ploch, objektů</t>
  </si>
  <si>
    <t>-1231968377</t>
  </si>
  <si>
    <t>https://podminky.urs.cz/item/CS_URS_2025_01/035002000</t>
  </si>
  <si>
    <t>039002000</t>
  </si>
  <si>
    <t>Zrušení zařízení staveniště</t>
  </si>
  <si>
    <t>-634797793</t>
  </si>
  <si>
    <t>https://podminky.urs.cz/item/CS_URS_2025_01/039002000</t>
  </si>
  <si>
    <t>VRN4</t>
  </si>
  <si>
    <t>Inženýrská činnost</t>
  </si>
  <si>
    <t>041103000</t>
  </si>
  <si>
    <t>Dozor projektanta</t>
  </si>
  <si>
    <t>-646359033</t>
  </si>
  <si>
    <t>https://podminky.urs.cz/item/CS_URS_2025_01/041103000</t>
  </si>
  <si>
    <t>041203000</t>
  </si>
  <si>
    <t>Technický dozor investora</t>
  </si>
  <si>
    <t>-1715222631</t>
  </si>
  <si>
    <t>https://podminky.urs.cz/item/CS_URS_2025_01/041203000</t>
  </si>
  <si>
    <t>041414000</t>
  </si>
  <si>
    <t>Plán BOZP</t>
  </si>
  <si>
    <t>2000441562</t>
  </si>
  <si>
    <t>https://podminky.urs.cz/item/CS_URS_2025_01/041414000</t>
  </si>
  <si>
    <t>041424000</t>
  </si>
  <si>
    <t>Koordinátor BOZP</t>
  </si>
  <si>
    <t>-218179989</t>
  </si>
  <si>
    <t>https://podminky.urs.cz/item/CS_URS_2025_01/041424000</t>
  </si>
  <si>
    <t>043002000</t>
  </si>
  <si>
    <t>Zkoušky a ostatní měření</t>
  </si>
  <si>
    <t>-1036145857</t>
  </si>
  <si>
    <t>https://podminky.urs.cz/item/CS_URS_2025_01/043002000</t>
  </si>
  <si>
    <t>044002000</t>
  </si>
  <si>
    <t>Revize revize dočasných objektů nebo zařízení staveniště</t>
  </si>
  <si>
    <t>834317051</t>
  </si>
  <si>
    <t>https://podminky.urs.cz/item/CS_URS_2025_01/044002000</t>
  </si>
  <si>
    <t>045002000</t>
  </si>
  <si>
    <t>Kompletační a koordinační činnost</t>
  </si>
  <si>
    <t>-1123762164</t>
  </si>
  <si>
    <t>https://podminky.urs.cz/item/CS_URS_2025_01/045002000</t>
  </si>
  <si>
    <t>049303000</t>
  </si>
  <si>
    <t>Náklady vzniklé v souvislosti s předáním stavby</t>
  </si>
  <si>
    <t>1677815504</t>
  </si>
  <si>
    <t>https://podminky.urs.cz/item/CS_URS_2025_01/049303000</t>
  </si>
  <si>
    <t>VRN6</t>
  </si>
  <si>
    <t>Územní vlivy</t>
  </si>
  <si>
    <t>065002000</t>
  </si>
  <si>
    <t>Mimostaveništní doprava materiálů, výrobků a strojů</t>
  </si>
  <si>
    <t>-1788456754</t>
  </si>
  <si>
    <t>https://podminky.urs.cz/item/CS_URS_2025_01/065002000</t>
  </si>
  <si>
    <t>VRN7</t>
  </si>
  <si>
    <t>Provozní vlivy</t>
  </si>
  <si>
    <t>071002000</t>
  </si>
  <si>
    <t>Provoz investora, třetích osob</t>
  </si>
  <si>
    <t>-680253842</t>
  </si>
  <si>
    <t>https://podminky.urs.cz/item/CS_URS_2025_01/071002000</t>
  </si>
  <si>
    <t>091803000</t>
  </si>
  <si>
    <t>Vybavení BOZP objektu</t>
  </si>
  <si>
    <t>220877850</t>
  </si>
  <si>
    <t>https://podminky.urs.cz/item/CS_URS_2025_01/091803000</t>
  </si>
  <si>
    <t>092103000</t>
  </si>
  <si>
    <t>Náklady na zkušební provoz</t>
  </si>
  <si>
    <t>944443366</t>
  </si>
  <si>
    <t>https://podminky.urs.cz/item/CS_URS_2025_01/092103000</t>
  </si>
  <si>
    <t>092203000</t>
  </si>
  <si>
    <t>Náklady na zaškolení</t>
  </si>
  <si>
    <t>1344419917</t>
  </si>
  <si>
    <t>https://podminky.urs.cz/item/CS_URS_2025_01/092203000</t>
  </si>
  <si>
    <t>094103000</t>
  </si>
  <si>
    <t>Náklady na vyklizení objektu</t>
  </si>
  <si>
    <t>1184015222</t>
  </si>
  <si>
    <t>https://podminky.urs.cz/item/CS_URS_2025_01/094103000</t>
  </si>
  <si>
    <t>SEZNAM FIGUR</t>
  </si>
  <si>
    <t>Výměra</t>
  </si>
  <si>
    <t>01/ 01</t>
  </si>
  <si>
    <t>20,22"m.č. 1.13</t>
  </si>
  <si>
    <t>5,38"m.č. 1.18</t>
  </si>
  <si>
    <t>55,93"m.č. 1.19</t>
  </si>
  <si>
    <t>32,05"m.č. 1.20</t>
  </si>
  <si>
    <t>2,76"m.č. 1.21</t>
  </si>
  <si>
    <t>4,55"m.č. 1.22</t>
  </si>
  <si>
    <t>5,53"m.č. 1.23</t>
  </si>
  <si>
    <t>4,55"m.č. 1.24</t>
  </si>
  <si>
    <t>19,51"m.č. 1.25</t>
  </si>
  <si>
    <t>Použití figury:</t>
  </si>
  <si>
    <t>Lešení pomocné pro objekty pozemních staveb s lešeňovou podlahou v do 1,9 m zatížení do 150 kg/m2</t>
  </si>
  <si>
    <t>Vyčištění budov bytové a občanské výstavby při výšce podlaží do 4 m</t>
  </si>
  <si>
    <t>m.č. 1.18</t>
  </si>
  <si>
    <t>(1,325+2,365+0,6)*2,1</t>
  </si>
  <si>
    <t>m.č. 1.19</t>
  </si>
  <si>
    <t>(1,18+1,18+0,145+4,0+0,715+1,995+0,715+0,115)*3,0</t>
  </si>
  <si>
    <t>-0,8*2,0</t>
  </si>
  <si>
    <t>m.č. 1.20</t>
  </si>
  <si>
    <t>33,84*3,0</t>
  </si>
  <si>
    <t>-0,9*2,0</t>
  </si>
  <si>
    <t>-1,2*1,5</t>
  </si>
  <si>
    <t>-2,505*3,0</t>
  </si>
  <si>
    <t>-1,735*3,0</t>
  </si>
  <si>
    <t>m.č. 1.21</t>
  </si>
  <si>
    <t>7,5*2,1</t>
  </si>
  <si>
    <t>m.č. 1.22</t>
  </si>
  <si>
    <t>8,97*2,1</t>
  </si>
  <si>
    <t>-1,5*(2,1-1,4)</t>
  </si>
  <si>
    <t>m.č. 1.23</t>
  </si>
  <si>
    <t>9,35*2,1</t>
  </si>
  <si>
    <t>m.č. 1.24</t>
  </si>
  <si>
    <t>8,55*2,1</t>
  </si>
  <si>
    <t>Vápenocementový štuk vnitřních stěn tloušťky do 3 mm</t>
  </si>
  <si>
    <t>Ometení (oprášení) stěny při přípravě podkladu</t>
  </si>
  <si>
    <t>Nátěr penetrační na stěnu</t>
  </si>
  <si>
    <t>Izolace pod obklad nátěrem nebo stěrkou ve dvou vrstvách</t>
  </si>
  <si>
    <t>Celoplošné vyrovnání podkladu stěrkou tl 3 mm</t>
  </si>
  <si>
    <t>Čištění vnitřních ploch stěn po provedení obkladu chemickými prostředky</t>
  </si>
  <si>
    <t>13,38+10,7+13,23</t>
  </si>
  <si>
    <t>Zakládací vrstva zdiva z cihel broušených hydrofobizovaných s integrovanou izolací tloušťky 300 mm</t>
  </si>
  <si>
    <t>SDK podhled deska 1xA 12,5 bez izolace jednovrstvá spodní kce profil CD+UD</t>
  </si>
  <si>
    <t>SDK podhled základní penetrační nátěr</t>
  </si>
  <si>
    <t>SDK podhled deska 1xH2 12,5 bez izolace jednovrstvá spodní kce profil CD+UD</t>
  </si>
  <si>
    <t>Přikotvení tepelné izolace šrouby do betonu pro izolaci tl přes 240 mm</t>
  </si>
  <si>
    <t>Nouzové (provizorní) zakrytí střechy plachtou</t>
  </si>
  <si>
    <t>13,38*2+10,7*1</t>
  </si>
  <si>
    <t>Zídky atikové, parapetní, schodišťové a zábradelní ze ŽB tř. C 16/20</t>
  </si>
  <si>
    <t>Zřízení bednění plnostěnných zídek atikových, parapetních, zábradelních</t>
  </si>
  <si>
    <t>Konstrukční a vyrovnávací vrstva pod klempířské prvky (atiky) z desek dřevoštěpkových tl 25 mm</t>
  </si>
  <si>
    <t>Oplechování horních ploch a nadezdívek (atik) bez rohů z Al plechu celoplošně lepené rš 670 mm</t>
  </si>
  <si>
    <t>Potěr cementový samonivelační litý C25 tl přes 45 do 50 mm</t>
  </si>
  <si>
    <t>Příplatek k cementovému samonivelačnímu litému potěru C25 ZKD 5 mm tl přes 50 mm</t>
  </si>
  <si>
    <t>Separační vrstva z PE fólie</t>
  </si>
  <si>
    <t>Bednění střech rovných sklon do 60° z desek OSB tl 25 mm na pero a drážku šroubovaných na krokve</t>
  </si>
  <si>
    <t>Spojovací prostředky pro montáž záklopu, stropnice a podbíjení</t>
  </si>
  <si>
    <t>Obroušení tesařských konstrukcí před provedením nátěru</t>
  </si>
  <si>
    <t>Podsyp pod základové konstrukce se zhutněním z netříděné štěrkodrtě</t>
  </si>
  <si>
    <t>Základové desky ze ŽB bez zvýšených nároků na prostředí tř. C 16/20</t>
  </si>
  <si>
    <t>Provedení izolace proti zemní vlhkosti vodorovné za studena nátěrem penetračním</t>
  </si>
  <si>
    <t>Montáž izolace tepelné podlah volně kladenými rohožemi, pásy, dílci, deskami 2 vrstvy</t>
  </si>
  <si>
    <t>Cementový postřik vnitřních stropů nanášený celoplošně ručně</t>
  </si>
  <si>
    <t>Penetrační disperzní nátěr vnitřních stropů nanášený ručně</t>
  </si>
  <si>
    <t>Pletivo sklovláknité vnitřních stropů vtlačené do tmelu</t>
  </si>
  <si>
    <t>Penetrační nátěr vnějších podhledů nanášený ručně</t>
  </si>
  <si>
    <t>Penetrační silikonový nátěr vnějších pastovitých tenkovrstvých omítek podhledů</t>
  </si>
  <si>
    <t>Příplatek k cenám kontaktního zateplení podhledů za zápustnou montáž a použití tepelněizolačních zátek z polystyrenu</t>
  </si>
  <si>
    <t>Příplatek k cenám kontaktního zateplení vnějších podhledů za zesílení vyztužení základní vrstvy</t>
  </si>
  <si>
    <t>Tenkovrstvá silikonová zatíraná omítka zrnitost 1,5 mm vnějších podhledů</t>
  </si>
  <si>
    <t>Očištění vnějších ploch tlakovou vodou</t>
  </si>
  <si>
    <t>Výztuž mazanin svařovanými sítěmi Kari</t>
  </si>
  <si>
    <t>Montáž izolace tepelné spodem stropů lepením celoplošně s mechanickým kotvením rohoží, pásů, dílců, desek</t>
  </si>
  <si>
    <t>Vysátí podkladu před pokládkou dlažby</t>
  </si>
  <si>
    <t>Nátěr penetrační na podlahu</t>
  </si>
  <si>
    <t>Samonivelační stěrka podlah pevnosti 20 MPa tl 3 mm</t>
  </si>
  <si>
    <t>Izolace pod dlažbu nátěrem nebo stěrkou ve dvou vrstvách</t>
  </si>
  <si>
    <t>Čištění vnitřních ploch podlah nebo schodišť po položení dlažby chemickými prostředky</t>
  </si>
  <si>
    <t>Broušení betonového podkladu povlakových podlah</t>
  </si>
  <si>
    <t>Vysátí podkladu povlakových podlah</t>
  </si>
  <si>
    <t>Neředěná penetrace savého podkladu povlakových podlah</t>
  </si>
  <si>
    <t>Stěrka podlahová nivelační pro vyrovnání podkladu povlakových podlah do mokrého prostředí tl do 3 mm</t>
  </si>
  <si>
    <t>Základní čištění nově položených podlahovin včetně jednosložkového dvouvrstvého polymerního nátěru</t>
  </si>
  <si>
    <t>Rozebrání dlažeb vozovek ze zámkové dlažby s ložem z kameniva ručně</t>
  </si>
  <si>
    <t>Podklad z kameniva hrubého drceného vel. 16-32 mm plochy přes 100 m2 tl 50 mm</t>
  </si>
  <si>
    <t>Podklad z kameniva hrubého drceného vel. 32-63 mm plochy přes 100 m2 tl 200 mm</t>
  </si>
  <si>
    <t>Kladení zámkové dlažby komunikací pro pěší ručně tl 60 mm skupiny A pl přes 100 do 300 m2</t>
  </si>
  <si>
    <t>Geotextilie pro ochranu, separaci a filtraci netkaná měrná hm do 200 g/m2</t>
  </si>
  <si>
    <t>(13,38+10,7+13,23)*2,5</t>
  </si>
  <si>
    <t>-1,65*2,0</t>
  </si>
  <si>
    <t>-2,735*2,0</t>
  </si>
  <si>
    <t>-1,0*1,25</t>
  </si>
  <si>
    <t>-1,1*(2,65-0,5)</t>
  </si>
  <si>
    <t>-2,1*(2,65-0,5)</t>
  </si>
  <si>
    <t>Zdivo jednovrstvé tepelně izolační z cihel broušených P8 s vnitřní izolací z minerální vlny na tenkovrstvou maltu U přes 0,14 do 0,18 W/m2K tl 380 mm</t>
  </si>
  <si>
    <t>Cementový postřik vnitřních stěn nanášený celoplošně ručně</t>
  </si>
  <si>
    <t>Penetrační disperzní nátěr vnitřních stěn nanášený ručně</t>
  </si>
  <si>
    <t>Vápenocementová omítka štuková dvouvrstvá vnitřních stěn nanášená ručně</t>
  </si>
  <si>
    <t>Cementový postřik vnějších stěn nanášený celoplošně ručně</t>
  </si>
  <si>
    <t>Penetrační nátěr vnějších stěn nanášený ručně</t>
  </si>
  <si>
    <t>Sklovláknité pletivo vnějších stěn vtlačené do tmelu</t>
  </si>
  <si>
    <t>Penetrační silikonový nátěr vnějších pastovitých tenkovrstvých omítek stěn</t>
  </si>
  <si>
    <t>Příplatek k cenám kontaktního zateplení vnějších stěn za zesílení vyztužení základní vrstvy</t>
  </si>
  <si>
    <t>Tepelně izolační jednovrstvá omítka vnějších stěn tloušťky do 20 mm</t>
  </si>
  <si>
    <t>(13,38+10,7+13,23)*0,5"sokl</t>
  </si>
  <si>
    <t>(13,38+10,7+13,23)*0,5"atika</t>
  </si>
  <si>
    <t>-1,1*0,5</t>
  </si>
  <si>
    <t>-2,1*0,5</t>
  </si>
  <si>
    <t>Zdivo jednovrstvé tepelně izolační z cihel broušených P8 s vnitřní izolací z minerální vlny na tenkovrstvou maltu U přes 0,18 do 0,22 W/m2K tl 300 mm</t>
  </si>
  <si>
    <t>4,0*3,75</t>
  </si>
  <si>
    <t>Zdivo jednovrstvé z cihel broušených přes P10 do P15 na tenkovrstvou maltu tl 250 mm</t>
  </si>
  <si>
    <t>0,65*3,75</t>
  </si>
  <si>
    <t>Příčka z cihel broušených na tenkovrstvou maltu tloušťky 80 mm</t>
  </si>
  <si>
    <t>Vápenocementová omítka hladká jednovrstvá vnitřních stěn nanášená ručně</t>
  </si>
  <si>
    <t>(2,275*4+1,33+0,47)*3,75</t>
  </si>
  <si>
    <t>Příčka z cihel broušených na tenkovrstvou maltu tloušťky 115 mm</t>
  </si>
  <si>
    <t>(5,825+10,355+1,5+2,445)*3,75</t>
  </si>
  <si>
    <t>-0,7*2,0</t>
  </si>
  <si>
    <t>Příčka z cihel broušených na tenkovrstvou maltu tloušťky 140 mm</t>
  </si>
  <si>
    <t>37,60</t>
  </si>
  <si>
    <t>-0,9</t>
  </si>
  <si>
    <t>-2,505</t>
  </si>
  <si>
    <t>-0,115</t>
  </si>
  <si>
    <t>-0,715</t>
  </si>
  <si>
    <t>-1,995</t>
  </si>
  <si>
    <t>-0,35</t>
  </si>
  <si>
    <t>-2,805</t>
  </si>
  <si>
    <t>-0,85</t>
  </si>
  <si>
    <t>-1,735</t>
  </si>
  <si>
    <t>-0,145</t>
  </si>
  <si>
    <t>-2,5</t>
  </si>
  <si>
    <t>m.č. 1.13</t>
  </si>
  <si>
    <t>15,3</t>
  </si>
  <si>
    <t>-2,1</t>
  </si>
  <si>
    <t>-0,7</t>
  </si>
  <si>
    <t>-1,2</t>
  </si>
  <si>
    <t>7,45</t>
  </si>
  <si>
    <t>-0,8</t>
  </si>
  <si>
    <t>1,7+2,4+0,2</t>
  </si>
  <si>
    <t>Montáž soklů z dlaždic keramických rovných lepených cementovým flexibilním lepidlem v přes 90 do 120 mm</t>
  </si>
  <si>
    <t>Podlahy spárování silikonem</t>
  </si>
  <si>
    <t>Montáž obvodových soklíků výšky do 100 mm</t>
  </si>
  <si>
    <t>(1,2*2+0,8*2)*0,20</t>
  </si>
  <si>
    <t>(0,93*2+0,7*2)*0,20</t>
  </si>
  <si>
    <t>(0,45*2+0,85*2)*0,20</t>
  </si>
  <si>
    <t>(1,65*1+2,0*2)*0,38</t>
  </si>
  <si>
    <t>(2,735*1+2,0*2)*0,38</t>
  </si>
  <si>
    <t>(1,2*1+1,5*2)*0,38</t>
  </si>
  <si>
    <t>(1,0*1+1,25*2)*0,38</t>
  </si>
  <si>
    <t>(1,1*1+2,65*2)*0,38</t>
  </si>
  <si>
    <t>(2,1*1+2,65*2)*0,38</t>
  </si>
  <si>
    <t>(1,2*1+2,15*2)*0,65</t>
  </si>
  <si>
    <t>(1,2*1+3,15*2)*0,65</t>
  </si>
  <si>
    <t>(1,1*1+2,15*2)*0,25</t>
  </si>
  <si>
    <t>Vápenocementová štuková omítka ostění nebo nadpraží</t>
  </si>
  <si>
    <t>Přisekání rovných ostění v cihelném zdivu na MV nebo MVC</t>
  </si>
  <si>
    <t>1,2*0,8"výklenek pro podlahový rozdělovač</t>
  </si>
  <si>
    <t>0,93*0,7"výklenek pro elektro skříně</t>
  </si>
  <si>
    <t>0,45*0,85"výklenek pro RP1</t>
  </si>
  <si>
    <t>(0,9*0,6)*2"zazdívka otvorů 1.PP</t>
  </si>
  <si>
    <t>(10,86+5,42)*2,3</t>
  </si>
  <si>
    <t>Oprava vnější vápenocementové hladké omítky složitosti 1 stěn v rozsahu přes 80 do 100 %</t>
  </si>
  <si>
    <t>Provedení izolace proti zemní vlhkosti svislé za studena nátěrem penetračním</t>
  </si>
  <si>
    <t>Otlučení (osekání) vnější vápenné nebo vápenocementové omítky stupně členitosti 3 až 5 v rozsahu přes 80 do 100 %</t>
  </si>
  <si>
    <t>10,95*4,895</t>
  </si>
  <si>
    <t>-1,2*3,15</t>
  </si>
  <si>
    <t>-1,2*2,15</t>
  </si>
  <si>
    <t>Spojovací prostředky pro montáž olištování, obložení stropů, střešních podhledů a stěn</t>
  </si>
  <si>
    <t>3,0*12,3</t>
  </si>
  <si>
    <t>-2,1*2,65</t>
  </si>
  <si>
    <t>-1,1*2,65</t>
  </si>
  <si>
    <t>21+2,15*7,9+1,15*13,16</t>
  </si>
  <si>
    <t>Montáž lešení řadového rámového těžkého zatížení do 300 kg/m2 š od 0,9 do 1,2 m v do 10 m</t>
  </si>
  <si>
    <t>Příplatek k lešení řadovému rámovému těžkému do 300 kg/m2 š od 0,9 1,2 m v do 10 m za každý den použití</t>
  </si>
  <si>
    <t>Demontáž lešení řadového rámového těžkého zatížení do 300 kg/m2 š od 0,9 do 1,2 m v do 10 m</t>
  </si>
  <si>
    <t>Montáž ochranné sítě z textilie z umělých vláken</t>
  </si>
  <si>
    <t>Příplatek k ochranné síti za každý den použití</t>
  </si>
  <si>
    <t>Demontáž ochranné sítě z textilie z umělých vláken</t>
  </si>
  <si>
    <t>Dovoz a odvoz lešení řadového do 10 km včetně naložení a složení</t>
  </si>
  <si>
    <t>Příplatek k ceně dovozu a odvozu lešení řadového ZKD 10 km přes 10 km</t>
  </si>
  <si>
    <t>13,38+10,7+13,38</t>
  </si>
  <si>
    <t>Penetrační akrylátový nátěr vnějších mozaikových tenkovrstvých omítek stěn</t>
  </si>
  <si>
    <t>01/ 02</t>
  </si>
  <si>
    <t>m.č. 1.14</t>
  </si>
  <si>
    <t>10,0*2,1</t>
  </si>
  <si>
    <t>m.č. 1.15</t>
  </si>
  <si>
    <t>10,8*2,1</t>
  </si>
  <si>
    <t>m.č. 1.16</t>
  </si>
  <si>
    <t>5,62*2,1</t>
  </si>
  <si>
    <t>m.č. 1.17</t>
  </si>
  <si>
    <t>10,5*2,1</t>
  </si>
  <si>
    <t>Boky přizdívek závěsné -kce WC</t>
  </si>
  <si>
    <t>Plocha odstraňovaných keramických obkladů</t>
  </si>
  <si>
    <t>20,7*3,15</t>
  </si>
  <si>
    <t>-0,8*1,97</t>
  </si>
  <si>
    <t>-0,6*1,97</t>
  </si>
  <si>
    <t>-1,2*2,1</t>
  </si>
  <si>
    <t>Demontáž obkladů z obkladaček keramických kladených do malty</t>
  </si>
  <si>
    <t>5,85*1,2"m.č. 1.02 část</t>
  </si>
  <si>
    <t>5,84"m.č. 1.14</t>
  </si>
  <si>
    <t>5,84"m.č. 1.15</t>
  </si>
  <si>
    <t>1,71"m.č. 1.16</t>
  </si>
  <si>
    <t>4,79"m.č. 1.17</t>
  </si>
  <si>
    <t>NEOBSAZENO</t>
  </si>
  <si>
    <t>Otlučení (osekání) vnitřní vápenné nebo vápenocementové omítky stěn v rozsahu přes 50 do 100 %</t>
  </si>
  <si>
    <t>Otlučení (osekání) vnitřní vápenné nebo vápenocementové omítky stropů v rozsahu přes 50 do 100 %</t>
  </si>
  <si>
    <t>Plocha odstraňované keramické dlažby</t>
  </si>
  <si>
    <t>Délka odstraňovaných keramických soklíků</t>
  </si>
  <si>
    <t>20,7</t>
  </si>
  <si>
    <t>-0,6</t>
  </si>
  <si>
    <t>1,2*9,05</t>
  </si>
  <si>
    <t>Vápenocementová omítka hladkých vnějších stěn tloušťky do 5 mm nanášená ručně</t>
  </si>
  <si>
    <t>Příplatek k vápenocementové omítce hladkých vnějších stěn za každý další 1 mm tloušťky ručně</t>
  </si>
  <si>
    <t>Vykopávky v uzavřených prostorech v hornině třídy těžitelnosti I skupiny 1 až 3 ručně</t>
  </si>
  <si>
    <t>Odstranění izolace proti vodě, vlhkosti a plynům z pásů AIP nebo tkaniny na sucho z plochy vodorovné</t>
  </si>
  <si>
    <t>Bourání podkladů pod dlažby betonových s potěrem nebo teracem tl do 150 mm pl přes 4 m2</t>
  </si>
  <si>
    <t>Bourání potěrů cementových nebo pískocementových tl do 50 mm pl přes 4 m2</t>
  </si>
  <si>
    <t>(3,155+3,155+1,92)*3,34</t>
  </si>
  <si>
    <t>5,85*3,34</t>
  </si>
  <si>
    <t>14,0</t>
  </si>
  <si>
    <t>(1,24*1+2,25*2)*0,65</t>
  </si>
  <si>
    <t>(1,2*1+3,05*2)*0,65</t>
  </si>
  <si>
    <t>(1,2*2+2,1*2)*0,65</t>
  </si>
  <si>
    <t>(1,5*4)*0,5</t>
  </si>
  <si>
    <t>(0,9*1+1,97*2)*0,5</t>
  </si>
  <si>
    <t>(0,8*1+1,97*2)*0,3</t>
  </si>
  <si>
    <t>01/ 03</t>
  </si>
  <si>
    <t>(5,42*9,94)*3,9</t>
  </si>
  <si>
    <t>Demolice budov zděných na MC nebo z betonu podíl konstrukcí přes 30 do 35 % postupným rozebíráním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</si>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</sst>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5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9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9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3" fillId="5" borderId="8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right" vertical="center"/>
    </xf>
    <xf numFmtId="0" fontId="23" fillId="5" borderId="9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5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2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5" fillId="0" borderId="13" xfId="0" applyNumberFormat="1" applyFont="1" applyBorder="1" applyAlignment="1"/>
    <xf numFmtId="166" fontId="35" fillId="0" borderId="14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49" fontId="23" fillId="0" borderId="23" xfId="0" applyNumberFormat="1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167" fontId="23" fillId="0" borderId="23" xfId="0" applyNumberFormat="1" applyFont="1" applyBorder="1" applyAlignment="1" applyProtection="1">
      <alignment vertical="center"/>
      <protection locked="0"/>
    </xf>
    <xf numFmtId="4" fontId="23" fillId="3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4" fillId="3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6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40" fillId="0" borderId="23" xfId="0" applyFont="1" applyBorder="1" applyAlignment="1" applyProtection="1">
      <alignment horizontal="center" vertical="center"/>
      <protection locked="0"/>
    </xf>
    <xf numFmtId="49" fontId="40" fillId="0" borderId="23" xfId="0" applyNumberFormat="1" applyFont="1" applyBorder="1" applyAlignment="1" applyProtection="1">
      <alignment horizontal="left" vertical="center" wrapText="1"/>
      <protection locked="0"/>
    </xf>
    <xf numFmtId="0" fontId="40" fillId="0" borderId="23" xfId="0" applyFont="1" applyBorder="1" applyAlignment="1" applyProtection="1">
      <alignment horizontal="left" vertical="center" wrapText="1"/>
      <protection locked="0"/>
    </xf>
    <xf numFmtId="0" fontId="40" fillId="0" borderId="23" xfId="0" applyFont="1" applyBorder="1" applyAlignment="1" applyProtection="1">
      <alignment horizontal="center" vertical="center" wrapText="1"/>
      <protection locked="0"/>
    </xf>
    <xf numFmtId="167" fontId="40" fillId="0" borderId="23" xfId="0" applyNumberFormat="1" applyFont="1" applyBorder="1" applyAlignment="1" applyProtection="1">
      <alignment vertical="center"/>
      <protection locked="0"/>
    </xf>
    <xf numFmtId="4" fontId="40" fillId="3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  <protection locked="0"/>
    </xf>
    <xf numFmtId="0" fontId="41" fillId="0" borderId="23" xfId="0" applyFont="1" applyBorder="1" applyAlignment="1" applyProtection="1">
      <alignment vertical="center"/>
      <protection locked="0"/>
    </xf>
    <xf numFmtId="0" fontId="41" fillId="0" borderId="4" xfId="0" applyFont="1" applyBorder="1" applyAlignment="1">
      <alignment vertical="center"/>
    </xf>
    <xf numFmtId="0" fontId="40" fillId="3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24" fillId="3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>
      <alignment horizontal="center" vertical="center"/>
    </xf>
    <xf numFmtId="166" fontId="24" fillId="0" borderId="21" xfId="0" applyNumberFormat="1" applyFont="1" applyBorder="1" applyAlignment="1">
      <alignment vertical="center"/>
    </xf>
    <xf numFmtId="166" fontId="24" fillId="0" borderId="22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71" TargetMode="External" /><Relationship Id="rId2" Type="http://schemas.openxmlformats.org/officeDocument/2006/relationships/hyperlink" Target="https://podminky.urs.cz/item/CS_URS_2025_01/113202111" TargetMode="External" /><Relationship Id="rId3" Type="http://schemas.openxmlformats.org/officeDocument/2006/relationships/hyperlink" Target="https://podminky.urs.cz/item/CS_URS_2025_01/131251204" TargetMode="External" /><Relationship Id="rId4" Type="http://schemas.openxmlformats.org/officeDocument/2006/relationships/hyperlink" Target="https://podminky.urs.cz/item/CS_URS_2025_01/151101201" TargetMode="External" /><Relationship Id="rId5" Type="http://schemas.openxmlformats.org/officeDocument/2006/relationships/hyperlink" Target="https://podminky.urs.cz/item/CS_URS_2025_01/151101211" TargetMode="External" /><Relationship Id="rId6" Type="http://schemas.openxmlformats.org/officeDocument/2006/relationships/hyperlink" Target="https://podminky.urs.cz/item/CS_URS_2025_01/151101301" TargetMode="External" /><Relationship Id="rId7" Type="http://schemas.openxmlformats.org/officeDocument/2006/relationships/hyperlink" Target="https://podminky.urs.cz/item/CS_URS_2025_01/151101311" TargetMode="External" /><Relationship Id="rId8" Type="http://schemas.openxmlformats.org/officeDocument/2006/relationships/hyperlink" Target="https://podminky.urs.cz/item/CS_URS_2025_01/151101401" TargetMode="External" /><Relationship Id="rId9" Type="http://schemas.openxmlformats.org/officeDocument/2006/relationships/hyperlink" Target="https://podminky.urs.cz/item/CS_URS_2025_01/151101411" TargetMode="External" /><Relationship Id="rId10" Type="http://schemas.openxmlformats.org/officeDocument/2006/relationships/hyperlink" Target="https://podminky.urs.cz/item/CS_URS_2025_01/162251102" TargetMode="External" /><Relationship Id="rId11" Type="http://schemas.openxmlformats.org/officeDocument/2006/relationships/hyperlink" Target="https://podminky.urs.cz/item/CS_URS_2025_01/162751117" TargetMode="External" /><Relationship Id="rId12" Type="http://schemas.openxmlformats.org/officeDocument/2006/relationships/hyperlink" Target="https://podminky.urs.cz/item/CS_URS_2025_01/162751119" TargetMode="External" /><Relationship Id="rId13" Type="http://schemas.openxmlformats.org/officeDocument/2006/relationships/hyperlink" Target="https://podminky.urs.cz/item/CS_URS_2025_01/167151111" TargetMode="External" /><Relationship Id="rId14" Type="http://schemas.openxmlformats.org/officeDocument/2006/relationships/hyperlink" Target="https://podminky.urs.cz/item/CS_URS_2025_01/167151121" TargetMode="External" /><Relationship Id="rId15" Type="http://schemas.openxmlformats.org/officeDocument/2006/relationships/hyperlink" Target="https://podminky.urs.cz/item/CS_URS_2025_01/171201231" TargetMode="External" /><Relationship Id="rId16" Type="http://schemas.openxmlformats.org/officeDocument/2006/relationships/hyperlink" Target="https://podminky.urs.cz/item/CS_URS_2025_01/171251201" TargetMode="External" /><Relationship Id="rId17" Type="http://schemas.openxmlformats.org/officeDocument/2006/relationships/hyperlink" Target="https://podminky.urs.cz/item/CS_URS_2025_01/174151101" TargetMode="External" /><Relationship Id="rId18" Type="http://schemas.openxmlformats.org/officeDocument/2006/relationships/hyperlink" Target="https://podminky.urs.cz/item/CS_URS_2025_01/174251109" TargetMode="External" /><Relationship Id="rId19" Type="http://schemas.openxmlformats.org/officeDocument/2006/relationships/hyperlink" Target="https://podminky.urs.cz/item/CS_URS_2025_01/212750101" TargetMode="External" /><Relationship Id="rId20" Type="http://schemas.openxmlformats.org/officeDocument/2006/relationships/hyperlink" Target="https://podminky.urs.cz/item/CS_URS_2025_01/213141112" TargetMode="External" /><Relationship Id="rId21" Type="http://schemas.openxmlformats.org/officeDocument/2006/relationships/hyperlink" Target="https://podminky.urs.cz/item/CS_URS_2025_01/218111113" TargetMode="External" /><Relationship Id="rId22" Type="http://schemas.openxmlformats.org/officeDocument/2006/relationships/hyperlink" Target="https://podminky.urs.cz/item/CS_URS_2025_01/218111114" TargetMode="External" /><Relationship Id="rId23" Type="http://schemas.openxmlformats.org/officeDocument/2006/relationships/hyperlink" Target="https://podminky.urs.cz/item/CS_URS_2025_01/218121112" TargetMode="External" /><Relationship Id="rId24" Type="http://schemas.openxmlformats.org/officeDocument/2006/relationships/hyperlink" Target="https://podminky.urs.cz/item/CS_URS_2025_01/271542211" TargetMode="External" /><Relationship Id="rId25" Type="http://schemas.openxmlformats.org/officeDocument/2006/relationships/hyperlink" Target="https://podminky.urs.cz/item/CS_URS_2025_01/273321311" TargetMode="External" /><Relationship Id="rId26" Type="http://schemas.openxmlformats.org/officeDocument/2006/relationships/hyperlink" Target="https://podminky.urs.cz/item/CS_URS_2025_01/273351121" TargetMode="External" /><Relationship Id="rId27" Type="http://schemas.openxmlformats.org/officeDocument/2006/relationships/hyperlink" Target="https://podminky.urs.cz/item/CS_URS_2025_01/273351122" TargetMode="External" /><Relationship Id="rId28" Type="http://schemas.openxmlformats.org/officeDocument/2006/relationships/hyperlink" Target="https://podminky.urs.cz/item/CS_URS_2025_01/273362021" TargetMode="External" /><Relationship Id="rId29" Type="http://schemas.openxmlformats.org/officeDocument/2006/relationships/hyperlink" Target="https://podminky.urs.cz/item/CS_URS_2025_01/274313611" TargetMode="External" /><Relationship Id="rId30" Type="http://schemas.openxmlformats.org/officeDocument/2006/relationships/hyperlink" Target="https://podminky.urs.cz/item/CS_URS_2025_01/274351121" TargetMode="External" /><Relationship Id="rId31" Type="http://schemas.openxmlformats.org/officeDocument/2006/relationships/hyperlink" Target="https://podminky.urs.cz/item/CS_URS_2025_01/274351122" TargetMode="External" /><Relationship Id="rId32" Type="http://schemas.openxmlformats.org/officeDocument/2006/relationships/hyperlink" Target="https://podminky.urs.cz/item/CS_URS_2025_01/275313611" TargetMode="External" /><Relationship Id="rId33" Type="http://schemas.openxmlformats.org/officeDocument/2006/relationships/hyperlink" Target="https://podminky.urs.cz/item/CS_URS_2025_01/275351121" TargetMode="External" /><Relationship Id="rId34" Type="http://schemas.openxmlformats.org/officeDocument/2006/relationships/hyperlink" Target="https://podminky.urs.cz/item/CS_URS_2025_01/275351122" TargetMode="External" /><Relationship Id="rId35" Type="http://schemas.openxmlformats.org/officeDocument/2006/relationships/hyperlink" Target="https://podminky.urs.cz/item/CS_URS_2025_01/279113132" TargetMode="External" /><Relationship Id="rId36" Type="http://schemas.openxmlformats.org/officeDocument/2006/relationships/hyperlink" Target="https://podminky.urs.cz/item/CS_URS_2025_01/279113134" TargetMode="External" /><Relationship Id="rId37" Type="http://schemas.openxmlformats.org/officeDocument/2006/relationships/hyperlink" Target="https://podminky.urs.cz/item/CS_URS_2025_01/279113135" TargetMode="External" /><Relationship Id="rId38" Type="http://schemas.openxmlformats.org/officeDocument/2006/relationships/hyperlink" Target="https://podminky.urs.cz/item/CS_URS_2025_01/279361821" TargetMode="External" /><Relationship Id="rId39" Type="http://schemas.openxmlformats.org/officeDocument/2006/relationships/hyperlink" Target="https://podminky.urs.cz/item/CS_URS_2025_01/310238211" TargetMode="External" /><Relationship Id="rId40" Type="http://schemas.openxmlformats.org/officeDocument/2006/relationships/hyperlink" Target="https://podminky.urs.cz/item/CS_URS_2025_01/311235145" TargetMode="External" /><Relationship Id="rId41" Type="http://schemas.openxmlformats.org/officeDocument/2006/relationships/hyperlink" Target="https://podminky.urs.cz/item/CS_URS_2025_01/311238650" TargetMode="External" /><Relationship Id="rId42" Type="http://schemas.openxmlformats.org/officeDocument/2006/relationships/hyperlink" Target="https://podminky.urs.cz/item/CS_URS_2025_01/311238652" TargetMode="External" /><Relationship Id="rId43" Type="http://schemas.openxmlformats.org/officeDocument/2006/relationships/hyperlink" Target="https://podminky.urs.cz/item/CS_URS_2025_01/311238967" TargetMode="External" /><Relationship Id="rId44" Type="http://schemas.openxmlformats.org/officeDocument/2006/relationships/hyperlink" Target="https://podminky.urs.cz/item/CS_URS_2025_01/317168012" TargetMode="External" /><Relationship Id="rId45" Type="http://schemas.openxmlformats.org/officeDocument/2006/relationships/hyperlink" Target="https://podminky.urs.cz/item/CS_URS_2025_01/317168022" TargetMode="External" /><Relationship Id="rId46" Type="http://schemas.openxmlformats.org/officeDocument/2006/relationships/hyperlink" Target="https://podminky.urs.cz/item/CS_URS_2025_01/317168052" TargetMode="External" /><Relationship Id="rId47" Type="http://schemas.openxmlformats.org/officeDocument/2006/relationships/hyperlink" Target="https://podminky.urs.cz/item/CS_URS_2025_01/317168053" TargetMode="External" /><Relationship Id="rId48" Type="http://schemas.openxmlformats.org/officeDocument/2006/relationships/hyperlink" Target="https://podminky.urs.cz/item/CS_URS_2025_01/317168054" TargetMode="External" /><Relationship Id="rId49" Type="http://schemas.openxmlformats.org/officeDocument/2006/relationships/hyperlink" Target="https://podminky.urs.cz/item/CS_URS_2025_01/317168055" TargetMode="External" /><Relationship Id="rId50" Type="http://schemas.openxmlformats.org/officeDocument/2006/relationships/hyperlink" Target="https://podminky.urs.cz/item/CS_URS_2025_01/317168056" TargetMode="External" /><Relationship Id="rId51" Type="http://schemas.openxmlformats.org/officeDocument/2006/relationships/hyperlink" Target="https://podminky.urs.cz/item/CS_URS_2025_01/317168057" TargetMode="External" /><Relationship Id="rId52" Type="http://schemas.openxmlformats.org/officeDocument/2006/relationships/hyperlink" Target="https://podminky.urs.cz/item/CS_URS_2025_01/317168060" TargetMode="External" /><Relationship Id="rId53" Type="http://schemas.openxmlformats.org/officeDocument/2006/relationships/hyperlink" Target="https://podminky.urs.cz/item/CS_URS_2025_01/317168061" TargetMode="External" /><Relationship Id="rId54" Type="http://schemas.openxmlformats.org/officeDocument/2006/relationships/hyperlink" Target="https://podminky.urs.cz/item/CS_URS_2025_01/317941121" TargetMode="External" /><Relationship Id="rId55" Type="http://schemas.openxmlformats.org/officeDocument/2006/relationships/hyperlink" Target="https://podminky.urs.cz/item/CS_URS_2025_01/317998145" TargetMode="External" /><Relationship Id="rId56" Type="http://schemas.openxmlformats.org/officeDocument/2006/relationships/hyperlink" Target="https://podminky.urs.cz/item/CS_URS_2025_01/330321410" TargetMode="External" /><Relationship Id="rId57" Type="http://schemas.openxmlformats.org/officeDocument/2006/relationships/hyperlink" Target="https://podminky.urs.cz/item/CS_URS_2025_01/331351121" TargetMode="External" /><Relationship Id="rId58" Type="http://schemas.openxmlformats.org/officeDocument/2006/relationships/hyperlink" Target="https://podminky.urs.cz/item/CS_URS_2025_01/331351122" TargetMode="External" /><Relationship Id="rId59" Type="http://schemas.openxmlformats.org/officeDocument/2006/relationships/hyperlink" Target="https://podminky.urs.cz/item/CS_URS_2025_01/331361821" TargetMode="External" /><Relationship Id="rId60" Type="http://schemas.openxmlformats.org/officeDocument/2006/relationships/hyperlink" Target="https://podminky.urs.cz/item/CS_URS_2025_01/342244201" TargetMode="External" /><Relationship Id="rId61" Type="http://schemas.openxmlformats.org/officeDocument/2006/relationships/hyperlink" Target="https://podminky.urs.cz/item/CS_URS_2025_01/342244211" TargetMode="External" /><Relationship Id="rId62" Type="http://schemas.openxmlformats.org/officeDocument/2006/relationships/hyperlink" Target="https://podminky.urs.cz/item/CS_URS_2025_01/342244221" TargetMode="External" /><Relationship Id="rId63" Type="http://schemas.openxmlformats.org/officeDocument/2006/relationships/hyperlink" Target="https://podminky.urs.cz/item/CS_URS_2025_01/345321313" TargetMode="External" /><Relationship Id="rId64" Type="http://schemas.openxmlformats.org/officeDocument/2006/relationships/hyperlink" Target="https://podminky.urs.cz/item/CS_URS_2025_01/345351005" TargetMode="External" /><Relationship Id="rId65" Type="http://schemas.openxmlformats.org/officeDocument/2006/relationships/hyperlink" Target="https://podminky.urs.cz/item/CS_URS_2025_01/345351006" TargetMode="External" /><Relationship Id="rId66" Type="http://schemas.openxmlformats.org/officeDocument/2006/relationships/hyperlink" Target="https://podminky.urs.cz/item/CS_URS_2025_01/345362021" TargetMode="External" /><Relationship Id="rId67" Type="http://schemas.openxmlformats.org/officeDocument/2006/relationships/hyperlink" Target="https://podminky.urs.cz/item/CS_URS_2025_01/389381001" TargetMode="External" /><Relationship Id="rId68" Type="http://schemas.openxmlformats.org/officeDocument/2006/relationships/hyperlink" Target="https://podminky.urs.cz/item/CS_URS_2025_01/411135003" TargetMode="External" /><Relationship Id="rId69" Type="http://schemas.openxmlformats.org/officeDocument/2006/relationships/hyperlink" Target="https://podminky.urs.cz/item/CS_URS_2025_01/417321515" TargetMode="External" /><Relationship Id="rId70" Type="http://schemas.openxmlformats.org/officeDocument/2006/relationships/hyperlink" Target="https://podminky.urs.cz/item/CS_URS_2025_01/417351115" TargetMode="External" /><Relationship Id="rId71" Type="http://schemas.openxmlformats.org/officeDocument/2006/relationships/hyperlink" Target="https://podminky.urs.cz/item/CS_URS_2025_01/417351116" TargetMode="External" /><Relationship Id="rId72" Type="http://schemas.openxmlformats.org/officeDocument/2006/relationships/hyperlink" Target="https://podminky.urs.cz/item/CS_URS_2025_01/417361821" TargetMode="External" /><Relationship Id="rId73" Type="http://schemas.openxmlformats.org/officeDocument/2006/relationships/hyperlink" Target="https://podminky.urs.cz/item/CS_URS_2025_01/564710111" TargetMode="External" /><Relationship Id="rId74" Type="http://schemas.openxmlformats.org/officeDocument/2006/relationships/hyperlink" Target="https://podminky.urs.cz/item/CS_URS_2025_01/564761111" TargetMode="External" /><Relationship Id="rId75" Type="http://schemas.openxmlformats.org/officeDocument/2006/relationships/hyperlink" Target="https://podminky.urs.cz/item/CS_URS_2025_01/596211112" TargetMode="External" /><Relationship Id="rId76" Type="http://schemas.openxmlformats.org/officeDocument/2006/relationships/hyperlink" Target="https://podminky.urs.cz/item/CS_URS_2025_01/611131101" TargetMode="External" /><Relationship Id="rId77" Type="http://schemas.openxmlformats.org/officeDocument/2006/relationships/hyperlink" Target="https://podminky.urs.cz/item/CS_URS_2025_01/611131121" TargetMode="External" /><Relationship Id="rId78" Type="http://schemas.openxmlformats.org/officeDocument/2006/relationships/hyperlink" Target="https://podminky.urs.cz/item/CS_URS_2025_01/611142001" TargetMode="External" /><Relationship Id="rId79" Type="http://schemas.openxmlformats.org/officeDocument/2006/relationships/hyperlink" Target="https://podminky.urs.cz/item/CS_URS_2025_01/612131101" TargetMode="External" /><Relationship Id="rId80" Type="http://schemas.openxmlformats.org/officeDocument/2006/relationships/hyperlink" Target="https://podminky.urs.cz/item/CS_URS_2025_01/612131121" TargetMode="External" /><Relationship Id="rId81" Type="http://schemas.openxmlformats.org/officeDocument/2006/relationships/hyperlink" Target="https://podminky.urs.cz/item/CS_URS_2025_01/612321121" TargetMode="External" /><Relationship Id="rId82" Type="http://schemas.openxmlformats.org/officeDocument/2006/relationships/hyperlink" Target="https://podminky.urs.cz/item/CS_URS_2025_01/612321131" TargetMode="External" /><Relationship Id="rId83" Type="http://schemas.openxmlformats.org/officeDocument/2006/relationships/hyperlink" Target="https://podminky.urs.cz/item/CS_URS_2025_01/612321141" TargetMode="External" /><Relationship Id="rId84" Type="http://schemas.openxmlformats.org/officeDocument/2006/relationships/hyperlink" Target="https://podminky.urs.cz/item/CS_URS_2025_01/612325223" TargetMode="External" /><Relationship Id="rId85" Type="http://schemas.openxmlformats.org/officeDocument/2006/relationships/hyperlink" Target="https://podminky.urs.cz/item/CS_URS_2025_01/612325302" TargetMode="External" /><Relationship Id="rId86" Type="http://schemas.openxmlformats.org/officeDocument/2006/relationships/hyperlink" Target="https://podminky.urs.cz/item/CS_URS_2025_01/621131121" TargetMode="External" /><Relationship Id="rId87" Type="http://schemas.openxmlformats.org/officeDocument/2006/relationships/hyperlink" Target="https://podminky.urs.cz/item/CS_URS_2025_01/621151031" TargetMode="External" /><Relationship Id="rId88" Type="http://schemas.openxmlformats.org/officeDocument/2006/relationships/hyperlink" Target="https://podminky.urs.cz/item/CS_URS_2025_01/621211011" TargetMode="External" /><Relationship Id="rId89" Type="http://schemas.openxmlformats.org/officeDocument/2006/relationships/hyperlink" Target="https://podminky.urs.cz/item/CS_URS_2025_01/621251101" TargetMode="External" /><Relationship Id="rId90" Type="http://schemas.openxmlformats.org/officeDocument/2006/relationships/hyperlink" Target="https://podminky.urs.cz/item/CS_URS_2025_01/621251211" TargetMode="External" /><Relationship Id="rId91" Type="http://schemas.openxmlformats.org/officeDocument/2006/relationships/hyperlink" Target="https://podminky.urs.cz/item/CS_URS_2025_01/621531012" TargetMode="External" /><Relationship Id="rId92" Type="http://schemas.openxmlformats.org/officeDocument/2006/relationships/hyperlink" Target="https://podminky.urs.cz/item/CS_URS_2025_01/622131101" TargetMode="External" /><Relationship Id="rId93" Type="http://schemas.openxmlformats.org/officeDocument/2006/relationships/hyperlink" Target="https://podminky.urs.cz/item/CS_URS_2025_01/622131121" TargetMode="External" /><Relationship Id="rId94" Type="http://schemas.openxmlformats.org/officeDocument/2006/relationships/hyperlink" Target="https://podminky.urs.cz/item/CS_URS_2025_01/622142001" TargetMode="External" /><Relationship Id="rId95" Type="http://schemas.openxmlformats.org/officeDocument/2006/relationships/hyperlink" Target="https://podminky.urs.cz/item/CS_URS_2025_01/622151021" TargetMode="External" /><Relationship Id="rId96" Type="http://schemas.openxmlformats.org/officeDocument/2006/relationships/hyperlink" Target="https://podminky.urs.cz/item/CS_URS_2025_01/622151031" TargetMode="External" /><Relationship Id="rId97" Type="http://schemas.openxmlformats.org/officeDocument/2006/relationships/hyperlink" Target="https://podminky.urs.cz/item/CS_URS_2025_01/622211011" TargetMode="External" /><Relationship Id="rId98" Type="http://schemas.openxmlformats.org/officeDocument/2006/relationships/hyperlink" Target="https://podminky.urs.cz/item/CS_URS_2025_01/622211021" TargetMode="External" /><Relationship Id="rId99" Type="http://schemas.openxmlformats.org/officeDocument/2006/relationships/hyperlink" Target="https://podminky.urs.cz/item/CS_URS_2025_01/622251101" TargetMode="External" /><Relationship Id="rId100" Type="http://schemas.openxmlformats.org/officeDocument/2006/relationships/hyperlink" Target="https://podminky.urs.cz/item/CS_URS_2025_01/622251211" TargetMode="External" /><Relationship Id="rId101" Type="http://schemas.openxmlformats.org/officeDocument/2006/relationships/hyperlink" Target="https://podminky.urs.cz/item/CS_URS_2025_01/622325109" TargetMode="External" /><Relationship Id="rId102" Type="http://schemas.openxmlformats.org/officeDocument/2006/relationships/hyperlink" Target="https://podminky.urs.cz/item/CS_URS_2025_01/622511112" TargetMode="External" /><Relationship Id="rId103" Type="http://schemas.openxmlformats.org/officeDocument/2006/relationships/hyperlink" Target="https://podminky.urs.cz/item/CS_URS_2025_01/622525104" TargetMode="External" /><Relationship Id="rId104" Type="http://schemas.openxmlformats.org/officeDocument/2006/relationships/hyperlink" Target="https://podminky.urs.cz/item/CS_URS_2025_01/622531012" TargetMode="External" /><Relationship Id="rId105" Type="http://schemas.openxmlformats.org/officeDocument/2006/relationships/hyperlink" Target="https://podminky.urs.cz/item/CS_URS_2025_01/622811001" TargetMode="External" /><Relationship Id="rId106" Type="http://schemas.openxmlformats.org/officeDocument/2006/relationships/hyperlink" Target="https://podminky.urs.cz/item/CS_URS_2025_01/629991011" TargetMode="External" /><Relationship Id="rId107" Type="http://schemas.openxmlformats.org/officeDocument/2006/relationships/hyperlink" Target="https://podminky.urs.cz/item/CS_URS_2025_01/629995101" TargetMode="External" /><Relationship Id="rId108" Type="http://schemas.openxmlformats.org/officeDocument/2006/relationships/hyperlink" Target="https://podminky.urs.cz/item/CS_URS_2025_01/631362021" TargetMode="External" /><Relationship Id="rId109" Type="http://schemas.openxmlformats.org/officeDocument/2006/relationships/hyperlink" Target="https://podminky.urs.cz/item/CS_URS_2025_01/632451234" TargetMode="External" /><Relationship Id="rId110" Type="http://schemas.openxmlformats.org/officeDocument/2006/relationships/hyperlink" Target="https://podminky.urs.cz/item/CS_URS_2025_01/632451292" TargetMode="External" /><Relationship Id="rId111" Type="http://schemas.openxmlformats.org/officeDocument/2006/relationships/hyperlink" Target="https://podminky.urs.cz/item/CS_URS_2025_01/632481213" TargetMode="External" /><Relationship Id="rId112" Type="http://schemas.openxmlformats.org/officeDocument/2006/relationships/hyperlink" Target="https://podminky.urs.cz/item/CS_URS_2025_01/637211134" TargetMode="External" /><Relationship Id="rId113" Type="http://schemas.openxmlformats.org/officeDocument/2006/relationships/hyperlink" Target="https://podminky.urs.cz/item/CS_URS_2025_01/637311122" TargetMode="External" /><Relationship Id="rId114" Type="http://schemas.openxmlformats.org/officeDocument/2006/relationships/hyperlink" Target="https://podminky.urs.cz/item/CS_URS_2025_01/642942111" TargetMode="External" /><Relationship Id="rId115" Type="http://schemas.openxmlformats.org/officeDocument/2006/relationships/hyperlink" Target="https://podminky.urs.cz/item/CS_URS_2025_01/642945111" TargetMode="External" /><Relationship Id="rId116" Type="http://schemas.openxmlformats.org/officeDocument/2006/relationships/hyperlink" Target="https://podminky.urs.cz/item/CS_URS_2025_01/895270401" TargetMode="External" /><Relationship Id="rId117" Type="http://schemas.openxmlformats.org/officeDocument/2006/relationships/hyperlink" Target="https://podminky.urs.cz/item/CS_URS_2025_01/895270433" TargetMode="External" /><Relationship Id="rId118" Type="http://schemas.openxmlformats.org/officeDocument/2006/relationships/hyperlink" Target="https://podminky.urs.cz/item/CS_URS_2025_01/895270436" TargetMode="External" /><Relationship Id="rId119" Type="http://schemas.openxmlformats.org/officeDocument/2006/relationships/hyperlink" Target="https://podminky.urs.cz/item/CS_URS_2025_01/895270451" TargetMode="External" /><Relationship Id="rId120" Type="http://schemas.openxmlformats.org/officeDocument/2006/relationships/hyperlink" Target="https://podminky.urs.cz/item/CS_URS_2025_01/895270502" TargetMode="External" /><Relationship Id="rId121" Type="http://schemas.openxmlformats.org/officeDocument/2006/relationships/hyperlink" Target="https://podminky.urs.cz/item/CS_URS_2025_01/916231213" TargetMode="External" /><Relationship Id="rId122" Type="http://schemas.openxmlformats.org/officeDocument/2006/relationships/hyperlink" Target="https://podminky.urs.cz/item/CS_URS_2025_01/919726121" TargetMode="External" /><Relationship Id="rId123" Type="http://schemas.openxmlformats.org/officeDocument/2006/relationships/hyperlink" Target="https://podminky.urs.cz/item/CS_URS_2025_01/941221111" TargetMode="External" /><Relationship Id="rId124" Type="http://schemas.openxmlformats.org/officeDocument/2006/relationships/hyperlink" Target="https://podminky.urs.cz/item/CS_URS_2025_01/941221211" TargetMode="External" /><Relationship Id="rId125" Type="http://schemas.openxmlformats.org/officeDocument/2006/relationships/hyperlink" Target="https://podminky.urs.cz/item/CS_URS_2025_01/941221312" TargetMode="External" /><Relationship Id="rId126" Type="http://schemas.openxmlformats.org/officeDocument/2006/relationships/hyperlink" Target="https://podminky.urs.cz/item/CS_URS_2025_01/941221811" TargetMode="External" /><Relationship Id="rId127" Type="http://schemas.openxmlformats.org/officeDocument/2006/relationships/hyperlink" Target="https://podminky.urs.cz/item/CS_URS_2025_01/944511111" TargetMode="External" /><Relationship Id="rId128" Type="http://schemas.openxmlformats.org/officeDocument/2006/relationships/hyperlink" Target="https://podminky.urs.cz/item/CS_URS_2025_01/944511211" TargetMode="External" /><Relationship Id="rId129" Type="http://schemas.openxmlformats.org/officeDocument/2006/relationships/hyperlink" Target="https://podminky.urs.cz/item/CS_URS_2025_01/944511811" TargetMode="External" /><Relationship Id="rId130" Type="http://schemas.openxmlformats.org/officeDocument/2006/relationships/hyperlink" Target="https://podminky.urs.cz/item/CS_URS_2025_01/944711112" TargetMode="External" /><Relationship Id="rId131" Type="http://schemas.openxmlformats.org/officeDocument/2006/relationships/hyperlink" Target="https://podminky.urs.cz/item/CS_URS_2025_01/944711212" TargetMode="External" /><Relationship Id="rId132" Type="http://schemas.openxmlformats.org/officeDocument/2006/relationships/hyperlink" Target="https://podminky.urs.cz/item/CS_URS_2025_01/944711812" TargetMode="External" /><Relationship Id="rId133" Type="http://schemas.openxmlformats.org/officeDocument/2006/relationships/hyperlink" Target="https://podminky.urs.cz/item/CS_URS_2025_01/949101111" TargetMode="External" /><Relationship Id="rId134" Type="http://schemas.openxmlformats.org/officeDocument/2006/relationships/hyperlink" Target="https://podminky.urs.cz/item/CS_URS_2025_01/952901111" TargetMode="External" /><Relationship Id="rId135" Type="http://schemas.openxmlformats.org/officeDocument/2006/relationships/hyperlink" Target="https://podminky.urs.cz/item/CS_URS_2025_01/953943211" TargetMode="External" /><Relationship Id="rId136" Type="http://schemas.openxmlformats.org/officeDocument/2006/relationships/hyperlink" Target="https://podminky.urs.cz/item/CS_URS_2025_01/953961213" TargetMode="External" /><Relationship Id="rId137" Type="http://schemas.openxmlformats.org/officeDocument/2006/relationships/hyperlink" Target="https://podminky.urs.cz/item/CS_URS_2025_01/953961217" TargetMode="External" /><Relationship Id="rId138" Type="http://schemas.openxmlformats.org/officeDocument/2006/relationships/hyperlink" Target="https://podminky.urs.cz/item/CS_URS_2025_01/953965124" TargetMode="External" /><Relationship Id="rId139" Type="http://schemas.openxmlformats.org/officeDocument/2006/relationships/hyperlink" Target="https://podminky.urs.cz/item/CS_URS_2025_01/953965155" TargetMode="External" /><Relationship Id="rId140" Type="http://schemas.openxmlformats.org/officeDocument/2006/relationships/hyperlink" Target="https://podminky.urs.cz/item/CS_URS_2025_01/967031132" TargetMode="External" /><Relationship Id="rId141" Type="http://schemas.openxmlformats.org/officeDocument/2006/relationships/hyperlink" Target="https://podminky.urs.cz/item/CS_URS_2025_01/968072354" TargetMode="External" /><Relationship Id="rId142" Type="http://schemas.openxmlformats.org/officeDocument/2006/relationships/hyperlink" Target="https://podminky.urs.cz/item/CS_URS_2025_01/973031151" TargetMode="External" /><Relationship Id="rId143" Type="http://schemas.openxmlformats.org/officeDocument/2006/relationships/hyperlink" Target="https://podminky.urs.cz/item/CS_URS_2025_01/973031325" TargetMode="External" /><Relationship Id="rId144" Type="http://schemas.openxmlformats.org/officeDocument/2006/relationships/hyperlink" Target="https://podminky.urs.cz/item/CS_URS_2025_01/973031335" TargetMode="External" /><Relationship Id="rId145" Type="http://schemas.openxmlformats.org/officeDocument/2006/relationships/hyperlink" Target="https://podminky.urs.cz/item/CS_URS_2025_01/973031813" TargetMode="External" /><Relationship Id="rId146" Type="http://schemas.openxmlformats.org/officeDocument/2006/relationships/hyperlink" Target="https://podminky.urs.cz/item/CS_URS_2025_01/973031825" TargetMode="External" /><Relationship Id="rId147" Type="http://schemas.openxmlformats.org/officeDocument/2006/relationships/hyperlink" Target="https://podminky.urs.cz/item/CS_URS_2025_01/978019391" TargetMode="External" /><Relationship Id="rId148" Type="http://schemas.openxmlformats.org/officeDocument/2006/relationships/hyperlink" Target="https://podminky.urs.cz/item/CS_URS_2025_01/993111111" TargetMode="External" /><Relationship Id="rId149" Type="http://schemas.openxmlformats.org/officeDocument/2006/relationships/hyperlink" Target="https://podminky.urs.cz/item/CS_URS_2025_01/993111119" TargetMode="External" /><Relationship Id="rId150" Type="http://schemas.openxmlformats.org/officeDocument/2006/relationships/hyperlink" Target="https://podminky.urs.cz/item/CS_URS_2025_01/997013111" TargetMode="External" /><Relationship Id="rId151" Type="http://schemas.openxmlformats.org/officeDocument/2006/relationships/hyperlink" Target="https://podminky.urs.cz/item/CS_URS_2025_01/997013501" TargetMode="External" /><Relationship Id="rId152" Type="http://schemas.openxmlformats.org/officeDocument/2006/relationships/hyperlink" Target="https://podminky.urs.cz/item/CS_URS_2025_01/997013509" TargetMode="External" /><Relationship Id="rId153" Type="http://schemas.openxmlformats.org/officeDocument/2006/relationships/hyperlink" Target="https://podminky.urs.cz/item/CS_URS_2025_01/997013871" TargetMode="External" /><Relationship Id="rId154" Type="http://schemas.openxmlformats.org/officeDocument/2006/relationships/hyperlink" Target="https://podminky.urs.cz/item/CS_URS_2025_01/998011001" TargetMode="External" /><Relationship Id="rId155" Type="http://schemas.openxmlformats.org/officeDocument/2006/relationships/hyperlink" Target="https://podminky.urs.cz/item/CS_URS_2025_01/711111001" TargetMode="External" /><Relationship Id="rId156" Type="http://schemas.openxmlformats.org/officeDocument/2006/relationships/hyperlink" Target="https://podminky.urs.cz/item/CS_URS_2025_01/711112001" TargetMode="External" /><Relationship Id="rId157" Type="http://schemas.openxmlformats.org/officeDocument/2006/relationships/hyperlink" Target="https://podminky.urs.cz/item/CS_URS_2025_01/711141559" TargetMode="External" /><Relationship Id="rId158" Type="http://schemas.openxmlformats.org/officeDocument/2006/relationships/hyperlink" Target="https://podminky.urs.cz/item/CS_URS_2025_01/711142559" TargetMode="External" /><Relationship Id="rId159" Type="http://schemas.openxmlformats.org/officeDocument/2006/relationships/hyperlink" Target="https://podminky.urs.cz/item/CS_URS_2025_01/711161274" TargetMode="External" /><Relationship Id="rId160" Type="http://schemas.openxmlformats.org/officeDocument/2006/relationships/hyperlink" Target="https://podminky.urs.cz/item/CS_URS_2025_01/998711101" TargetMode="External" /><Relationship Id="rId161" Type="http://schemas.openxmlformats.org/officeDocument/2006/relationships/hyperlink" Target="https://podminky.urs.cz/item/CS_URS_2025_01/712311101" TargetMode="External" /><Relationship Id="rId162" Type="http://schemas.openxmlformats.org/officeDocument/2006/relationships/hyperlink" Target="https://podminky.urs.cz/item/CS_URS_2025_01/712341659" TargetMode="External" /><Relationship Id="rId163" Type="http://schemas.openxmlformats.org/officeDocument/2006/relationships/hyperlink" Target="https://podminky.urs.cz/item/CS_URS_2025_01/712363604" TargetMode="External" /><Relationship Id="rId164" Type="http://schemas.openxmlformats.org/officeDocument/2006/relationships/hyperlink" Target="https://podminky.urs.cz/item/CS_URS_2025_01/712363605" TargetMode="External" /><Relationship Id="rId165" Type="http://schemas.openxmlformats.org/officeDocument/2006/relationships/hyperlink" Target="https://podminky.urs.cz/item/CS_URS_2025_01/712363606" TargetMode="External" /><Relationship Id="rId166" Type="http://schemas.openxmlformats.org/officeDocument/2006/relationships/hyperlink" Target="https://podminky.urs.cz/item/CS_URS_2025_01/712391171.1" TargetMode="External" /><Relationship Id="rId167" Type="http://schemas.openxmlformats.org/officeDocument/2006/relationships/hyperlink" Target="https://podminky.urs.cz/item/CS_URS_2025_01/712391172.1" TargetMode="External" /><Relationship Id="rId168" Type="http://schemas.openxmlformats.org/officeDocument/2006/relationships/hyperlink" Target="https://podminky.urs.cz/item/CS_URS_2025_01/712391382" TargetMode="External" /><Relationship Id="rId169" Type="http://schemas.openxmlformats.org/officeDocument/2006/relationships/hyperlink" Target="https://podminky.urs.cz/item/CS_URS_2025_01/712771331" TargetMode="External" /><Relationship Id="rId170" Type="http://schemas.openxmlformats.org/officeDocument/2006/relationships/hyperlink" Target="https://podminky.urs.cz/item/CS_URS_2025_01/765192001" TargetMode="External" /><Relationship Id="rId171" Type="http://schemas.openxmlformats.org/officeDocument/2006/relationships/hyperlink" Target="https://podminky.urs.cz/item/CS_URS_2025_01/998712101" TargetMode="External" /><Relationship Id="rId172" Type="http://schemas.openxmlformats.org/officeDocument/2006/relationships/hyperlink" Target="https://podminky.urs.cz/item/CS_URS_2025_01/713111128" TargetMode="External" /><Relationship Id="rId173" Type="http://schemas.openxmlformats.org/officeDocument/2006/relationships/hyperlink" Target="https://podminky.urs.cz/item/CS_URS_2025_01/713121121" TargetMode="External" /><Relationship Id="rId174" Type="http://schemas.openxmlformats.org/officeDocument/2006/relationships/hyperlink" Target="https://podminky.urs.cz/item/CS_URS_2025_01/713141136" TargetMode="External" /><Relationship Id="rId175" Type="http://schemas.openxmlformats.org/officeDocument/2006/relationships/hyperlink" Target="https://podminky.urs.cz/item/CS_URS_2025_01/713141263" TargetMode="External" /><Relationship Id="rId176" Type="http://schemas.openxmlformats.org/officeDocument/2006/relationships/hyperlink" Target="https://podminky.urs.cz/item/CS_URS_2025_01/713141336" TargetMode="External" /><Relationship Id="rId177" Type="http://schemas.openxmlformats.org/officeDocument/2006/relationships/hyperlink" Target="https://podminky.urs.cz/item/CS_URS_2025_01/713191521" TargetMode="External" /><Relationship Id="rId178" Type="http://schemas.openxmlformats.org/officeDocument/2006/relationships/hyperlink" Target="https://podminky.urs.cz/item/CS_URS_2025_01/998713101" TargetMode="External" /><Relationship Id="rId179" Type="http://schemas.openxmlformats.org/officeDocument/2006/relationships/hyperlink" Target="https://podminky.urs.cz/item/CS_URS_2025_01/721233113" TargetMode="External" /><Relationship Id="rId180" Type="http://schemas.openxmlformats.org/officeDocument/2006/relationships/hyperlink" Target="https://podminky.urs.cz/item/CS_URS_2025_01/998721101" TargetMode="External" /><Relationship Id="rId181" Type="http://schemas.openxmlformats.org/officeDocument/2006/relationships/hyperlink" Target="https://podminky.urs.cz/item/CS_URS_2025_01/762083111" TargetMode="External" /><Relationship Id="rId182" Type="http://schemas.openxmlformats.org/officeDocument/2006/relationships/hyperlink" Target="https://podminky.urs.cz/item/CS_URS_2025_01/762332132" TargetMode="External" /><Relationship Id="rId183" Type="http://schemas.openxmlformats.org/officeDocument/2006/relationships/hyperlink" Target="https://podminky.urs.cz/item/CS_URS_2025_01/762341027" TargetMode="External" /><Relationship Id="rId184" Type="http://schemas.openxmlformats.org/officeDocument/2006/relationships/hyperlink" Target="https://podminky.urs.cz/item/CS_URS_2025_01/762342511" TargetMode="External" /><Relationship Id="rId185" Type="http://schemas.openxmlformats.org/officeDocument/2006/relationships/hyperlink" Target="https://podminky.urs.cz/item/CS_URS_2025_01/762361313" TargetMode="External" /><Relationship Id="rId186" Type="http://schemas.openxmlformats.org/officeDocument/2006/relationships/hyperlink" Target="https://podminky.urs.cz/item/CS_URS_2025_01/762431210" TargetMode="External" /><Relationship Id="rId187" Type="http://schemas.openxmlformats.org/officeDocument/2006/relationships/hyperlink" Target="https://podminky.urs.cz/item/CS_URS_2025_01/762495000" TargetMode="External" /><Relationship Id="rId188" Type="http://schemas.openxmlformats.org/officeDocument/2006/relationships/hyperlink" Target="https://podminky.urs.cz/item/CS_URS_2025_01/762841310" TargetMode="External" /><Relationship Id="rId189" Type="http://schemas.openxmlformats.org/officeDocument/2006/relationships/hyperlink" Target="https://podminky.urs.cz/item/CS_URS_2025_01/762895000" TargetMode="External" /><Relationship Id="rId190" Type="http://schemas.openxmlformats.org/officeDocument/2006/relationships/hyperlink" Target="https://podminky.urs.cz/item/CS_URS_2025_01/998762101" TargetMode="External" /><Relationship Id="rId191" Type="http://schemas.openxmlformats.org/officeDocument/2006/relationships/hyperlink" Target="https://podminky.urs.cz/item/CS_URS_2025_01/763131511" TargetMode="External" /><Relationship Id="rId192" Type="http://schemas.openxmlformats.org/officeDocument/2006/relationships/hyperlink" Target="https://podminky.urs.cz/item/CS_URS_2025_01/763131551" TargetMode="External" /><Relationship Id="rId193" Type="http://schemas.openxmlformats.org/officeDocument/2006/relationships/hyperlink" Target="https://podminky.urs.cz/item/CS_URS_2025_01/763131714" TargetMode="External" /><Relationship Id="rId194" Type="http://schemas.openxmlformats.org/officeDocument/2006/relationships/hyperlink" Target="https://podminky.urs.cz/item/CS_URS_2025_01/763172355" TargetMode="External" /><Relationship Id="rId195" Type="http://schemas.openxmlformats.org/officeDocument/2006/relationships/hyperlink" Target="https://podminky.urs.cz/item/CS_URS_2025_01/763264762" TargetMode="External" /><Relationship Id="rId196" Type="http://schemas.openxmlformats.org/officeDocument/2006/relationships/hyperlink" Target="https://podminky.urs.cz/item/CS_URS_2025_01/998763301" TargetMode="External" /><Relationship Id="rId197" Type="http://schemas.openxmlformats.org/officeDocument/2006/relationships/hyperlink" Target="https://podminky.urs.cz/item/CS_URS_2025_01/764002414" TargetMode="External" /><Relationship Id="rId198" Type="http://schemas.openxmlformats.org/officeDocument/2006/relationships/hyperlink" Target="https://podminky.urs.cz/item/CS_URS_2025_01/764021404" TargetMode="External" /><Relationship Id="rId199" Type="http://schemas.openxmlformats.org/officeDocument/2006/relationships/hyperlink" Target="https://podminky.urs.cz/item/CS_URS_2025_01/764021424" TargetMode="External" /><Relationship Id="rId200" Type="http://schemas.openxmlformats.org/officeDocument/2006/relationships/hyperlink" Target="https://podminky.urs.cz/item/CS_URS_2025_01/764101143" TargetMode="External" /><Relationship Id="rId201" Type="http://schemas.openxmlformats.org/officeDocument/2006/relationships/hyperlink" Target="https://podminky.urs.cz/item/CS_URS_2025_01/764222403" TargetMode="External" /><Relationship Id="rId202" Type="http://schemas.openxmlformats.org/officeDocument/2006/relationships/hyperlink" Target="https://podminky.urs.cz/item/CS_URS_2025_01/764222434" TargetMode="External" /><Relationship Id="rId203" Type="http://schemas.openxmlformats.org/officeDocument/2006/relationships/hyperlink" Target="https://podminky.urs.cz/item/CS_URS_2025_01/764225407" TargetMode="External" /><Relationship Id="rId204" Type="http://schemas.openxmlformats.org/officeDocument/2006/relationships/hyperlink" Target="https://podminky.urs.cz/item/CS_URS_2025_01/764226443" TargetMode="External" /><Relationship Id="rId205" Type="http://schemas.openxmlformats.org/officeDocument/2006/relationships/hyperlink" Target="https://podminky.urs.cz/item/CS_URS_2025_01/764226444" TargetMode="External" /><Relationship Id="rId206" Type="http://schemas.openxmlformats.org/officeDocument/2006/relationships/hyperlink" Target="https://podminky.urs.cz/item/CS_URS_2025_01/764306142" TargetMode="External" /><Relationship Id="rId207" Type="http://schemas.openxmlformats.org/officeDocument/2006/relationships/hyperlink" Target="https://podminky.urs.cz/item/CS_URS_2025_01/764521404" TargetMode="External" /><Relationship Id="rId208" Type="http://schemas.openxmlformats.org/officeDocument/2006/relationships/hyperlink" Target="https://podminky.urs.cz/item/CS_URS_2025_01/764528422" TargetMode="External" /><Relationship Id="rId209" Type="http://schemas.openxmlformats.org/officeDocument/2006/relationships/hyperlink" Target="https://podminky.urs.cz/item/CS_URS_2025_01/764521444" TargetMode="External" /><Relationship Id="rId210" Type="http://schemas.openxmlformats.org/officeDocument/2006/relationships/hyperlink" Target="https://podminky.urs.cz/item/CS_URS_2025_01/998764101" TargetMode="External" /><Relationship Id="rId211" Type="http://schemas.openxmlformats.org/officeDocument/2006/relationships/hyperlink" Target="https://podminky.urs.cz/item/CS_URS_2025_01/766622115" TargetMode="External" /><Relationship Id="rId212" Type="http://schemas.openxmlformats.org/officeDocument/2006/relationships/hyperlink" Target="https://podminky.urs.cz/item/CS_URS_2025_01/766622132" TargetMode="External" /><Relationship Id="rId213" Type="http://schemas.openxmlformats.org/officeDocument/2006/relationships/hyperlink" Target="https://podminky.urs.cz/item/CS_URS_2025_01/766660001" TargetMode="External" /><Relationship Id="rId214" Type="http://schemas.openxmlformats.org/officeDocument/2006/relationships/hyperlink" Target="https://podminky.urs.cz/item/CS_URS_2025_01/766660002" TargetMode="External" /><Relationship Id="rId215" Type="http://schemas.openxmlformats.org/officeDocument/2006/relationships/hyperlink" Target="https://podminky.urs.cz/item/CS_URS_2025_01/766660022" TargetMode="External" /><Relationship Id="rId216" Type="http://schemas.openxmlformats.org/officeDocument/2006/relationships/hyperlink" Target="https://podminky.urs.cz/item/CS_URS_2025_01/766660421" TargetMode="External" /><Relationship Id="rId217" Type="http://schemas.openxmlformats.org/officeDocument/2006/relationships/hyperlink" Target="https://podminky.urs.cz/item/CS_URS_2025_01/766660441" TargetMode="External" /><Relationship Id="rId218" Type="http://schemas.openxmlformats.org/officeDocument/2006/relationships/hyperlink" Target="https://podminky.urs.cz/item/CS_URS_2025_01/766694116" TargetMode="External" /><Relationship Id="rId219" Type="http://schemas.openxmlformats.org/officeDocument/2006/relationships/hyperlink" Target="https://podminky.urs.cz/item/CS_URS_2025_01/998766101" TargetMode="External" /><Relationship Id="rId220" Type="http://schemas.openxmlformats.org/officeDocument/2006/relationships/hyperlink" Target="https://podminky.urs.cz/item/CS_URS_2025_01/767161814" TargetMode="External" /><Relationship Id="rId221" Type="http://schemas.openxmlformats.org/officeDocument/2006/relationships/hyperlink" Target="https://podminky.urs.cz/item/CS_URS_2025_01/767163122" TargetMode="External" /><Relationship Id="rId222" Type="http://schemas.openxmlformats.org/officeDocument/2006/relationships/hyperlink" Target="https://podminky.urs.cz/item/CS_URS_2025_01/767316311" TargetMode="External" /><Relationship Id="rId223" Type="http://schemas.openxmlformats.org/officeDocument/2006/relationships/hyperlink" Target="https://podminky.urs.cz/item/CS_URS_2025_01/767831021" TargetMode="External" /><Relationship Id="rId224" Type="http://schemas.openxmlformats.org/officeDocument/2006/relationships/hyperlink" Target="https://podminky.urs.cz/item/CS_URS_2025_01/767995117" TargetMode="External" /><Relationship Id="rId225" Type="http://schemas.openxmlformats.org/officeDocument/2006/relationships/hyperlink" Target="https://podminky.urs.cz/item/CS_URS_2025_01/998767101" TargetMode="External" /><Relationship Id="rId226" Type="http://schemas.openxmlformats.org/officeDocument/2006/relationships/hyperlink" Target="https://podminky.urs.cz/item/CS_URS_2025_01/771111011" TargetMode="External" /><Relationship Id="rId227" Type="http://schemas.openxmlformats.org/officeDocument/2006/relationships/hyperlink" Target="https://podminky.urs.cz/item/CS_URS_2025_01/771121011" TargetMode="External" /><Relationship Id="rId228" Type="http://schemas.openxmlformats.org/officeDocument/2006/relationships/hyperlink" Target="https://podminky.urs.cz/item/CS_URS_2025_01/771151011" TargetMode="External" /><Relationship Id="rId229" Type="http://schemas.openxmlformats.org/officeDocument/2006/relationships/hyperlink" Target="https://podminky.urs.cz/item/CS_URS_2025_01/771474113" TargetMode="External" /><Relationship Id="rId230" Type="http://schemas.openxmlformats.org/officeDocument/2006/relationships/hyperlink" Target="https://podminky.urs.cz/item/CS_URS_2025_01/771574419" TargetMode="External" /><Relationship Id="rId231" Type="http://schemas.openxmlformats.org/officeDocument/2006/relationships/hyperlink" Target="https://podminky.urs.cz/item/CS_URS_2025_01/771591112" TargetMode="External" /><Relationship Id="rId232" Type="http://schemas.openxmlformats.org/officeDocument/2006/relationships/hyperlink" Target="https://podminky.urs.cz/item/CS_URS_2025_01/771591115" TargetMode="External" /><Relationship Id="rId233" Type="http://schemas.openxmlformats.org/officeDocument/2006/relationships/hyperlink" Target="https://podminky.urs.cz/item/CS_URS_2025_01/771592011" TargetMode="External" /><Relationship Id="rId234" Type="http://schemas.openxmlformats.org/officeDocument/2006/relationships/hyperlink" Target="https://podminky.urs.cz/item/CS_URS_2025_01/998771101" TargetMode="External" /><Relationship Id="rId235" Type="http://schemas.openxmlformats.org/officeDocument/2006/relationships/hyperlink" Target="https://podminky.urs.cz/item/CS_URS_2025_01/776111112" TargetMode="External" /><Relationship Id="rId236" Type="http://schemas.openxmlformats.org/officeDocument/2006/relationships/hyperlink" Target="https://podminky.urs.cz/item/CS_URS_2025_01/776111311" TargetMode="External" /><Relationship Id="rId237" Type="http://schemas.openxmlformats.org/officeDocument/2006/relationships/hyperlink" Target="https://podminky.urs.cz/item/CS_URS_2025_01/776121321" TargetMode="External" /><Relationship Id="rId238" Type="http://schemas.openxmlformats.org/officeDocument/2006/relationships/hyperlink" Target="https://podminky.urs.cz/item/CS_URS_2025_01/776141151" TargetMode="External" /><Relationship Id="rId239" Type="http://schemas.openxmlformats.org/officeDocument/2006/relationships/hyperlink" Target="https://podminky.urs.cz/item/CS_URS_2025_01/776221111" TargetMode="External" /><Relationship Id="rId240" Type="http://schemas.openxmlformats.org/officeDocument/2006/relationships/hyperlink" Target="https://podminky.urs.cz/item/CS_URS_2025_01/776411112" TargetMode="External" /><Relationship Id="rId241" Type="http://schemas.openxmlformats.org/officeDocument/2006/relationships/hyperlink" Target="https://podminky.urs.cz/item/CS_URS_2025_01/776991222" TargetMode="External" /><Relationship Id="rId242" Type="http://schemas.openxmlformats.org/officeDocument/2006/relationships/hyperlink" Target="https://podminky.urs.cz/item/CS_URS_2025_01/998776101" TargetMode="External" /><Relationship Id="rId243" Type="http://schemas.openxmlformats.org/officeDocument/2006/relationships/hyperlink" Target="https://podminky.urs.cz/item/CS_URS_2025_01/781111011" TargetMode="External" /><Relationship Id="rId244" Type="http://schemas.openxmlformats.org/officeDocument/2006/relationships/hyperlink" Target="https://podminky.urs.cz/item/CS_URS_2025_01/781121011" TargetMode="External" /><Relationship Id="rId245" Type="http://schemas.openxmlformats.org/officeDocument/2006/relationships/hyperlink" Target="https://podminky.urs.cz/item/CS_URS_2025_01/781131112" TargetMode="External" /><Relationship Id="rId246" Type="http://schemas.openxmlformats.org/officeDocument/2006/relationships/hyperlink" Target="https://podminky.urs.cz/item/CS_URS_2025_01/781151031" TargetMode="External" /><Relationship Id="rId247" Type="http://schemas.openxmlformats.org/officeDocument/2006/relationships/hyperlink" Target="https://podminky.urs.cz/item/CS_URS_2025_01/781472218" TargetMode="External" /><Relationship Id="rId248" Type="http://schemas.openxmlformats.org/officeDocument/2006/relationships/hyperlink" Target="https://podminky.urs.cz/item/CS_URS_2025_01/781495115" TargetMode="External" /><Relationship Id="rId249" Type="http://schemas.openxmlformats.org/officeDocument/2006/relationships/hyperlink" Target="https://podminky.urs.cz/item/CS_URS_2025_01/781495211" TargetMode="External" /><Relationship Id="rId250" Type="http://schemas.openxmlformats.org/officeDocument/2006/relationships/hyperlink" Target="https://podminky.urs.cz/item/CS_URS_2025_01/998781101" TargetMode="External" /><Relationship Id="rId251" Type="http://schemas.openxmlformats.org/officeDocument/2006/relationships/hyperlink" Target="https://podminky.urs.cz/item/CS_URS_2025_01/783201201" TargetMode="External" /><Relationship Id="rId252" Type="http://schemas.openxmlformats.org/officeDocument/2006/relationships/hyperlink" Target="https://podminky.urs.cz/item/CS_URS_2025_01/783201403" TargetMode="External" /><Relationship Id="rId253" Type="http://schemas.openxmlformats.org/officeDocument/2006/relationships/hyperlink" Target="https://podminky.urs.cz/item/CS_URS_2025_01/783214101" TargetMode="External" /><Relationship Id="rId254" Type="http://schemas.openxmlformats.org/officeDocument/2006/relationships/hyperlink" Target="https://podminky.urs.cz/item/CS_URS_2025_01/783217101" TargetMode="External" /><Relationship Id="rId255" Type="http://schemas.openxmlformats.org/officeDocument/2006/relationships/hyperlink" Target="https://podminky.urs.cz/item/CS_URS_2025_01/783218111" TargetMode="External" /><Relationship Id="rId256" Type="http://schemas.openxmlformats.org/officeDocument/2006/relationships/hyperlink" Target="https://podminky.urs.cz/item/CS_URS_2025_01/783218211" TargetMode="External" /><Relationship Id="rId257" Type="http://schemas.openxmlformats.org/officeDocument/2006/relationships/hyperlink" Target="https://podminky.urs.cz/item/CS_URS_2025_01/783301303" TargetMode="External" /><Relationship Id="rId258" Type="http://schemas.openxmlformats.org/officeDocument/2006/relationships/hyperlink" Target="https://podminky.urs.cz/item/CS_URS_2025_01/783301313" TargetMode="External" /><Relationship Id="rId259" Type="http://schemas.openxmlformats.org/officeDocument/2006/relationships/hyperlink" Target="https://podminky.urs.cz/item/CS_URS_2025_01/783314201" TargetMode="External" /><Relationship Id="rId260" Type="http://schemas.openxmlformats.org/officeDocument/2006/relationships/hyperlink" Target="https://podminky.urs.cz/item/CS_URS_2025_01/783315101" TargetMode="External" /><Relationship Id="rId261" Type="http://schemas.openxmlformats.org/officeDocument/2006/relationships/hyperlink" Target="https://podminky.urs.cz/item/CS_URS_2025_01/783317101" TargetMode="External" /><Relationship Id="rId262" Type="http://schemas.openxmlformats.org/officeDocument/2006/relationships/hyperlink" Target="https://podminky.urs.cz/item/CS_URS_2025_01/784181101" TargetMode="External" /><Relationship Id="rId263" Type="http://schemas.openxmlformats.org/officeDocument/2006/relationships/hyperlink" Target="https://podminky.urs.cz/item/CS_URS_2025_01/784211101" TargetMode="External" /><Relationship Id="rId264" Type="http://schemas.openxmlformats.org/officeDocument/2006/relationships/hyperlink" Target="https://podminky.urs.cz/item/CS_URS_2025_01/784211151" TargetMode="External" /><Relationship Id="rId265" Type="http://schemas.openxmlformats.org/officeDocument/2006/relationships/hyperlink" Target="https://podminky.urs.cz/item/CS_URS_2025_01/786623021" TargetMode="External" /><Relationship Id="rId266" Type="http://schemas.openxmlformats.org/officeDocument/2006/relationships/hyperlink" Target="https://podminky.urs.cz/item/CS_URS_2025_01/786623023" TargetMode="External" /><Relationship Id="rId267" Type="http://schemas.openxmlformats.org/officeDocument/2006/relationships/hyperlink" Target="https://podminky.urs.cz/item/CS_URS_2025_01/786623039" TargetMode="External" /><Relationship Id="rId268" Type="http://schemas.openxmlformats.org/officeDocument/2006/relationships/hyperlink" Target="https://podminky.urs.cz/item/CS_URS_2025_01/786623041" TargetMode="External" /><Relationship Id="rId269" Type="http://schemas.openxmlformats.org/officeDocument/2006/relationships/hyperlink" Target="https://podminky.urs.cz/item/CS_URS_2025_01/998786111" TargetMode="External" /><Relationship Id="rId27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9711111" TargetMode="External" /><Relationship Id="rId2" Type="http://schemas.openxmlformats.org/officeDocument/2006/relationships/hyperlink" Target="https://podminky.urs.cz/item/CS_URS_2025_01/162251102" TargetMode="External" /><Relationship Id="rId3" Type="http://schemas.openxmlformats.org/officeDocument/2006/relationships/hyperlink" Target="https://podminky.urs.cz/item/CS_URS_2025_01/162751117" TargetMode="External" /><Relationship Id="rId4" Type="http://schemas.openxmlformats.org/officeDocument/2006/relationships/hyperlink" Target="https://podminky.urs.cz/item/CS_URS_2025_01/162751119" TargetMode="External" /><Relationship Id="rId5" Type="http://schemas.openxmlformats.org/officeDocument/2006/relationships/hyperlink" Target="https://podminky.urs.cz/item/CS_URS_2025_01/167111101" TargetMode="External" /><Relationship Id="rId6" Type="http://schemas.openxmlformats.org/officeDocument/2006/relationships/hyperlink" Target="https://podminky.urs.cz/item/CS_URS_2025_01/167111121" TargetMode="External" /><Relationship Id="rId7" Type="http://schemas.openxmlformats.org/officeDocument/2006/relationships/hyperlink" Target="https://podminky.urs.cz/item/CS_URS_2025_01/171201231" TargetMode="External" /><Relationship Id="rId8" Type="http://schemas.openxmlformats.org/officeDocument/2006/relationships/hyperlink" Target="https://podminky.urs.cz/item/CS_URS_2025_01/171251201" TargetMode="External" /><Relationship Id="rId9" Type="http://schemas.openxmlformats.org/officeDocument/2006/relationships/hyperlink" Target="https://podminky.urs.cz/item/CS_URS_2025_01/213141112" TargetMode="External" /><Relationship Id="rId10" Type="http://schemas.openxmlformats.org/officeDocument/2006/relationships/hyperlink" Target="https://podminky.urs.cz/item/CS_URS_2025_01/218111113" TargetMode="External" /><Relationship Id="rId11" Type="http://schemas.openxmlformats.org/officeDocument/2006/relationships/hyperlink" Target="https://podminky.urs.cz/item/CS_URS_2025_01/218111114" TargetMode="External" /><Relationship Id="rId12" Type="http://schemas.openxmlformats.org/officeDocument/2006/relationships/hyperlink" Target="https://podminky.urs.cz/item/CS_URS_2025_01/271542211" TargetMode="External" /><Relationship Id="rId13" Type="http://schemas.openxmlformats.org/officeDocument/2006/relationships/hyperlink" Target="https://podminky.urs.cz/item/CS_URS_2025_01/273321311" TargetMode="External" /><Relationship Id="rId14" Type="http://schemas.openxmlformats.org/officeDocument/2006/relationships/hyperlink" Target="https://podminky.urs.cz/item/CS_URS_2025_01/273362021" TargetMode="External" /><Relationship Id="rId15" Type="http://schemas.openxmlformats.org/officeDocument/2006/relationships/hyperlink" Target="https://podminky.urs.cz/item/CS_URS_2025_01/310239211" TargetMode="External" /><Relationship Id="rId16" Type="http://schemas.openxmlformats.org/officeDocument/2006/relationships/hyperlink" Target="https://podminky.urs.cz/item/CS_URS_2025_01/317168012" TargetMode="External" /><Relationship Id="rId17" Type="http://schemas.openxmlformats.org/officeDocument/2006/relationships/hyperlink" Target="https://podminky.urs.cz/item/CS_URS_2025_01/317168022" TargetMode="External" /><Relationship Id="rId18" Type="http://schemas.openxmlformats.org/officeDocument/2006/relationships/hyperlink" Target="https://podminky.urs.cz/item/CS_URS_2025_01/317941121" TargetMode="External" /><Relationship Id="rId19" Type="http://schemas.openxmlformats.org/officeDocument/2006/relationships/hyperlink" Target="https://podminky.urs.cz/item/CS_URS_2025_01/342244211" TargetMode="External" /><Relationship Id="rId20" Type="http://schemas.openxmlformats.org/officeDocument/2006/relationships/hyperlink" Target="https://podminky.urs.cz/item/CS_URS_2025_01/342244221" TargetMode="External" /><Relationship Id="rId21" Type="http://schemas.openxmlformats.org/officeDocument/2006/relationships/hyperlink" Target="https://podminky.urs.cz/item/CS_URS_2025_01/346272256" TargetMode="External" /><Relationship Id="rId22" Type="http://schemas.openxmlformats.org/officeDocument/2006/relationships/hyperlink" Target="https://podminky.urs.cz/item/CS_URS_2025_01/611131101" TargetMode="External" /><Relationship Id="rId23" Type="http://schemas.openxmlformats.org/officeDocument/2006/relationships/hyperlink" Target="https://podminky.urs.cz/item/CS_URS_2025_01/611131121" TargetMode="External" /><Relationship Id="rId24" Type="http://schemas.openxmlformats.org/officeDocument/2006/relationships/hyperlink" Target="https://podminky.urs.cz/item/CS_URS_2025_01/612131101" TargetMode="External" /><Relationship Id="rId25" Type="http://schemas.openxmlformats.org/officeDocument/2006/relationships/hyperlink" Target="https://podminky.urs.cz/item/CS_URS_2025_01/612131121" TargetMode="External" /><Relationship Id="rId26" Type="http://schemas.openxmlformats.org/officeDocument/2006/relationships/hyperlink" Target="https://podminky.urs.cz/item/CS_URS_2025_01/612142001" TargetMode="External" /><Relationship Id="rId27" Type="http://schemas.openxmlformats.org/officeDocument/2006/relationships/hyperlink" Target="https://podminky.urs.cz/item/CS_URS_2025_01/612321121" TargetMode="External" /><Relationship Id="rId28" Type="http://schemas.openxmlformats.org/officeDocument/2006/relationships/hyperlink" Target="https://podminky.urs.cz/item/CS_URS_2025_01/612321131" TargetMode="External" /><Relationship Id="rId29" Type="http://schemas.openxmlformats.org/officeDocument/2006/relationships/hyperlink" Target="https://podminky.urs.cz/item/CS_URS_2025_01/612321141" TargetMode="External" /><Relationship Id="rId30" Type="http://schemas.openxmlformats.org/officeDocument/2006/relationships/hyperlink" Target="https://podminky.urs.cz/item/CS_URS_2025_01/612325225" TargetMode="External" /><Relationship Id="rId31" Type="http://schemas.openxmlformats.org/officeDocument/2006/relationships/hyperlink" Target="https://podminky.urs.cz/item/CS_URS_2025_01/612325302" TargetMode="External" /><Relationship Id="rId32" Type="http://schemas.openxmlformats.org/officeDocument/2006/relationships/hyperlink" Target="https://podminky.urs.cz/item/CS_URS_2025_01/622131101" TargetMode="External" /><Relationship Id="rId33" Type="http://schemas.openxmlformats.org/officeDocument/2006/relationships/hyperlink" Target="https://podminky.urs.cz/item/CS_URS_2025_01/622131121" TargetMode="External" /><Relationship Id="rId34" Type="http://schemas.openxmlformats.org/officeDocument/2006/relationships/hyperlink" Target="https://podminky.urs.cz/item/CS_URS_2025_01/622142001" TargetMode="External" /><Relationship Id="rId35" Type="http://schemas.openxmlformats.org/officeDocument/2006/relationships/hyperlink" Target="https://podminky.urs.cz/item/CS_URS_2025_01/622151031" TargetMode="External" /><Relationship Id="rId36" Type="http://schemas.openxmlformats.org/officeDocument/2006/relationships/hyperlink" Target="https://podminky.urs.cz/item/CS_URS_2025_01/622323111" TargetMode="External" /><Relationship Id="rId37" Type="http://schemas.openxmlformats.org/officeDocument/2006/relationships/hyperlink" Target="https://podminky.urs.cz/item/CS_URS_2025_01/622323191" TargetMode="External" /><Relationship Id="rId38" Type="http://schemas.openxmlformats.org/officeDocument/2006/relationships/hyperlink" Target="https://podminky.urs.cz/item/CS_URS_2025_01/622531012" TargetMode="External" /><Relationship Id="rId39" Type="http://schemas.openxmlformats.org/officeDocument/2006/relationships/hyperlink" Target="https://podminky.urs.cz/item/CS_URS_2025_01/622811001" TargetMode="External" /><Relationship Id="rId40" Type="http://schemas.openxmlformats.org/officeDocument/2006/relationships/hyperlink" Target="https://podminky.urs.cz/item/CS_URS_2025_01/629991011" TargetMode="External" /><Relationship Id="rId41" Type="http://schemas.openxmlformats.org/officeDocument/2006/relationships/hyperlink" Target="https://podminky.urs.cz/item/CS_URS_2025_01/632451234" TargetMode="External" /><Relationship Id="rId42" Type="http://schemas.openxmlformats.org/officeDocument/2006/relationships/hyperlink" Target="https://podminky.urs.cz/item/CS_URS_2025_01/632451292" TargetMode="External" /><Relationship Id="rId43" Type="http://schemas.openxmlformats.org/officeDocument/2006/relationships/hyperlink" Target="https://podminky.urs.cz/item/CS_URS_2025_01/632481213" TargetMode="External" /><Relationship Id="rId44" Type="http://schemas.openxmlformats.org/officeDocument/2006/relationships/hyperlink" Target="https://podminky.urs.cz/item/CS_URS_2025_01/642942111" TargetMode="External" /><Relationship Id="rId45" Type="http://schemas.openxmlformats.org/officeDocument/2006/relationships/hyperlink" Target="https://podminky.urs.cz/item/CS_URS_2025_01/642945111" TargetMode="External" /><Relationship Id="rId46" Type="http://schemas.openxmlformats.org/officeDocument/2006/relationships/hyperlink" Target="https://podminky.urs.cz/item/CS_URS_2025_01/941221111" TargetMode="External" /><Relationship Id="rId47" Type="http://schemas.openxmlformats.org/officeDocument/2006/relationships/hyperlink" Target="https://podminky.urs.cz/item/CS_URS_2025_01/941221211" TargetMode="External" /><Relationship Id="rId48" Type="http://schemas.openxmlformats.org/officeDocument/2006/relationships/hyperlink" Target="https://podminky.urs.cz/item/CS_URS_2025_01/941221312" TargetMode="External" /><Relationship Id="rId49" Type="http://schemas.openxmlformats.org/officeDocument/2006/relationships/hyperlink" Target="https://podminky.urs.cz/item/CS_URS_2025_01/941221811" TargetMode="External" /><Relationship Id="rId50" Type="http://schemas.openxmlformats.org/officeDocument/2006/relationships/hyperlink" Target="https://podminky.urs.cz/item/CS_URS_2025_01/944511111" TargetMode="External" /><Relationship Id="rId51" Type="http://schemas.openxmlformats.org/officeDocument/2006/relationships/hyperlink" Target="https://podminky.urs.cz/item/CS_URS_2025_01/944511211" TargetMode="External" /><Relationship Id="rId52" Type="http://schemas.openxmlformats.org/officeDocument/2006/relationships/hyperlink" Target="https://podminky.urs.cz/item/CS_URS_2025_01/944511811" TargetMode="External" /><Relationship Id="rId53" Type="http://schemas.openxmlformats.org/officeDocument/2006/relationships/hyperlink" Target="https://podminky.urs.cz/item/CS_URS_2025_01/949101111" TargetMode="External" /><Relationship Id="rId54" Type="http://schemas.openxmlformats.org/officeDocument/2006/relationships/hyperlink" Target="https://podminky.urs.cz/item/CS_URS_2025_01/952901111" TargetMode="External" /><Relationship Id="rId55" Type="http://schemas.openxmlformats.org/officeDocument/2006/relationships/hyperlink" Target="https://podminky.urs.cz/item/CS_URS_2025_01/962032641" TargetMode="External" /><Relationship Id="rId56" Type="http://schemas.openxmlformats.org/officeDocument/2006/relationships/hyperlink" Target="https://podminky.urs.cz/item/CS_URS_2025_01/962032691" TargetMode="External" /><Relationship Id="rId57" Type="http://schemas.openxmlformats.org/officeDocument/2006/relationships/hyperlink" Target="https://podminky.urs.cz/item/CS_URS_2025_01/965043441" TargetMode="External" /><Relationship Id="rId58" Type="http://schemas.openxmlformats.org/officeDocument/2006/relationships/hyperlink" Target="https://podminky.urs.cz/item/CS_URS_2025_01/965045113" TargetMode="External" /><Relationship Id="rId59" Type="http://schemas.openxmlformats.org/officeDocument/2006/relationships/hyperlink" Target="https://podminky.urs.cz/item/CS_URS_2025_01/965049112" TargetMode="External" /><Relationship Id="rId60" Type="http://schemas.openxmlformats.org/officeDocument/2006/relationships/hyperlink" Target="https://podminky.urs.cz/item/CS_URS_2025_01/966032921" TargetMode="External" /><Relationship Id="rId61" Type="http://schemas.openxmlformats.org/officeDocument/2006/relationships/hyperlink" Target="https://podminky.urs.cz/item/CS_URS_2025_01/967031132" TargetMode="External" /><Relationship Id="rId62" Type="http://schemas.openxmlformats.org/officeDocument/2006/relationships/hyperlink" Target="https://podminky.urs.cz/item/CS_URS_2025_01/968082017" TargetMode="External" /><Relationship Id="rId63" Type="http://schemas.openxmlformats.org/officeDocument/2006/relationships/hyperlink" Target="https://podminky.urs.cz/item/CS_URS_2025_01/968062455" TargetMode="External" /><Relationship Id="rId64" Type="http://schemas.openxmlformats.org/officeDocument/2006/relationships/hyperlink" Target="https://podminky.urs.cz/item/CS_URS_2025_01/968082022" TargetMode="External" /><Relationship Id="rId65" Type="http://schemas.openxmlformats.org/officeDocument/2006/relationships/hyperlink" Target="https://podminky.urs.cz/item/CS_URS_2025_01/971033681" TargetMode="External" /><Relationship Id="rId66" Type="http://schemas.openxmlformats.org/officeDocument/2006/relationships/hyperlink" Target="https://podminky.urs.cz/item/CS_URS_2025_01/978011191" TargetMode="External" /><Relationship Id="rId67" Type="http://schemas.openxmlformats.org/officeDocument/2006/relationships/hyperlink" Target="https://podminky.urs.cz/item/CS_URS_2025_01/978013191" TargetMode="External" /><Relationship Id="rId68" Type="http://schemas.openxmlformats.org/officeDocument/2006/relationships/hyperlink" Target="https://podminky.urs.cz/item/CS_URS_2025_01/978019391" TargetMode="External" /><Relationship Id="rId69" Type="http://schemas.openxmlformats.org/officeDocument/2006/relationships/hyperlink" Target="https://podminky.urs.cz/item/CS_URS_2025_01/993111111" TargetMode="External" /><Relationship Id="rId70" Type="http://schemas.openxmlformats.org/officeDocument/2006/relationships/hyperlink" Target="https://podminky.urs.cz/item/CS_URS_2025_01/993111119" TargetMode="External" /><Relationship Id="rId71" Type="http://schemas.openxmlformats.org/officeDocument/2006/relationships/hyperlink" Target="https://podminky.urs.cz/item/CS_URS_2025_01/997013111" TargetMode="External" /><Relationship Id="rId72" Type="http://schemas.openxmlformats.org/officeDocument/2006/relationships/hyperlink" Target="https://podminky.urs.cz/item/CS_URS_2025_01/997013501" TargetMode="External" /><Relationship Id="rId73" Type="http://schemas.openxmlformats.org/officeDocument/2006/relationships/hyperlink" Target="https://podminky.urs.cz/item/CS_URS_2025_01/997013509" TargetMode="External" /><Relationship Id="rId74" Type="http://schemas.openxmlformats.org/officeDocument/2006/relationships/hyperlink" Target="https://podminky.urs.cz/item/CS_URS_2025_01/997013811" TargetMode="External" /><Relationship Id="rId75" Type="http://schemas.openxmlformats.org/officeDocument/2006/relationships/hyperlink" Target="https://podminky.urs.cz/item/CS_URS_2025_01/997013813" TargetMode="External" /><Relationship Id="rId76" Type="http://schemas.openxmlformats.org/officeDocument/2006/relationships/hyperlink" Target="https://podminky.urs.cz/item/CS_URS_2025_01/997013814" TargetMode="External" /><Relationship Id="rId77" Type="http://schemas.openxmlformats.org/officeDocument/2006/relationships/hyperlink" Target="https://podminky.urs.cz/item/CS_URS_2025_01/997013871" TargetMode="External" /><Relationship Id="rId78" Type="http://schemas.openxmlformats.org/officeDocument/2006/relationships/hyperlink" Target="https://podminky.urs.cz/item/CS_URS_2025_01/998011001" TargetMode="External" /><Relationship Id="rId79" Type="http://schemas.openxmlformats.org/officeDocument/2006/relationships/hyperlink" Target="https://podminky.urs.cz/item/CS_URS_2025_01/711111001" TargetMode="External" /><Relationship Id="rId80" Type="http://schemas.openxmlformats.org/officeDocument/2006/relationships/hyperlink" Target="https://podminky.urs.cz/item/CS_URS_2025_01/711112001" TargetMode="External" /><Relationship Id="rId81" Type="http://schemas.openxmlformats.org/officeDocument/2006/relationships/hyperlink" Target="https://podminky.urs.cz/item/CS_URS_2025_01/711131801" TargetMode="External" /><Relationship Id="rId82" Type="http://schemas.openxmlformats.org/officeDocument/2006/relationships/hyperlink" Target="https://podminky.urs.cz/item/CS_URS_2025_01/711141559" TargetMode="External" /><Relationship Id="rId83" Type="http://schemas.openxmlformats.org/officeDocument/2006/relationships/hyperlink" Target="https://podminky.urs.cz/item/CS_URS_2025_01/711142559" TargetMode="External" /><Relationship Id="rId84" Type="http://schemas.openxmlformats.org/officeDocument/2006/relationships/hyperlink" Target="https://podminky.urs.cz/item/CS_URS_2025_01/998711101" TargetMode="External" /><Relationship Id="rId85" Type="http://schemas.openxmlformats.org/officeDocument/2006/relationships/hyperlink" Target="https://podminky.urs.cz/item/CS_URS_2025_01/713121121" TargetMode="External" /><Relationship Id="rId86" Type="http://schemas.openxmlformats.org/officeDocument/2006/relationships/hyperlink" Target="https://podminky.urs.cz/item/CS_URS_2025_01/998713101" TargetMode="External" /><Relationship Id="rId87" Type="http://schemas.openxmlformats.org/officeDocument/2006/relationships/hyperlink" Target="https://podminky.urs.cz/item/CS_URS_2025_01/763131511" TargetMode="External" /><Relationship Id="rId88" Type="http://schemas.openxmlformats.org/officeDocument/2006/relationships/hyperlink" Target="https://podminky.urs.cz/item/CS_URS_2025_01/763131714" TargetMode="External" /><Relationship Id="rId89" Type="http://schemas.openxmlformats.org/officeDocument/2006/relationships/hyperlink" Target="https://podminky.urs.cz/item/CS_URS_2025_01/763412113" TargetMode="External" /><Relationship Id="rId90" Type="http://schemas.openxmlformats.org/officeDocument/2006/relationships/hyperlink" Target="https://podminky.urs.cz/item/CS_URS_2025_01/763412123" TargetMode="External" /><Relationship Id="rId91" Type="http://schemas.openxmlformats.org/officeDocument/2006/relationships/hyperlink" Target="https://podminky.urs.cz/item/CS_URS_2025_01/998763301" TargetMode="External" /><Relationship Id="rId92" Type="http://schemas.openxmlformats.org/officeDocument/2006/relationships/hyperlink" Target="https://podminky.urs.cz/item/CS_URS_2025_01/764226443" TargetMode="External" /><Relationship Id="rId93" Type="http://schemas.openxmlformats.org/officeDocument/2006/relationships/hyperlink" Target="https://podminky.urs.cz/item/CS_URS_2025_01/998764101" TargetMode="External" /><Relationship Id="rId94" Type="http://schemas.openxmlformats.org/officeDocument/2006/relationships/hyperlink" Target="https://podminky.urs.cz/item/CS_URS_2025_01/766622131" TargetMode="External" /><Relationship Id="rId95" Type="http://schemas.openxmlformats.org/officeDocument/2006/relationships/hyperlink" Target="https://podminky.urs.cz/item/CS_URS_2025_01/766622216" TargetMode="External" /><Relationship Id="rId96" Type="http://schemas.openxmlformats.org/officeDocument/2006/relationships/hyperlink" Target="https://podminky.urs.cz/item/CS_URS_2025_01/766660001" TargetMode="External" /><Relationship Id="rId97" Type="http://schemas.openxmlformats.org/officeDocument/2006/relationships/hyperlink" Target="https://podminky.urs.cz/item/CS_URS_2025_01/766660021" TargetMode="External" /><Relationship Id="rId98" Type="http://schemas.openxmlformats.org/officeDocument/2006/relationships/hyperlink" Target="https://podminky.urs.cz/item/CS_URS_2025_01/766694116" TargetMode="External" /><Relationship Id="rId99" Type="http://schemas.openxmlformats.org/officeDocument/2006/relationships/hyperlink" Target="https://podminky.urs.cz/item/CS_URS_2025_01/998766101" TargetMode="External" /><Relationship Id="rId100" Type="http://schemas.openxmlformats.org/officeDocument/2006/relationships/hyperlink" Target="https://podminky.urs.cz/item/CS_URS_2025_01/771111011" TargetMode="External" /><Relationship Id="rId101" Type="http://schemas.openxmlformats.org/officeDocument/2006/relationships/hyperlink" Target="https://podminky.urs.cz/item/CS_URS_2025_01/771121011" TargetMode="External" /><Relationship Id="rId102" Type="http://schemas.openxmlformats.org/officeDocument/2006/relationships/hyperlink" Target="https://podminky.urs.cz/item/CS_URS_2025_01/771151011" TargetMode="External" /><Relationship Id="rId103" Type="http://schemas.openxmlformats.org/officeDocument/2006/relationships/hyperlink" Target="https://podminky.urs.cz/item/CS_URS_2025_01/771471810" TargetMode="External" /><Relationship Id="rId104" Type="http://schemas.openxmlformats.org/officeDocument/2006/relationships/hyperlink" Target="https://podminky.urs.cz/item/CS_URS_2025_01/771474113" TargetMode="External" /><Relationship Id="rId105" Type="http://schemas.openxmlformats.org/officeDocument/2006/relationships/hyperlink" Target="https://podminky.urs.cz/item/CS_URS_2025_01/771571810" TargetMode="External" /><Relationship Id="rId106" Type="http://schemas.openxmlformats.org/officeDocument/2006/relationships/hyperlink" Target="https://podminky.urs.cz/item/CS_URS_2025_01/771574419" TargetMode="External" /><Relationship Id="rId107" Type="http://schemas.openxmlformats.org/officeDocument/2006/relationships/hyperlink" Target="https://podminky.urs.cz/item/CS_URS_2025_01/771591112" TargetMode="External" /><Relationship Id="rId108" Type="http://schemas.openxmlformats.org/officeDocument/2006/relationships/hyperlink" Target="https://podminky.urs.cz/item/CS_URS_2025_01/771591115" TargetMode="External" /><Relationship Id="rId109" Type="http://schemas.openxmlformats.org/officeDocument/2006/relationships/hyperlink" Target="https://podminky.urs.cz/item/CS_URS_2025_01/771592011" TargetMode="External" /><Relationship Id="rId110" Type="http://schemas.openxmlformats.org/officeDocument/2006/relationships/hyperlink" Target="https://podminky.urs.cz/item/CS_URS_2025_01/998771101" TargetMode="External" /><Relationship Id="rId111" Type="http://schemas.openxmlformats.org/officeDocument/2006/relationships/hyperlink" Target="https://podminky.urs.cz/item/CS_URS_2025_01/781111011" TargetMode="External" /><Relationship Id="rId112" Type="http://schemas.openxmlformats.org/officeDocument/2006/relationships/hyperlink" Target="https://podminky.urs.cz/item/CS_URS_2025_01/781121011" TargetMode="External" /><Relationship Id="rId113" Type="http://schemas.openxmlformats.org/officeDocument/2006/relationships/hyperlink" Target="https://podminky.urs.cz/item/CS_URS_2025_01/781131112" TargetMode="External" /><Relationship Id="rId114" Type="http://schemas.openxmlformats.org/officeDocument/2006/relationships/hyperlink" Target="https://podminky.urs.cz/item/CS_URS_2025_01/781151031" TargetMode="External" /><Relationship Id="rId115" Type="http://schemas.openxmlformats.org/officeDocument/2006/relationships/hyperlink" Target="https://podminky.urs.cz/item/CS_URS_2025_01/781471810" TargetMode="External" /><Relationship Id="rId116" Type="http://schemas.openxmlformats.org/officeDocument/2006/relationships/hyperlink" Target="https://podminky.urs.cz/item/CS_URS_2025_01/781472218" TargetMode="External" /><Relationship Id="rId117" Type="http://schemas.openxmlformats.org/officeDocument/2006/relationships/hyperlink" Target="https://podminky.urs.cz/item/CS_URS_2025_01/781495115" TargetMode="External" /><Relationship Id="rId118" Type="http://schemas.openxmlformats.org/officeDocument/2006/relationships/hyperlink" Target="https://podminky.urs.cz/item/CS_URS_2025_01/781495211" TargetMode="External" /><Relationship Id="rId119" Type="http://schemas.openxmlformats.org/officeDocument/2006/relationships/hyperlink" Target="https://podminky.urs.cz/item/CS_URS_2025_01/998781101" TargetMode="External" /><Relationship Id="rId120" Type="http://schemas.openxmlformats.org/officeDocument/2006/relationships/hyperlink" Target="https://podminky.urs.cz/item/CS_URS_2025_01/783301303" TargetMode="External" /><Relationship Id="rId121" Type="http://schemas.openxmlformats.org/officeDocument/2006/relationships/hyperlink" Target="https://podminky.urs.cz/item/CS_URS_2025_01/783301313" TargetMode="External" /><Relationship Id="rId122" Type="http://schemas.openxmlformats.org/officeDocument/2006/relationships/hyperlink" Target="https://podminky.urs.cz/item/CS_URS_2025_01/783314201" TargetMode="External" /><Relationship Id="rId123" Type="http://schemas.openxmlformats.org/officeDocument/2006/relationships/hyperlink" Target="https://podminky.urs.cz/item/CS_URS_2025_01/783315101" TargetMode="External" /><Relationship Id="rId124" Type="http://schemas.openxmlformats.org/officeDocument/2006/relationships/hyperlink" Target="https://podminky.urs.cz/item/CS_URS_2025_01/783317101" TargetMode="External" /><Relationship Id="rId125" Type="http://schemas.openxmlformats.org/officeDocument/2006/relationships/hyperlink" Target="https://podminky.urs.cz/item/CS_URS_2025_01/784181101" TargetMode="External" /><Relationship Id="rId126" Type="http://schemas.openxmlformats.org/officeDocument/2006/relationships/hyperlink" Target="https://podminky.urs.cz/item/CS_URS_2025_01/784211101" TargetMode="External" /><Relationship Id="rId127" Type="http://schemas.openxmlformats.org/officeDocument/2006/relationships/hyperlink" Target="https://podminky.urs.cz/item/CS_URS_2025_01/784211151" TargetMode="External" /><Relationship Id="rId12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81011416" TargetMode="External" /><Relationship Id="rId2" Type="http://schemas.openxmlformats.org/officeDocument/2006/relationships/hyperlink" Target="https://podminky.urs.cz/item/CS_URS_2025_01/997006002" TargetMode="External" /><Relationship Id="rId3" Type="http://schemas.openxmlformats.org/officeDocument/2006/relationships/hyperlink" Target="https://podminky.urs.cz/item/CS_URS_2025_01/997006005" TargetMode="External" /><Relationship Id="rId4" Type="http://schemas.openxmlformats.org/officeDocument/2006/relationships/hyperlink" Target="https://podminky.urs.cz/item/CS_URS_2025_01/997006512" TargetMode="External" /><Relationship Id="rId5" Type="http://schemas.openxmlformats.org/officeDocument/2006/relationships/hyperlink" Target="https://podminky.urs.cz/item/CS_URS_2025_01/997006519" TargetMode="External" /><Relationship Id="rId6" Type="http://schemas.openxmlformats.org/officeDocument/2006/relationships/hyperlink" Target="https://podminky.urs.cz/item/CS_URS_2025_01/997006551" TargetMode="External" /><Relationship Id="rId7" Type="http://schemas.openxmlformats.org/officeDocument/2006/relationships/hyperlink" Target="https://podminky.urs.cz/item/CS_URS_2025_01/997013811" TargetMode="External" /><Relationship Id="rId8" Type="http://schemas.openxmlformats.org/officeDocument/2006/relationships/hyperlink" Target="https://podminky.urs.cz/item/CS_URS_2025_01/997013813" TargetMode="External" /><Relationship Id="rId9" Type="http://schemas.openxmlformats.org/officeDocument/2006/relationships/hyperlink" Target="https://podminky.urs.cz/item/CS_URS_2025_01/997013814" TargetMode="External" /><Relationship Id="rId10" Type="http://schemas.openxmlformats.org/officeDocument/2006/relationships/hyperlink" Target="https://podminky.urs.cz/item/CS_URS_2025_01/997013871" TargetMode="External" /><Relationship Id="rId1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1112061" TargetMode="External" /><Relationship Id="rId2" Type="http://schemas.openxmlformats.org/officeDocument/2006/relationships/hyperlink" Target="https://podminky.urs.cz/item/CS_URS_2025_01/741120003" TargetMode="External" /><Relationship Id="rId3" Type="http://schemas.openxmlformats.org/officeDocument/2006/relationships/hyperlink" Target="https://podminky.urs.cz/item/CS_URS_2025_01/741122005" TargetMode="External" /><Relationship Id="rId4" Type="http://schemas.openxmlformats.org/officeDocument/2006/relationships/hyperlink" Target="https://podminky.urs.cz/item/CS_URS_2025_01/741122005" TargetMode="External" /><Relationship Id="rId5" Type="http://schemas.openxmlformats.org/officeDocument/2006/relationships/hyperlink" Target="https://podminky.urs.cz/item/CS_URS_2025_01/741122024" TargetMode="External" /><Relationship Id="rId6" Type="http://schemas.openxmlformats.org/officeDocument/2006/relationships/hyperlink" Target="https://podminky.urs.cz/item/CS_URS_2025_01/741122032" TargetMode="External" /><Relationship Id="rId7" Type="http://schemas.openxmlformats.org/officeDocument/2006/relationships/hyperlink" Target="https://podminky.urs.cz/item/CS_URS_2025_01/741124733" TargetMode="External" /><Relationship Id="rId8" Type="http://schemas.openxmlformats.org/officeDocument/2006/relationships/hyperlink" Target="https://podminky.urs.cz/item/CS_URS_2025_01/741130001" TargetMode="External" /><Relationship Id="rId9" Type="http://schemas.openxmlformats.org/officeDocument/2006/relationships/hyperlink" Target="https://podminky.urs.cz/item/CS_URS_2025_01/741130003" TargetMode="External" /><Relationship Id="rId10" Type="http://schemas.openxmlformats.org/officeDocument/2006/relationships/hyperlink" Target="https://podminky.urs.cz/item/CS_URS_2025_01/741130004" TargetMode="External" /><Relationship Id="rId11" Type="http://schemas.openxmlformats.org/officeDocument/2006/relationships/hyperlink" Target="https://podminky.urs.cz/item/CS_URS_2025_01/741130005" TargetMode="External" /><Relationship Id="rId12" Type="http://schemas.openxmlformats.org/officeDocument/2006/relationships/hyperlink" Target="https://podminky.urs.cz/item/CS_URS_2025_01/741210001" TargetMode="External" /><Relationship Id="rId13" Type="http://schemas.openxmlformats.org/officeDocument/2006/relationships/hyperlink" Target="https://podminky.urs.cz/item/CS_URS_2025_01/741210002" TargetMode="External" /><Relationship Id="rId14" Type="http://schemas.openxmlformats.org/officeDocument/2006/relationships/hyperlink" Target="https://podminky.urs.cz/item/CS_URS_2025_01/741210101" TargetMode="External" /><Relationship Id="rId15" Type="http://schemas.openxmlformats.org/officeDocument/2006/relationships/hyperlink" Target="https://podminky.urs.cz/item/CS_URS_2025_01/741310101" TargetMode="External" /><Relationship Id="rId16" Type="http://schemas.openxmlformats.org/officeDocument/2006/relationships/hyperlink" Target="https://podminky.urs.cz/item/CS_URS_2025_01/741310113" TargetMode="External" /><Relationship Id="rId17" Type="http://schemas.openxmlformats.org/officeDocument/2006/relationships/hyperlink" Target="https://podminky.urs.cz/item/CS_URS_2025_01/741310121" TargetMode="External" /><Relationship Id="rId18" Type="http://schemas.openxmlformats.org/officeDocument/2006/relationships/hyperlink" Target="https://podminky.urs.cz/item/CS_URS_2025_01/741310221" TargetMode="External" /><Relationship Id="rId19" Type="http://schemas.openxmlformats.org/officeDocument/2006/relationships/hyperlink" Target="https://podminky.urs.cz/item/CS_URS_2025_01/741310402" TargetMode="External" /><Relationship Id="rId20" Type="http://schemas.openxmlformats.org/officeDocument/2006/relationships/hyperlink" Target="https://podminky.urs.cz/item/CS_URS_2025_01/741310561" TargetMode="External" /><Relationship Id="rId21" Type="http://schemas.openxmlformats.org/officeDocument/2006/relationships/hyperlink" Target="https://podminky.urs.cz/item/CS_URS_2025_01/741313003" TargetMode="External" /><Relationship Id="rId22" Type="http://schemas.openxmlformats.org/officeDocument/2006/relationships/hyperlink" Target="https://podminky.urs.cz/item/CS_URS_2025_01/741313082" TargetMode="External" /><Relationship Id="rId23" Type="http://schemas.openxmlformats.org/officeDocument/2006/relationships/hyperlink" Target="https://podminky.urs.cz/item/CS_URS_2025_01/741320101" TargetMode="External" /><Relationship Id="rId24" Type="http://schemas.openxmlformats.org/officeDocument/2006/relationships/hyperlink" Target="https://podminky.urs.cz/item/CS_URS_2025_01/741320163" TargetMode="External" /><Relationship Id="rId25" Type="http://schemas.openxmlformats.org/officeDocument/2006/relationships/hyperlink" Target="https://podminky.urs.cz/item/CS_URS_2025_01/741320171" TargetMode="External" /><Relationship Id="rId26" Type="http://schemas.openxmlformats.org/officeDocument/2006/relationships/hyperlink" Target="https://podminky.urs.cz/item/CS_URS_2025_01/741320195" TargetMode="External" /><Relationship Id="rId27" Type="http://schemas.openxmlformats.org/officeDocument/2006/relationships/hyperlink" Target="https://podminky.urs.cz/item/CS_URS_2025_01/741321002" TargetMode="External" /><Relationship Id="rId28" Type="http://schemas.openxmlformats.org/officeDocument/2006/relationships/hyperlink" Target="https://podminky.urs.cz/item/CS_URS_2025_01/741321032" TargetMode="External" /><Relationship Id="rId29" Type="http://schemas.openxmlformats.org/officeDocument/2006/relationships/hyperlink" Target="https://podminky.urs.cz/item/CS_URS_2025_01/741322122" TargetMode="External" /><Relationship Id="rId30" Type="http://schemas.openxmlformats.org/officeDocument/2006/relationships/hyperlink" Target="https://podminky.urs.cz/item/CS_URS_2025_01/741331032" TargetMode="External" /><Relationship Id="rId31" Type="http://schemas.openxmlformats.org/officeDocument/2006/relationships/hyperlink" Target="https://podminky.urs.cz/item/CS_URS_2025_01/741331075" TargetMode="External" /><Relationship Id="rId32" Type="http://schemas.openxmlformats.org/officeDocument/2006/relationships/hyperlink" Target="https://podminky.urs.cz/item/CS_URS_2025_01/741350201" TargetMode="External" /><Relationship Id="rId33" Type="http://schemas.openxmlformats.org/officeDocument/2006/relationships/hyperlink" Target="https://podminky.urs.cz/item/CS_URS_2025_01/741372111" TargetMode="External" /><Relationship Id="rId34" Type="http://schemas.openxmlformats.org/officeDocument/2006/relationships/hyperlink" Target="https://podminky.urs.cz/item/CS_URS_2025_01/741372021" TargetMode="External" /><Relationship Id="rId35" Type="http://schemas.openxmlformats.org/officeDocument/2006/relationships/hyperlink" Target="https://podminky.urs.cz/item/CS_URS_2025_01/741372026" TargetMode="External" /><Relationship Id="rId36" Type="http://schemas.openxmlformats.org/officeDocument/2006/relationships/hyperlink" Target="https://podminky.urs.cz/item/CS_URS_2025_01/741372032" TargetMode="External" /><Relationship Id="rId37" Type="http://schemas.openxmlformats.org/officeDocument/2006/relationships/hyperlink" Target="https://podminky.urs.cz/item/CS_URS_2025_01/741372062" TargetMode="External" /><Relationship Id="rId38" Type="http://schemas.openxmlformats.org/officeDocument/2006/relationships/hyperlink" Target="https://podminky.urs.cz/item/CS_URS_2025_01/741372076" TargetMode="External" /><Relationship Id="rId39" Type="http://schemas.openxmlformats.org/officeDocument/2006/relationships/hyperlink" Target="https://podminky.urs.cz/item/CS_URS_2025_01/741410003" TargetMode="External" /><Relationship Id="rId40" Type="http://schemas.openxmlformats.org/officeDocument/2006/relationships/hyperlink" Target="https://podminky.urs.cz/item/CS_URS_2025_01/741430005" TargetMode="External" /><Relationship Id="rId41" Type="http://schemas.openxmlformats.org/officeDocument/2006/relationships/hyperlink" Target="https://podminky.urs.cz/item/CS_URS_2025_01/741410021" TargetMode="External" /><Relationship Id="rId42" Type="http://schemas.openxmlformats.org/officeDocument/2006/relationships/hyperlink" Target="https://podminky.urs.cz/item/CS_URS_2025_01/741421813" TargetMode="External" /><Relationship Id="rId43" Type="http://schemas.openxmlformats.org/officeDocument/2006/relationships/hyperlink" Target="https://podminky.urs.cz/item/CS_URS_2025_01/741810002" TargetMode="External" /><Relationship Id="rId44" Type="http://schemas.openxmlformats.org/officeDocument/2006/relationships/hyperlink" Target="https://podminky.urs.cz/item/CS_URS_2025_01/741811011" TargetMode="External" /><Relationship Id="rId45" Type="http://schemas.openxmlformats.org/officeDocument/2006/relationships/hyperlink" Target="https://podminky.urs.cz/item/CS_URS_2025_01/741820012" TargetMode="External" /><Relationship Id="rId46" Type="http://schemas.openxmlformats.org/officeDocument/2006/relationships/hyperlink" Target="https://podminky.urs.cz/item/CS_URS_2025_01/741820102" TargetMode="External" /><Relationship Id="rId47" Type="http://schemas.openxmlformats.org/officeDocument/2006/relationships/hyperlink" Target="https://podminky.urs.cz/item/CS_URS_2025_01/998741101" TargetMode="External" /><Relationship Id="rId48" Type="http://schemas.openxmlformats.org/officeDocument/2006/relationships/hyperlink" Target="https://podminky.urs.cz/item/CS_URS_2025_01/742124003" TargetMode="External" /><Relationship Id="rId49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33223205" TargetMode="External" /><Relationship Id="rId2" Type="http://schemas.openxmlformats.org/officeDocument/2006/relationships/hyperlink" Target="https://podminky.urs.cz/item/CS_URS_2025_01/733291101" TargetMode="External" /><Relationship Id="rId3" Type="http://schemas.openxmlformats.org/officeDocument/2006/relationships/hyperlink" Target="https://podminky.urs.cz/item/CS_URS_2025_01/733293905" TargetMode="External" /><Relationship Id="rId4" Type="http://schemas.openxmlformats.org/officeDocument/2006/relationships/hyperlink" Target="https://podminky.urs.cz/item/CS_URS_2025_01/733811252" TargetMode="External" /><Relationship Id="rId5" Type="http://schemas.openxmlformats.org/officeDocument/2006/relationships/hyperlink" Target="https://podminky.urs.cz/item/CS_URS_2025_01/998733101" TargetMode="External" /><Relationship Id="rId6" Type="http://schemas.openxmlformats.org/officeDocument/2006/relationships/hyperlink" Target="https://podminky.urs.cz/item/CS_URS_2025_01/735191905" TargetMode="External" /><Relationship Id="rId7" Type="http://schemas.openxmlformats.org/officeDocument/2006/relationships/hyperlink" Target="https://podminky.urs.cz/item/CS_URS_2025_01/736110211" TargetMode="External" /><Relationship Id="rId8" Type="http://schemas.openxmlformats.org/officeDocument/2006/relationships/hyperlink" Target="https://podminky.urs.cz/item/CS_URS_2025_01/736110212" TargetMode="External" /><Relationship Id="rId9" Type="http://schemas.openxmlformats.org/officeDocument/2006/relationships/hyperlink" Target="https://podminky.urs.cz/item/CS_URS_2025_01/736110261" TargetMode="External" /><Relationship Id="rId10" Type="http://schemas.openxmlformats.org/officeDocument/2006/relationships/hyperlink" Target="https://podminky.urs.cz/item/CS_URS_2025_01/736110652" TargetMode="External" /><Relationship Id="rId11" Type="http://schemas.openxmlformats.org/officeDocument/2006/relationships/hyperlink" Target="https://podminky.urs.cz/item/CS_URS_2025_01/736110653" TargetMode="External" /><Relationship Id="rId12" Type="http://schemas.openxmlformats.org/officeDocument/2006/relationships/hyperlink" Target="https://podminky.urs.cz/item/CS_URS_2025_01/736111034" TargetMode="External" /><Relationship Id="rId13" Type="http://schemas.openxmlformats.org/officeDocument/2006/relationships/hyperlink" Target="https://podminky.urs.cz/item/CS_URS_2025_01/736111105" TargetMode="External" /><Relationship Id="rId14" Type="http://schemas.openxmlformats.org/officeDocument/2006/relationships/hyperlink" Target="https://podminky.urs.cz/item/CS_URS_2025_01/736111132" TargetMode="External" /><Relationship Id="rId15" Type="http://schemas.openxmlformats.org/officeDocument/2006/relationships/hyperlink" Target="https://podminky.urs.cz/item/CS_URS_2025_01/736111133" TargetMode="External" /><Relationship Id="rId16" Type="http://schemas.openxmlformats.org/officeDocument/2006/relationships/hyperlink" Target="https://podminky.urs.cz/item/CS_URS_2025_01/736111134" TargetMode="External" /><Relationship Id="rId17" Type="http://schemas.openxmlformats.org/officeDocument/2006/relationships/hyperlink" Target="https://podminky.urs.cz/item/CS_URS_2025_01/998736101" TargetMode="External" /><Relationship Id="rId18" Type="http://schemas.openxmlformats.org/officeDocument/2006/relationships/hyperlink" Target="https://podminky.urs.cz/item/CS_URS_2025_01/HZS2212" TargetMode="External" /><Relationship Id="rId19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51398021" TargetMode="External" /><Relationship Id="rId2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23" TargetMode="External" /><Relationship Id="rId2" Type="http://schemas.openxmlformats.org/officeDocument/2006/relationships/hyperlink" Target="https://podminky.urs.cz/item/CS_URS_2025_01/113107323" TargetMode="External" /><Relationship Id="rId3" Type="http://schemas.openxmlformats.org/officeDocument/2006/relationships/hyperlink" Target="https://podminky.urs.cz/item/CS_URS_2025_01/132251102" TargetMode="External" /><Relationship Id="rId4" Type="http://schemas.openxmlformats.org/officeDocument/2006/relationships/hyperlink" Target="https://podminky.urs.cz/item/CS_URS_2025_01/139001101" TargetMode="External" /><Relationship Id="rId5" Type="http://schemas.openxmlformats.org/officeDocument/2006/relationships/hyperlink" Target="https://podminky.urs.cz/item/CS_URS_2025_01/151101101" TargetMode="External" /><Relationship Id="rId6" Type="http://schemas.openxmlformats.org/officeDocument/2006/relationships/hyperlink" Target="https://podminky.urs.cz/item/CS_URS_2025_01/151101111" TargetMode="External" /><Relationship Id="rId7" Type="http://schemas.openxmlformats.org/officeDocument/2006/relationships/hyperlink" Target="https://podminky.urs.cz/item/CS_URS_2025_01/162251102" TargetMode="External" /><Relationship Id="rId8" Type="http://schemas.openxmlformats.org/officeDocument/2006/relationships/hyperlink" Target="https://podminky.urs.cz/item/CS_URS_2025_01/162751117" TargetMode="External" /><Relationship Id="rId9" Type="http://schemas.openxmlformats.org/officeDocument/2006/relationships/hyperlink" Target="https://podminky.urs.cz/item/CS_URS_2025_01/167151101" TargetMode="External" /><Relationship Id="rId10" Type="http://schemas.openxmlformats.org/officeDocument/2006/relationships/hyperlink" Target="https://podminky.urs.cz/item/CS_URS_2025_01/171201231" TargetMode="External" /><Relationship Id="rId11" Type="http://schemas.openxmlformats.org/officeDocument/2006/relationships/hyperlink" Target="https://podminky.urs.cz/item/CS_URS_2025_01/174151101" TargetMode="External" /><Relationship Id="rId12" Type="http://schemas.openxmlformats.org/officeDocument/2006/relationships/hyperlink" Target="https://podminky.urs.cz/item/CS_URS_2025_01/386131111" TargetMode="External" /><Relationship Id="rId13" Type="http://schemas.openxmlformats.org/officeDocument/2006/relationships/hyperlink" Target="https://podminky.urs.cz/item/CS_URS_2025_01/451572111" TargetMode="External" /><Relationship Id="rId14" Type="http://schemas.openxmlformats.org/officeDocument/2006/relationships/hyperlink" Target="https://podminky.urs.cz/item/CS_URS_2025_01/566901241" TargetMode="External" /><Relationship Id="rId15" Type="http://schemas.openxmlformats.org/officeDocument/2006/relationships/hyperlink" Target="https://podminky.urs.cz/item/CS_URS_2025_01/591412111" TargetMode="External" /><Relationship Id="rId16" Type="http://schemas.openxmlformats.org/officeDocument/2006/relationships/hyperlink" Target="https://podminky.urs.cz/item/CS_URS_2025_01/619996145" TargetMode="External" /><Relationship Id="rId17" Type="http://schemas.openxmlformats.org/officeDocument/2006/relationships/hyperlink" Target="https://podminky.urs.cz/item/CS_URS_2025_01/894812003" TargetMode="External" /><Relationship Id="rId18" Type="http://schemas.openxmlformats.org/officeDocument/2006/relationships/hyperlink" Target="https://podminky.urs.cz/item/CS_URS_2025_01/894812031" TargetMode="External" /><Relationship Id="rId19" Type="http://schemas.openxmlformats.org/officeDocument/2006/relationships/hyperlink" Target="https://podminky.urs.cz/item/CS_URS_2025_01/894812041" TargetMode="External" /><Relationship Id="rId20" Type="http://schemas.openxmlformats.org/officeDocument/2006/relationships/hyperlink" Target="https://podminky.urs.cz/item/CS_URS_2025_01/894812051" TargetMode="External" /><Relationship Id="rId21" Type="http://schemas.openxmlformats.org/officeDocument/2006/relationships/hyperlink" Target="https://podminky.urs.cz/item/CS_URS_2025_01/897171112" TargetMode="External" /><Relationship Id="rId22" Type="http://schemas.openxmlformats.org/officeDocument/2006/relationships/hyperlink" Target="https://podminky.urs.cz/item/CS_URS_2025_01/899722111" TargetMode="External" /><Relationship Id="rId23" Type="http://schemas.openxmlformats.org/officeDocument/2006/relationships/hyperlink" Target="https://podminky.urs.cz/item/CS_URS_2025_01/979054451" TargetMode="External" /><Relationship Id="rId24" Type="http://schemas.openxmlformats.org/officeDocument/2006/relationships/hyperlink" Target="https://podminky.urs.cz/item/CS_URS_2025_01/721173315" TargetMode="External" /><Relationship Id="rId25" Type="http://schemas.openxmlformats.org/officeDocument/2006/relationships/hyperlink" Target="https://podminky.urs.cz/item/CS_URS_2025_01/721173316" TargetMode="External" /><Relationship Id="rId26" Type="http://schemas.openxmlformats.org/officeDocument/2006/relationships/hyperlink" Target="https://podminky.urs.cz/item/CS_URS_2025_01/721173317" TargetMode="External" /><Relationship Id="rId27" Type="http://schemas.openxmlformats.org/officeDocument/2006/relationships/hyperlink" Target="https://podminky.urs.cz/item/CS_URS_2025_01/721173401" TargetMode="External" /><Relationship Id="rId28" Type="http://schemas.openxmlformats.org/officeDocument/2006/relationships/hyperlink" Target="https://podminky.urs.cz/item/CS_URS_2025_01/721173402" TargetMode="External" /><Relationship Id="rId29" Type="http://schemas.openxmlformats.org/officeDocument/2006/relationships/hyperlink" Target="https://podminky.urs.cz/item/CS_URS_2025_01/721173403" TargetMode="External" /><Relationship Id="rId30" Type="http://schemas.openxmlformats.org/officeDocument/2006/relationships/hyperlink" Target="https://podminky.urs.cz/item/CS_URS_2025_01/721174042" TargetMode="External" /><Relationship Id="rId31" Type="http://schemas.openxmlformats.org/officeDocument/2006/relationships/hyperlink" Target="https://podminky.urs.cz/item/CS_URS_2025_01/721174043" TargetMode="External" /><Relationship Id="rId32" Type="http://schemas.openxmlformats.org/officeDocument/2006/relationships/hyperlink" Target="https://podminky.urs.cz/item/CS_URS_2025_01/721174062" TargetMode="External" /><Relationship Id="rId33" Type="http://schemas.openxmlformats.org/officeDocument/2006/relationships/hyperlink" Target="https://podminky.urs.cz/item/CS_URS_2025_01/721194104" TargetMode="External" /><Relationship Id="rId34" Type="http://schemas.openxmlformats.org/officeDocument/2006/relationships/hyperlink" Target="https://podminky.urs.cz/item/CS_URS_2025_01/721194105" TargetMode="External" /><Relationship Id="rId35" Type="http://schemas.openxmlformats.org/officeDocument/2006/relationships/hyperlink" Target="https://podminky.urs.cz/item/CS_URS_2025_01/721194109" TargetMode="External" /><Relationship Id="rId36" Type="http://schemas.openxmlformats.org/officeDocument/2006/relationships/hyperlink" Target="https://podminky.urs.cz/item/CS_URS_2025_01/721211403" TargetMode="External" /><Relationship Id="rId37" Type="http://schemas.openxmlformats.org/officeDocument/2006/relationships/hyperlink" Target="https://podminky.urs.cz/item/CS_URS_2025_01/721226521" TargetMode="External" /><Relationship Id="rId38" Type="http://schemas.openxmlformats.org/officeDocument/2006/relationships/hyperlink" Target="https://podminky.urs.cz/item/CS_URS_2025_01/721233132" TargetMode="External" /><Relationship Id="rId39" Type="http://schemas.openxmlformats.org/officeDocument/2006/relationships/hyperlink" Target="https://podminky.urs.cz/item/CS_URS_2025_01/721242105" TargetMode="External" /><Relationship Id="rId40" Type="http://schemas.openxmlformats.org/officeDocument/2006/relationships/hyperlink" Target="https://podminky.urs.cz/item/CS_URS_2025_01/721274125" TargetMode="External" /><Relationship Id="rId41" Type="http://schemas.openxmlformats.org/officeDocument/2006/relationships/hyperlink" Target="https://podminky.urs.cz/item/CS_URS_2025_01/721290111" TargetMode="External" /><Relationship Id="rId42" Type="http://schemas.openxmlformats.org/officeDocument/2006/relationships/hyperlink" Target="https://podminky.urs.cz/item/CS_URS_2025_01/721290112" TargetMode="External" /><Relationship Id="rId43" Type="http://schemas.openxmlformats.org/officeDocument/2006/relationships/hyperlink" Target="https://podminky.urs.cz/item/CS_URS_2025_01/998721101" TargetMode="External" /><Relationship Id="rId44" Type="http://schemas.openxmlformats.org/officeDocument/2006/relationships/hyperlink" Target="https://podminky.urs.cz/item/CS_URS_2025_01/722174022" TargetMode="External" /><Relationship Id="rId45" Type="http://schemas.openxmlformats.org/officeDocument/2006/relationships/hyperlink" Target="https://podminky.urs.cz/item/CS_URS_2025_01/722174023" TargetMode="External" /><Relationship Id="rId46" Type="http://schemas.openxmlformats.org/officeDocument/2006/relationships/hyperlink" Target="https://podminky.urs.cz/item/CS_URS_2025_01/722174024" TargetMode="External" /><Relationship Id="rId47" Type="http://schemas.openxmlformats.org/officeDocument/2006/relationships/hyperlink" Target="https://podminky.urs.cz/item/CS_URS_2025_01/722181242" TargetMode="External" /><Relationship Id="rId48" Type="http://schemas.openxmlformats.org/officeDocument/2006/relationships/hyperlink" Target="https://podminky.urs.cz/item/CS_URS_2025_01/722182011" TargetMode="External" /><Relationship Id="rId49" Type="http://schemas.openxmlformats.org/officeDocument/2006/relationships/hyperlink" Target="https://podminky.urs.cz/item/CS_URS_2025_01/722182012" TargetMode="External" /><Relationship Id="rId50" Type="http://schemas.openxmlformats.org/officeDocument/2006/relationships/hyperlink" Target="https://podminky.urs.cz/item/CS_URS_2025_01/722182013" TargetMode="External" /><Relationship Id="rId51" Type="http://schemas.openxmlformats.org/officeDocument/2006/relationships/hyperlink" Target="https://podminky.urs.cz/item/CS_URS_2025_01/722190401" TargetMode="External" /><Relationship Id="rId52" Type="http://schemas.openxmlformats.org/officeDocument/2006/relationships/hyperlink" Target="https://podminky.urs.cz/item/CS_URS_2025_01/722220111" TargetMode="External" /><Relationship Id="rId53" Type="http://schemas.openxmlformats.org/officeDocument/2006/relationships/hyperlink" Target="https://podminky.urs.cz/item/CS_URS_2025_01/722220112" TargetMode="External" /><Relationship Id="rId54" Type="http://schemas.openxmlformats.org/officeDocument/2006/relationships/hyperlink" Target="https://podminky.urs.cz/item/CS_URS_2025_01/722220121" TargetMode="External" /><Relationship Id="rId55" Type="http://schemas.openxmlformats.org/officeDocument/2006/relationships/hyperlink" Target="https://podminky.urs.cz/item/CS_URS_2025_01/722224115" TargetMode="External" /><Relationship Id="rId56" Type="http://schemas.openxmlformats.org/officeDocument/2006/relationships/hyperlink" Target="https://podminky.urs.cz/item/CS_URS_2025_01/722231072" TargetMode="External" /><Relationship Id="rId57" Type="http://schemas.openxmlformats.org/officeDocument/2006/relationships/hyperlink" Target="https://podminky.urs.cz/item/CS_URS_2025_01/722231073" TargetMode="External" /><Relationship Id="rId58" Type="http://schemas.openxmlformats.org/officeDocument/2006/relationships/hyperlink" Target="https://podminky.urs.cz/item/CS_URS_2025_01/722231211" TargetMode="External" /><Relationship Id="rId59" Type="http://schemas.openxmlformats.org/officeDocument/2006/relationships/hyperlink" Target="https://podminky.urs.cz/item/CS_URS_2025_01/722232012" TargetMode="External" /><Relationship Id="rId60" Type="http://schemas.openxmlformats.org/officeDocument/2006/relationships/hyperlink" Target="https://podminky.urs.cz/item/CS_URS_2025_01/722232122" TargetMode="External" /><Relationship Id="rId61" Type="http://schemas.openxmlformats.org/officeDocument/2006/relationships/hyperlink" Target="https://podminky.urs.cz/item/CS_URS_2025_01/722232123" TargetMode="External" /><Relationship Id="rId62" Type="http://schemas.openxmlformats.org/officeDocument/2006/relationships/hyperlink" Target="https://podminky.urs.cz/item/CS_URS_2025_01/734261233" TargetMode="External" /><Relationship Id="rId63" Type="http://schemas.openxmlformats.org/officeDocument/2006/relationships/hyperlink" Target="https://podminky.urs.cz/item/CS_URS_2025_01/722290234" TargetMode="External" /><Relationship Id="rId64" Type="http://schemas.openxmlformats.org/officeDocument/2006/relationships/hyperlink" Target="https://podminky.urs.cz/item/CS_URS_2025_01/722290246" TargetMode="External" /><Relationship Id="rId65" Type="http://schemas.openxmlformats.org/officeDocument/2006/relationships/hyperlink" Target="https://podminky.urs.cz/item/CS_URS_2025_01/998722101" TargetMode="External" /><Relationship Id="rId66" Type="http://schemas.openxmlformats.org/officeDocument/2006/relationships/hyperlink" Target="https://podminky.urs.cz/item/CS_URS_2025_01/725112022" TargetMode="External" /><Relationship Id="rId67" Type="http://schemas.openxmlformats.org/officeDocument/2006/relationships/hyperlink" Target="https://podminky.urs.cz/item/CS_URS_2025_01/725112023" TargetMode="External" /><Relationship Id="rId68" Type="http://schemas.openxmlformats.org/officeDocument/2006/relationships/hyperlink" Target="https://podminky.urs.cz/item/CS_URS_2025_01/725121001" TargetMode="External" /><Relationship Id="rId69" Type="http://schemas.openxmlformats.org/officeDocument/2006/relationships/hyperlink" Target="https://podminky.urs.cz/item/CS_URS_2025_01/725121529" TargetMode="External" /><Relationship Id="rId70" Type="http://schemas.openxmlformats.org/officeDocument/2006/relationships/hyperlink" Target="https://podminky.urs.cz/item/CS_URS_2025_01/725211617" TargetMode="External" /><Relationship Id="rId71" Type="http://schemas.openxmlformats.org/officeDocument/2006/relationships/hyperlink" Target="https://podminky.urs.cz/item/CS_URS_2025_01/725211681" TargetMode="External" /><Relationship Id="rId72" Type="http://schemas.openxmlformats.org/officeDocument/2006/relationships/hyperlink" Target="https://podminky.urs.cz/item/CS_URS_2025_01/725311121" TargetMode="External" /><Relationship Id="rId73" Type="http://schemas.openxmlformats.org/officeDocument/2006/relationships/hyperlink" Target="https://podminky.urs.cz/item/CS_URS_2025_01/725331111" TargetMode="External" /><Relationship Id="rId74" Type="http://schemas.openxmlformats.org/officeDocument/2006/relationships/hyperlink" Target="https://podminky.urs.cz/item/CS_URS_2025_01/725531101" TargetMode="External" /><Relationship Id="rId75" Type="http://schemas.openxmlformats.org/officeDocument/2006/relationships/hyperlink" Target="https://podminky.urs.cz/item/CS_URS_2025_01/725532101" TargetMode="External" /><Relationship Id="rId76" Type="http://schemas.openxmlformats.org/officeDocument/2006/relationships/hyperlink" Target="https://podminky.urs.cz/item/CS_URS_2025_01/725532126" TargetMode="External" /><Relationship Id="rId77" Type="http://schemas.openxmlformats.org/officeDocument/2006/relationships/hyperlink" Target="https://podminky.urs.cz/item/CS_URS_2025_01/725821312" TargetMode="External" /><Relationship Id="rId78" Type="http://schemas.openxmlformats.org/officeDocument/2006/relationships/hyperlink" Target="https://podminky.urs.cz/item/CS_URS_2025_01/725822613" TargetMode="External" /><Relationship Id="rId79" Type="http://schemas.openxmlformats.org/officeDocument/2006/relationships/hyperlink" Target="https://podminky.urs.cz/item/CS_URS_2025_01/725861102" TargetMode="External" /><Relationship Id="rId80" Type="http://schemas.openxmlformats.org/officeDocument/2006/relationships/hyperlink" Target="https://podminky.urs.cz/item/CS_URS_2025_01/725862103" TargetMode="External" /><Relationship Id="rId81" Type="http://schemas.openxmlformats.org/officeDocument/2006/relationships/hyperlink" Target="https://podminky.urs.cz/item/CS_URS_2025_01/725865411" TargetMode="External" /><Relationship Id="rId82" Type="http://schemas.openxmlformats.org/officeDocument/2006/relationships/hyperlink" Target="https://podminky.urs.cz/item/CS_URS_2025_01/725980123" TargetMode="External" /><Relationship Id="rId83" Type="http://schemas.openxmlformats.org/officeDocument/2006/relationships/hyperlink" Target="https://podminky.urs.cz/item/CS_URS_2025_01/998725101" TargetMode="External" /><Relationship Id="rId84" Type="http://schemas.openxmlformats.org/officeDocument/2006/relationships/hyperlink" Target="https://podminky.urs.cz/item/CS_URS_2025_01/726131041" TargetMode="External" /><Relationship Id="rId85" Type="http://schemas.openxmlformats.org/officeDocument/2006/relationships/hyperlink" Target="https://podminky.urs.cz/item/CS_URS_2025_01/726191002" TargetMode="External" /><Relationship Id="rId86" Type="http://schemas.openxmlformats.org/officeDocument/2006/relationships/hyperlink" Target="https://podminky.urs.cz/item/CS_URS_2025_01/726191011" TargetMode="External" /><Relationship Id="rId87" Type="http://schemas.openxmlformats.org/officeDocument/2006/relationships/hyperlink" Target="https://podminky.urs.cz/item/CS_URS_2025_01/998726111" TargetMode="External" /><Relationship Id="rId88" Type="http://schemas.openxmlformats.org/officeDocument/2006/relationships/hyperlink" Target="https://podminky.urs.cz/item/CS_URS_2025_01/HZS2212" TargetMode="External" /><Relationship Id="rId89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203000" TargetMode="External" /><Relationship Id="rId2" Type="http://schemas.openxmlformats.org/officeDocument/2006/relationships/hyperlink" Target="https://podminky.urs.cz/item/CS_URS_2025_01/012303000" TargetMode="External" /><Relationship Id="rId3" Type="http://schemas.openxmlformats.org/officeDocument/2006/relationships/hyperlink" Target="https://podminky.urs.cz/item/CS_URS_2025_01/012403000" TargetMode="External" /><Relationship Id="rId4" Type="http://schemas.openxmlformats.org/officeDocument/2006/relationships/hyperlink" Target="https://podminky.urs.cz/item/CS_URS_2025_01/013203000" TargetMode="External" /><Relationship Id="rId5" Type="http://schemas.openxmlformats.org/officeDocument/2006/relationships/hyperlink" Target="https://podminky.urs.cz/item/CS_URS_2025_01/013254000" TargetMode="External" /><Relationship Id="rId6" Type="http://schemas.openxmlformats.org/officeDocument/2006/relationships/hyperlink" Target="https://podminky.urs.cz/item/CS_URS_2025_01/031002000" TargetMode="External" /><Relationship Id="rId7" Type="http://schemas.openxmlformats.org/officeDocument/2006/relationships/hyperlink" Target="https://podminky.urs.cz/item/CS_URS_2025_01/032002000" TargetMode="External" /><Relationship Id="rId8" Type="http://schemas.openxmlformats.org/officeDocument/2006/relationships/hyperlink" Target="https://podminky.urs.cz/item/CS_URS_2025_01/033002000" TargetMode="External" /><Relationship Id="rId9" Type="http://schemas.openxmlformats.org/officeDocument/2006/relationships/hyperlink" Target="https://podminky.urs.cz/item/CS_URS_2025_01/033203000" TargetMode="External" /><Relationship Id="rId10" Type="http://schemas.openxmlformats.org/officeDocument/2006/relationships/hyperlink" Target="https://podminky.urs.cz/item/CS_URS_2025_01/034002000" TargetMode="External" /><Relationship Id="rId11" Type="http://schemas.openxmlformats.org/officeDocument/2006/relationships/hyperlink" Target="https://podminky.urs.cz/item/CS_URS_2025_01/035002000" TargetMode="External" /><Relationship Id="rId12" Type="http://schemas.openxmlformats.org/officeDocument/2006/relationships/hyperlink" Target="https://podminky.urs.cz/item/CS_URS_2025_01/039002000" TargetMode="External" /><Relationship Id="rId13" Type="http://schemas.openxmlformats.org/officeDocument/2006/relationships/hyperlink" Target="https://podminky.urs.cz/item/CS_URS_2025_01/041103000" TargetMode="External" /><Relationship Id="rId14" Type="http://schemas.openxmlformats.org/officeDocument/2006/relationships/hyperlink" Target="https://podminky.urs.cz/item/CS_URS_2025_01/041203000" TargetMode="External" /><Relationship Id="rId15" Type="http://schemas.openxmlformats.org/officeDocument/2006/relationships/hyperlink" Target="https://podminky.urs.cz/item/CS_URS_2025_01/041414000" TargetMode="External" /><Relationship Id="rId16" Type="http://schemas.openxmlformats.org/officeDocument/2006/relationships/hyperlink" Target="https://podminky.urs.cz/item/CS_URS_2025_01/041424000" TargetMode="External" /><Relationship Id="rId17" Type="http://schemas.openxmlformats.org/officeDocument/2006/relationships/hyperlink" Target="https://podminky.urs.cz/item/CS_URS_2025_01/043002000" TargetMode="External" /><Relationship Id="rId18" Type="http://schemas.openxmlformats.org/officeDocument/2006/relationships/hyperlink" Target="https://podminky.urs.cz/item/CS_URS_2025_01/044002000" TargetMode="External" /><Relationship Id="rId19" Type="http://schemas.openxmlformats.org/officeDocument/2006/relationships/hyperlink" Target="https://podminky.urs.cz/item/CS_URS_2025_01/045002000" TargetMode="External" /><Relationship Id="rId20" Type="http://schemas.openxmlformats.org/officeDocument/2006/relationships/hyperlink" Target="https://podminky.urs.cz/item/CS_URS_2025_01/049303000" TargetMode="External" /><Relationship Id="rId21" Type="http://schemas.openxmlformats.org/officeDocument/2006/relationships/hyperlink" Target="https://podminky.urs.cz/item/CS_URS_2025_01/065002000" TargetMode="External" /><Relationship Id="rId22" Type="http://schemas.openxmlformats.org/officeDocument/2006/relationships/hyperlink" Target="https://podminky.urs.cz/item/CS_URS_2025_01/071002000" TargetMode="External" /><Relationship Id="rId23" Type="http://schemas.openxmlformats.org/officeDocument/2006/relationships/hyperlink" Target="https://podminky.urs.cz/item/CS_URS_2025_01/091803000" TargetMode="External" /><Relationship Id="rId24" Type="http://schemas.openxmlformats.org/officeDocument/2006/relationships/hyperlink" Target="https://podminky.urs.cz/item/CS_URS_2025_01/092103000" TargetMode="External" /><Relationship Id="rId25" Type="http://schemas.openxmlformats.org/officeDocument/2006/relationships/hyperlink" Target="https://podminky.urs.cz/item/CS_URS_2025_01/092203000" TargetMode="External" /><Relationship Id="rId26" Type="http://schemas.openxmlformats.org/officeDocument/2006/relationships/hyperlink" Target="https://podminky.urs.cz/item/CS_URS_2025_01/094103000" TargetMode="External" /><Relationship Id="rId27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20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1" t="s">
        <v>7</v>
      </c>
      <c r="BT2" s="21" t="s">
        <v>8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  <c r="BS3" s="21" t="s">
        <v>7</v>
      </c>
      <c r="BT3" s="21" t="s">
        <v>9</v>
      </c>
    </row>
    <row r="4" s="1" customFormat="1" ht="24.96" customHeight="1">
      <c r="B4" s="24"/>
      <c r="D4" s="25" t="s">
        <v>10</v>
      </c>
      <c r="AR4" s="24"/>
      <c r="AS4" s="26" t="s">
        <v>11</v>
      </c>
      <c r="BE4" s="27" t="s">
        <v>12</v>
      </c>
      <c r="BS4" s="21" t="s">
        <v>13</v>
      </c>
    </row>
    <row r="5" s="1" customFormat="1" ht="12" customHeight="1">
      <c r="B5" s="24"/>
      <c r="D5" s="28" t="s">
        <v>14</v>
      </c>
      <c r="K5" s="29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4"/>
      <c r="BE5" s="30" t="s">
        <v>16</v>
      </c>
      <c r="BS5" s="21" t="s">
        <v>7</v>
      </c>
    </row>
    <row r="6" s="1" customFormat="1" ht="36.96" customHeight="1">
      <c r="B6" s="24"/>
      <c r="D6" s="31" t="s">
        <v>17</v>
      </c>
      <c r="K6" s="32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4"/>
      <c r="BE6" s="33"/>
      <c r="BS6" s="21" t="s">
        <v>7</v>
      </c>
    </row>
    <row r="7" s="1" customFormat="1" ht="12" customHeight="1">
      <c r="B7" s="24"/>
      <c r="D7" s="34" t="s">
        <v>19</v>
      </c>
      <c r="K7" s="29" t="s">
        <v>3</v>
      </c>
      <c r="AK7" s="34" t="s">
        <v>20</v>
      </c>
      <c r="AN7" s="29" t="s">
        <v>3</v>
      </c>
      <c r="AR7" s="24"/>
      <c r="BE7" s="33"/>
      <c r="BS7" s="21" t="s">
        <v>7</v>
      </c>
    </row>
    <row r="8" s="1" customFormat="1" ht="12" customHeight="1">
      <c r="B8" s="24"/>
      <c r="D8" s="34" t="s">
        <v>21</v>
      </c>
      <c r="K8" s="29" t="s">
        <v>22</v>
      </c>
      <c r="AK8" s="34" t="s">
        <v>23</v>
      </c>
      <c r="AN8" s="35" t="s">
        <v>24</v>
      </c>
      <c r="AR8" s="24"/>
      <c r="BE8" s="33"/>
      <c r="BS8" s="21" t="s">
        <v>7</v>
      </c>
    </row>
    <row r="9" s="1" customFormat="1" ht="14.4" customHeight="1">
      <c r="B9" s="24"/>
      <c r="AR9" s="24"/>
      <c r="BE9" s="33"/>
      <c r="BS9" s="21" t="s">
        <v>7</v>
      </c>
    </row>
    <row r="10" s="1" customFormat="1" ht="12" customHeight="1">
      <c r="B10" s="24"/>
      <c r="D10" s="34" t="s">
        <v>25</v>
      </c>
      <c r="AK10" s="34" t="s">
        <v>26</v>
      </c>
      <c r="AN10" s="29" t="s">
        <v>27</v>
      </c>
      <c r="AR10" s="24"/>
      <c r="BE10" s="33"/>
      <c r="BS10" s="21" t="s">
        <v>7</v>
      </c>
    </row>
    <row r="11" s="1" customFormat="1" ht="18.48" customHeight="1">
      <c r="B11" s="24"/>
      <c r="E11" s="29" t="s">
        <v>28</v>
      </c>
      <c r="AK11" s="34" t="s">
        <v>29</v>
      </c>
      <c r="AN11" s="29" t="s">
        <v>3</v>
      </c>
      <c r="AR11" s="24"/>
      <c r="BE11" s="33"/>
      <c r="BS11" s="21" t="s">
        <v>7</v>
      </c>
    </row>
    <row r="12" s="1" customFormat="1" ht="6.96" customHeight="1">
      <c r="B12" s="24"/>
      <c r="AR12" s="24"/>
      <c r="BE12" s="33"/>
      <c r="BS12" s="21" t="s">
        <v>7</v>
      </c>
    </row>
    <row r="13" s="1" customFormat="1" ht="12" customHeight="1">
      <c r="B13" s="24"/>
      <c r="D13" s="34" t="s">
        <v>30</v>
      </c>
      <c r="AK13" s="34" t="s">
        <v>26</v>
      </c>
      <c r="AN13" s="36" t="s">
        <v>31</v>
      </c>
      <c r="AR13" s="24"/>
      <c r="BE13" s="33"/>
      <c r="BS13" s="21" t="s">
        <v>7</v>
      </c>
    </row>
    <row r="14">
      <c r="B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N14" s="36" t="s">
        <v>31</v>
      </c>
      <c r="AR14" s="24"/>
      <c r="BE14" s="33"/>
      <c r="BS14" s="21" t="s">
        <v>7</v>
      </c>
    </row>
    <row r="15" s="1" customFormat="1" ht="6.96" customHeight="1">
      <c r="B15" s="24"/>
      <c r="AR15" s="24"/>
      <c r="BE15" s="33"/>
      <c r="BS15" s="21" t="s">
        <v>4</v>
      </c>
    </row>
    <row r="16" s="1" customFormat="1" ht="12" customHeight="1">
      <c r="B16" s="24"/>
      <c r="D16" s="34" t="s">
        <v>32</v>
      </c>
      <c r="AK16" s="34" t="s">
        <v>26</v>
      </c>
      <c r="AN16" s="29" t="s">
        <v>33</v>
      </c>
      <c r="AR16" s="24"/>
      <c r="BE16" s="33"/>
      <c r="BS16" s="21" t="s">
        <v>4</v>
      </c>
    </row>
    <row r="17" s="1" customFormat="1" ht="18.48" customHeight="1">
      <c r="B17" s="24"/>
      <c r="E17" s="29" t="s">
        <v>34</v>
      </c>
      <c r="AK17" s="34" t="s">
        <v>29</v>
      </c>
      <c r="AN17" s="29" t="s">
        <v>3</v>
      </c>
      <c r="AR17" s="24"/>
      <c r="BE17" s="33"/>
      <c r="BS17" s="21" t="s">
        <v>35</v>
      </c>
    </row>
    <row r="18" s="1" customFormat="1" ht="6.96" customHeight="1">
      <c r="B18" s="24"/>
      <c r="AR18" s="24"/>
      <c r="BE18" s="33"/>
      <c r="BS18" s="21" t="s">
        <v>7</v>
      </c>
    </row>
    <row r="19" s="1" customFormat="1" ht="12" customHeight="1">
      <c r="B19" s="24"/>
      <c r="D19" s="34" t="s">
        <v>36</v>
      </c>
      <c r="AK19" s="34" t="s">
        <v>26</v>
      </c>
      <c r="AN19" s="29" t="s">
        <v>3</v>
      </c>
      <c r="AR19" s="24"/>
      <c r="BE19" s="33"/>
      <c r="BS19" s="21" t="s">
        <v>7</v>
      </c>
    </row>
    <row r="20" s="1" customFormat="1" ht="18.48" customHeight="1">
      <c r="B20" s="24"/>
      <c r="E20" s="29" t="s">
        <v>37</v>
      </c>
      <c r="AK20" s="34" t="s">
        <v>29</v>
      </c>
      <c r="AN20" s="29" t="s">
        <v>3</v>
      </c>
      <c r="AR20" s="24"/>
      <c r="BE20" s="33"/>
      <c r="BS20" s="21" t="s">
        <v>4</v>
      </c>
    </row>
    <row r="21" s="1" customFormat="1" ht="6.96" customHeight="1">
      <c r="B21" s="24"/>
      <c r="AR21" s="24"/>
      <c r="BE21" s="33"/>
    </row>
    <row r="22" s="1" customFormat="1" ht="12" customHeight="1">
      <c r="B22" s="24"/>
      <c r="D22" s="34" t="s">
        <v>38</v>
      </c>
      <c r="AR22" s="24"/>
      <c r="BE22" s="33"/>
    </row>
    <row r="23" s="1" customFormat="1" ht="119.25" customHeight="1">
      <c r="B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R23" s="24"/>
      <c r="BE23" s="33"/>
    </row>
    <row r="24" s="1" customFormat="1" ht="6.96" customHeight="1">
      <c r="B24" s="24"/>
      <c r="AR24" s="24"/>
      <c r="BE24" s="33"/>
    </row>
    <row r="25" s="1" customFormat="1" ht="6.96" customHeight="1">
      <c r="B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R25" s="24"/>
      <c r="BE25" s="33"/>
    </row>
    <row r="26" s="2" customFormat="1" ht="25.92" customHeight="1">
      <c r="A26" s="40"/>
      <c r="B26" s="41"/>
      <c r="C26" s="40"/>
      <c r="D26" s="42" t="s">
        <v>40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0"/>
      <c r="AQ26" s="40"/>
      <c r="AR26" s="41"/>
      <c r="BE26" s="33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1"/>
      <c r="BE27" s="33"/>
    </row>
    <row r="28" s="2" customFormat="1">
      <c r="A28" s="40"/>
      <c r="B28" s="41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41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42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43</v>
      </c>
      <c r="AL28" s="45"/>
      <c r="AM28" s="45"/>
      <c r="AN28" s="45"/>
      <c r="AO28" s="45"/>
      <c r="AP28" s="40"/>
      <c r="AQ28" s="40"/>
      <c r="AR28" s="41"/>
      <c r="BE28" s="33"/>
    </row>
    <row r="29" s="3" customFormat="1" ht="14.4" customHeight="1">
      <c r="A29" s="3"/>
      <c r="B29" s="46"/>
      <c r="C29" s="3"/>
      <c r="D29" s="34" t="s">
        <v>44</v>
      </c>
      <c r="E29" s="3"/>
      <c r="F29" s="34" t="s">
        <v>45</v>
      </c>
      <c r="G29" s="3"/>
      <c r="H29" s="3"/>
      <c r="I29" s="3"/>
      <c r="J29" s="3"/>
      <c r="K29" s="3"/>
      <c r="L29" s="47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8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8">
        <f>ROUND(AV54, 2)</f>
        <v>0</v>
      </c>
      <c r="AL29" s="3"/>
      <c r="AM29" s="3"/>
      <c r="AN29" s="3"/>
      <c r="AO29" s="3"/>
      <c r="AP29" s="3"/>
      <c r="AQ29" s="3"/>
      <c r="AR29" s="46"/>
      <c r="BE29" s="49"/>
    </row>
    <row r="30" s="3" customFormat="1" ht="14.4" customHeight="1">
      <c r="A30" s="3"/>
      <c r="B30" s="46"/>
      <c r="C30" s="3"/>
      <c r="D30" s="3"/>
      <c r="E30" s="3"/>
      <c r="F30" s="34" t="s">
        <v>46</v>
      </c>
      <c r="G30" s="3"/>
      <c r="H30" s="3"/>
      <c r="I30" s="3"/>
      <c r="J30" s="3"/>
      <c r="K30" s="3"/>
      <c r="L30" s="47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8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8">
        <f>ROUND(AW54, 2)</f>
        <v>0</v>
      </c>
      <c r="AL30" s="3"/>
      <c r="AM30" s="3"/>
      <c r="AN30" s="3"/>
      <c r="AO30" s="3"/>
      <c r="AP30" s="3"/>
      <c r="AQ30" s="3"/>
      <c r="AR30" s="46"/>
      <c r="BE30" s="49"/>
    </row>
    <row r="31" hidden="1" s="3" customFormat="1" ht="14.4" customHeight="1">
      <c r="A31" s="3"/>
      <c r="B31" s="46"/>
      <c r="C31" s="3"/>
      <c r="D31" s="3"/>
      <c r="E31" s="3"/>
      <c r="F31" s="34" t="s">
        <v>47</v>
      </c>
      <c r="G31" s="3"/>
      <c r="H31" s="3"/>
      <c r="I31" s="3"/>
      <c r="J31" s="3"/>
      <c r="K31" s="3"/>
      <c r="L31" s="47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6"/>
      <c r="BE31" s="49"/>
    </row>
    <row r="32" hidden="1" s="3" customFormat="1" ht="14.4" customHeight="1">
      <c r="A32" s="3"/>
      <c r="B32" s="46"/>
      <c r="C32" s="3"/>
      <c r="D32" s="3"/>
      <c r="E32" s="3"/>
      <c r="F32" s="34" t="s">
        <v>48</v>
      </c>
      <c r="G32" s="3"/>
      <c r="H32" s="3"/>
      <c r="I32" s="3"/>
      <c r="J32" s="3"/>
      <c r="K32" s="3"/>
      <c r="L32" s="47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6"/>
      <c r="BE32" s="49"/>
    </row>
    <row r="33" hidden="1" s="3" customFormat="1" ht="14.4" customHeight="1">
      <c r="A33" s="3"/>
      <c r="B33" s="46"/>
      <c r="C33" s="3"/>
      <c r="D33" s="3"/>
      <c r="E33" s="3"/>
      <c r="F33" s="34" t="s">
        <v>49</v>
      </c>
      <c r="G33" s="3"/>
      <c r="H33" s="3"/>
      <c r="I33" s="3"/>
      <c r="J33" s="3"/>
      <c r="K33" s="3"/>
      <c r="L33" s="47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8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8">
        <v>0</v>
      </c>
      <c r="AL33" s="3"/>
      <c r="AM33" s="3"/>
      <c r="AN33" s="3"/>
      <c r="AO33" s="3"/>
      <c r="AP33" s="3"/>
      <c r="AQ33" s="3"/>
      <c r="AR33" s="46"/>
      <c r="BE33" s="3"/>
    </row>
    <row r="34" s="2" customFormat="1" ht="6.96" customHeight="1">
      <c r="A34" s="40"/>
      <c r="B34" s="41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1"/>
      <c r="BE34" s="40"/>
    </row>
    <row r="35" s="2" customFormat="1" ht="25.92" customHeight="1">
      <c r="A35" s="40"/>
      <c r="B35" s="41"/>
      <c r="C35" s="50"/>
      <c r="D35" s="51" t="s">
        <v>50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51</v>
      </c>
      <c r="U35" s="52"/>
      <c r="V35" s="52"/>
      <c r="W35" s="52"/>
      <c r="X35" s="54" t="s">
        <v>52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1"/>
      <c r="BE35" s="40"/>
    </row>
    <row r="36" s="2" customFormat="1" ht="6.96" customHeight="1">
      <c r="A36" s="40"/>
      <c r="B36" s="41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1"/>
      <c r="BE36" s="40"/>
    </row>
    <row r="37" s="2" customFormat="1" ht="6.96" customHeight="1">
      <c r="A37" s="40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41"/>
      <c r="BE37" s="40"/>
    </row>
    <row r="41" s="2" customFormat="1" ht="6.96" customHeight="1">
      <c r="A41" s="40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41"/>
      <c r="BE41" s="40"/>
    </row>
    <row r="42" s="2" customFormat="1" ht="24.96" customHeight="1">
      <c r="A42" s="40"/>
      <c r="B42" s="41"/>
      <c r="C42" s="25" t="s">
        <v>53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1"/>
      <c r="BE42" s="40"/>
    </row>
    <row r="43" s="2" customFormat="1" ht="6.96" customHeight="1">
      <c r="A43" s="40"/>
      <c r="B43" s="41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1"/>
      <c r="BE43" s="40"/>
    </row>
    <row r="44" s="4" customFormat="1" ht="12" customHeight="1">
      <c r="A44" s="4"/>
      <c r="B44" s="61"/>
      <c r="C44" s="34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24232-I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61"/>
      <c r="BE44" s="4"/>
    </row>
    <row r="45" s="5" customFormat="1" ht="36.96" customHeight="1">
      <c r="A45" s="5"/>
      <c r="B45" s="62"/>
      <c r="C45" s="63" t="s">
        <v>17</v>
      </c>
      <c r="D45" s="5"/>
      <c r="E45" s="5"/>
      <c r="F45" s="5"/>
      <c r="G45" s="5"/>
      <c r="H45" s="5"/>
      <c r="I45" s="5"/>
      <c r="J45" s="5"/>
      <c r="K45" s="5"/>
      <c r="L45" s="64" t="str">
        <f>K6</f>
        <v>STAVEBNÍ ÚPRAVY MATEŘSKÉ ŠKOLY č.p.100_PŘÍSTAVBA NOVÉ KUCHYNĚ_STAVBA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2"/>
      <c r="BE45" s="5"/>
    </row>
    <row r="46" s="2" customFormat="1" ht="6.96" customHeight="1">
      <c r="A46" s="40"/>
      <c r="B46" s="41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1"/>
      <c r="BE46" s="40"/>
    </row>
    <row r="47" s="2" customFormat="1" ht="12" customHeight="1">
      <c r="A47" s="40"/>
      <c r="B47" s="41"/>
      <c r="C47" s="34" t="s">
        <v>21</v>
      </c>
      <c r="D47" s="40"/>
      <c r="E47" s="40"/>
      <c r="F47" s="40"/>
      <c r="G47" s="40"/>
      <c r="H47" s="40"/>
      <c r="I47" s="40"/>
      <c r="J47" s="40"/>
      <c r="K47" s="40"/>
      <c r="L47" s="65" t="str">
        <f>IF(K8="","",K8)</f>
        <v>p.č.109st.,141/2,141/21, k.ú. Dolní Nemojov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4" t="s">
        <v>23</v>
      </c>
      <c r="AJ47" s="40"/>
      <c r="AK47" s="40"/>
      <c r="AL47" s="40"/>
      <c r="AM47" s="66" t="str">
        <f>IF(AN8= "","",AN8)</f>
        <v>3. 6. 2025</v>
      </c>
      <c r="AN47" s="66"/>
      <c r="AO47" s="40"/>
      <c r="AP47" s="40"/>
      <c r="AQ47" s="40"/>
      <c r="AR47" s="41"/>
      <c r="B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1"/>
      <c r="BE48" s="40"/>
    </row>
    <row r="49" s="2" customFormat="1" ht="15.15" customHeight="1">
      <c r="A49" s="40"/>
      <c r="B49" s="41"/>
      <c r="C49" s="34" t="s">
        <v>25</v>
      </c>
      <c r="D49" s="40"/>
      <c r="E49" s="40"/>
      <c r="F49" s="40"/>
      <c r="G49" s="40"/>
      <c r="H49" s="40"/>
      <c r="I49" s="40"/>
      <c r="J49" s="40"/>
      <c r="K49" s="40"/>
      <c r="L49" s="4" t="str">
        <f>IF(E11= "","",E11)</f>
        <v>Obec Nemojov, Dolní Nemojov 13, 544 61 Nemojov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4" t="s">
        <v>32</v>
      </c>
      <c r="AJ49" s="40"/>
      <c r="AK49" s="40"/>
      <c r="AL49" s="40"/>
      <c r="AM49" s="67" t="str">
        <f>IF(E17="","",E17)</f>
        <v>FORT21 s.r.o.</v>
      </c>
      <c r="AN49" s="4"/>
      <c r="AO49" s="4"/>
      <c r="AP49" s="4"/>
      <c r="AQ49" s="40"/>
      <c r="AR49" s="41"/>
      <c r="AS49" s="68" t="s">
        <v>54</v>
      </c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1"/>
      <c r="BE49" s="40"/>
    </row>
    <row r="50" s="2" customFormat="1" ht="15.15" customHeight="1">
      <c r="A50" s="40"/>
      <c r="B50" s="41"/>
      <c r="C50" s="34" t="s">
        <v>30</v>
      </c>
      <c r="D50" s="40"/>
      <c r="E50" s="40"/>
      <c r="F50" s="40"/>
      <c r="G50" s="40"/>
      <c r="H50" s="40"/>
      <c r="I50" s="40"/>
      <c r="J50" s="40"/>
      <c r="K50" s="40"/>
      <c r="L50" s="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4" t="s">
        <v>36</v>
      </c>
      <c r="AJ50" s="40"/>
      <c r="AK50" s="40"/>
      <c r="AL50" s="40"/>
      <c r="AM50" s="67" t="str">
        <f>IF(E20="","",E20)</f>
        <v xml:space="preserve"> </v>
      </c>
      <c r="AN50" s="4"/>
      <c r="AO50" s="4"/>
      <c r="AP50" s="4"/>
      <c r="AQ50" s="40"/>
      <c r="AR50" s="41"/>
      <c r="AS50" s="72"/>
      <c r="AT50" s="73"/>
      <c r="AU50" s="74"/>
      <c r="AV50" s="74"/>
      <c r="AW50" s="74"/>
      <c r="AX50" s="74"/>
      <c r="AY50" s="74"/>
      <c r="AZ50" s="74"/>
      <c r="BA50" s="74"/>
      <c r="BB50" s="74"/>
      <c r="BC50" s="74"/>
      <c r="BD50" s="75"/>
      <c r="BE50" s="40"/>
    </row>
    <row r="51" s="2" customFormat="1" ht="10.8" customHeight="1">
      <c r="A51" s="40"/>
      <c r="B51" s="41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1"/>
      <c r="AS51" s="72"/>
      <c r="AT51" s="73"/>
      <c r="AU51" s="74"/>
      <c r="AV51" s="74"/>
      <c r="AW51" s="74"/>
      <c r="AX51" s="74"/>
      <c r="AY51" s="74"/>
      <c r="AZ51" s="74"/>
      <c r="BA51" s="74"/>
      <c r="BB51" s="74"/>
      <c r="BC51" s="74"/>
      <c r="BD51" s="75"/>
      <c r="BE51" s="40"/>
    </row>
    <row r="52" s="2" customFormat="1" ht="29.28" customHeight="1">
      <c r="A52" s="40"/>
      <c r="B52" s="41"/>
      <c r="C52" s="76" t="s">
        <v>55</v>
      </c>
      <c r="D52" s="77"/>
      <c r="E52" s="77"/>
      <c r="F52" s="77"/>
      <c r="G52" s="77"/>
      <c r="H52" s="78"/>
      <c r="I52" s="79" t="s">
        <v>56</v>
      </c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80" t="s">
        <v>57</v>
      </c>
      <c r="AH52" s="77"/>
      <c r="AI52" s="77"/>
      <c r="AJ52" s="77"/>
      <c r="AK52" s="77"/>
      <c r="AL52" s="77"/>
      <c r="AM52" s="77"/>
      <c r="AN52" s="79" t="s">
        <v>58</v>
      </c>
      <c r="AO52" s="77"/>
      <c r="AP52" s="77"/>
      <c r="AQ52" s="81" t="s">
        <v>59</v>
      </c>
      <c r="AR52" s="41"/>
      <c r="AS52" s="82" t="s">
        <v>60</v>
      </c>
      <c r="AT52" s="83" t="s">
        <v>61</v>
      </c>
      <c r="AU52" s="83" t="s">
        <v>62</v>
      </c>
      <c r="AV52" s="83" t="s">
        <v>63</v>
      </c>
      <c r="AW52" s="83" t="s">
        <v>64</v>
      </c>
      <c r="AX52" s="83" t="s">
        <v>65</v>
      </c>
      <c r="AY52" s="83" t="s">
        <v>66</v>
      </c>
      <c r="AZ52" s="83" t="s">
        <v>67</v>
      </c>
      <c r="BA52" s="83" t="s">
        <v>68</v>
      </c>
      <c r="BB52" s="83" t="s">
        <v>69</v>
      </c>
      <c r="BC52" s="83" t="s">
        <v>70</v>
      </c>
      <c r="BD52" s="84" t="s">
        <v>71</v>
      </c>
      <c r="BE52" s="40"/>
    </row>
    <row r="53" s="2" customFormat="1" ht="10.8" customHeight="1">
      <c r="A53" s="40"/>
      <c r="B53" s="41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1"/>
      <c r="AS53" s="85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7"/>
      <c r="BE53" s="40"/>
    </row>
    <row r="54" s="6" customFormat="1" ht="32.4" customHeight="1">
      <c r="A54" s="6"/>
      <c r="B54" s="88"/>
      <c r="C54" s="89" t="s">
        <v>72</v>
      </c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1">
        <f>ROUND(AG55+AG59+AG64,2)</f>
        <v>0</v>
      </c>
      <c r="AH54" s="91"/>
      <c r="AI54" s="91"/>
      <c r="AJ54" s="91"/>
      <c r="AK54" s="91"/>
      <c r="AL54" s="91"/>
      <c r="AM54" s="91"/>
      <c r="AN54" s="92">
        <f>SUM(AG54,AT54)</f>
        <v>0</v>
      </c>
      <c r="AO54" s="92"/>
      <c r="AP54" s="92"/>
      <c r="AQ54" s="93" t="s">
        <v>3</v>
      </c>
      <c r="AR54" s="88"/>
      <c r="AS54" s="94">
        <f>ROUND(AS55+AS59+AS64,2)</f>
        <v>0</v>
      </c>
      <c r="AT54" s="95">
        <f>ROUND(SUM(AV54:AW54),2)</f>
        <v>0</v>
      </c>
      <c r="AU54" s="96">
        <f>ROUND(AU55+AU59+AU64,5)</f>
        <v>0</v>
      </c>
      <c r="AV54" s="95">
        <f>ROUND(AZ54*L29,2)</f>
        <v>0</v>
      </c>
      <c r="AW54" s="95">
        <f>ROUND(BA54*L30,2)</f>
        <v>0</v>
      </c>
      <c r="AX54" s="95">
        <f>ROUND(BB54*L29,2)</f>
        <v>0</v>
      </c>
      <c r="AY54" s="95">
        <f>ROUND(BC54*L30,2)</f>
        <v>0</v>
      </c>
      <c r="AZ54" s="95">
        <f>ROUND(AZ55+AZ59+AZ64,2)</f>
        <v>0</v>
      </c>
      <c r="BA54" s="95">
        <f>ROUND(BA55+BA59+BA64,2)</f>
        <v>0</v>
      </c>
      <c r="BB54" s="95">
        <f>ROUND(BB55+BB59+BB64,2)</f>
        <v>0</v>
      </c>
      <c r="BC54" s="95">
        <f>ROUND(BC55+BC59+BC64,2)</f>
        <v>0</v>
      </c>
      <c r="BD54" s="97">
        <f>ROUND(BD55+BD59+BD64,2)</f>
        <v>0</v>
      </c>
      <c r="BE54" s="6"/>
      <c r="BS54" s="98" t="s">
        <v>73</v>
      </c>
      <c r="BT54" s="98" t="s">
        <v>74</v>
      </c>
      <c r="BU54" s="99" t="s">
        <v>75</v>
      </c>
      <c r="BV54" s="98" t="s">
        <v>76</v>
      </c>
      <c r="BW54" s="98" t="s">
        <v>5</v>
      </c>
      <c r="BX54" s="98" t="s">
        <v>77</v>
      </c>
      <c r="CL54" s="98" t="s">
        <v>3</v>
      </c>
    </row>
    <row r="55" s="7" customFormat="1" ht="16.5" customHeight="1">
      <c r="A55" s="7"/>
      <c r="B55" s="100"/>
      <c r="C55" s="101"/>
      <c r="D55" s="102" t="s">
        <v>78</v>
      </c>
      <c r="E55" s="102"/>
      <c r="F55" s="102"/>
      <c r="G55" s="102"/>
      <c r="H55" s="102"/>
      <c r="I55" s="103"/>
      <c r="J55" s="102" t="s">
        <v>79</v>
      </c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4">
        <f>ROUND(SUM(AG56:AG58),2)</f>
        <v>0</v>
      </c>
      <c r="AH55" s="103"/>
      <c r="AI55" s="103"/>
      <c r="AJ55" s="103"/>
      <c r="AK55" s="103"/>
      <c r="AL55" s="103"/>
      <c r="AM55" s="103"/>
      <c r="AN55" s="105">
        <f>SUM(AG55,AT55)</f>
        <v>0</v>
      </c>
      <c r="AO55" s="103"/>
      <c r="AP55" s="103"/>
      <c r="AQ55" s="106" t="s">
        <v>80</v>
      </c>
      <c r="AR55" s="100"/>
      <c r="AS55" s="107">
        <f>ROUND(SUM(AS56:AS58),2)</f>
        <v>0</v>
      </c>
      <c r="AT55" s="108">
        <f>ROUND(SUM(AV55:AW55),2)</f>
        <v>0</v>
      </c>
      <c r="AU55" s="109">
        <f>ROUND(SUM(AU56:AU58),5)</f>
        <v>0</v>
      </c>
      <c r="AV55" s="108">
        <f>ROUND(AZ55*L29,2)</f>
        <v>0</v>
      </c>
      <c r="AW55" s="108">
        <f>ROUND(BA55*L30,2)</f>
        <v>0</v>
      </c>
      <c r="AX55" s="108">
        <f>ROUND(BB55*L29,2)</f>
        <v>0</v>
      </c>
      <c r="AY55" s="108">
        <f>ROUND(BC55*L30,2)</f>
        <v>0</v>
      </c>
      <c r="AZ55" s="108">
        <f>ROUND(SUM(AZ56:AZ58),2)</f>
        <v>0</v>
      </c>
      <c r="BA55" s="108">
        <f>ROUND(SUM(BA56:BA58),2)</f>
        <v>0</v>
      </c>
      <c r="BB55" s="108">
        <f>ROUND(SUM(BB56:BB58),2)</f>
        <v>0</v>
      </c>
      <c r="BC55" s="108">
        <f>ROUND(SUM(BC56:BC58),2)</f>
        <v>0</v>
      </c>
      <c r="BD55" s="110">
        <f>ROUND(SUM(BD56:BD58),2)</f>
        <v>0</v>
      </c>
      <c r="BE55" s="7"/>
      <c r="BS55" s="111" t="s">
        <v>73</v>
      </c>
      <c r="BT55" s="111" t="s">
        <v>81</v>
      </c>
      <c r="BU55" s="111" t="s">
        <v>75</v>
      </c>
      <c r="BV55" s="111" t="s">
        <v>76</v>
      </c>
      <c r="BW55" s="111" t="s">
        <v>82</v>
      </c>
      <c r="BX55" s="111" t="s">
        <v>5</v>
      </c>
      <c r="CL55" s="111" t="s">
        <v>3</v>
      </c>
      <c r="CM55" s="111" t="s">
        <v>83</v>
      </c>
    </row>
    <row r="56" s="4" customFormat="1" ht="16.5" customHeight="1">
      <c r="A56" s="112" t="s">
        <v>84</v>
      </c>
      <c r="B56" s="61"/>
      <c r="C56" s="10"/>
      <c r="D56" s="10"/>
      <c r="E56" s="113" t="s">
        <v>78</v>
      </c>
      <c r="F56" s="113"/>
      <c r="G56" s="113"/>
      <c r="H56" s="113"/>
      <c r="I56" s="113"/>
      <c r="J56" s="10"/>
      <c r="K56" s="113" t="s">
        <v>85</v>
      </c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4">
        <f>'01 - Přístavba nové kuchy...'!J32</f>
        <v>0</v>
      </c>
      <c r="AH56" s="10"/>
      <c r="AI56" s="10"/>
      <c r="AJ56" s="10"/>
      <c r="AK56" s="10"/>
      <c r="AL56" s="10"/>
      <c r="AM56" s="10"/>
      <c r="AN56" s="114">
        <f>SUM(AG56,AT56)</f>
        <v>0</v>
      </c>
      <c r="AO56" s="10"/>
      <c r="AP56" s="10"/>
      <c r="AQ56" s="115" t="s">
        <v>86</v>
      </c>
      <c r="AR56" s="61"/>
      <c r="AS56" s="116">
        <v>0</v>
      </c>
      <c r="AT56" s="117">
        <f>ROUND(SUM(AV56:AW56),2)</f>
        <v>0</v>
      </c>
      <c r="AU56" s="118">
        <f>'01 - Přístavba nové kuchy...'!P112</f>
        <v>0</v>
      </c>
      <c r="AV56" s="117">
        <f>'01 - Přístavba nové kuchy...'!J35</f>
        <v>0</v>
      </c>
      <c r="AW56" s="117">
        <f>'01 - Přístavba nové kuchy...'!J36</f>
        <v>0</v>
      </c>
      <c r="AX56" s="117">
        <f>'01 - Přístavba nové kuchy...'!J37</f>
        <v>0</v>
      </c>
      <c r="AY56" s="117">
        <f>'01 - Přístavba nové kuchy...'!J38</f>
        <v>0</v>
      </c>
      <c r="AZ56" s="117">
        <f>'01 - Přístavba nové kuchy...'!F35</f>
        <v>0</v>
      </c>
      <c r="BA56" s="117">
        <f>'01 - Přístavba nové kuchy...'!F36</f>
        <v>0</v>
      </c>
      <c r="BB56" s="117">
        <f>'01 - Přístavba nové kuchy...'!F37</f>
        <v>0</v>
      </c>
      <c r="BC56" s="117">
        <f>'01 - Přístavba nové kuchy...'!F38</f>
        <v>0</v>
      </c>
      <c r="BD56" s="119">
        <f>'01 - Přístavba nové kuchy...'!F39</f>
        <v>0</v>
      </c>
      <c r="BE56" s="4"/>
      <c r="BT56" s="29" t="s">
        <v>83</v>
      </c>
      <c r="BV56" s="29" t="s">
        <v>76</v>
      </c>
      <c r="BW56" s="29" t="s">
        <v>87</v>
      </c>
      <c r="BX56" s="29" t="s">
        <v>82</v>
      </c>
      <c r="CL56" s="29" t="s">
        <v>3</v>
      </c>
    </row>
    <row r="57" s="4" customFormat="1" ht="16.5" customHeight="1">
      <c r="A57" s="112" t="s">
        <v>84</v>
      </c>
      <c r="B57" s="61"/>
      <c r="C57" s="10"/>
      <c r="D57" s="10"/>
      <c r="E57" s="113" t="s">
        <v>88</v>
      </c>
      <c r="F57" s="113"/>
      <c r="G57" s="113"/>
      <c r="H57" s="113"/>
      <c r="I57" s="113"/>
      <c r="J57" s="10"/>
      <c r="K57" s="113" t="s">
        <v>89</v>
      </c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4">
        <f>'02 - Stavební úpravy ve s...'!J32</f>
        <v>0</v>
      </c>
      <c r="AH57" s="10"/>
      <c r="AI57" s="10"/>
      <c r="AJ57" s="10"/>
      <c r="AK57" s="10"/>
      <c r="AL57" s="10"/>
      <c r="AM57" s="10"/>
      <c r="AN57" s="114">
        <f>SUM(AG57,AT57)</f>
        <v>0</v>
      </c>
      <c r="AO57" s="10"/>
      <c r="AP57" s="10"/>
      <c r="AQ57" s="115" t="s">
        <v>86</v>
      </c>
      <c r="AR57" s="61"/>
      <c r="AS57" s="116">
        <v>0</v>
      </c>
      <c r="AT57" s="117">
        <f>ROUND(SUM(AV57:AW57),2)</f>
        <v>0</v>
      </c>
      <c r="AU57" s="118">
        <f>'02 - Stavební úpravy ve s...'!P103</f>
        <v>0</v>
      </c>
      <c r="AV57" s="117">
        <f>'02 - Stavební úpravy ve s...'!J35</f>
        <v>0</v>
      </c>
      <c r="AW57" s="117">
        <f>'02 - Stavební úpravy ve s...'!J36</f>
        <v>0</v>
      </c>
      <c r="AX57" s="117">
        <f>'02 - Stavební úpravy ve s...'!J37</f>
        <v>0</v>
      </c>
      <c r="AY57" s="117">
        <f>'02 - Stavební úpravy ve s...'!J38</f>
        <v>0</v>
      </c>
      <c r="AZ57" s="117">
        <f>'02 - Stavební úpravy ve s...'!F35</f>
        <v>0</v>
      </c>
      <c r="BA57" s="117">
        <f>'02 - Stavební úpravy ve s...'!F36</f>
        <v>0</v>
      </c>
      <c r="BB57" s="117">
        <f>'02 - Stavební úpravy ve s...'!F37</f>
        <v>0</v>
      </c>
      <c r="BC57" s="117">
        <f>'02 - Stavební úpravy ve s...'!F38</f>
        <v>0</v>
      </c>
      <c r="BD57" s="119">
        <f>'02 - Stavební úpravy ve s...'!F39</f>
        <v>0</v>
      </c>
      <c r="BE57" s="4"/>
      <c r="BT57" s="29" t="s">
        <v>83</v>
      </c>
      <c r="BV57" s="29" t="s">
        <v>76</v>
      </c>
      <c r="BW57" s="29" t="s">
        <v>90</v>
      </c>
      <c r="BX57" s="29" t="s">
        <v>82</v>
      </c>
      <c r="CL57" s="29" t="s">
        <v>3</v>
      </c>
    </row>
    <row r="58" s="4" customFormat="1" ht="16.5" customHeight="1">
      <c r="A58" s="112" t="s">
        <v>84</v>
      </c>
      <c r="B58" s="61"/>
      <c r="C58" s="10"/>
      <c r="D58" s="10"/>
      <c r="E58" s="113" t="s">
        <v>91</v>
      </c>
      <c r="F58" s="113"/>
      <c r="G58" s="113"/>
      <c r="H58" s="113"/>
      <c r="I58" s="113"/>
      <c r="J58" s="10"/>
      <c r="K58" s="113" t="s">
        <v>92</v>
      </c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4">
        <f>'03 - Demolice stávající k...'!J32</f>
        <v>0</v>
      </c>
      <c r="AH58" s="10"/>
      <c r="AI58" s="10"/>
      <c r="AJ58" s="10"/>
      <c r="AK58" s="10"/>
      <c r="AL58" s="10"/>
      <c r="AM58" s="10"/>
      <c r="AN58" s="114">
        <f>SUM(AG58,AT58)</f>
        <v>0</v>
      </c>
      <c r="AO58" s="10"/>
      <c r="AP58" s="10"/>
      <c r="AQ58" s="115" t="s">
        <v>86</v>
      </c>
      <c r="AR58" s="61"/>
      <c r="AS58" s="116">
        <v>0</v>
      </c>
      <c r="AT58" s="117">
        <f>ROUND(SUM(AV58:AW58),2)</f>
        <v>0</v>
      </c>
      <c r="AU58" s="118">
        <f>'03 - Demolice stávající k...'!P88</f>
        <v>0</v>
      </c>
      <c r="AV58" s="117">
        <f>'03 - Demolice stávající k...'!J35</f>
        <v>0</v>
      </c>
      <c r="AW58" s="117">
        <f>'03 - Demolice stávající k...'!J36</f>
        <v>0</v>
      </c>
      <c r="AX58" s="117">
        <f>'03 - Demolice stávající k...'!J37</f>
        <v>0</v>
      </c>
      <c r="AY58" s="117">
        <f>'03 - Demolice stávající k...'!J38</f>
        <v>0</v>
      </c>
      <c r="AZ58" s="117">
        <f>'03 - Demolice stávající k...'!F35</f>
        <v>0</v>
      </c>
      <c r="BA58" s="117">
        <f>'03 - Demolice stávající k...'!F36</f>
        <v>0</v>
      </c>
      <c r="BB58" s="117">
        <f>'03 - Demolice stávající k...'!F37</f>
        <v>0</v>
      </c>
      <c r="BC58" s="117">
        <f>'03 - Demolice stávající k...'!F38</f>
        <v>0</v>
      </c>
      <c r="BD58" s="119">
        <f>'03 - Demolice stávající k...'!F39</f>
        <v>0</v>
      </c>
      <c r="BE58" s="4"/>
      <c r="BT58" s="29" t="s">
        <v>83</v>
      </c>
      <c r="BV58" s="29" t="s">
        <v>76</v>
      </c>
      <c r="BW58" s="29" t="s">
        <v>93</v>
      </c>
      <c r="BX58" s="29" t="s">
        <v>82</v>
      </c>
      <c r="CL58" s="29" t="s">
        <v>3</v>
      </c>
    </row>
    <row r="59" s="7" customFormat="1" ht="16.5" customHeight="1">
      <c r="A59" s="7"/>
      <c r="B59" s="100"/>
      <c r="C59" s="101"/>
      <c r="D59" s="102" t="s">
        <v>88</v>
      </c>
      <c r="E59" s="102"/>
      <c r="F59" s="102"/>
      <c r="G59" s="102"/>
      <c r="H59" s="102"/>
      <c r="I59" s="103"/>
      <c r="J59" s="102" t="s">
        <v>94</v>
      </c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4">
        <f>ROUND(SUM(AG60:AG63),2)</f>
        <v>0</v>
      </c>
      <c r="AH59" s="103"/>
      <c r="AI59" s="103"/>
      <c r="AJ59" s="103"/>
      <c r="AK59" s="103"/>
      <c r="AL59" s="103"/>
      <c r="AM59" s="103"/>
      <c r="AN59" s="105">
        <f>SUM(AG59,AT59)</f>
        <v>0</v>
      </c>
      <c r="AO59" s="103"/>
      <c r="AP59" s="103"/>
      <c r="AQ59" s="106" t="s">
        <v>80</v>
      </c>
      <c r="AR59" s="100"/>
      <c r="AS59" s="107">
        <f>ROUND(SUM(AS60:AS63),2)</f>
        <v>0</v>
      </c>
      <c r="AT59" s="108">
        <f>ROUND(SUM(AV59:AW59),2)</f>
        <v>0</v>
      </c>
      <c r="AU59" s="109">
        <f>ROUND(SUM(AU60:AU63),5)</f>
        <v>0</v>
      </c>
      <c r="AV59" s="108">
        <f>ROUND(AZ59*L29,2)</f>
        <v>0</v>
      </c>
      <c r="AW59" s="108">
        <f>ROUND(BA59*L30,2)</f>
        <v>0</v>
      </c>
      <c r="AX59" s="108">
        <f>ROUND(BB59*L29,2)</f>
        <v>0</v>
      </c>
      <c r="AY59" s="108">
        <f>ROUND(BC59*L30,2)</f>
        <v>0</v>
      </c>
      <c r="AZ59" s="108">
        <f>ROUND(SUM(AZ60:AZ63),2)</f>
        <v>0</v>
      </c>
      <c r="BA59" s="108">
        <f>ROUND(SUM(BA60:BA63),2)</f>
        <v>0</v>
      </c>
      <c r="BB59" s="108">
        <f>ROUND(SUM(BB60:BB63),2)</f>
        <v>0</v>
      </c>
      <c r="BC59" s="108">
        <f>ROUND(SUM(BC60:BC63),2)</f>
        <v>0</v>
      </c>
      <c r="BD59" s="110">
        <f>ROUND(SUM(BD60:BD63),2)</f>
        <v>0</v>
      </c>
      <c r="BE59" s="7"/>
      <c r="BS59" s="111" t="s">
        <v>73</v>
      </c>
      <c r="BT59" s="111" t="s">
        <v>81</v>
      </c>
      <c r="BU59" s="111" t="s">
        <v>75</v>
      </c>
      <c r="BV59" s="111" t="s">
        <v>76</v>
      </c>
      <c r="BW59" s="111" t="s">
        <v>95</v>
      </c>
      <c r="BX59" s="111" t="s">
        <v>5</v>
      </c>
      <c r="CL59" s="111" t="s">
        <v>3</v>
      </c>
      <c r="CM59" s="111" t="s">
        <v>83</v>
      </c>
    </row>
    <row r="60" s="4" customFormat="1" ht="16.5" customHeight="1">
      <c r="A60" s="112" t="s">
        <v>84</v>
      </c>
      <c r="B60" s="61"/>
      <c r="C60" s="10"/>
      <c r="D60" s="10"/>
      <c r="E60" s="113" t="s">
        <v>78</v>
      </c>
      <c r="F60" s="113"/>
      <c r="G60" s="113"/>
      <c r="H60" s="113"/>
      <c r="I60" s="113"/>
      <c r="J60" s="10"/>
      <c r="K60" s="113" t="s">
        <v>96</v>
      </c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4">
        <f>'01 - Elektroinstalace'!J32</f>
        <v>0</v>
      </c>
      <c r="AH60" s="10"/>
      <c r="AI60" s="10"/>
      <c r="AJ60" s="10"/>
      <c r="AK60" s="10"/>
      <c r="AL60" s="10"/>
      <c r="AM60" s="10"/>
      <c r="AN60" s="114">
        <f>SUM(AG60,AT60)</f>
        <v>0</v>
      </c>
      <c r="AO60" s="10"/>
      <c r="AP60" s="10"/>
      <c r="AQ60" s="115" t="s">
        <v>86</v>
      </c>
      <c r="AR60" s="61"/>
      <c r="AS60" s="116">
        <v>0</v>
      </c>
      <c r="AT60" s="117">
        <f>ROUND(SUM(AV60:AW60),2)</f>
        <v>0</v>
      </c>
      <c r="AU60" s="118">
        <f>'01 - Elektroinstalace'!P90</f>
        <v>0</v>
      </c>
      <c r="AV60" s="117">
        <f>'01 - Elektroinstalace'!J35</f>
        <v>0</v>
      </c>
      <c r="AW60" s="117">
        <f>'01 - Elektroinstalace'!J36</f>
        <v>0</v>
      </c>
      <c r="AX60" s="117">
        <f>'01 - Elektroinstalace'!J37</f>
        <v>0</v>
      </c>
      <c r="AY60" s="117">
        <f>'01 - Elektroinstalace'!J38</f>
        <v>0</v>
      </c>
      <c r="AZ60" s="117">
        <f>'01 - Elektroinstalace'!F35</f>
        <v>0</v>
      </c>
      <c r="BA60" s="117">
        <f>'01 - Elektroinstalace'!F36</f>
        <v>0</v>
      </c>
      <c r="BB60" s="117">
        <f>'01 - Elektroinstalace'!F37</f>
        <v>0</v>
      </c>
      <c r="BC60" s="117">
        <f>'01 - Elektroinstalace'!F38</f>
        <v>0</v>
      </c>
      <c r="BD60" s="119">
        <f>'01 - Elektroinstalace'!F39</f>
        <v>0</v>
      </c>
      <c r="BE60" s="4"/>
      <c r="BT60" s="29" t="s">
        <v>83</v>
      </c>
      <c r="BV60" s="29" t="s">
        <v>76</v>
      </c>
      <c r="BW60" s="29" t="s">
        <v>97</v>
      </c>
      <c r="BX60" s="29" t="s">
        <v>95</v>
      </c>
      <c r="CL60" s="29" t="s">
        <v>3</v>
      </c>
    </row>
    <row r="61" s="4" customFormat="1" ht="16.5" customHeight="1">
      <c r="A61" s="112" t="s">
        <v>84</v>
      </c>
      <c r="B61" s="61"/>
      <c r="C61" s="10"/>
      <c r="D61" s="10"/>
      <c r="E61" s="113" t="s">
        <v>88</v>
      </c>
      <c r="F61" s="113"/>
      <c r="G61" s="113"/>
      <c r="H61" s="113"/>
      <c r="I61" s="113"/>
      <c r="J61" s="10"/>
      <c r="K61" s="113" t="s">
        <v>98</v>
      </c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4">
        <f>'02 - Vytápění'!J32</f>
        <v>0</v>
      </c>
      <c r="AH61" s="10"/>
      <c r="AI61" s="10"/>
      <c r="AJ61" s="10"/>
      <c r="AK61" s="10"/>
      <c r="AL61" s="10"/>
      <c r="AM61" s="10"/>
      <c r="AN61" s="114">
        <f>SUM(AG61,AT61)</f>
        <v>0</v>
      </c>
      <c r="AO61" s="10"/>
      <c r="AP61" s="10"/>
      <c r="AQ61" s="115" t="s">
        <v>86</v>
      </c>
      <c r="AR61" s="61"/>
      <c r="AS61" s="116">
        <v>0</v>
      </c>
      <c r="AT61" s="117">
        <f>ROUND(SUM(AV61:AW61),2)</f>
        <v>0</v>
      </c>
      <c r="AU61" s="118">
        <f>'02 - Vytápění'!P90</f>
        <v>0</v>
      </c>
      <c r="AV61" s="117">
        <f>'02 - Vytápění'!J35</f>
        <v>0</v>
      </c>
      <c r="AW61" s="117">
        <f>'02 - Vytápění'!J36</f>
        <v>0</v>
      </c>
      <c r="AX61" s="117">
        <f>'02 - Vytápění'!J37</f>
        <v>0</v>
      </c>
      <c r="AY61" s="117">
        <f>'02 - Vytápění'!J38</f>
        <v>0</v>
      </c>
      <c r="AZ61" s="117">
        <f>'02 - Vytápění'!F35</f>
        <v>0</v>
      </c>
      <c r="BA61" s="117">
        <f>'02 - Vytápění'!F36</f>
        <v>0</v>
      </c>
      <c r="BB61" s="117">
        <f>'02 - Vytápění'!F37</f>
        <v>0</v>
      </c>
      <c r="BC61" s="117">
        <f>'02 - Vytápění'!F38</f>
        <v>0</v>
      </c>
      <c r="BD61" s="119">
        <f>'02 - Vytápění'!F39</f>
        <v>0</v>
      </c>
      <c r="BE61" s="4"/>
      <c r="BT61" s="29" t="s">
        <v>83</v>
      </c>
      <c r="BV61" s="29" t="s">
        <v>76</v>
      </c>
      <c r="BW61" s="29" t="s">
        <v>99</v>
      </c>
      <c r="BX61" s="29" t="s">
        <v>95</v>
      </c>
      <c r="CL61" s="29" t="s">
        <v>3</v>
      </c>
    </row>
    <row r="62" s="4" customFormat="1" ht="16.5" customHeight="1">
      <c r="A62" s="112" t="s">
        <v>84</v>
      </c>
      <c r="B62" s="61"/>
      <c r="C62" s="10"/>
      <c r="D62" s="10"/>
      <c r="E62" s="113" t="s">
        <v>91</v>
      </c>
      <c r="F62" s="113"/>
      <c r="G62" s="113"/>
      <c r="H62" s="113"/>
      <c r="I62" s="113"/>
      <c r="J62" s="10"/>
      <c r="K62" s="113" t="s">
        <v>100</v>
      </c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4">
        <f>'03 - Vzduchotechnika'!J32</f>
        <v>0</v>
      </c>
      <c r="AH62" s="10"/>
      <c r="AI62" s="10"/>
      <c r="AJ62" s="10"/>
      <c r="AK62" s="10"/>
      <c r="AL62" s="10"/>
      <c r="AM62" s="10"/>
      <c r="AN62" s="114">
        <f>SUM(AG62,AT62)</f>
        <v>0</v>
      </c>
      <c r="AO62" s="10"/>
      <c r="AP62" s="10"/>
      <c r="AQ62" s="115" t="s">
        <v>86</v>
      </c>
      <c r="AR62" s="61"/>
      <c r="AS62" s="116">
        <v>0</v>
      </c>
      <c r="AT62" s="117">
        <f>ROUND(SUM(AV62:AW62),2)</f>
        <v>0</v>
      </c>
      <c r="AU62" s="118">
        <f>'03 - Vzduchotechnika'!P90</f>
        <v>0</v>
      </c>
      <c r="AV62" s="117">
        <f>'03 - Vzduchotechnika'!J35</f>
        <v>0</v>
      </c>
      <c r="AW62" s="117">
        <f>'03 - Vzduchotechnika'!J36</f>
        <v>0</v>
      </c>
      <c r="AX62" s="117">
        <f>'03 - Vzduchotechnika'!J37</f>
        <v>0</v>
      </c>
      <c r="AY62" s="117">
        <f>'03 - Vzduchotechnika'!J38</f>
        <v>0</v>
      </c>
      <c r="AZ62" s="117">
        <f>'03 - Vzduchotechnika'!F35</f>
        <v>0</v>
      </c>
      <c r="BA62" s="117">
        <f>'03 - Vzduchotechnika'!F36</f>
        <v>0</v>
      </c>
      <c r="BB62" s="117">
        <f>'03 - Vzduchotechnika'!F37</f>
        <v>0</v>
      </c>
      <c r="BC62" s="117">
        <f>'03 - Vzduchotechnika'!F38</f>
        <v>0</v>
      </c>
      <c r="BD62" s="119">
        <f>'03 - Vzduchotechnika'!F39</f>
        <v>0</v>
      </c>
      <c r="BE62" s="4"/>
      <c r="BT62" s="29" t="s">
        <v>83</v>
      </c>
      <c r="BV62" s="29" t="s">
        <v>76</v>
      </c>
      <c r="BW62" s="29" t="s">
        <v>101</v>
      </c>
      <c r="BX62" s="29" t="s">
        <v>95</v>
      </c>
      <c r="CL62" s="29" t="s">
        <v>3</v>
      </c>
    </row>
    <row r="63" s="4" customFormat="1" ht="16.5" customHeight="1">
      <c r="A63" s="112" t="s">
        <v>84</v>
      </c>
      <c r="B63" s="61"/>
      <c r="C63" s="10"/>
      <c r="D63" s="10"/>
      <c r="E63" s="113" t="s">
        <v>102</v>
      </c>
      <c r="F63" s="113"/>
      <c r="G63" s="113"/>
      <c r="H63" s="113"/>
      <c r="I63" s="113"/>
      <c r="J63" s="10"/>
      <c r="K63" s="113" t="s">
        <v>103</v>
      </c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4">
        <f>'04 - Zdravoinstalace'!J32</f>
        <v>0</v>
      </c>
      <c r="AH63" s="10"/>
      <c r="AI63" s="10"/>
      <c r="AJ63" s="10"/>
      <c r="AK63" s="10"/>
      <c r="AL63" s="10"/>
      <c r="AM63" s="10"/>
      <c r="AN63" s="114">
        <f>SUM(AG63,AT63)</f>
        <v>0</v>
      </c>
      <c r="AO63" s="10"/>
      <c r="AP63" s="10"/>
      <c r="AQ63" s="115" t="s">
        <v>86</v>
      </c>
      <c r="AR63" s="61"/>
      <c r="AS63" s="116">
        <v>0</v>
      </c>
      <c r="AT63" s="117">
        <f>ROUND(SUM(AV63:AW63),2)</f>
        <v>0</v>
      </c>
      <c r="AU63" s="118">
        <f>'04 - Zdravoinstalace'!P99</f>
        <v>0</v>
      </c>
      <c r="AV63" s="117">
        <f>'04 - Zdravoinstalace'!J35</f>
        <v>0</v>
      </c>
      <c r="AW63" s="117">
        <f>'04 - Zdravoinstalace'!J36</f>
        <v>0</v>
      </c>
      <c r="AX63" s="117">
        <f>'04 - Zdravoinstalace'!J37</f>
        <v>0</v>
      </c>
      <c r="AY63" s="117">
        <f>'04 - Zdravoinstalace'!J38</f>
        <v>0</v>
      </c>
      <c r="AZ63" s="117">
        <f>'04 - Zdravoinstalace'!F35</f>
        <v>0</v>
      </c>
      <c r="BA63" s="117">
        <f>'04 - Zdravoinstalace'!F36</f>
        <v>0</v>
      </c>
      <c r="BB63" s="117">
        <f>'04 - Zdravoinstalace'!F37</f>
        <v>0</v>
      </c>
      <c r="BC63" s="117">
        <f>'04 - Zdravoinstalace'!F38</f>
        <v>0</v>
      </c>
      <c r="BD63" s="119">
        <f>'04 - Zdravoinstalace'!F39</f>
        <v>0</v>
      </c>
      <c r="BE63" s="4"/>
      <c r="BT63" s="29" t="s">
        <v>83</v>
      </c>
      <c r="BV63" s="29" t="s">
        <v>76</v>
      </c>
      <c r="BW63" s="29" t="s">
        <v>104</v>
      </c>
      <c r="BX63" s="29" t="s">
        <v>95</v>
      </c>
      <c r="CL63" s="29" t="s">
        <v>3</v>
      </c>
    </row>
    <row r="64" s="7" customFormat="1" ht="16.5" customHeight="1">
      <c r="A64" s="112" t="s">
        <v>84</v>
      </c>
      <c r="B64" s="100"/>
      <c r="C64" s="101"/>
      <c r="D64" s="102" t="s">
        <v>105</v>
      </c>
      <c r="E64" s="102"/>
      <c r="F64" s="102"/>
      <c r="G64" s="102"/>
      <c r="H64" s="102"/>
      <c r="I64" s="103"/>
      <c r="J64" s="102" t="s">
        <v>106</v>
      </c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5">
        <f>'VRN - Vedlejší rozpočtové...'!J30</f>
        <v>0</v>
      </c>
      <c r="AH64" s="103"/>
      <c r="AI64" s="103"/>
      <c r="AJ64" s="103"/>
      <c r="AK64" s="103"/>
      <c r="AL64" s="103"/>
      <c r="AM64" s="103"/>
      <c r="AN64" s="105">
        <f>SUM(AG64,AT64)</f>
        <v>0</v>
      </c>
      <c r="AO64" s="103"/>
      <c r="AP64" s="103"/>
      <c r="AQ64" s="106" t="s">
        <v>80</v>
      </c>
      <c r="AR64" s="100"/>
      <c r="AS64" s="120">
        <v>0</v>
      </c>
      <c r="AT64" s="121">
        <f>ROUND(SUM(AV64:AW64),2)</f>
        <v>0</v>
      </c>
      <c r="AU64" s="122">
        <f>'VRN - Vedlejší rozpočtové...'!P86</f>
        <v>0</v>
      </c>
      <c r="AV64" s="121">
        <f>'VRN - Vedlejší rozpočtové...'!J33</f>
        <v>0</v>
      </c>
      <c r="AW64" s="121">
        <f>'VRN - Vedlejší rozpočtové...'!J34</f>
        <v>0</v>
      </c>
      <c r="AX64" s="121">
        <f>'VRN - Vedlejší rozpočtové...'!J35</f>
        <v>0</v>
      </c>
      <c r="AY64" s="121">
        <f>'VRN - Vedlejší rozpočtové...'!J36</f>
        <v>0</v>
      </c>
      <c r="AZ64" s="121">
        <f>'VRN - Vedlejší rozpočtové...'!F33</f>
        <v>0</v>
      </c>
      <c r="BA64" s="121">
        <f>'VRN - Vedlejší rozpočtové...'!F34</f>
        <v>0</v>
      </c>
      <c r="BB64" s="121">
        <f>'VRN - Vedlejší rozpočtové...'!F35</f>
        <v>0</v>
      </c>
      <c r="BC64" s="121">
        <f>'VRN - Vedlejší rozpočtové...'!F36</f>
        <v>0</v>
      </c>
      <c r="BD64" s="123">
        <f>'VRN - Vedlejší rozpočtové...'!F37</f>
        <v>0</v>
      </c>
      <c r="BE64" s="7"/>
      <c r="BT64" s="111" t="s">
        <v>81</v>
      </c>
      <c r="BV64" s="111" t="s">
        <v>76</v>
      </c>
      <c r="BW64" s="111" t="s">
        <v>107</v>
      </c>
      <c r="BX64" s="111" t="s">
        <v>5</v>
      </c>
      <c r="CL64" s="111" t="s">
        <v>3</v>
      </c>
      <c r="CM64" s="111" t="s">
        <v>83</v>
      </c>
    </row>
    <row r="65" s="2" customFormat="1" ht="30" customHeight="1">
      <c r="A65" s="40"/>
      <c r="B65" s="41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1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="2" customFormat="1" ht="6.96" customHeight="1">
      <c r="A66" s="40"/>
      <c r="B66" s="57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41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</sheetData>
  <mergeCells count="78">
    <mergeCell ref="C52:G52"/>
    <mergeCell ref="D64:H64"/>
    <mergeCell ref="D59:H59"/>
    <mergeCell ref="D55:H55"/>
    <mergeCell ref="E58:I58"/>
    <mergeCell ref="E56:I56"/>
    <mergeCell ref="E61:I61"/>
    <mergeCell ref="E60:I60"/>
    <mergeCell ref="E62:I62"/>
    <mergeCell ref="E63:I63"/>
    <mergeCell ref="E57:I57"/>
    <mergeCell ref="I52:AF52"/>
    <mergeCell ref="J55:AF55"/>
    <mergeCell ref="J59:AF59"/>
    <mergeCell ref="J64:AF64"/>
    <mergeCell ref="K61:AF61"/>
    <mergeCell ref="K57:AF57"/>
    <mergeCell ref="K62:AF62"/>
    <mergeCell ref="K60:AF60"/>
    <mergeCell ref="K63:AF63"/>
    <mergeCell ref="K56:AF56"/>
    <mergeCell ref="K58:AF58"/>
    <mergeCell ref="L45:AO4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58:AM58"/>
    <mergeCell ref="AG63:AM63"/>
    <mergeCell ref="AG62:AM62"/>
    <mergeCell ref="AG52:AM52"/>
    <mergeCell ref="AG57:AM57"/>
    <mergeCell ref="AG55:AM55"/>
    <mergeCell ref="AG60:AM60"/>
    <mergeCell ref="AG61:AM61"/>
    <mergeCell ref="AG56:AM56"/>
    <mergeCell ref="AG59:AM59"/>
    <mergeCell ref="AG64:AM64"/>
    <mergeCell ref="AM50:AP50"/>
    <mergeCell ref="AM49:AP49"/>
    <mergeCell ref="AM47:AN47"/>
    <mergeCell ref="AN61:AP61"/>
    <mergeCell ref="AN56:AP56"/>
    <mergeCell ref="AN55:AP55"/>
    <mergeCell ref="AN58:AP58"/>
    <mergeCell ref="AN52:AP52"/>
    <mergeCell ref="AN62:AP62"/>
    <mergeCell ref="AN59:AP59"/>
    <mergeCell ref="AN57:AP57"/>
    <mergeCell ref="AN63:AP63"/>
    <mergeCell ref="AN64:AP64"/>
    <mergeCell ref="AN60:AP60"/>
    <mergeCell ref="AS49:AT51"/>
    <mergeCell ref="AN54:AP54"/>
  </mergeCells>
  <hyperlinks>
    <hyperlink ref="A56" location="'01 - Přístavba nové kuchy...'!C2" display="/"/>
    <hyperlink ref="A57" location="'02 - Stavební úpravy ve s...'!C2" display="/"/>
    <hyperlink ref="A58" location="'03 - Demolice stávající k...'!C2" display="/"/>
    <hyperlink ref="A60" location="'01 - Elektroinstalace'!C2" display="/"/>
    <hyperlink ref="A61" location="'02 - Vytápění'!C2" display="/"/>
    <hyperlink ref="A62" location="'03 - Vzduchotechnika'!C2" display="/"/>
    <hyperlink ref="A63" location="'04 - Zdravoinstalace'!C2" display="/"/>
    <hyperlink ref="A64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22"/>
      <c r="C3" s="23"/>
      <c r="D3" s="23"/>
      <c r="E3" s="23"/>
      <c r="F3" s="23"/>
      <c r="G3" s="23"/>
      <c r="H3" s="24"/>
    </row>
    <row r="4" s="1" customFormat="1" ht="24.96" customHeight="1">
      <c r="B4" s="24"/>
      <c r="C4" s="25" t="s">
        <v>3778</v>
      </c>
      <c r="H4" s="24"/>
    </row>
    <row r="5" s="1" customFormat="1" ht="12" customHeight="1">
      <c r="B5" s="24"/>
      <c r="C5" s="28" t="s">
        <v>14</v>
      </c>
      <c r="D5" s="38" t="s">
        <v>15</v>
      </c>
      <c r="E5" s="1"/>
      <c r="F5" s="1"/>
      <c r="H5" s="24"/>
    </row>
    <row r="6" s="1" customFormat="1" ht="36.96" customHeight="1">
      <c r="B6" s="24"/>
      <c r="C6" s="31" t="s">
        <v>17</v>
      </c>
      <c r="D6" s="32" t="s">
        <v>18</v>
      </c>
      <c r="E6" s="1"/>
      <c r="F6" s="1"/>
      <c r="H6" s="24"/>
    </row>
    <row r="7" s="1" customFormat="1" ht="16.5" customHeight="1">
      <c r="B7" s="24"/>
      <c r="C7" s="34" t="s">
        <v>23</v>
      </c>
      <c r="D7" s="66" t="str">
        <f>'Rekapitulace stavby'!AN8</f>
        <v>3. 6. 2025</v>
      </c>
      <c r="H7" s="24"/>
    </row>
    <row r="8" s="2" customFormat="1" ht="10.8" customHeight="1">
      <c r="A8" s="40"/>
      <c r="B8" s="41"/>
      <c r="C8" s="40"/>
      <c r="D8" s="40"/>
      <c r="E8" s="40"/>
      <c r="F8" s="40"/>
      <c r="G8" s="40"/>
      <c r="H8" s="41"/>
    </row>
    <row r="9" s="11" customFormat="1" ht="29.28" customHeight="1">
      <c r="A9" s="153"/>
      <c r="B9" s="154"/>
      <c r="C9" s="155" t="s">
        <v>55</v>
      </c>
      <c r="D9" s="156" t="s">
        <v>56</v>
      </c>
      <c r="E9" s="156" t="s">
        <v>243</v>
      </c>
      <c r="F9" s="157" t="s">
        <v>3779</v>
      </c>
      <c r="G9" s="153"/>
      <c r="H9" s="154"/>
    </row>
    <row r="10" s="2" customFormat="1" ht="26.4" customHeight="1">
      <c r="A10" s="40"/>
      <c r="B10" s="41"/>
      <c r="C10" s="251" t="s">
        <v>3780</v>
      </c>
      <c r="D10" s="251" t="s">
        <v>85</v>
      </c>
      <c r="E10" s="40"/>
      <c r="F10" s="40"/>
      <c r="G10" s="40"/>
      <c r="H10" s="41"/>
    </row>
    <row r="11" s="2" customFormat="1" ht="16.8" customHeight="1">
      <c r="A11" s="40"/>
      <c r="B11" s="41"/>
      <c r="C11" s="252" t="s">
        <v>108</v>
      </c>
      <c r="D11" s="253" t="s">
        <v>109</v>
      </c>
      <c r="E11" s="254" t="s">
        <v>110</v>
      </c>
      <c r="F11" s="255">
        <v>150.47999999999999</v>
      </c>
      <c r="G11" s="40"/>
      <c r="H11" s="41"/>
    </row>
    <row r="12" s="2" customFormat="1" ht="16.8" customHeight="1">
      <c r="A12" s="40"/>
      <c r="B12" s="41"/>
      <c r="C12" s="256" t="s">
        <v>3</v>
      </c>
      <c r="D12" s="256" t="s">
        <v>3781</v>
      </c>
      <c r="E12" s="21" t="s">
        <v>3</v>
      </c>
      <c r="F12" s="257">
        <v>20.219999999999999</v>
      </c>
      <c r="G12" s="40"/>
      <c r="H12" s="41"/>
    </row>
    <row r="13" s="2" customFormat="1" ht="16.8" customHeight="1">
      <c r="A13" s="40"/>
      <c r="B13" s="41"/>
      <c r="C13" s="256" t="s">
        <v>3</v>
      </c>
      <c r="D13" s="256" t="s">
        <v>3782</v>
      </c>
      <c r="E13" s="21" t="s">
        <v>3</v>
      </c>
      <c r="F13" s="257">
        <v>5.3799999999999999</v>
      </c>
      <c r="G13" s="40"/>
      <c r="H13" s="41"/>
    </row>
    <row r="14" s="2" customFormat="1" ht="16.8" customHeight="1">
      <c r="A14" s="40"/>
      <c r="B14" s="41"/>
      <c r="C14" s="256" t="s">
        <v>3</v>
      </c>
      <c r="D14" s="256" t="s">
        <v>3783</v>
      </c>
      <c r="E14" s="21" t="s">
        <v>3</v>
      </c>
      <c r="F14" s="257">
        <v>55.93</v>
      </c>
      <c r="G14" s="40"/>
      <c r="H14" s="41"/>
    </row>
    <row r="15" s="2" customFormat="1" ht="16.8" customHeight="1">
      <c r="A15" s="40"/>
      <c r="B15" s="41"/>
      <c r="C15" s="256" t="s">
        <v>3</v>
      </c>
      <c r="D15" s="256" t="s">
        <v>3784</v>
      </c>
      <c r="E15" s="21" t="s">
        <v>3</v>
      </c>
      <c r="F15" s="257">
        <v>32.049999999999997</v>
      </c>
      <c r="G15" s="40"/>
      <c r="H15" s="41"/>
    </row>
    <row r="16" s="2" customFormat="1" ht="16.8" customHeight="1">
      <c r="A16" s="40"/>
      <c r="B16" s="41"/>
      <c r="C16" s="256" t="s">
        <v>3</v>
      </c>
      <c r="D16" s="256" t="s">
        <v>3785</v>
      </c>
      <c r="E16" s="21" t="s">
        <v>3</v>
      </c>
      <c r="F16" s="257">
        <v>2.7599999999999998</v>
      </c>
      <c r="G16" s="40"/>
      <c r="H16" s="41"/>
    </row>
    <row r="17" s="2" customFormat="1" ht="16.8" customHeight="1">
      <c r="A17" s="40"/>
      <c r="B17" s="41"/>
      <c r="C17" s="256" t="s">
        <v>3</v>
      </c>
      <c r="D17" s="256" t="s">
        <v>3786</v>
      </c>
      <c r="E17" s="21" t="s">
        <v>3</v>
      </c>
      <c r="F17" s="257">
        <v>4.5499999999999998</v>
      </c>
      <c r="G17" s="40"/>
      <c r="H17" s="41"/>
    </row>
    <row r="18" s="2" customFormat="1" ht="16.8" customHeight="1">
      <c r="A18" s="40"/>
      <c r="B18" s="41"/>
      <c r="C18" s="256" t="s">
        <v>3</v>
      </c>
      <c r="D18" s="256" t="s">
        <v>3787</v>
      </c>
      <c r="E18" s="21" t="s">
        <v>3</v>
      </c>
      <c r="F18" s="257">
        <v>5.5300000000000002</v>
      </c>
      <c r="G18" s="40"/>
      <c r="H18" s="41"/>
    </row>
    <row r="19" s="2" customFormat="1" ht="16.8" customHeight="1">
      <c r="A19" s="40"/>
      <c r="B19" s="41"/>
      <c r="C19" s="256" t="s">
        <v>3</v>
      </c>
      <c r="D19" s="256" t="s">
        <v>3788</v>
      </c>
      <c r="E19" s="21" t="s">
        <v>3</v>
      </c>
      <c r="F19" s="257">
        <v>4.5499999999999998</v>
      </c>
      <c r="G19" s="40"/>
      <c r="H19" s="41"/>
    </row>
    <row r="20" s="2" customFormat="1" ht="16.8" customHeight="1">
      <c r="A20" s="40"/>
      <c r="B20" s="41"/>
      <c r="C20" s="256" t="s">
        <v>3</v>
      </c>
      <c r="D20" s="256" t="s">
        <v>3789</v>
      </c>
      <c r="E20" s="21" t="s">
        <v>3</v>
      </c>
      <c r="F20" s="257">
        <v>19.510000000000002</v>
      </c>
      <c r="G20" s="40"/>
      <c r="H20" s="41"/>
    </row>
    <row r="21" s="2" customFormat="1" ht="16.8" customHeight="1">
      <c r="A21" s="40"/>
      <c r="B21" s="41"/>
      <c r="C21" s="256" t="s">
        <v>3</v>
      </c>
      <c r="D21" s="256" t="s">
        <v>266</v>
      </c>
      <c r="E21" s="21" t="s">
        <v>3</v>
      </c>
      <c r="F21" s="257">
        <v>150.47999999999999</v>
      </c>
      <c r="G21" s="40"/>
      <c r="H21" s="41"/>
    </row>
    <row r="22" s="2" customFormat="1" ht="16.8" customHeight="1">
      <c r="A22" s="40"/>
      <c r="B22" s="41"/>
      <c r="C22" s="258" t="s">
        <v>3790</v>
      </c>
      <c r="D22" s="40"/>
      <c r="E22" s="40"/>
      <c r="F22" s="40"/>
      <c r="G22" s="40"/>
      <c r="H22" s="41"/>
    </row>
    <row r="23" s="2" customFormat="1">
      <c r="A23" s="40"/>
      <c r="B23" s="41"/>
      <c r="C23" s="256" t="s">
        <v>1151</v>
      </c>
      <c r="D23" s="256" t="s">
        <v>3791</v>
      </c>
      <c r="E23" s="21" t="s">
        <v>110</v>
      </c>
      <c r="F23" s="257">
        <v>150.47999999999999</v>
      </c>
      <c r="G23" s="40"/>
      <c r="H23" s="41"/>
    </row>
    <row r="24" s="2" customFormat="1" ht="16.8" customHeight="1">
      <c r="A24" s="40"/>
      <c r="B24" s="41"/>
      <c r="C24" s="256" t="s">
        <v>1156</v>
      </c>
      <c r="D24" s="256" t="s">
        <v>3792</v>
      </c>
      <c r="E24" s="21" t="s">
        <v>110</v>
      </c>
      <c r="F24" s="257">
        <v>150.47999999999999</v>
      </c>
      <c r="G24" s="40"/>
      <c r="H24" s="41"/>
    </row>
    <row r="25" s="2" customFormat="1" ht="16.8" customHeight="1">
      <c r="A25" s="40"/>
      <c r="B25" s="41"/>
      <c r="C25" s="252" t="s">
        <v>113</v>
      </c>
      <c r="D25" s="253" t="s">
        <v>114</v>
      </c>
      <c r="E25" s="254" t="s">
        <v>110</v>
      </c>
      <c r="F25" s="255">
        <v>178.27099999999999</v>
      </c>
      <c r="G25" s="40"/>
      <c r="H25" s="41"/>
    </row>
    <row r="26" s="2" customFormat="1" ht="16.8" customHeight="1">
      <c r="A26" s="40"/>
      <c r="B26" s="41"/>
      <c r="C26" s="256" t="s">
        <v>3</v>
      </c>
      <c r="D26" s="256" t="s">
        <v>3793</v>
      </c>
      <c r="E26" s="21" t="s">
        <v>3</v>
      </c>
      <c r="F26" s="257">
        <v>0</v>
      </c>
      <c r="G26" s="40"/>
      <c r="H26" s="41"/>
    </row>
    <row r="27" s="2" customFormat="1" ht="16.8" customHeight="1">
      <c r="A27" s="40"/>
      <c r="B27" s="41"/>
      <c r="C27" s="256" t="s">
        <v>3</v>
      </c>
      <c r="D27" s="256" t="s">
        <v>3794</v>
      </c>
      <c r="E27" s="21" t="s">
        <v>3</v>
      </c>
      <c r="F27" s="257">
        <v>9.0090000000000003</v>
      </c>
      <c r="G27" s="40"/>
      <c r="H27" s="41"/>
    </row>
    <row r="28" s="2" customFormat="1" ht="16.8" customHeight="1">
      <c r="A28" s="40"/>
      <c r="B28" s="41"/>
      <c r="C28" s="256" t="s">
        <v>3</v>
      </c>
      <c r="D28" s="256" t="s">
        <v>712</v>
      </c>
      <c r="E28" s="21" t="s">
        <v>3</v>
      </c>
      <c r="F28" s="257">
        <v>9.0090000000000003</v>
      </c>
      <c r="G28" s="40"/>
      <c r="H28" s="41"/>
    </row>
    <row r="29" s="2" customFormat="1" ht="16.8" customHeight="1">
      <c r="A29" s="40"/>
      <c r="B29" s="41"/>
      <c r="C29" s="256" t="s">
        <v>3</v>
      </c>
      <c r="D29" s="256" t="s">
        <v>3795</v>
      </c>
      <c r="E29" s="21" t="s">
        <v>3</v>
      </c>
      <c r="F29" s="257">
        <v>0</v>
      </c>
      <c r="G29" s="40"/>
      <c r="H29" s="41"/>
    </row>
    <row r="30" s="2" customFormat="1" ht="16.8" customHeight="1">
      <c r="A30" s="40"/>
      <c r="B30" s="41"/>
      <c r="C30" s="256" t="s">
        <v>3</v>
      </c>
      <c r="D30" s="256" t="s">
        <v>3796</v>
      </c>
      <c r="E30" s="21" t="s">
        <v>3</v>
      </c>
      <c r="F30" s="257">
        <v>30.135000000000002</v>
      </c>
      <c r="G30" s="40"/>
      <c r="H30" s="41"/>
    </row>
    <row r="31" s="2" customFormat="1" ht="16.8" customHeight="1">
      <c r="A31" s="40"/>
      <c r="B31" s="41"/>
      <c r="C31" s="256" t="s">
        <v>3</v>
      </c>
      <c r="D31" s="256" t="s">
        <v>3797</v>
      </c>
      <c r="E31" s="21" t="s">
        <v>3</v>
      </c>
      <c r="F31" s="257">
        <v>-1.6000000000000001</v>
      </c>
      <c r="G31" s="40"/>
      <c r="H31" s="41"/>
    </row>
    <row r="32" s="2" customFormat="1" ht="16.8" customHeight="1">
      <c r="A32" s="40"/>
      <c r="B32" s="41"/>
      <c r="C32" s="256" t="s">
        <v>3</v>
      </c>
      <c r="D32" s="256" t="s">
        <v>712</v>
      </c>
      <c r="E32" s="21" t="s">
        <v>3</v>
      </c>
      <c r="F32" s="257">
        <v>28.535</v>
      </c>
      <c r="G32" s="40"/>
      <c r="H32" s="41"/>
    </row>
    <row r="33" s="2" customFormat="1" ht="16.8" customHeight="1">
      <c r="A33" s="40"/>
      <c r="B33" s="41"/>
      <c r="C33" s="256" t="s">
        <v>3</v>
      </c>
      <c r="D33" s="256" t="s">
        <v>3798</v>
      </c>
      <c r="E33" s="21" t="s">
        <v>3</v>
      </c>
      <c r="F33" s="257">
        <v>0</v>
      </c>
      <c r="G33" s="40"/>
      <c r="H33" s="41"/>
    </row>
    <row r="34" s="2" customFormat="1" ht="16.8" customHeight="1">
      <c r="A34" s="40"/>
      <c r="B34" s="41"/>
      <c r="C34" s="256" t="s">
        <v>3</v>
      </c>
      <c r="D34" s="256" t="s">
        <v>3799</v>
      </c>
      <c r="E34" s="21" t="s">
        <v>3</v>
      </c>
      <c r="F34" s="257">
        <v>101.52</v>
      </c>
      <c r="G34" s="40"/>
      <c r="H34" s="41"/>
    </row>
    <row r="35" s="2" customFormat="1" ht="16.8" customHeight="1">
      <c r="A35" s="40"/>
      <c r="B35" s="41"/>
      <c r="C35" s="256" t="s">
        <v>3</v>
      </c>
      <c r="D35" s="256" t="s">
        <v>3800</v>
      </c>
      <c r="E35" s="21" t="s">
        <v>3</v>
      </c>
      <c r="F35" s="257">
        <v>-1.8</v>
      </c>
      <c r="G35" s="40"/>
      <c r="H35" s="41"/>
    </row>
    <row r="36" s="2" customFormat="1" ht="16.8" customHeight="1">
      <c r="A36" s="40"/>
      <c r="B36" s="41"/>
      <c r="C36" s="256" t="s">
        <v>3</v>
      </c>
      <c r="D36" s="256" t="s">
        <v>3801</v>
      </c>
      <c r="E36" s="21" t="s">
        <v>3</v>
      </c>
      <c r="F36" s="257">
        <v>-1.8</v>
      </c>
      <c r="G36" s="40"/>
      <c r="H36" s="41"/>
    </row>
    <row r="37" s="2" customFormat="1" ht="16.8" customHeight="1">
      <c r="A37" s="40"/>
      <c r="B37" s="41"/>
      <c r="C37" s="256" t="s">
        <v>3</v>
      </c>
      <c r="D37" s="256" t="s">
        <v>3802</v>
      </c>
      <c r="E37" s="21" t="s">
        <v>3</v>
      </c>
      <c r="F37" s="257">
        <v>-7.5149999999999997</v>
      </c>
      <c r="G37" s="40"/>
      <c r="H37" s="41"/>
    </row>
    <row r="38" s="2" customFormat="1" ht="16.8" customHeight="1">
      <c r="A38" s="40"/>
      <c r="B38" s="41"/>
      <c r="C38" s="256" t="s">
        <v>3</v>
      </c>
      <c r="D38" s="256" t="s">
        <v>3797</v>
      </c>
      <c r="E38" s="21" t="s">
        <v>3</v>
      </c>
      <c r="F38" s="257">
        <v>-1.6000000000000001</v>
      </c>
      <c r="G38" s="40"/>
      <c r="H38" s="41"/>
    </row>
    <row r="39" s="2" customFormat="1" ht="16.8" customHeight="1">
      <c r="A39" s="40"/>
      <c r="B39" s="41"/>
      <c r="C39" s="256" t="s">
        <v>3</v>
      </c>
      <c r="D39" s="256" t="s">
        <v>3803</v>
      </c>
      <c r="E39" s="21" t="s">
        <v>3</v>
      </c>
      <c r="F39" s="257">
        <v>-5.2050000000000001</v>
      </c>
      <c r="G39" s="40"/>
      <c r="H39" s="41"/>
    </row>
    <row r="40" s="2" customFormat="1" ht="16.8" customHeight="1">
      <c r="A40" s="40"/>
      <c r="B40" s="41"/>
      <c r="C40" s="256" t="s">
        <v>3</v>
      </c>
      <c r="D40" s="256" t="s">
        <v>712</v>
      </c>
      <c r="E40" s="21" t="s">
        <v>3</v>
      </c>
      <c r="F40" s="257">
        <v>83.599999999999994</v>
      </c>
      <c r="G40" s="40"/>
      <c r="H40" s="41"/>
    </row>
    <row r="41" s="2" customFormat="1" ht="16.8" customHeight="1">
      <c r="A41" s="40"/>
      <c r="B41" s="41"/>
      <c r="C41" s="256" t="s">
        <v>3</v>
      </c>
      <c r="D41" s="256" t="s">
        <v>3804</v>
      </c>
      <c r="E41" s="21" t="s">
        <v>3</v>
      </c>
      <c r="F41" s="257">
        <v>0</v>
      </c>
      <c r="G41" s="40"/>
      <c r="H41" s="41"/>
    </row>
    <row r="42" s="2" customFormat="1" ht="16.8" customHeight="1">
      <c r="A42" s="40"/>
      <c r="B42" s="41"/>
      <c r="C42" s="256" t="s">
        <v>3</v>
      </c>
      <c r="D42" s="256" t="s">
        <v>3805</v>
      </c>
      <c r="E42" s="21" t="s">
        <v>3</v>
      </c>
      <c r="F42" s="257">
        <v>15.75</v>
      </c>
      <c r="G42" s="40"/>
      <c r="H42" s="41"/>
    </row>
    <row r="43" s="2" customFormat="1" ht="16.8" customHeight="1">
      <c r="A43" s="40"/>
      <c r="B43" s="41"/>
      <c r="C43" s="256" t="s">
        <v>3</v>
      </c>
      <c r="D43" s="256" t="s">
        <v>3800</v>
      </c>
      <c r="E43" s="21" t="s">
        <v>3</v>
      </c>
      <c r="F43" s="257">
        <v>-1.8</v>
      </c>
      <c r="G43" s="40"/>
      <c r="H43" s="41"/>
    </row>
    <row r="44" s="2" customFormat="1" ht="16.8" customHeight="1">
      <c r="A44" s="40"/>
      <c r="B44" s="41"/>
      <c r="C44" s="256" t="s">
        <v>3</v>
      </c>
      <c r="D44" s="256" t="s">
        <v>3800</v>
      </c>
      <c r="E44" s="21" t="s">
        <v>3</v>
      </c>
      <c r="F44" s="257">
        <v>-1.8</v>
      </c>
      <c r="G44" s="40"/>
      <c r="H44" s="41"/>
    </row>
    <row r="45" s="2" customFormat="1" ht="16.8" customHeight="1">
      <c r="A45" s="40"/>
      <c r="B45" s="41"/>
      <c r="C45" s="256" t="s">
        <v>3</v>
      </c>
      <c r="D45" s="256" t="s">
        <v>3800</v>
      </c>
      <c r="E45" s="21" t="s">
        <v>3</v>
      </c>
      <c r="F45" s="257">
        <v>-1.8</v>
      </c>
      <c r="G45" s="40"/>
      <c r="H45" s="41"/>
    </row>
    <row r="46" s="2" customFormat="1" ht="16.8" customHeight="1">
      <c r="A46" s="40"/>
      <c r="B46" s="41"/>
      <c r="C46" s="256" t="s">
        <v>3</v>
      </c>
      <c r="D46" s="256" t="s">
        <v>3797</v>
      </c>
      <c r="E46" s="21" t="s">
        <v>3</v>
      </c>
      <c r="F46" s="257">
        <v>-1.6000000000000001</v>
      </c>
      <c r="G46" s="40"/>
      <c r="H46" s="41"/>
    </row>
    <row r="47" s="2" customFormat="1" ht="16.8" customHeight="1">
      <c r="A47" s="40"/>
      <c r="B47" s="41"/>
      <c r="C47" s="256" t="s">
        <v>3</v>
      </c>
      <c r="D47" s="256" t="s">
        <v>712</v>
      </c>
      <c r="E47" s="21" t="s">
        <v>3</v>
      </c>
      <c r="F47" s="257">
        <v>8.75</v>
      </c>
      <c r="G47" s="40"/>
      <c r="H47" s="41"/>
    </row>
    <row r="48" s="2" customFormat="1" ht="16.8" customHeight="1">
      <c r="A48" s="40"/>
      <c r="B48" s="41"/>
      <c r="C48" s="256" t="s">
        <v>3</v>
      </c>
      <c r="D48" s="256" t="s">
        <v>3806</v>
      </c>
      <c r="E48" s="21" t="s">
        <v>3</v>
      </c>
      <c r="F48" s="257">
        <v>0</v>
      </c>
      <c r="G48" s="40"/>
      <c r="H48" s="41"/>
    </row>
    <row r="49" s="2" customFormat="1" ht="16.8" customHeight="1">
      <c r="A49" s="40"/>
      <c r="B49" s="41"/>
      <c r="C49" s="256" t="s">
        <v>3</v>
      </c>
      <c r="D49" s="256" t="s">
        <v>3807</v>
      </c>
      <c r="E49" s="21" t="s">
        <v>3</v>
      </c>
      <c r="F49" s="257">
        <v>18.837</v>
      </c>
      <c r="G49" s="40"/>
      <c r="H49" s="41"/>
    </row>
    <row r="50" s="2" customFormat="1" ht="16.8" customHeight="1">
      <c r="A50" s="40"/>
      <c r="B50" s="41"/>
      <c r="C50" s="256" t="s">
        <v>3</v>
      </c>
      <c r="D50" s="256" t="s">
        <v>3797</v>
      </c>
      <c r="E50" s="21" t="s">
        <v>3</v>
      </c>
      <c r="F50" s="257">
        <v>-1.6000000000000001</v>
      </c>
      <c r="G50" s="40"/>
      <c r="H50" s="41"/>
    </row>
    <row r="51" s="2" customFormat="1" ht="16.8" customHeight="1">
      <c r="A51" s="40"/>
      <c r="B51" s="41"/>
      <c r="C51" s="256" t="s">
        <v>3</v>
      </c>
      <c r="D51" s="256" t="s">
        <v>3808</v>
      </c>
      <c r="E51" s="21" t="s">
        <v>3</v>
      </c>
      <c r="F51" s="257">
        <v>-1.05</v>
      </c>
      <c r="G51" s="40"/>
      <c r="H51" s="41"/>
    </row>
    <row r="52" s="2" customFormat="1" ht="16.8" customHeight="1">
      <c r="A52" s="40"/>
      <c r="B52" s="41"/>
      <c r="C52" s="256" t="s">
        <v>3</v>
      </c>
      <c r="D52" s="256" t="s">
        <v>712</v>
      </c>
      <c r="E52" s="21" t="s">
        <v>3</v>
      </c>
      <c r="F52" s="257">
        <v>16.187000000000001</v>
      </c>
      <c r="G52" s="40"/>
      <c r="H52" s="41"/>
    </row>
    <row r="53" s="2" customFormat="1" ht="16.8" customHeight="1">
      <c r="A53" s="40"/>
      <c r="B53" s="41"/>
      <c r="C53" s="256" t="s">
        <v>3</v>
      </c>
      <c r="D53" s="256" t="s">
        <v>3809</v>
      </c>
      <c r="E53" s="21" t="s">
        <v>3</v>
      </c>
      <c r="F53" s="257">
        <v>0</v>
      </c>
      <c r="G53" s="40"/>
      <c r="H53" s="41"/>
    </row>
    <row r="54" s="2" customFormat="1" ht="16.8" customHeight="1">
      <c r="A54" s="40"/>
      <c r="B54" s="41"/>
      <c r="C54" s="256" t="s">
        <v>3</v>
      </c>
      <c r="D54" s="256" t="s">
        <v>3810</v>
      </c>
      <c r="E54" s="21" t="s">
        <v>3</v>
      </c>
      <c r="F54" s="257">
        <v>19.635000000000002</v>
      </c>
      <c r="G54" s="40"/>
      <c r="H54" s="41"/>
    </row>
    <row r="55" s="2" customFormat="1" ht="16.8" customHeight="1">
      <c r="A55" s="40"/>
      <c r="B55" s="41"/>
      <c r="C55" s="256" t="s">
        <v>3</v>
      </c>
      <c r="D55" s="256" t="s">
        <v>3800</v>
      </c>
      <c r="E55" s="21" t="s">
        <v>3</v>
      </c>
      <c r="F55" s="257">
        <v>-1.8</v>
      </c>
      <c r="G55" s="40"/>
      <c r="H55" s="41"/>
    </row>
    <row r="56" s="2" customFormat="1" ht="16.8" customHeight="1">
      <c r="A56" s="40"/>
      <c r="B56" s="41"/>
      <c r="C56" s="256" t="s">
        <v>3</v>
      </c>
      <c r="D56" s="256" t="s">
        <v>3800</v>
      </c>
      <c r="E56" s="21" t="s">
        <v>3</v>
      </c>
      <c r="F56" s="257">
        <v>-1.8</v>
      </c>
      <c r="G56" s="40"/>
      <c r="H56" s="41"/>
    </row>
    <row r="57" s="2" customFormat="1" ht="16.8" customHeight="1">
      <c r="A57" s="40"/>
      <c r="B57" s="41"/>
      <c r="C57" s="256" t="s">
        <v>3</v>
      </c>
      <c r="D57" s="256" t="s">
        <v>712</v>
      </c>
      <c r="E57" s="21" t="s">
        <v>3</v>
      </c>
      <c r="F57" s="257">
        <v>16.035</v>
      </c>
      <c r="G57" s="40"/>
      <c r="H57" s="41"/>
    </row>
    <row r="58" s="2" customFormat="1" ht="16.8" customHeight="1">
      <c r="A58" s="40"/>
      <c r="B58" s="41"/>
      <c r="C58" s="256" t="s">
        <v>3</v>
      </c>
      <c r="D58" s="256" t="s">
        <v>3811</v>
      </c>
      <c r="E58" s="21" t="s">
        <v>3</v>
      </c>
      <c r="F58" s="257">
        <v>0</v>
      </c>
      <c r="G58" s="40"/>
      <c r="H58" s="41"/>
    </row>
    <row r="59" s="2" customFormat="1" ht="16.8" customHeight="1">
      <c r="A59" s="40"/>
      <c r="B59" s="41"/>
      <c r="C59" s="256" t="s">
        <v>3</v>
      </c>
      <c r="D59" s="256" t="s">
        <v>3812</v>
      </c>
      <c r="E59" s="21" t="s">
        <v>3</v>
      </c>
      <c r="F59" s="257">
        <v>17.954999999999998</v>
      </c>
      <c r="G59" s="40"/>
      <c r="H59" s="41"/>
    </row>
    <row r="60" s="2" customFormat="1" ht="16.8" customHeight="1">
      <c r="A60" s="40"/>
      <c r="B60" s="41"/>
      <c r="C60" s="256" t="s">
        <v>3</v>
      </c>
      <c r="D60" s="256" t="s">
        <v>3800</v>
      </c>
      <c r="E60" s="21" t="s">
        <v>3</v>
      </c>
      <c r="F60" s="257">
        <v>-1.8</v>
      </c>
      <c r="G60" s="40"/>
      <c r="H60" s="41"/>
    </row>
    <row r="61" s="2" customFormat="1" ht="16.8" customHeight="1">
      <c r="A61" s="40"/>
      <c r="B61" s="41"/>
      <c r="C61" s="256" t="s">
        <v>3</v>
      </c>
      <c r="D61" s="256" t="s">
        <v>712</v>
      </c>
      <c r="E61" s="21" t="s">
        <v>3</v>
      </c>
      <c r="F61" s="257">
        <v>16.155000000000001</v>
      </c>
      <c r="G61" s="40"/>
      <c r="H61" s="41"/>
    </row>
    <row r="62" s="2" customFormat="1" ht="16.8" customHeight="1">
      <c r="A62" s="40"/>
      <c r="B62" s="41"/>
      <c r="C62" s="256" t="s">
        <v>3</v>
      </c>
      <c r="D62" s="256" t="s">
        <v>266</v>
      </c>
      <c r="E62" s="21" t="s">
        <v>3</v>
      </c>
      <c r="F62" s="257">
        <v>178.27099999999999</v>
      </c>
      <c r="G62" s="40"/>
      <c r="H62" s="41"/>
    </row>
    <row r="63" s="2" customFormat="1" ht="16.8" customHeight="1">
      <c r="A63" s="40"/>
      <c r="B63" s="41"/>
      <c r="C63" s="258" t="s">
        <v>3790</v>
      </c>
      <c r="D63" s="40"/>
      <c r="E63" s="40"/>
      <c r="F63" s="40"/>
      <c r="G63" s="40"/>
      <c r="H63" s="41"/>
    </row>
    <row r="64" s="2" customFormat="1" ht="16.8" customHeight="1">
      <c r="A64" s="40"/>
      <c r="B64" s="41"/>
      <c r="C64" s="256" t="s">
        <v>798</v>
      </c>
      <c r="D64" s="256" t="s">
        <v>3813</v>
      </c>
      <c r="E64" s="21" t="s">
        <v>110</v>
      </c>
      <c r="F64" s="257">
        <v>42.893000000000001</v>
      </c>
      <c r="G64" s="40"/>
      <c r="H64" s="41"/>
    </row>
    <row r="65" s="2" customFormat="1" ht="16.8" customHeight="1">
      <c r="A65" s="40"/>
      <c r="B65" s="41"/>
      <c r="C65" s="256" t="s">
        <v>2058</v>
      </c>
      <c r="D65" s="256" t="s">
        <v>3814</v>
      </c>
      <c r="E65" s="21" t="s">
        <v>110</v>
      </c>
      <c r="F65" s="257">
        <v>178.27099999999999</v>
      </c>
      <c r="G65" s="40"/>
      <c r="H65" s="41"/>
    </row>
    <row r="66" s="2" customFormat="1" ht="16.8" customHeight="1">
      <c r="A66" s="40"/>
      <c r="B66" s="41"/>
      <c r="C66" s="256" t="s">
        <v>2063</v>
      </c>
      <c r="D66" s="256" t="s">
        <v>3815</v>
      </c>
      <c r="E66" s="21" t="s">
        <v>110</v>
      </c>
      <c r="F66" s="257">
        <v>178.27099999999999</v>
      </c>
      <c r="G66" s="40"/>
      <c r="H66" s="41"/>
    </row>
    <row r="67" s="2" customFormat="1" ht="16.8" customHeight="1">
      <c r="A67" s="40"/>
      <c r="B67" s="41"/>
      <c r="C67" s="256" t="s">
        <v>2068</v>
      </c>
      <c r="D67" s="256" t="s">
        <v>3816</v>
      </c>
      <c r="E67" s="21" t="s">
        <v>110</v>
      </c>
      <c r="F67" s="257">
        <v>178.27099999999999</v>
      </c>
      <c r="G67" s="40"/>
      <c r="H67" s="41"/>
    </row>
    <row r="68" s="2" customFormat="1" ht="16.8" customHeight="1">
      <c r="A68" s="40"/>
      <c r="B68" s="41"/>
      <c r="C68" s="256" t="s">
        <v>2073</v>
      </c>
      <c r="D68" s="256" t="s">
        <v>3817</v>
      </c>
      <c r="E68" s="21" t="s">
        <v>110</v>
      </c>
      <c r="F68" s="257">
        <v>178.27099999999999</v>
      </c>
      <c r="G68" s="40"/>
      <c r="H68" s="41"/>
    </row>
    <row r="69" s="2" customFormat="1" ht="16.8" customHeight="1">
      <c r="A69" s="40"/>
      <c r="B69" s="41"/>
      <c r="C69" s="256" t="s">
        <v>2104</v>
      </c>
      <c r="D69" s="256" t="s">
        <v>3818</v>
      </c>
      <c r="E69" s="21" t="s">
        <v>110</v>
      </c>
      <c r="F69" s="257">
        <v>178.27099999999999</v>
      </c>
      <c r="G69" s="40"/>
      <c r="H69" s="41"/>
    </row>
    <row r="70" s="2" customFormat="1" ht="16.8" customHeight="1">
      <c r="A70" s="40"/>
      <c r="B70" s="41"/>
      <c r="C70" s="256" t="s">
        <v>2083</v>
      </c>
      <c r="D70" s="256" t="s">
        <v>2084</v>
      </c>
      <c r="E70" s="21" t="s">
        <v>110</v>
      </c>
      <c r="F70" s="257">
        <v>196.09800000000001</v>
      </c>
      <c r="G70" s="40"/>
      <c r="H70" s="41"/>
    </row>
    <row r="71" s="2" customFormat="1" ht="16.8" customHeight="1">
      <c r="A71" s="40"/>
      <c r="B71" s="41"/>
      <c r="C71" s="252" t="s">
        <v>117</v>
      </c>
      <c r="D71" s="253" t="s">
        <v>118</v>
      </c>
      <c r="E71" s="254" t="s">
        <v>119</v>
      </c>
      <c r="F71" s="255">
        <v>37.310000000000002</v>
      </c>
      <c r="G71" s="40"/>
      <c r="H71" s="41"/>
    </row>
    <row r="72" s="2" customFormat="1" ht="16.8" customHeight="1">
      <c r="A72" s="40"/>
      <c r="B72" s="41"/>
      <c r="C72" s="256" t="s">
        <v>3</v>
      </c>
      <c r="D72" s="256" t="s">
        <v>3819</v>
      </c>
      <c r="E72" s="21" t="s">
        <v>3</v>
      </c>
      <c r="F72" s="257">
        <v>37.310000000000002</v>
      </c>
      <c r="G72" s="40"/>
      <c r="H72" s="41"/>
    </row>
    <row r="73" s="2" customFormat="1" ht="16.8" customHeight="1">
      <c r="A73" s="40"/>
      <c r="B73" s="41"/>
      <c r="C73" s="256" t="s">
        <v>3</v>
      </c>
      <c r="D73" s="256" t="s">
        <v>266</v>
      </c>
      <c r="E73" s="21" t="s">
        <v>3</v>
      </c>
      <c r="F73" s="257">
        <v>37.310000000000002</v>
      </c>
      <c r="G73" s="40"/>
      <c r="H73" s="41"/>
    </row>
    <row r="74" s="2" customFormat="1" ht="16.8" customHeight="1">
      <c r="A74" s="40"/>
      <c r="B74" s="41"/>
      <c r="C74" s="258" t="s">
        <v>3790</v>
      </c>
      <c r="D74" s="40"/>
      <c r="E74" s="40"/>
      <c r="F74" s="40"/>
      <c r="G74" s="40"/>
      <c r="H74" s="41"/>
    </row>
    <row r="75" s="2" customFormat="1">
      <c r="A75" s="40"/>
      <c r="B75" s="41"/>
      <c r="C75" s="256" t="s">
        <v>532</v>
      </c>
      <c r="D75" s="256" t="s">
        <v>3820</v>
      </c>
      <c r="E75" s="21" t="s">
        <v>119</v>
      </c>
      <c r="F75" s="257">
        <v>37.310000000000002</v>
      </c>
      <c r="G75" s="40"/>
      <c r="H75" s="41"/>
    </row>
    <row r="76" s="2" customFormat="1" ht="16.8" customHeight="1">
      <c r="A76" s="40"/>
      <c r="B76" s="41"/>
      <c r="C76" s="252" t="s">
        <v>121</v>
      </c>
      <c r="D76" s="253" t="s">
        <v>122</v>
      </c>
      <c r="E76" s="254" t="s">
        <v>110</v>
      </c>
      <c r="F76" s="255">
        <v>28.359999999999999</v>
      </c>
      <c r="G76" s="40"/>
      <c r="H76" s="41"/>
    </row>
    <row r="77" s="2" customFormat="1" ht="16.8" customHeight="1">
      <c r="A77" s="40"/>
      <c r="B77" s="41"/>
      <c r="C77" s="256" t="s">
        <v>3</v>
      </c>
      <c r="D77" s="256" t="s">
        <v>3781</v>
      </c>
      <c r="E77" s="21" t="s">
        <v>3</v>
      </c>
      <c r="F77" s="257">
        <v>20.219999999999999</v>
      </c>
      <c r="G77" s="40"/>
      <c r="H77" s="41"/>
    </row>
    <row r="78" s="2" customFormat="1" ht="16.8" customHeight="1">
      <c r="A78" s="40"/>
      <c r="B78" s="41"/>
      <c r="C78" s="256" t="s">
        <v>3</v>
      </c>
      <c r="D78" s="256" t="s">
        <v>3782</v>
      </c>
      <c r="E78" s="21" t="s">
        <v>3</v>
      </c>
      <c r="F78" s="257">
        <v>5.3799999999999999</v>
      </c>
      <c r="G78" s="40"/>
      <c r="H78" s="41"/>
    </row>
    <row r="79" s="2" customFormat="1" ht="16.8" customHeight="1">
      <c r="A79" s="40"/>
      <c r="B79" s="41"/>
      <c r="C79" s="256" t="s">
        <v>3</v>
      </c>
      <c r="D79" s="256" t="s">
        <v>3785</v>
      </c>
      <c r="E79" s="21" t="s">
        <v>3</v>
      </c>
      <c r="F79" s="257">
        <v>2.7599999999999998</v>
      </c>
      <c r="G79" s="40"/>
      <c r="H79" s="41"/>
    </row>
    <row r="80" s="2" customFormat="1" ht="16.8" customHeight="1">
      <c r="A80" s="40"/>
      <c r="B80" s="41"/>
      <c r="C80" s="256" t="s">
        <v>3</v>
      </c>
      <c r="D80" s="256" t="s">
        <v>266</v>
      </c>
      <c r="E80" s="21" t="s">
        <v>3</v>
      </c>
      <c r="F80" s="257">
        <v>28.359999999999999</v>
      </c>
      <c r="G80" s="40"/>
      <c r="H80" s="41"/>
    </row>
    <row r="81" s="2" customFormat="1" ht="16.8" customHeight="1">
      <c r="A81" s="40"/>
      <c r="B81" s="41"/>
      <c r="C81" s="258" t="s">
        <v>3790</v>
      </c>
      <c r="D81" s="40"/>
      <c r="E81" s="40"/>
      <c r="F81" s="40"/>
      <c r="G81" s="40"/>
      <c r="H81" s="41"/>
    </row>
    <row r="82" s="2" customFormat="1" ht="16.8" customHeight="1">
      <c r="A82" s="40"/>
      <c r="B82" s="41"/>
      <c r="C82" s="256" t="s">
        <v>1645</v>
      </c>
      <c r="D82" s="256" t="s">
        <v>3821</v>
      </c>
      <c r="E82" s="21" t="s">
        <v>110</v>
      </c>
      <c r="F82" s="257">
        <v>28.359999999999999</v>
      </c>
      <c r="G82" s="40"/>
      <c r="H82" s="41"/>
    </row>
    <row r="83" s="2" customFormat="1" ht="16.8" customHeight="1">
      <c r="A83" s="40"/>
      <c r="B83" s="41"/>
      <c r="C83" s="256" t="s">
        <v>1659</v>
      </c>
      <c r="D83" s="256" t="s">
        <v>3822</v>
      </c>
      <c r="E83" s="21" t="s">
        <v>110</v>
      </c>
      <c r="F83" s="257">
        <v>130.97</v>
      </c>
      <c r="G83" s="40"/>
      <c r="H83" s="41"/>
    </row>
    <row r="84" s="2" customFormat="1" ht="16.8" customHeight="1">
      <c r="A84" s="40"/>
      <c r="B84" s="41"/>
      <c r="C84" s="252" t="s">
        <v>124</v>
      </c>
      <c r="D84" s="253" t="s">
        <v>125</v>
      </c>
      <c r="E84" s="254" t="s">
        <v>110</v>
      </c>
      <c r="F84" s="255">
        <v>46.68</v>
      </c>
      <c r="G84" s="40"/>
      <c r="H84" s="41"/>
    </row>
    <row r="85" s="2" customFormat="1" ht="16.8" customHeight="1">
      <c r="A85" s="40"/>
      <c r="B85" s="41"/>
      <c r="C85" s="256" t="s">
        <v>3</v>
      </c>
      <c r="D85" s="256" t="s">
        <v>3784</v>
      </c>
      <c r="E85" s="21" t="s">
        <v>3</v>
      </c>
      <c r="F85" s="257">
        <v>32.049999999999997</v>
      </c>
      <c r="G85" s="40"/>
      <c r="H85" s="41"/>
    </row>
    <row r="86" s="2" customFormat="1" ht="16.8" customHeight="1">
      <c r="A86" s="40"/>
      <c r="B86" s="41"/>
      <c r="C86" s="256" t="s">
        <v>3</v>
      </c>
      <c r="D86" s="256" t="s">
        <v>3786</v>
      </c>
      <c r="E86" s="21" t="s">
        <v>3</v>
      </c>
      <c r="F86" s="257">
        <v>4.5499999999999998</v>
      </c>
      <c r="G86" s="40"/>
      <c r="H86" s="41"/>
    </row>
    <row r="87" s="2" customFormat="1" ht="16.8" customHeight="1">
      <c r="A87" s="40"/>
      <c r="B87" s="41"/>
      <c r="C87" s="256" t="s">
        <v>3</v>
      </c>
      <c r="D87" s="256" t="s">
        <v>3787</v>
      </c>
      <c r="E87" s="21" t="s">
        <v>3</v>
      </c>
      <c r="F87" s="257">
        <v>5.5300000000000002</v>
      </c>
      <c r="G87" s="40"/>
      <c r="H87" s="41"/>
    </row>
    <row r="88" s="2" customFormat="1" ht="16.8" customHeight="1">
      <c r="A88" s="40"/>
      <c r="B88" s="41"/>
      <c r="C88" s="256" t="s">
        <v>3</v>
      </c>
      <c r="D88" s="256" t="s">
        <v>3788</v>
      </c>
      <c r="E88" s="21" t="s">
        <v>3</v>
      </c>
      <c r="F88" s="257">
        <v>4.5499999999999998</v>
      </c>
      <c r="G88" s="40"/>
      <c r="H88" s="41"/>
    </row>
    <row r="89" s="2" customFormat="1" ht="16.8" customHeight="1">
      <c r="A89" s="40"/>
      <c r="B89" s="41"/>
      <c r="C89" s="256" t="s">
        <v>3</v>
      </c>
      <c r="D89" s="256" t="s">
        <v>266</v>
      </c>
      <c r="E89" s="21" t="s">
        <v>3</v>
      </c>
      <c r="F89" s="257">
        <v>46.68</v>
      </c>
      <c r="G89" s="40"/>
      <c r="H89" s="41"/>
    </row>
    <row r="90" s="2" customFormat="1" ht="16.8" customHeight="1">
      <c r="A90" s="40"/>
      <c r="B90" s="41"/>
      <c r="C90" s="258" t="s">
        <v>3790</v>
      </c>
      <c r="D90" s="40"/>
      <c r="E90" s="40"/>
      <c r="F90" s="40"/>
      <c r="G90" s="40"/>
      <c r="H90" s="41"/>
    </row>
    <row r="91" s="2" customFormat="1" ht="16.8" customHeight="1">
      <c r="A91" s="40"/>
      <c r="B91" s="41"/>
      <c r="C91" s="256" t="s">
        <v>1650</v>
      </c>
      <c r="D91" s="256" t="s">
        <v>3823</v>
      </c>
      <c r="E91" s="21" t="s">
        <v>110</v>
      </c>
      <c r="F91" s="257">
        <v>46.68</v>
      </c>
      <c r="G91" s="40"/>
      <c r="H91" s="41"/>
    </row>
    <row r="92" s="2" customFormat="1" ht="16.8" customHeight="1">
      <c r="A92" s="40"/>
      <c r="B92" s="41"/>
      <c r="C92" s="256" t="s">
        <v>1659</v>
      </c>
      <c r="D92" s="256" t="s">
        <v>3822</v>
      </c>
      <c r="E92" s="21" t="s">
        <v>110</v>
      </c>
      <c r="F92" s="257">
        <v>130.97</v>
      </c>
      <c r="G92" s="40"/>
      <c r="H92" s="41"/>
    </row>
    <row r="93" s="2" customFormat="1" ht="16.8" customHeight="1">
      <c r="A93" s="40"/>
      <c r="B93" s="41"/>
      <c r="C93" s="252" t="s">
        <v>127</v>
      </c>
      <c r="D93" s="253" t="s">
        <v>128</v>
      </c>
      <c r="E93" s="254" t="s">
        <v>110</v>
      </c>
      <c r="F93" s="255">
        <v>132.11000000000001</v>
      </c>
      <c r="G93" s="40"/>
      <c r="H93" s="41"/>
    </row>
    <row r="94" s="2" customFormat="1" ht="16.8" customHeight="1">
      <c r="A94" s="40"/>
      <c r="B94" s="41"/>
      <c r="C94" s="256" t="s">
        <v>3</v>
      </c>
      <c r="D94" s="256" t="s">
        <v>129</v>
      </c>
      <c r="E94" s="21" t="s">
        <v>3</v>
      </c>
      <c r="F94" s="257">
        <v>132.11000000000001</v>
      </c>
      <c r="G94" s="40"/>
      <c r="H94" s="41"/>
    </row>
    <row r="95" s="2" customFormat="1" ht="16.8" customHeight="1">
      <c r="A95" s="40"/>
      <c r="B95" s="41"/>
      <c r="C95" s="256" t="s">
        <v>3</v>
      </c>
      <c r="D95" s="256" t="s">
        <v>266</v>
      </c>
      <c r="E95" s="21" t="s">
        <v>3</v>
      </c>
      <c r="F95" s="257">
        <v>132.11000000000001</v>
      </c>
      <c r="G95" s="40"/>
      <c r="H95" s="41"/>
    </row>
    <row r="96" s="2" customFormat="1" ht="16.8" customHeight="1">
      <c r="A96" s="40"/>
      <c r="B96" s="41"/>
      <c r="C96" s="258" t="s">
        <v>3790</v>
      </c>
      <c r="D96" s="40"/>
      <c r="E96" s="40"/>
      <c r="F96" s="40"/>
      <c r="G96" s="40"/>
      <c r="H96" s="41"/>
    </row>
    <row r="97" s="2" customFormat="1">
      <c r="A97" s="40"/>
      <c r="B97" s="41"/>
      <c r="C97" s="256" t="s">
        <v>1346</v>
      </c>
      <c r="D97" s="256" t="s">
        <v>1347</v>
      </c>
      <c r="E97" s="21" t="s">
        <v>110</v>
      </c>
      <c r="F97" s="257">
        <v>132.11000000000001</v>
      </c>
      <c r="G97" s="40"/>
      <c r="H97" s="41"/>
    </row>
    <row r="98" s="2" customFormat="1">
      <c r="A98" s="40"/>
      <c r="B98" s="41"/>
      <c r="C98" s="256" t="s">
        <v>1408</v>
      </c>
      <c r="D98" s="256" t="s">
        <v>1409</v>
      </c>
      <c r="E98" s="21" t="s">
        <v>110</v>
      </c>
      <c r="F98" s="257">
        <v>132.11000000000001</v>
      </c>
      <c r="G98" s="40"/>
      <c r="H98" s="41"/>
    </row>
    <row r="99" s="2" customFormat="1" ht="16.8" customHeight="1">
      <c r="A99" s="40"/>
      <c r="B99" s="41"/>
      <c r="C99" s="256" t="s">
        <v>1481</v>
      </c>
      <c r="D99" s="256" t="s">
        <v>3824</v>
      </c>
      <c r="E99" s="21" t="s">
        <v>110</v>
      </c>
      <c r="F99" s="257">
        <v>132.11000000000001</v>
      </c>
      <c r="G99" s="40"/>
      <c r="H99" s="41"/>
    </row>
    <row r="100" s="2" customFormat="1">
      <c r="A100" s="40"/>
      <c r="B100" s="41"/>
      <c r="C100" s="256" t="s">
        <v>1486</v>
      </c>
      <c r="D100" s="256" t="s">
        <v>1487</v>
      </c>
      <c r="E100" s="21" t="s">
        <v>110</v>
      </c>
      <c r="F100" s="257">
        <v>132.11000000000001</v>
      </c>
      <c r="G100" s="40"/>
      <c r="H100" s="41"/>
    </row>
    <row r="101" s="2" customFormat="1" ht="16.8" customHeight="1">
      <c r="A101" s="40"/>
      <c r="B101" s="41"/>
      <c r="C101" s="256" t="s">
        <v>1428</v>
      </c>
      <c r="D101" s="256" t="s">
        <v>3825</v>
      </c>
      <c r="E101" s="21" t="s">
        <v>110</v>
      </c>
      <c r="F101" s="257">
        <v>174.63999999999999</v>
      </c>
      <c r="G101" s="40"/>
      <c r="H101" s="41"/>
    </row>
    <row r="102" s="2" customFormat="1">
      <c r="A102" s="40"/>
      <c r="B102" s="41"/>
      <c r="C102" s="256" t="s">
        <v>1372</v>
      </c>
      <c r="D102" s="256" t="s">
        <v>1373</v>
      </c>
      <c r="E102" s="21" t="s">
        <v>110</v>
      </c>
      <c r="F102" s="257">
        <v>276.69900000000001</v>
      </c>
      <c r="G102" s="40"/>
      <c r="H102" s="41"/>
    </row>
    <row r="103" s="2" customFormat="1" ht="16.8" customHeight="1">
      <c r="A103" s="40"/>
      <c r="B103" s="41"/>
      <c r="C103" s="256" t="s">
        <v>1476</v>
      </c>
      <c r="D103" s="256" t="s">
        <v>1477</v>
      </c>
      <c r="E103" s="21" t="s">
        <v>110</v>
      </c>
      <c r="F103" s="257">
        <v>145.321</v>
      </c>
      <c r="G103" s="40"/>
      <c r="H103" s="41"/>
    </row>
    <row r="104" s="2" customFormat="1" ht="16.8" customHeight="1">
      <c r="A104" s="40"/>
      <c r="B104" s="41"/>
      <c r="C104" s="256" t="s">
        <v>1491</v>
      </c>
      <c r="D104" s="256" t="s">
        <v>1492</v>
      </c>
      <c r="E104" s="21" t="s">
        <v>274</v>
      </c>
      <c r="F104" s="257">
        <v>12.101000000000001</v>
      </c>
      <c r="G104" s="40"/>
      <c r="H104" s="41"/>
    </row>
    <row r="105" s="2" customFormat="1">
      <c r="A105" s="40"/>
      <c r="B105" s="41"/>
      <c r="C105" s="256" t="s">
        <v>1310</v>
      </c>
      <c r="D105" s="256" t="s">
        <v>1311</v>
      </c>
      <c r="E105" s="21" t="s">
        <v>110</v>
      </c>
      <c r="F105" s="257">
        <v>153.97399999999999</v>
      </c>
      <c r="G105" s="40"/>
      <c r="H105" s="41"/>
    </row>
    <row r="106" s="2" customFormat="1" ht="16.8" customHeight="1">
      <c r="A106" s="40"/>
      <c r="B106" s="41"/>
      <c r="C106" s="256" t="s">
        <v>1395</v>
      </c>
      <c r="D106" s="256" t="s">
        <v>1396</v>
      </c>
      <c r="E106" s="21" t="s">
        <v>110</v>
      </c>
      <c r="F106" s="257">
        <v>156.48400000000001</v>
      </c>
      <c r="G106" s="40"/>
      <c r="H106" s="41"/>
    </row>
    <row r="107" s="2" customFormat="1" ht="16.8" customHeight="1">
      <c r="A107" s="40"/>
      <c r="B107" s="41"/>
      <c r="C107" s="256" t="s">
        <v>1395</v>
      </c>
      <c r="D107" s="256" t="s">
        <v>1396</v>
      </c>
      <c r="E107" s="21" t="s">
        <v>110</v>
      </c>
      <c r="F107" s="257">
        <v>206.86099999999999</v>
      </c>
      <c r="G107" s="40"/>
      <c r="H107" s="41"/>
    </row>
    <row r="108" s="2" customFormat="1">
      <c r="A108" s="40"/>
      <c r="B108" s="41"/>
      <c r="C108" s="256" t="s">
        <v>1423</v>
      </c>
      <c r="D108" s="256" t="s">
        <v>1424</v>
      </c>
      <c r="E108" s="21" t="s">
        <v>110</v>
      </c>
      <c r="F108" s="257">
        <v>161.17400000000001</v>
      </c>
      <c r="G108" s="40"/>
      <c r="H108" s="41"/>
    </row>
    <row r="109" s="2" customFormat="1" ht="16.8" customHeight="1">
      <c r="A109" s="40"/>
      <c r="B109" s="41"/>
      <c r="C109" s="252" t="s">
        <v>131</v>
      </c>
      <c r="D109" s="253" t="s">
        <v>132</v>
      </c>
      <c r="E109" s="254" t="s">
        <v>119</v>
      </c>
      <c r="F109" s="255">
        <v>37.460000000000001</v>
      </c>
      <c r="G109" s="40"/>
      <c r="H109" s="41"/>
    </row>
    <row r="110" s="2" customFormat="1" ht="16.8" customHeight="1">
      <c r="A110" s="40"/>
      <c r="B110" s="41"/>
      <c r="C110" s="256" t="s">
        <v>3</v>
      </c>
      <c r="D110" s="256" t="s">
        <v>3826</v>
      </c>
      <c r="E110" s="21" t="s">
        <v>3</v>
      </c>
      <c r="F110" s="257">
        <v>37.460000000000001</v>
      </c>
      <c r="G110" s="40"/>
      <c r="H110" s="41"/>
    </row>
    <row r="111" s="2" customFormat="1" ht="16.8" customHeight="1">
      <c r="A111" s="40"/>
      <c r="B111" s="41"/>
      <c r="C111" s="256" t="s">
        <v>3</v>
      </c>
      <c r="D111" s="256" t="s">
        <v>266</v>
      </c>
      <c r="E111" s="21" t="s">
        <v>3</v>
      </c>
      <c r="F111" s="257">
        <v>37.460000000000001</v>
      </c>
      <c r="G111" s="40"/>
      <c r="H111" s="41"/>
    </row>
    <row r="112" s="2" customFormat="1" ht="16.8" customHeight="1">
      <c r="A112" s="40"/>
      <c r="B112" s="41"/>
      <c r="C112" s="258" t="s">
        <v>3790</v>
      </c>
      <c r="D112" s="40"/>
      <c r="E112" s="40"/>
      <c r="F112" s="40"/>
      <c r="G112" s="40"/>
      <c r="H112" s="41"/>
    </row>
    <row r="113" s="2" customFormat="1" ht="16.8" customHeight="1">
      <c r="A113" s="40"/>
      <c r="B113" s="41"/>
      <c r="C113" s="256" t="s">
        <v>658</v>
      </c>
      <c r="D113" s="256" t="s">
        <v>3827</v>
      </c>
      <c r="E113" s="21" t="s">
        <v>274</v>
      </c>
      <c r="F113" s="257">
        <v>3.746</v>
      </c>
      <c r="G113" s="40"/>
      <c r="H113" s="41"/>
    </row>
    <row r="114" s="2" customFormat="1" ht="16.8" customHeight="1">
      <c r="A114" s="40"/>
      <c r="B114" s="41"/>
      <c r="C114" s="256" t="s">
        <v>664</v>
      </c>
      <c r="D114" s="256" t="s">
        <v>3828</v>
      </c>
      <c r="E114" s="21" t="s">
        <v>110</v>
      </c>
      <c r="F114" s="257">
        <v>7.492</v>
      </c>
      <c r="G114" s="40"/>
      <c r="H114" s="41"/>
    </row>
    <row r="115" s="2" customFormat="1">
      <c r="A115" s="40"/>
      <c r="B115" s="41"/>
      <c r="C115" s="256" t="s">
        <v>1589</v>
      </c>
      <c r="D115" s="256" t="s">
        <v>3829</v>
      </c>
      <c r="E115" s="21" t="s">
        <v>110</v>
      </c>
      <c r="F115" s="257">
        <v>14.984</v>
      </c>
      <c r="G115" s="40"/>
      <c r="H115" s="41"/>
    </row>
    <row r="116" s="2" customFormat="1">
      <c r="A116" s="40"/>
      <c r="B116" s="41"/>
      <c r="C116" s="256" t="s">
        <v>1731</v>
      </c>
      <c r="D116" s="256" t="s">
        <v>3830</v>
      </c>
      <c r="E116" s="21" t="s">
        <v>119</v>
      </c>
      <c r="F116" s="257">
        <v>37.460000000000001</v>
      </c>
      <c r="G116" s="40"/>
      <c r="H116" s="41"/>
    </row>
    <row r="117" s="2" customFormat="1">
      <c r="A117" s="40"/>
      <c r="B117" s="41"/>
      <c r="C117" s="256" t="s">
        <v>1372</v>
      </c>
      <c r="D117" s="256" t="s">
        <v>1373</v>
      </c>
      <c r="E117" s="21" t="s">
        <v>110</v>
      </c>
      <c r="F117" s="257">
        <v>276.69900000000001</v>
      </c>
      <c r="G117" s="40"/>
      <c r="H117" s="41"/>
    </row>
    <row r="118" s="2" customFormat="1" ht="16.8" customHeight="1">
      <c r="A118" s="40"/>
      <c r="B118" s="41"/>
      <c r="C118" s="252" t="s">
        <v>135</v>
      </c>
      <c r="D118" s="253" t="s">
        <v>136</v>
      </c>
      <c r="E118" s="254" t="s">
        <v>110</v>
      </c>
      <c r="F118" s="255">
        <v>20</v>
      </c>
      <c r="G118" s="40"/>
      <c r="H118" s="41"/>
    </row>
    <row r="119" s="2" customFormat="1" ht="16.8" customHeight="1">
      <c r="A119" s="40"/>
      <c r="B119" s="41"/>
      <c r="C119" s="256" t="s">
        <v>3</v>
      </c>
      <c r="D119" s="256" t="s">
        <v>137</v>
      </c>
      <c r="E119" s="21" t="s">
        <v>3</v>
      </c>
      <c r="F119" s="257">
        <v>20</v>
      </c>
      <c r="G119" s="40"/>
      <c r="H119" s="41"/>
    </row>
    <row r="120" s="2" customFormat="1" ht="16.8" customHeight="1">
      <c r="A120" s="40"/>
      <c r="B120" s="41"/>
      <c r="C120" s="256" t="s">
        <v>3</v>
      </c>
      <c r="D120" s="256" t="s">
        <v>266</v>
      </c>
      <c r="E120" s="21" t="s">
        <v>3</v>
      </c>
      <c r="F120" s="257">
        <v>20</v>
      </c>
      <c r="G120" s="40"/>
      <c r="H120" s="41"/>
    </row>
    <row r="121" s="2" customFormat="1" ht="16.8" customHeight="1">
      <c r="A121" s="40"/>
      <c r="B121" s="41"/>
      <c r="C121" s="258" t="s">
        <v>3790</v>
      </c>
      <c r="D121" s="40"/>
      <c r="E121" s="40"/>
      <c r="F121" s="40"/>
      <c r="G121" s="40"/>
      <c r="H121" s="41"/>
    </row>
    <row r="122" s="2" customFormat="1" ht="16.8" customHeight="1">
      <c r="A122" s="40"/>
      <c r="B122" s="41"/>
      <c r="C122" s="256" t="s">
        <v>968</v>
      </c>
      <c r="D122" s="256" t="s">
        <v>3831</v>
      </c>
      <c r="E122" s="21" t="s">
        <v>110</v>
      </c>
      <c r="F122" s="257">
        <v>160.93000000000001</v>
      </c>
      <c r="G122" s="40"/>
      <c r="H122" s="41"/>
    </row>
    <row r="123" s="2" customFormat="1" ht="16.8" customHeight="1">
      <c r="A123" s="40"/>
      <c r="B123" s="41"/>
      <c r="C123" s="256" t="s">
        <v>974</v>
      </c>
      <c r="D123" s="256" t="s">
        <v>3832</v>
      </c>
      <c r="E123" s="21" t="s">
        <v>110</v>
      </c>
      <c r="F123" s="257">
        <v>982.94000000000005</v>
      </c>
      <c r="G123" s="40"/>
      <c r="H123" s="41"/>
    </row>
    <row r="124" s="2" customFormat="1" ht="16.8" customHeight="1">
      <c r="A124" s="40"/>
      <c r="B124" s="41"/>
      <c r="C124" s="256" t="s">
        <v>982</v>
      </c>
      <c r="D124" s="256" t="s">
        <v>3833</v>
      </c>
      <c r="E124" s="21" t="s">
        <v>110</v>
      </c>
      <c r="F124" s="257">
        <v>160.93000000000001</v>
      </c>
      <c r="G124" s="40"/>
      <c r="H124" s="41"/>
    </row>
    <row r="125" s="2" customFormat="1" ht="16.8" customHeight="1">
      <c r="A125" s="40"/>
      <c r="B125" s="41"/>
      <c r="C125" s="256" t="s">
        <v>1428</v>
      </c>
      <c r="D125" s="256" t="s">
        <v>3825</v>
      </c>
      <c r="E125" s="21" t="s">
        <v>110</v>
      </c>
      <c r="F125" s="257">
        <v>174.63999999999999</v>
      </c>
      <c r="G125" s="40"/>
      <c r="H125" s="41"/>
    </row>
    <row r="126" s="2" customFormat="1">
      <c r="A126" s="40"/>
      <c r="B126" s="41"/>
      <c r="C126" s="256" t="s">
        <v>1372</v>
      </c>
      <c r="D126" s="256" t="s">
        <v>1373</v>
      </c>
      <c r="E126" s="21" t="s">
        <v>110</v>
      </c>
      <c r="F126" s="257">
        <v>276.69900000000001</v>
      </c>
      <c r="G126" s="40"/>
      <c r="H126" s="41"/>
    </row>
    <row r="127" s="2" customFormat="1" ht="16.8" customHeight="1">
      <c r="A127" s="40"/>
      <c r="B127" s="41"/>
      <c r="C127" s="256" t="s">
        <v>1395</v>
      </c>
      <c r="D127" s="256" t="s">
        <v>1396</v>
      </c>
      <c r="E127" s="21" t="s">
        <v>110</v>
      </c>
      <c r="F127" s="257">
        <v>206.86099999999999</v>
      </c>
      <c r="G127" s="40"/>
      <c r="H127" s="41"/>
    </row>
    <row r="128" s="2" customFormat="1" ht="16.8" customHeight="1">
      <c r="A128" s="40"/>
      <c r="B128" s="41"/>
      <c r="C128" s="252" t="s">
        <v>139</v>
      </c>
      <c r="D128" s="253" t="s">
        <v>140</v>
      </c>
      <c r="E128" s="254" t="s">
        <v>110</v>
      </c>
      <c r="F128" s="255">
        <v>22.530000000000001</v>
      </c>
      <c r="G128" s="40"/>
      <c r="H128" s="41"/>
    </row>
    <row r="129" s="2" customFormat="1" ht="16.8" customHeight="1">
      <c r="A129" s="40"/>
      <c r="B129" s="41"/>
      <c r="C129" s="256" t="s">
        <v>3</v>
      </c>
      <c r="D129" s="256" t="s">
        <v>141</v>
      </c>
      <c r="E129" s="21" t="s">
        <v>3</v>
      </c>
      <c r="F129" s="257">
        <v>22.530000000000001</v>
      </c>
      <c r="G129" s="40"/>
      <c r="H129" s="41"/>
    </row>
    <row r="130" s="2" customFormat="1" ht="16.8" customHeight="1">
      <c r="A130" s="40"/>
      <c r="B130" s="41"/>
      <c r="C130" s="256" t="s">
        <v>3</v>
      </c>
      <c r="D130" s="256" t="s">
        <v>266</v>
      </c>
      <c r="E130" s="21" t="s">
        <v>3</v>
      </c>
      <c r="F130" s="257">
        <v>22.530000000000001</v>
      </c>
      <c r="G130" s="40"/>
      <c r="H130" s="41"/>
    </row>
    <row r="131" s="2" customFormat="1" ht="16.8" customHeight="1">
      <c r="A131" s="40"/>
      <c r="B131" s="41"/>
      <c r="C131" s="258" t="s">
        <v>3790</v>
      </c>
      <c r="D131" s="40"/>
      <c r="E131" s="40"/>
      <c r="F131" s="40"/>
      <c r="G131" s="40"/>
      <c r="H131" s="41"/>
    </row>
    <row r="132" s="2" customFormat="1">
      <c r="A132" s="40"/>
      <c r="B132" s="41"/>
      <c r="C132" s="256" t="s">
        <v>1571</v>
      </c>
      <c r="D132" s="256" t="s">
        <v>3834</v>
      </c>
      <c r="E132" s="21" t="s">
        <v>110</v>
      </c>
      <c r="F132" s="257">
        <v>33.530000000000001</v>
      </c>
      <c r="G132" s="40"/>
      <c r="H132" s="41"/>
    </row>
    <row r="133" s="2" customFormat="1" ht="16.8" customHeight="1">
      <c r="A133" s="40"/>
      <c r="B133" s="41"/>
      <c r="C133" s="256" t="s">
        <v>1631</v>
      </c>
      <c r="D133" s="256" t="s">
        <v>3835</v>
      </c>
      <c r="E133" s="21" t="s">
        <v>274</v>
      </c>
      <c r="F133" s="257">
        <v>0.879</v>
      </c>
      <c r="G133" s="40"/>
      <c r="H133" s="41"/>
    </row>
    <row r="134" s="2" customFormat="1" ht="16.8" customHeight="1">
      <c r="A134" s="40"/>
      <c r="B134" s="41"/>
      <c r="C134" s="256" t="s">
        <v>1428</v>
      </c>
      <c r="D134" s="256" t="s">
        <v>3825</v>
      </c>
      <c r="E134" s="21" t="s">
        <v>110</v>
      </c>
      <c r="F134" s="257">
        <v>174.63999999999999</v>
      </c>
      <c r="G134" s="40"/>
      <c r="H134" s="41"/>
    </row>
    <row r="135" s="2" customFormat="1" ht="16.8" customHeight="1">
      <c r="A135" s="40"/>
      <c r="B135" s="41"/>
      <c r="C135" s="256" t="s">
        <v>2116</v>
      </c>
      <c r="D135" s="256" t="s">
        <v>3836</v>
      </c>
      <c r="E135" s="21" t="s">
        <v>110</v>
      </c>
      <c r="F135" s="257">
        <v>156.88499999999999</v>
      </c>
      <c r="G135" s="40"/>
      <c r="H135" s="41"/>
    </row>
    <row r="136" s="2" customFormat="1">
      <c r="A136" s="40"/>
      <c r="B136" s="41"/>
      <c r="C136" s="256" t="s">
        <v>1372</v>
      </c>
      <c r="D136" s="256" t="s">
        <v>1373</v>
      </c>
      <c r="E136" s="21" t="s">
        <v>110</v>
      </c>
      <c r="F136" s="257">
        <v>276.69900000000001</v>
      </c>
      <c r="G136" s="40"/>
      <c r="H136" s="41"/>
    </row>
    <row r="137" s="2" customFormat="1" ht="16.8" customHeight="1">
      <c r="A137" s="40"/>
      <c r="B137" s="41"/>
      <c r="C137" s="256" t="s">
        <v>1624</v>
      </c>
      <c r="D137" s="256" t="s">
        <v>1625</v>
      </c>
      <c r="E137" s="21" t="s">
        <v>110</v>
      </c>
      <c r="F137" s="257">
        <v>25.91</v>
      </c>
      <c r="G137" s="40"/>
      <c r="H137" s="41"/>
    </row>
    <row r="138" s="2" customFormat="1" ht="16.8" customHeight="1">
      <c r="A138" s="40"/>
      <c r="B138" s="41"/>
      <c r="C138" s="256" t="s">
        <v>1605</v>
      </c>
      <c r="D138" s="256" t="s">
        <v>1606</v>
      </c>
      <c r="E138" s="21" t="s">
        <v>110</v>
      </c>
      <c r="F138" s="257">
        <v>25.91</v>
      </c>
      <c r="G138" s="40"/>
      <c r="H138" s="41"/>
    </row>
    <row r="139" s="2" customFormat="1" ht="16.8" customHeight="1">
      <c r="A139" s="40"/>
      <c r="B139" s="41"/>
      <c r="C139" s="256" t="s">
        <v>1395</v>
      </c>
      <c r="D139" s="256" t="s">
        <v>1396</v>
      </c>
      <c r="E139" s="21" t="s">
        <v>110</v>
      </c>
      <c r="F139" s="257">
        <v>206.86099999999999</v>
      </c>
      <c r="G139" s="40"/>
      <c r="H139" s="41"/>
    </row>
    <row r="140" s="2" customFormat="1" ht="16.8" customHeight="1">
      <c r="A140" s="40"/>
      <c r="B140" s="41"/>
      <c r="C140" s="252" t="s">
        <v>143</v>
      </c>
      <c r="D140" s="253" t="s">
        <v>144</v>
      </c>
      <c r="E140" s="254" t="s">
        <v>110</v>
      </c>
      <c r="F140" s="255">
        <v>101.5</v>
      </c>
      <c r="G140" s="40"/>
      <c r="H140" s="41"/>
    </row>
    <row r="141" s="2" customFormat="1" ht="16.8" customHeight="1">
      <c r="A141" s="40"/>
      <c r="B141" s="41"/>
      <c r="C141" s="256" t="s">
        <v>3</v>
      </c>
      <c r="D141" s="256" t="s">
        <v>145</v>
      </c>
      <c r="E141" s="21" t="s">
        <v>3</v>
      </c>
      <c r="F141" s="257">
        <v>101.5</v>
      </c>
      <c r="G141" s="40"/>
      <c r="H141" s="41"/>
    </row>
    <row r="142" s="2" customFormat="1" ht="16.8" customHeight="1">
      <c r="A142" s="40"/>
      <c r="B142" s="41"/>
      <c r="C142" s="256" t="s">
        <v>3</v>
      </c>
      <c r="D142" s="256" t="s">
        <v>266</v>
      </c>
      <c r="E142" s="21" t="s">
        <v>3</v>
      </c>
      <c r="F142" s="257">
        <v>101.5</v>
      </c>
      <c r="G142" s="40"/>
      <c r="H142" s="41"/>
    </row>
    <row r="143" s="2" customFormat="1" ht="16.8" customHeight="1">
      <c r="A143" s="40"/>
      <c r="B143" s="41"/>
      <c r="C143" s="258" t="s">
        <v>3790</v>
      </c>
      <c r="D143" s="40"/>
      <c r="E143" s="40"/>
      <c r="F143" s="40"/>
      <c r="G143" s="40"/>
      <c r="H143" s="41"/>
    </row>
    <row r="144" s="2" customFormat="1" ht="16.8" customHeight="1">
      <c r="A144" s="40"/>
      <c r="B144" s="41"/>
      <c r="C144" s="256" t="s">
        <v>400</v>
      </c>
      <c r="D144" s="256" t="s">
        <v>3837</v>
      </c>
      <c r="E144" s="21" t="s">
        <v>274</v>
      </c>
      <c r="F144" s="257">
        <v>10.15</v>
      </c>
      <c r="G144" s="40"/>
      <c r="H144" s="41"/>
    </row>
    <row r="145" s="2" customFormat="1" ht="16.8" customHeight="1">
      <c r="A145" s="40"/>
      <c r="B145" s="41"/>
      <c r="C145" s="256" t="s">
        <v>406</v>
      </c>
      <c r="D145" s="256" t="s">
        <v>3838</v>
      </c>
      <c r="E145" s="21" t="s">
        <v>274</v>
      </c>
      <c r="F145" s="257">
        <v>15.225</v>
      </c>
      <c r="G145" s="40"/>
      <c r="H145" s="41"/>
    </row>
    <row r="146" s="2" customFormat="1" ht="16.8" customHeight="1">
      <c r="A146" s="40"/>
      <c r="B146" s="41"/>
      <c r="C146" s="256" t="s">
        <v>968</v>
      </c>
      <c r="D146" s="256" t="s">
        <v>3831</v>
      </c>
      <c r="E146" s="21" t="s">
        <v>110</v>
      </c>
      <c r="F146" s="257">
        <v>160.93000000000001</v>
      </c>
      <c r="G146" s="40"/>
      <c r="H146" s="41"/>
    </row>
    <row r="147" s="2" customFormat="1" ht="16.8" customHeight="1">
      <c r="A147" s="40"/>
      <c r="B147" s="41"/>
      <c r="C147" s="256" t="s">
        <v>974</v>
      </c>
      <c r="D147" s="256" t="s">
        <v>3832</v>
      </c>
      <c r="E147" s="21" t="s">
        <v>110</v>
      </c>
      <c r="F147" s="257">
        <v>982.94000000000005</v>
      </c>
      <c r="G147" s="40"/>
      <c r="H147" s="41"/>
    </row>
    <row r="148" s="2" customFormat="1" ht="16.8" customHeight="1">
      <c r="A148" s="40"/>
      <c r="B148" s="41"/>
      <c r="C148" s="256" t="s">
        <v>982</v>
      </c>
      <c r="D148" s="256" t="s">
        <v>3833</v>
      </c>
      <c r="E148" s="21" t="s">
        <v>110</v>
      </c>
      <c r="F148" s="257">
        <v>160.93000000000001</v>
      </c>
      <c r="G148" s="40"/>
      <c r="H148" s="41"/>
    </row>
    <row r="149" s="2" customFormat="1" ht="16.8" customHeight="1">
      <c r="A149" s="40"/>
      <c r="B149" s="41"/>
      <c r="C149" s="256" t="s">
        <v>1281</v>
      </c>
      <c r="D149" s="256" t="s">
        <v>3839</v>
      </c>
      <c r="E149" s="21" t="s">
        <v>110</v>
      </c>
      <c r="F149" s="257">
        <v>140.93000000000001</v>
      </c>
      <c r="G149" s="40"/>
      <c r="H149" s="41"/>
    </row>
    <row r="150" s="2" customFormat="1" ht="16.8" customHeight="1">
      <c r="A150" s="40"/>
      <c r="B150" s="41"/>
      <c r="C150" s="256" t="s">
        <v>1449</v>
      </c>
      <c r="D150" s="256" t="s">
        <v>3840</v>
      </c>
      <c r="E150" s="21" t="s">
        <v>110</v>
      </c>
      <c r="F150" s="257">
        <v>140.93000000000001</v>
      </c>
      <c r="G150" s="40"/>
      <c r="H150" s="41"/>
    </row>
    <row r="151" s="2" customFormat="1" ht="16.8" customHeight="1">
      <c r="A151" s="40"/>
      <c r="B151" s="41"/>
      <c r="C151" s="256" t="s">
        <v>1454</v>
      </c>
      <c r="D151" s="256" t="s">
        <v>1455</v>
      </c>
      <c r="E151" s="21" t="s">
        <v>110</v>
      </c>
      <c r="F151" s="257">
        <v>111.65000000000001</v>
      </c>
      <c r="G151" s="40"/>
      <c r="H151" s="41"/>
    </row>
    <row r="152" s="2" customFormat="1" ht="16.8" customHeight="1">
      <c r="A152" s="40"/>
      <c r="B152" s="41"/>
      <c r="C152" s="256" t="s">
        <v>1459</v>
      </c>
      <c r="D152" s="256" t="s">
        <v>1460</v>
      </c>
      <c r="E152" s="21" t="s">
        <v>110</v>
      </c>
      <c r="F152" s="257">
        <v>111.65000000000001</v>
      </c>
      <c r="G152" s="40"/>
      <c r="H152" s="41"/>
    </row>
    <row r="153" s="2" customFormat="1">
      <c r="A153" s="40"/>
      <c r="B153" s="41"/>
      <c r="C153" s="256" t="s">
        <v>1305</v>
      </c>
      <c r="D153" s="256" t="s">
        <v>1306</v>
      </c>
      <c r="E153" s="21" t="s">
        <v>110</v>
      </c>
      <c r="F153" s="257">
        <v>118.298</v>
      </c>
      <c r="G153" s="40"/>
      <c r="H153" s="41"/>
    </row>
    <row r="154" s="2" customFormat="1">
      <c r="A154" s="40"/>
      <c r="B154" s="41"/>
      <c r="C154" s="256" t="s">
        <v>1310</v>
      </c>
      <c r="D154" s="256" t="s">
        <v>1311</v>
      </c>
      <c r="E154" s="21" t="s">
        <v>110</v>
      </c>
      <c r="F154" s="257">
        <v>118.298</v>
      </c>
      <c r="G154" s="40"/>
      <c r="H154" s="41"/>
    </row>
    <row r="155" s="2" customFormat="1" ht="16.8" customHeight="1">
      <c r="A155" s="40"/>
      <c r="B155" s="41"/>
      <c r="C155" s="256" t="s">
        <v>375</v>
      </c>
      <c r="D155" s="256" t="s">
        <v>376</v>
      </c>
      <c r="E155" s="21" t="s">
        <v>110</v>
      </c>
      <c r="F155" s="257">
        <v>245.78399999999999</v>
      </c>
      <c r="G155" s="40"/>
      <c r="H155" s="41"/>
    </row>
    <row r="156" s="2" customFormat="1" ht="16.8" customHeight="1">
      <c r="A156" s="40"/>
      <c r="B156" s="41"/>
      <c r="C156" s="252" t="s">
        <v>146</v>
      </c>
      <c r="D156" s="253" t="s">
        <v>147</v>
      </c>
      <c r="E156" s="254" t="s">
        <v>110</v>
      </c>
      <c r="F156" s="255">
        <v>39.43</v>
      </c>
      <c r="G156" s="40"/>
      <c r="H156" s="41"/>
    </row>
    <row r="157" s="2" customFormat="1" ht="16.8" customHeight="1">
      <c r="A157" s="40"/>
      <c r="B157" s="41"/>
      <c r="C157" s="256" t="s">
        <v>3</v>
      </c>
      <c r="D157" s="256" t="s">
        <v>148</v>
      </c>
      <c r="E157" s="21" t="s">
        <v>3</v>
      </c>
      <c r="F157" s="257">
        <v>39.43</v>
      </c>
      <c r="G157" s="40"/>
      <c r="H157" s="41"/>
    </row>
    <row r="158" s="2" customFormat="1" ht="16.8" customHeight="1">
      <c r="A158" s="40"/>
      <c r="B158" s="41"/>
      <c r="C158" s="256" t="s">
        <v>3</v>
      </c>
      <c r="D158" s="256" t="s">
        <v>266</v>
      </c>
      <c r="E158" s="21" t="s">
        <v>3</v>
      </c>
      <c r="F158" s="257">
        <v>39.43</v>
      </c>
      <c r="G158" s="40"/>
      <c r="H158" s="41"/>
    </row>
    <row r="159" s="2" customFormat="1" ht="16.8" customHeight="1">
      <c r="A159" s="40"/>
      <c r="B159" s="41"/>
      <c r="C159" s="258" t="s">
        <v>3790</v>
      </c>
      <c r="D159" s="40"/>
      <c r="E159" s="40"/>
      <c r="F159" s="40"/>
      <c r="G159" s="40"/>
      <c r="H159" s="41"/>
    </row>
    <row r="160" s="2" customFormat="1" ht="16.8" customHeight="1">
      <c r="A160" s="40"/>
      <c r="B160" s="41"/>
      <c r="C160" s="256" t="s">
        <v>702</v>
      </c>
      <c r="D160" s="256" t="s">
        <v>703</v>
      </c>
      <c r="E160" s="21" t="s">
        <v>110</v>
      </c>
      <c r="F160" s="257">
        <v>39.43</v>
      </c>
      <c r="G160" s="40"/>
      <c r="H160" s="41"/>
    </row>
    <row r="161" s="2" customFormat="1" ht="16.8" customHeight="1">
      <c r="A161" s="40"/>
      <c r="B161" s="41"/>
      <c r="C161" s="256" t="s">
        <v>765</v>
      </c>
      <c r="D161" s="256" t="s">
        <v>3841</v>
      </c>
      <c r="E161" s="21" t="s">
        <v>110</v>
      </c>
      <c r="F161" s="257">
        <v>39.43</v>
      </c>
      <c r="G161" s="40"/>
      <c r="H161" s="41"/>
    </row>
    <row r="162" s="2" customFormat="1" ht="16.8" customHeight="1">
      <c r="A162" s="40"/>
      <c r="B162" s="41"/>
      <c r="C162" s="256" t="s">
        <v>770</v>
      </c>
      <c r="D162" s="256" t="s">
        <v>3842</v>
      </c>
      <c r="E162" s="21" t="s">
        <v>110</v>
      </c>
      <c r="F162" s="257">
        <v>39.43</v>
      </c>
      <c r="G162" s="40"/>
      <c r="H162" s="41"/>
    </row>
    <row r="163" s="2" customFormat="1" ht="16.8" customHeight="1">
      <c r="A163" s="40"/>
      <c r="B163" s="41"/>
      <c r="C163" s="256" t="s">
        <v>775</v>
      </c>
      <c r="D163" s="256" t="s">
        <v>3843</v>
      </c>
      <c r="E163" s="21" t="s">
        <v>110</v>
      </c>
      <c r="F163" s="257">
        <v>39.43</v>
      </c>
      <c r="G163" s="40"/>
      <c r="H163" s="41"/>
    </row>
    <row r="164" s="2" customFormat="1" ht="16.8" customHeight="1">
      <c r="A164" s="40"/>
      <c r="B164" s="41"/>
      <c r="C164" s="256" t="s">
        <v>821</v>
      </c>
      <c r="D164" s="256" t="s">
        <v>3844</v>
      </c>
      <c r="E164" s="21" t="s">
        <v>110</v>
      </c>
      <c r="F164" s="257">
        <v>39.43</v>
      </c>
      <c r="G164" s="40"/>
      <c r="H164" s="41"/>
    </row>
    <row r="165" s="2" customFormat="1" ht="16.8" customHeight="1">
      <c r="A165" s="40"/>
      <c r="B165" s="41"/>
      <c r="C165" s="256" t="s">
        <v>826</v>
      </c>
      <c r="D165" s="256" t="s">
        <v>3845</v>
      </c>
      <c r="E165" s="21" t="s">
        <v>110</v>
      </c>
      <c r="F165" s="257">
        <v>39.43</v>
      </c>
      <c r="G165" s="40"/>
      <c r="H165" s="41"/>
    </row>
    <row r="166" s="2" customFormat="1">
      <c r="A166" s="40"/>
      <c r="B166" s="41"/>
      <c r="C166" s="256" t="s">
        <v>841</v>
      </c>
      <c r="D166" s="256" t="s">
        <v>3846</v>
      </c>
      <c r="E166" s="21" t="s">
        <v>110</v>
      </c>
      <c r="F166" s="257">
        <v>39.43</v>
      </c>
      <c r="G166" s="40"/>
      <c r="H166" s="41"/>
    </row>
    <row r="167" s="2" customFormat="1">
      <c r="A167" s="40"/>
      <c r="B167" s="41"/>
      <c r="C167" s="256" t="s">
        <v>846</v>
      </c>
      <c r="D167" s="256" t="s">
        <v>3847</v>
      </c>
      <c r="E167" s="21" t="s">
        <v>110</v>
      </c>
      <c r="F167" s="257">
        <v>39.43</v>
      </c>
      <c r="G167" s="40"/>
      <c r="H167" s="41"/>
    </row>
    <row r="168" s="2" customFormat="1" ht="16.8" customHeight="1">
      <c r="A168" s="40"/>
      <c r="B168" s="41"/>
      <c r="C168" s="256" t="s">
        <v>851</v>
      </c>
      <c r="D168" s="256" t="s">
        <v>3848</v>
      </c>
      <c r="E168" s="21" t="s">
        <v>110</v>
      </c>
      <c r="F168" s="257">
        <v>39.43</v>
      </c>
      <c r="G168" s="40"/>
      <c r="H168" s="41"/>
    </row>
    <row r="169" s="2" customFormat="1" ht="16.8" customHeight="1">
      <c r="A169" s="40"/>
      <c r="B169" s="41"/>
      <c r="C169" s="256" t="s">
        <v>956</v>
      </c>
      <c r="D169" s="256" t="s">
        <v>3849</v>
      </c>
      <c r="E169" s="21" t="s">
        <v>110</v>
      </c>
      <c r="F169" s="257">
        <v>39.43</v>
      </c>
      <c r="G169" s="40"/>
      <c r="H169" s="41"/>
    </row>
    <row r="170" s="2" customFormat="1" ht="16.8" customHeight="1">
      <c r="A170" s="40"/>
      <c r="B170" s="41"/>
      <c r="C170" s="256" t="s">
        <v>961</v>
      </c>
      <c r="D170" s="256" t="s">
        <v>3850</v>
      </c>
      <c r="E170" s="21" t="s">
        <v>338</v>
      </c>
      <c r="F170" s="257">
        <v>0.119</v>
      </c>
      <c r="G170" s="40"/>
      <c r="H170" s="41"/>
    </row>
    <row r="171" s="2" customFormat="1" ht="16.8" customHeight="1">
      <c r="A171" s="40"/>
      <c r="B171" s="41"/>
      <c r="C171" s="256" t="s">
        <v>968</v>
      </c>
      <c r="D171" s="256" t="s">
        <v>3831</v>
      </c>
      <c r="E171" s="21" t="s">
        <v>110</v>
      </c>
      <c r="F171" s="257">
        <v>160.93000000000001</v>
      </c>
      <c r="G171" s="40"/>
      <c r="H171" s="41"/>
    </row>
    <row r="172" s="2" customFormat="1" ht="16.8" customHeight="1">
      <c r="A172" s="40"/>
      <c r="B172" s="41"/>
      <c r="C172" s="256" t="s">
        <v>974</v>
      </c>
      <c r="D172" s="256" t="s">
        <v>3832</v>
      </c>
      <c r="E172" s="21" t="s">
        <v>110</v>
      </c>
      <c r="F172" s="257">
        <v>982.94000000000005</v>
      </c>
      <c r="G172" s="40"/>
      <c r="H172" s="41"/>
    </row>
    <row r="173" s="2" customFormat="1" ht="16.8" customHeight="1">
      <c r="A173" s="40"/>
      <c r="B173" s="41"/>
      <c r="C173" s="256" t="s">
        <v>982</v>
      </c>
      <c r="D173" s="256" t="s">
        <v>3833</v>
      </c>
      <c r="E173" s="21" t="s">
        <v>110</v>
      </c>
      <c r="F173" s="257">
        <v>160.93000000000001</v>
      </c>
      <c r="G173" s="40"/>
      <c r="H173" s="41"/>
    </row>
    <row r="174" s="2" customFormat="1" ht="16.8" customHeight="1">
      <c r="A174" s="40"/>
      <c r="B174" s="41"/>
      <c r="C174" s="256" t="s">
        <v>1281</v>
      </c>
      <c r="D174" s="256" t="s">
        <v>3839</v>
      </c>
      <c r="E174" s="21" t="s">
        <v>110</v>
      </c>
      <c r="F174" s="257">
        <v>140.93000000000001</v>
      </c>
      <c r="G174" s="40"/>
      <c r="H174" s="41"/>
    </row>
    <row r="175" s="2" customFormat="1">
      <c r="A175" s="40"/>
      <c r="B175" s="41"/>
      <c r="C175" s="256" t="s">
        <v>1441</v>
      </c>
      <c r="D175" s="256" t="s">
        <v>3851</v>
      </c>
      <c r="E175" s="21" t="s">
        <v>110</v>
      </c>
      <c r="F175" s="257">
        <v>39.43</v>
      </c>
      <c r="G175" s="40"/>
      <c r="H175" s="41"/>
    </row>
    <row r="176" s="2" customFormat="1" ht="16.8" customHeight="1">
      <c r="A176" s="40"/>
      <c r="B176" s="41"/>
      <c r="C176" s="256" t="s">
        <v>1449</v>
      </c>
      <c r="D176" s="256" t="s">
        <v>3840</v>
      </c>
      <c r="E176" s="21" t="s">
        <v>110</v>
      </c>
      <c r="F176" s="257">
        <v>140.93000000000001</v>
      </c>
      <c r="G176" s="40"/>
      <c r="H176" s="41"/>
    </row>
    <row r="177" s="2" customFormat="1" ht="16.8" customHeight="1">
      <c r="A177" s="40"/>
      <c r="B177" s="41"/>
      <c r="C177" s="256" t="s">
        <v>1463</v>
      </c>
      <c r="D177" s="256" t="s">
        <v>1464</v>
      </c>
      <c r="E177" s="21" t="s">
        <v>110</v>
      </c>
      <c r="F177" s="257">
        <v>43.372999999999998</v>
      </c>
      <c r="G177" s="40"/>
      <c r="H177" s="41"/>
    </row>
    <row r="178" s="2" customFormat="1" ht="16.8" customHeight="1">
      <c r="A178" s="40"/>
      <c r="B178" s="41"/>
      <c r="C178" s="256" t="s">
        <v>1467</v>
      </c>
      <c r="D178" s="256" t="s">
        <v>1468</v>
      </c>
      <c r="E178" s="21" t="s">
        <v>110</v>
      </c>
      <c r="F178" s="257">
        <v>43.372999999999998</v>
      </c>
      <c r="G178" s="40"/>
      <c r="H178" s="41"/>
    </row>
    <row r="179" s="2" customFormat="1" ht="16.8" customHeight="1">
      <c r="A179" s="40"/>
      <c r="B179" s="41"/>
      <c r="C179" s="256" t="s">
        <v>836</v>
      </c>
      <c r="D179" s="256" t="s">
        <v>837</v>
      </c>
      <c r="E179" s="21" t="s">
        <v>110</v>
      </c>
      <c r="F179" s="257">
        <v>43.372999999999998</v>
      </c>
      <c r="G179" s="40"/>
      <c r="H179" s="41"/>
    </row>
    <row r="180" s="2" customFormat="1">
      <c r="A180" s="40"/>
      <c r="B180" s="41"/>
      <c r="C180" s="256" t="s">
        <v>1314</v>
      </c>
      <c r="D180" s="256" t="s">
        <v>1315</v>
      </c>
      <c r="E180" s="21" t="s">
        <v>110</v>
      </c>
      <c r="F180" s="257">
        <v>45.956000000000003</v>
      </c>
      <c r="G180" s="40"/>
      <c r="H180" s="41"/>
    </row>
    <row r="181" s="2" customFormat="1" ht="16.8" customHeight="1">
      <c r="A181" s="40"/>
      <c r="B181" s="41"/>
      <c r="C181" s="252" t="s">
        <v>149</v>
      </c>
      <c r="D181" s="253" t="s">
        <v>150</v>
      </c>
      <c r="E181" s="254" t="s">
        <v>110</v>
      </c>
      <c r="F181" s="255">
        <v>130.97</v>
      </c>
      <c r="G181" s="40"/>
      <c r="H181" s="41"/>
    </row>
    <row r="182" s="2" customFormat="1" ht="16.8" customHeight="1">
      <c r="A182" s="40"/>
      <c r="B182" s="41"/>
      <c r="C182" s="256" t="s">
        <v>3</v>
      </c>
      <c r="D182" s="256" t="s">
        <v>3781</v>
      </c>
      <c r="E182" s="21" t="s">
        <v>3</v>
      </c>
      <c r="F182" s="257">
        <v>20.219999999999999</v>
      </c>
      <c r="G182" s="40"/>
      <c r="H182" s="41"/>
    </row>
    <row r="183" s="2" customFormat="1" ht="16.8" customHeight="1">
      <c r="A183" s="40"/>
      <c r="B183" s="41"/>
      <c r="C183" s="256" t="s">
        <v>3</v>
      </c>
      <c r="D183" s="256" t="s">
        <v>3782</v>
      </c>
      <c r="E183" s="21" t="s">
        <v>3</v>
      </c>
      <c r="F183" s="257">
        <v>5.3799999999999999</v>
      </c>
      <c r="G183" s="40"/>
      <c r="H183" s="41"/>
    </row>
    <row r="184" s="2" customFormat="1" ht="16.8" customHeight="1">
      <c r="A184" s="40"/>
      <c r="B184" s="41"/>
      <c r="C184" s="256" t="s">
        <v>3</v>
      </c>
      <c r="D184" s="256" t="s">
        <v>3783</v>
      </c>
      <c r="E184" s="21" t="s">
        <v>3</v>
      </c>
      <c r="F184" s="257">
        <v>55.93</v>
      </c>
      <c r="G184" s="40"/>
      <c r="H184" s="41"/>
    </row>
    <row r="185" s="2" customFormat="1" ht="16.8" customHeight="1">
      <c r="A185" s="40"/>
      <c r="B185" s="41"/>
      <c r="C185" s="256" t="s">
        <v>3</v>
      </c>
      <c r="D185" s="256" t="s">
        <v>3784</v>
      </c>
      <c r="E185" s="21" t="s">
        <v>3</v>
      </c>
      <c r="F185" s="257">
        <v>32.049999999999997</v>
      </c>
      <c r="G185" s="40"/>
      <c r="H185" s="41"/>
    </row>
    <row r="186" s="2" customFormat="1" ht="16.8" customHeight="1">
      <c r="A186" s="40"/>
      <c r="B186" s="41"/>
      <c r="C186" s="256" t="s">
        <v>3</v>
      </c>
      <c r="D186" s="256" t="s">
        <v>3785</v>
      </c>
      <c r="E186" s="21" t="s">
        <v>3</v>
      </c>
      <c r="F186" s="257">
        <v>2.7599999999999998</v>
      </c>
      <c r="G186" s="40"/>
      <c r="H186" s="41"/>
    </row>
    <row r="187" s="2" customFormat="1" ht="16.8" customHeight="1">
      <c r="A187" s="40"/>
      <c r="B187" s="41"/>
      <c r="C187" s="256" t="s">
        <v>3</v>
      </c>
      <c r="D187" s="256" t="s">
        <v>3786</v>
      </c>
      <c r="E187" s="21" t="s">
        <v>3</v>
      </c>
      <c r="F187" s="257">
        <v>4.5499999999999998</v>
      </c>
      <c r="G187" s="40"/>
      <c r="H187" s="41"/>
    </row>
    <row r="188" s="2" customFormat="1" ht="16.8" customHeight="1">
      <c r="A188" s="40"/>
      <c r="B188" s="41"/>
      <c r="C188" s="256" t="s">
        <v>3</v>
      </c>
      <c r="D188" s="256" t="s">
        <v>3787</v>
      </c>
      <c r="E188" s="21" t="s">
        <v>3</v>
      </c>
      <c r="F188" s="257">
        <v>5.5300000000000002</v>
      </c>
      <c r="G188" s="40"/>
      <c r="H188" s="41"/>
    </row>
    <row r="189" s="2" customFormat="1" ht="16.8" customHeight="1">
      <c r="A189" s="40"/>
      <c r="B189" s="41"/>
      <c r="C189" s="256" t="s">
        <v>3</v>
      </c>
      <c r="D189" s="256" t="s">
        <v>3788</v>
      </c>
      <c r="E189" s="21" t="s">
        <v>3</v>
      </c>
      <c r="F189" s="257">
        <v>4.5499999999999998</v>
      </c>
      <c r="G189" s="40"/>
      <c r="H189" s="41"/>
    </row>
    <row r="190" s="2" customFormat="1" ht="16.8" customHeight="1">
      <c r="A190" s="40"/>
      <c r="B190" s="41"/>
      <c r="C190" s="256" t="s">
        <v>3</v>
      </c>
      <c r="D190" s="256" t="s">
        <v>266</v>
      </c>
      <c r="E190" s="21" t="s">
        <v>3</v>
      </c>
      <c r="F190" s="257">
        <v>130.97</v>
      </c>
      <c r="G190" s="40"/>
      <c r="H190" s="41"/>
    </row>
    <row r="191" s="2" customFormat="1" ht="16.8" customHeight="1">
      <c r="A191" s="40"/>
      <c r="B191" s="41"/>
      <c r="C191" s="258" t="s">
        <v>3790</v>
      </c>
      <c r="D191" s="40"/>
      <c r="E191" s="40"/>
      <c r="F191" s="40"/>
      <c r="G191" s="40"/>
      <c r="H191" s="41"/>
    </row>
    <row r="192" s="2" customFormat="1" ht="16.8" customHeight="1">
      <c r="A192" s="40"/>
      <c r="B192" s="41"/>
      <c r="C192" s="256" t="s">
        <v>1950</v>
      </c>
      <c r="D192" s="256" t="s">
        <v>3852</v>
      </c>
      <c r="E192" s="21" t="s">
        <v>110</v>
      </c>
      <c r="F192" s="257">
        <v>130.97</v>
      </c>
      <c r="G192" s="40"/>
      <c r="H192" s="41"/>
    </row>
    <row r="193" s="2" customFormat="1" ht="16.8" customHeight="1">
      <c r="A193" s="40"/>
      <c r="B193" s="41"/>
      <c r="C193" s="256" t="s">
        <v>1955</v>
      </c>
      <c r="D193" s="256" t="s">
        <v>3853</v>
      </c>
      <c r="E193" s="21" t="s">
        <v>110</v>
      </c>
      <c r="F193" s="257">
        <v>130.97</v>
      </c>
      <c r="G193" s="40"/>
      <c r="H193" s="41"/>
    </row>
    <row r="194" s="2" customFormat="1" ht="16.8" customHeight="1">
      <c r="A194" s="40"/>
      <c r="B194" s="41"/>
      <c r="C194" s="256" t="s">
        <v>1960</v>
      </c>
      <c r="D194" s="256" t="s">
        <v>3854</v>
      </c>
      <c r="E194" s="21" t="s">
        <v>110</v>
      </c>
      <c r="F194" s="257">
        <v>130.97</v>
      </c>
      <c r="G194" s="40"/>
      <c r="H194" s="41"/>
    </row>
    <row r="195" s="2" customFormat="1" ht="16.8" customHeight="1">
      <c r="A195" s="40"/>
      <c r="B195" s="41"/>
      <c r="C195" s="256" t="s">
        <v>1984</v>
      </c>
      <c r="D195" s="256" t="s">
        <v>3855</v>
      </c>
      <c r="E195" s="21" t="s">
        <v>110</v>
      </c>
      <c r="F195" s="257">
        <v>130.97</v>
      </c>
      <c r="G195" s="40"/>
      <c r="H195" s="41"/>
    </row>
    <row r="196" s="2" customFormat="1" ht="16.8" customHeight="1">
      <c r="A196" s="40"/>
      <c r="B196" s="41"/>
      <c r="C196" s="256" t="s">
        <v>1994</v>
      </c>
      <c r="D196" s="256" t="s">
        <v>3856</v>
      </c>
      <c r="E196" s="21" t="s">
        <v>110</v>
      </c>
      <c r="F196" s="257">
        <v>130.97</v>
      </c>
      <c r="G196" s="40"/>
      <c r="H196" s="41"/>
    </row>
    <row r="197" s="2" customFormat="1">
      <c r="A197" s="40"/>
      <c r="B197" s="41"/>
      <c r="C197" s="256" t="s">
        <v>1970</v>
      </c>
      <c r="D197" s="256" t="s">
        <v>1971</v>
      </c>
      <c r="E197" s="21" t="s">
        <v>110</v>
      </c>
      <c r="F197" s="257">
        <v>144.06700000000001</v>
      </c>
      <c r="G197" s="40"/>
      <c r="H197" s="41"/>
    </row>
    <row r="198" s="2" customFormat="1" ht="16.8" customHeight="1">
      <c r="A198" s="40"/>
      <c r="B198" s="41"/>
      <c r="C198" s="252" t="s">
        <v>152</v>
      </c>
      <c r="D198" s="253" t="s">
        <v>153</v>
      </c>
      <c r="E198" s="254" t="s">
        <v>110</v>
      </c>
      <c r="F198" s="255">
        <v>19.510000000000002</v>
      </c>
      <c r="G198" s="40"/>
      <c r="H198" s="41"/>
    </row>
    <row r="199" s="2" customFormat="1" ht="16.8" customHeight="1">
      <c r="A199" s="40"/>
      <c r="B199" s="41"/>
      <c r="C199" s="256" t="s">
        <v>3</v>
      </c>
      <c r="D199" s="256" t="s">
        <v>3789</v>
      </c>
      <c r="E199" s="21" t="s">
        <v>3</v>
      </c>
      <c r="F199" s="257">
        <v>19.510000000000002</v>
      </c>
      <c r="G199" s="40"/>
      <c r="H199" s="41"/>
    </row>
    <row r="200" s="2" customFormat="1" ht="16.8" customHeight="1">
      <c r="A200" s="40"/>
      <c r="B200" s="41"/>
      <c r="C200" s="256" t="s">
        <v>3</v>
      </c>
      <c r="D200" s="256" t="s">
        <v>266</v>
      </c>
      <c r="E200" s="21" t="s">
        <v>3</v>
      </c>
      <c r="F200" s="257">
        <v>19.510000000000002</v>
      </c>
      <c r="G200" s="40"/>
      <c r="H200" s="41"/>
    </row>
    <row r="201" s="2" customFormat="1" ht="16.8" customHeight="1">
      <c r="A201" s="40"/>
      <c r="B201" s="41"/>
      <c r="C201" s="258" t="s">
        <v>3790</v>
      </c>
      <c r="D201" s="40"/>
      <c r="E201" s="40"/>
      <c r="F201" s="40"/>
      <c r="G201" s="40"/>
      <c r="H201" s="41"/>
    </row>
    <row r="202" s="2" customFormat="1" ht="16.8" customHeight="1">
      <c r="A202" s="40"/>
      <c r="B202" s="41"/>
      <c r="C202" s="256" t="s">
        <v>2006</v>
      </c>
      <c r="D202" s="256" t="s">
        <v>3857</v>
      </c>
      <c r="E202" s="21" t="s">
        <v>110</v>
      </c>
      <c r="F202" s="257">
        <v>19.510000000000002</v>
      </c>
      <c r="G202" s="40"/>
      <c r="H202" s="41"/>
    </row>
    <row r="203" s="2" customFormat="1" ht="16.8" customHeight="1">
      <c r="A203" s="40"/>
      <c r="B203" s="41"/>
      <c r="C203" s="256" t="s">
        <v>2011</v>
      </c>
      <c r="D203" s="256" t="s">
        <v>3858</v>
      </c>
      <c r="E203" s="21" t="s">
        <v>110</v>
      </c>
      <c r="F203" s="257">
        <v>19.510000000000002</v>
      </c>
      <c r="G203" s="40"/>
      <c r="H203" s="41"/>
    </row>
    <row r="204" s="2" customFormat="1" ht="16.8" customHeight="1">
      <c r="A204" s="40"/>
      <c r="B204" s="41"/>
      <c r="C204" s="256" t="s">
        <v>2016</v>
      </c>
      <c r="D204" s="256" t="s">
        <v>3859</v>
      </c>
      <c r="E204" s="21" t="s">
        <v>110</v>
      </c>
      <c r="F204" s="257">
        <v>19.510000000000002</v>
      </c>
      <c r="G204" s="40"/>
      <c r="H204" s="41"/>
    </row>
    <row r="205" s="2" customFormat="1">
      <c r="A205" s="40"/>
      <c r="B205" s="41"/>
      <c r="C205" s="256" t="s">
        <v>2021</v>
      </c>
      <c r="D205" s="256" t="s">
        <v>3860</v>
      </c>
      <c r="E205" s="21" t="s">
        <v>110</v>
      </c>
      <c r="F205" s="257">
        <v>19.510000000000002</v>
      </c>
      <c r="G205" s="40"/>
      <c r="H205" s="41"/>
    </row>
    <row r="206" s="2" customFormat="1">
      <c r="A206" s="40"/>
      <c r="B206" s="41"/>
      <c r="C206" s="256" t="s">
        <v>2046</v>
      </c>
      <c r="D206" s="256" t="s">
        <v>3861</v>
      </c>
      <c r="E206" s="21" t="s">
        <v>110</v>
      </c>
      <c r="F206" s="257">
        <v>19.510000000000002</v>
      </c>
      <c r="G206" s="40"/>
      <c r="H206" s="41"/>
    </row>
    <row r="207" s="2" customFormat="1">
      <c r="A207" s="40"/>
      <c r="B207" s="41"/>
      <c r="C207" s="256" t="s">
        <v>2031</v>
      </c>
      <c r="D207" s="256" t="s">
        <v>2032</v>
      </c>
      <c r="E207" s="21" t="s">
        <v>110</v>
      </c>
      <c r="F207" s="257">
        <v>21.460999999999999</v>
      </c>
      <c r="G207" s="40"/>
      <c r="H207" s="41"/>
    </row>
    <row r="208" s="2" customFormat="1" ht="16.8" customHeight="1">
      <c r="A208" s="40"/>
      <c r="B208" s="41"/>
      <c r="C208" s="252" t="s">
        <v>155</v>
      </c>
      <c r="D208" s="253" t="s">
        <v>156</v>
      </c>
      <c r="E208" s="254" t="s">
        <v>110</v>
      </c>
      <c r="F208" s="255">
        <v>202</v>
      </c>
      <c r="G208" s="40"/>
      <c r="H208" s="41"/>
    </row>
    <row r="209" s="2" customFormat="1" ht="16.8" customHeight="1">
      <c r="A209" s="40"/>
      <c r="B209" s="41"/>
      <c r="C209" s="256" t="s">
        <v>3</v>
      </c>
      <c r="D209" s="256" t="s">
        <v>157</v>
      </c>
      <c r="E209" s="21" t="s">
        <v>3</v>
      </c>
      <c r="F209" s="257">
        <v>202</v>
      </c>
      <c r="G209" s="40"/>
      <c r="H209" s="41"/>
    </row>
    <row r="210" s="2" customFormat="1" ht="16.8" customHeight="1">
      <c r="A210" s="40"/>
      <c r="B210" s="41"/>
      <c r="C210" s="256" t="s">
        <v>3</v>
      </c>
      <c r="D210" s="256" t="s">
        <v>266</v>
      </c>
      <c r="E210" s="21" t="s">
        <v>3</v>
      </c>
      <c r="F210" s="257">
        <v>202</v>
      </c>
      <c r="G210" s="40"/>
      <c r="H210" s="41"/>
    </row>
    <row r="211" s="2" customFormat="1" ht="16.8" customHeight="1">
      <c r="A211" s="40"/>
      <c r="B211" s="41"/>
      <c r="C211" s="258" t="s">
        <v>3790</v>
      </c>
      <c r="D211" s="40"/>
      <c r="E211" s="40"/>
      <c r="F211" s="40"/>
      <c r="G211" s="40"/>
      <c r="H211" s="41"/>
    </row>
    <row r="212" s="2" customFormat="1" ht="16.8" customHeight="1">
      <c r="A212" s="40"/>
      <c r="B212" s="41"/>
      <c r="C212" s="256" t="s">
        <v>259</v>
      </c>
      <c r="D212" s="256" t="s">
        <v>3862</v>
      </c>
      <c r="E212" s="21" t="s">
        <v>110</v>
      </c>
      <c r="F212" s="257">
        <v>202</v>
      </c>
      <c r="G212" s="40"/>
      <c r="H212" s="41"/>
    </row>
    <row r="213" s="2" customFormat="1" ht="16.8" customHeight="1">
      <c r="A213" s="40"/>
      <c r="B213" s="41"/>
      <c r="C213" s="256" t="s">
        <v>744</v>
      </c>
      <c r="D213" s="256" t="s">
        <v>3863</v>
      </c>
      <c r="E213" s="21" t="s">
        <v>110</v>
      </c>
      <c r="F213" s="257">
        <v>202</v>
      </c>
      <c r="G213" s="40"/>
      <c r="H213" s="41"/>
    </row>
    <row r="214" s="2" customFormat="1" ht="16.8" customHeight="1">
      <c r="A214" s="40"/>
      <c r="B214" s="41"/>
      <c r="C214" s="256" t="s">
        <v>749</v>
      </c>
      <c r="D214" s="256" t="s">
        <v>3864</v>
      </c>
      <c r="E214" s="21" t="s">
        <v>110</v>
      </c>
      <c r="F214" s="257">
        <v>202</v>
      </c>
      <c r="G214" s="40"/>
      <c r="H214" s="41"/>
    </row>
    <row r="215" s="2" customFormat="1" ht="16.8" customHeight="1">
      <c r="A215" s="40"/>
      <c r="B215" s="41"/>
      <c r="C215" s="256" t="s">
        <v>754</v>
      </c>
      <c r="D215" s="256" t="s">
        <v>3865</v>
      </c>
      <c r="E215" s="21" t="s">
        <v>110</v>
      </c>
      <c r="F215" s="257">
        <v>202</v>
      </c>
      <c r="G215" s="40"/>
      <c r="H215" s="41"/>
    </row>
    <row r="216" s="2" customFormat="1" ht="16.8" customHeight="1">
      <c r="A216" s="40"/>
      <c r="B216" s="41"/>
      <c r="C216" s="256" t="s">
        <v>1085</v>
      </c>
      <c r="D216" s="256" t="s">
        <v>3866</v>
      </c>
      <c r="E216" s="21" t="s">
        <v>110</v>
      </c>
      <c r="F216" s="257">
        <v>202</v>
      </c>
      <c r="G216" s="40"/>
      <c r="H216" s="41"/>
    </row>
    <row r="217" s="2" customFormat="1" ht="16.8" customHeight="1">
      <c r="A217" s="40"/>
      <c r="B217" s="41"/>
      <c r="C217" s="252" t="s">
        <v>158</v>
      </c>
      <c r="D217" s="253" t="s">
        <v>159</v>
      </c>
      <c r="E217" s="254" t="s">
        <v>110</v>
      </c>
      <c r="F217" s="255">
        <v>60.125</v>
      </c>
      <c r="G217" s="40"/>
      <c r="H217" s="41"/>
    </row>
    <row r="218" s="2" customFormat="1" ht="16.8" customHeight="1">
      <c r="A218" s="40"/>
      <c r="B218" s="41"/>
      <c r="C218" s="256" t="s">
        <v>3</v>
      </c>
      <c r="D218" s="256" t="s">
        <v>3867</v>
      </c>
      <c r="E218" s="21" t="s">
        <v>3</v>
      </c>
      <c r="F218" s="257">
        <v>93.275000000000006</v>
      </c>
      <c r="G218" s="40"/>
      <c r="H218" s="41"/>
    </row>
    <row r="219" s="2" customFormat="1" ht="16.8" customHeight="1">
      <c r="A219" s="40"/>
      <c r="B219" s="41"/>
      <c r="C219" s="256" t="s">
        <v>3</v>
      </c>
      <c r="D219" s="256" t="s">
        <v>3868</v>
      </c>
      <c r="E219" s="21" t="s">
        <v>3</v>
      </c>
      <c r="F219" s="257">
        <v>-3.2999999999999998</v>
      </c>
      <c r="G219" s="40"/>
      <c r="H219" s="41"/>
    </row>
    <row r="220" s="2" customFormat="1" ht="16.8" customHeight="1">
      <c r="A220" s="40"/>
      <c r="B220" s="41"/>
      <c r="C220" s="256" t="s">
        <v>3</v>
      </c>
      <c r="D220" s="256" t="s">
        <v>3868</v>
      </c>
      <c r="E220" s="21" t="s">
        <v>3</v>
      </c>
      <c r="F220" s="257">
        <v>-3.2999999999999998</v>
      </c>
      <c r="G220" s="40"/>
      <c r="H220" s="41"/>
    </row>
    <row r="221" s="2" customFormat="1" ht="16.8" customHeight="1">
      <c r="A221" s="40"/>
      <c r="B221" s="41"/>
      <c r="C221" s="256" t="s">
        <v>3</v>
      </c>
      <c r="D221" s="256" t="s">
        <v>3868</v>
      </c>
      <c r="E221" s="21" t="s">
        <v>3</v>
      </c>
      <c r="F221" s="257">
        <v>-3.2999999999999998</v>
      </c>
      <c r="G221" s="40"/>
      <c r="H221" s="41"/>
    </row>
    <row r="222" s="2" customFormat="1" ht="16.8" customHeight="1">
      <c r="A222" s="40"/>
      <c r="B222" s="41"/>
      <c r="C222" s="256" t="s">
        <v>3</v>
      </c>
      <c r="D222" s="256" t="s">
        <v>3868</v>
      </c>
      <c r="E222" s="21" t="s">
        <v>3</v>
      </c>
      <c r="F222" s="257">
        <v>-3.2999999999999998</v>
      </c>
      <c r="G222" s="40"/>
      <c r="H222" s="41"/>
    </row>
    <row r="223" s="2" customFormat="1" ht="16.8" customHeight="1">
      <c r="A223" s="40"/>
      <c r="B223" s="41"/>
      <c r="C223" s="256" t="s">
        <v>3</v>
      </c>
      <c r="D223" s="256" t="s">
        <v>3868</v>
      </c>
      <c r="E223" s="21" t="s">
        <v>3</v>
      </c>
      <c r="F223" s="257">
        <v>-3.2999999999999998</v>
      </c>
      <c r="G223" s="40"/>
      <c r="H223" s="41"/>
    </row>
    <row r="224" s="2" customFormat="1" ht="16.8" customHeight="1">
      <c r="A224" s="40"/>
      <c r="B224" s="41"/>
      <c r="C224" s="256" t="s">
        <v>3</v>
      </c>
      <c r="D224" s="256" t="s">
        <v>3869</v>
      </c>
      <c r="E224" s="21" t="s">
        <v>3</v>
      </c>
      <c r="F224" s="257">
        <v>-5.4699999999999998</v>
      </c>
      <c r="G224" s="40"/>
      <c r="H224" s="41"/>
    </row>
    <row r="225" s="2" customFormat="1" ht="16.8" customHeight="1">
      <c r="A225" s="40"/>
      <c r="B225" s="41"/>
      <c r="C225" s="256" t="s">
        <v>3</v>
      </c>
      <c r="D225" s="256" t="s">
        <v>3801</v>
      </c>
      <c r="E225" s="21" t="s">
        <v>3</v>
      </c>
      <c r="F225" s="257">
        <v>-1.8</v>
      </c>
      <c r="G225" s="40"/>
      <c r="H225" s="41"/>
    </row>
    <row r="226" s="2" customFormat="1" ht="16.8" customHeight="1">
      <c r="A226" s="40"/>
      <c r="B226" s="41"/>
      <c r="C226" s="256" t="s">
        <v>3</v>
      </c>
      <c r="D226" s="256" t="s">
        <v>3870</v>
      </c>
      <c r="E226" s="21" t="s">
        <v>3</v>
      </c>
      <c r="F226" s="257">
        <v>-1.25</v>
      </c>
      <c r="G226" s="40"/>
      <c r="H226" s="41"/>
    </row>
    <row r="227" s="2" customFormat="1" ht="16.8" customHeight="1">
      <c r="A227" s="40"/>
      <c r="B227" s="41"/>
      <c r="C227" s="256" t="s">
        <v>3</v>
      </c>
      <c r="D227" s="256" t="s">
        <v>3871</v>
      </c>
      <c r="E227" s="21" t="s">
        <v>3</v>
      </c>
      <c r="F227" s="257">
        <v>-2.3650000000000002</v>
      </c>
      <c r="G227" s="40"/>
      <c r="H227" s="41"/>
    </row>
    <row r="228" s="2" customFormat="1" ht="16.8" customHeight="1">
      <c r="A228" s="40"/>
      <c r="B228" s="41"/>
      <c r="C228" s="256" t="s">
        <v>3</v>
      </c>
      <c r="D228" s="256" t="s">
        <v>3870</v>
      </c>
      <c r="E228" s="21" t="s">
        <v>3</v>
      </c>
      <c r="F228" s="257">
        <v>-1.25</v>
      </c>
      <c r="G228" s="40"/>
      <c r="H228" s="41"/>
    </row>
    <row r="229" s="2" customFormat="1" ht="16.8" customHeight="1">
      <c r="A229" s="40"/>
      <c r="B229" s="41"/>
      <c r="C229" s="256" t="s">
        <v>3</v>
      </c>
      <c r="D229" s="256" t="s">
        <v>3872</v>
      </c>
      <c r="E229" s="21" t="s">
        <v>3</v>
      </c>
      <c r="F229" s="257">
        <v>-4.5149999999999997</v>
      </c>
      <c r="G229" s="40"/>
      <c r="H229" s="41"/>
    </row>
    <row r="230" s="2" customFormat="1" ht="16.8" customHeight="1">
      <c r="A230" s="40"/>
      <c r="B230" s="41"/>
      <c r="C230" s="256" t="s">
        <v>3</v>
      </c>
      <c r="D230" s="256" t="s">
        <v>266</v>
      </c>
      <c r="E230" s="21" t="s">
        <v>3</v>
      </c>
      <c r="F230" s="257">
        <v>60.125</v>
      </c>
      <c r="G230" s="40"/>
      <c r="H230" s="41"/>
    </row>
    <row r="231" s="2" customFormat="1" ht="16.8" customHeight="1">
      <c r="A231" s="40"/>
      <c r="B231" s="41"/>
      <c r="C231" s="258" t="s">
        <v>3790</v>
      </c>
      <c r="D231" s="40"/>
      <c r="E231" s="40"/>
      <c r="F231" s="40"/>
      <c r="G231" s="40"/>
      <c r="H231" s="41"/>
    </row>
    <row r="232" s="2" customFormat="1">
      <c r="A232" s="40"/>
      <c r="B232" s="41"/>
      <c r="C232" s="256" t="s">
        <v>527</v>
      </c>
      <c r="D232" s="256" t="s">
        <v>3873</v>
      </c>
      <c r="E232" s="21" t="s">
        <v>110</v>
      </c>
      <c r="F232" s="257">
        <v>60.125</v>
      </c>
      <c r="G232" s="40"/>
      <c r="H232" s="41"/>
    </row>
    <row r="233" s="2" customFormat="1" ht="16.8" customHeight="1">
      <c r="A233" s="40"/>
      <c r="B233" s="41"/>
      <c r="C233" s="256" t="s">
        <v>780</v>
      </c>
      <c r="D233" s="256" t="s">
        <v>3874</v>
      </c>
      <c r="E233" s="21" t="s">
        <v>110</v>
      </c>
      <c r="F233" s="257">
        <v>391.53300000000002</v>
      </c>
      <c r="G233" s="40"/>
      <c r="H233" s="41"/>
    </row>
    <row r="234" s="2" customFormat="1" ht="16.8" customHeight="1">
      <c r="A234" s="40"/>
      <c r="B234" s="41"/>
      <c r="C234" s="256" t="s">
        <v>788</v>
      </c>
      <c r="D234" s="256" t="s">
        <v>3875</v>
      </c>
      <c r="E234" s="21" t="s">
        <v>110</v>
      </c>
      <c r="F234" s="257">
        <v>391.53300000000002</v>
      </c>
      <c r="G234" s="40"/>
      <c r="H234" s="41"/>
    </row>
    <row r="235" s="2" customFormat="1" ht="16.8" customHeight="1">
      <c r="A235" s="40"/>
      <c r="B235" s="41"/>
      <c r="C235" s="256" t="s">
        <v>804</v>
      </c>
      <c r="D235" s="256" t="s">
        <v>3876</v>
      </c>
      <c r="E235" s="21" t="s">
        <v>110</v>
      </c>
      <c r="F235" s="257">
        <v>170.369</v>
      </c>
      <c r="G235" s="40"/>
      <c r="H235" s="41"/>
    </row>
    <row r="236" s="2" customFormat="1" ht="16.8" customHeight="1">
      <c r="A236" s="40"/>
      <c r="B236" s="41"/>
      <c r="C236" s="256" t="s">
        <v>856</v>
      </c>
      <c r="D236" s="256" t="s">
        <v>3877</v>
      </c>
      <c r="E236" s="21" t="s">
        <v>110</v>
      </c>
      <c r="F236" s="257">
        <v>150.52699999999999</v>
      </c>
      <c r="G236" s="40"/>
      <c r="H236" s="41"/>
    </row>
    <row r="237" s="2" customFormat="1" ht="16.8" customHeight="1">
      <c r="A237" s="40"/>
      <c r="B237" s="41"/>
      <c r="C237" s="256" t="s">
        <v>863</v>
      </c>
      <c r="D237" s="256" t="s">
        <v>3878</v>
      </c>
      <c r="E237" s="21" t="s">
        <v>110</v>
      </c>
      <c r="F237" s="257">
        <v>150.52699999999999</v>
      </c>
      <c r="G237" s="40"/>
      <c r="H237" s="41"/>
    </row>
    <row r="238" s="2" customFormat="1" ht="16.8" customHeight="1">
      <c r="A238" s="40"/>
      <c r="B238" s="41"/>
      <c r="C238" s="256" t="s">
        <v>868</v>
      </c>
      <c r="D238" s="256" t="s">
        <v>3879</v>
      </c>
      <c r="E238" s="21" t="s">
        <v>110</v>
      </c>
      <c r="F238" s="257">
        <v>95.834999999999994</v>
      </c>
      <c r="G238" s="40"/>
      <c r="H238" s="41"/>
    </row>
    <row r="239" s="2" customFormat="1" ht="16.8" customHeight="1">
      <c r="A239" s="40"/>
      <c r="B239" s="41"/>
      <c r="C239" s="256" t="s">
        <v>879</v>
      </c>
      <c r="D239" s="256" t="s">
        <v>3880</v>
      </c>
      <c r="E239" s="21" t="s">
        <v>110</v>
      </c>
      <c r="F239" s="257">
        <v>68.665000000000006</v>
      </c>
      <c r="G239" s="40"/>
      <c r="H239" s="41"/>
    </row>
    <row r="240" s="2" customFormat="1" ht="16.8" customHeight="1">
      <c r="A240" s="40"/>
      <c r="B240" s="41"/>
      <c r="C240" s="256" t="s">
        <v>913</v>
      </c>
      <c r="D240" s="256" t="s">
        <v>3881</v>
      </c>
      <c r="E240" s="21" t="s">
        <v>110</v>
      </c>
      <c r="F240" s="257">
        <v>150.52699999999999</v>
      </c>
      <c r="G240" s="40"/>
      <c r="H240" s="41"/>
    </row>
    <row r="241" s="2" customFormat="1" ht="16.8" customHeight="1">
      <c r="A241" s="40"/>
      <c r="B241" s="41"/>
      <c r="C241" s="256" t="s">
        <v>939</v>
      </c>
      <c r="D241" s="256" t="s">
        <v>3882</v>
      </c>
      <c r="E241" s="21" t="s">
        <v>110</v>
      </c>
      <c r="F241" s="257">
        <v>95.834999999999994</v>
      </c>
      <c r="G241" s="40"/>
      <c r="H241" s="41"/>
    </row>
    <row r="242" s="2" customFormat="1" ht="16.8" customHeight="1">
      <c r="A242" s="40"/>
      <c r="B242" s="41"/>
      <c r="C242" s="252" t="s">
        <v>161</v>
      </c>
      <c r="D242" s="253" t="s">
        <v>162</v>
      </c>
      <c r="E242" s="254" t="s">
        <v>110</v>
      </c>
      <c r="F242" s="255">
        <v>35.710000000000001</v>
      </c>
      <c r="G242" s="40"/>
      <c r="H242" s="41"/>
    </row>
    <row r="243" s="2" customFormat="1" ht="16.8" customHeight="1">
      <c r="A243" s="40"/>
      <c r="B243" s="41"/>
      <c r="C243" s="256" t="s">
        <v>3</v>
      </c>
      <c r="D243" s="256" t="s">
        <v>3883</v>
      </c>
      <c r="E243" s="21" t="s">
        <v>3</v>
      </c>
      <c r="F243" s="257">
        <v>18.655000000000001</v>
      </c>
      <c r="G243" s="40"/>
      <c r="H243" s="41"/>
    </row>
    <row r="244" s="2" customFormat="1" ht="16.8" customHeight="1">
      <c r="A244" s="40"/>
      <c r="B244" s="41"/>
      <c r="C244" s="256" t="s">
        <v>3</v>
      </c>
      <c r="D244" s="256" t="s">
        <v>3884</v>
      </c>
      <c r="E244" s="21" t="s">
        <v>3</v>
      </c>
      <c r="F244" s="257">
        <v>18.655000000000001</v>
      </c>
      <c r="G244" s="40"/>
      <c r="H244" s="41"/>
    </row>
    <row r="245" s="2" customFormat="1" ht="16.8" customHeight="1">
      <c r="A245" s="40"/>
      <c r="B245" s="41"/>
      <c r="C245" s="256" t="s">
        <v>3</v>
      </c>
      <c r="D245" s="256" t="s">
        <v>3885</v>
      </c>
      <c r="E245" s="21" t="s">
        <v>3</v>
      </c>
      <c r="F245" s="257">
        <v>-0.55000000000000004</v>
      </c>
      <c r="G245" s="40"/>
      <c r="H245" s="41"/>
    </row>
    <row r="246" s="2" customFormat="1" ht="16.8" customHeight="1">
      <c r="A246" s="40"/>
      <c r="B246" s="41"/>
      <c r="C246" s="256" t="s">
        <v>3</v>
      </c>
      <c r="D246" s="256" t="s">
        <v>3886</v>
      </c>
      <c r="E246" s="21" t="s">
        <v>3</v>
      </c>
      <c r="F246" s="257">
        <v>-1.05</v>
      </c>
      <c r="G246" s="40"/>
      <c r="H246" s="41"/>
    </row>
    <row r="247" s="2" customFormat="1" ht="16.8" customHeight="1">
      <c r="A247" s="40"/>
      <c r="B247" s="41"/>
      <c r="C247" s="256" t="s">
        <v>3</v>
      </c>
      <c r="D247" s="256" t="s">
        <v>266</v>
      </c>
      <c r="E247" s="21" t="s">
        <v>3</v>
      </c>
      <c r="F247" s="257">
        <v>35.710000000000001</v>
      </c>
      <c r="G247" s="40"/>
      <c r="H247" s="41"/>
    </row>
    <row r="248" s="2" customFormat="1" ht="16.8" customHeight="1">
      <c r="A248" s="40"/>
      <c r="B248" s="41"/>
      <c r="C248" s="258" t="s">
        <v>3790</v>
      </c>
      <c r="D248" s="40"/>
      <c r="E248" s="40"/>
      <c r="F248" s="40"/>
      <c r="G248" s="40"/>
      <c r="H248" s="41"/>
    </row>
    <row r="249" s="2" customFormat="1">
      <c r="A249" s="40"/>
      <c r="B249" s="41"/>
      <c r="C249" s="256" t="s">
        <v>522</v>
      </c>
      <c r="D249" s="256" t="s">
        <v>3887</v>
      </c>
      <c r="E249" s="21" t="s">
        <v>110</v>
      </c>
      <c r="F249" s="257">
        <v>35.710000000000001</v>
      </c>
      <c r="G249" s="40"/>
      <c r="H249" s="41"/>
    </row>
    <row r="250" s="2" customFormat="1" ht="16.8" customHeight="1">
      <c r="A250" s="40"/>
      <c r="B250" s="41"/>
      <c r="C250" s="256" t="s">
        <v>780</v>
      </c>
      <c r="D250" s="256" t="s">
        <v>3874</v>
      </c>
      <c r="E250" s="21" t="s">
        <v>110</v>
      </c>
      <c r="F250" s="257">
        <v>391.53300000000002</v>
      </c>
      <c r="G250" s="40"/>
      <c r="H250" s="41"/>
    </row>
    <row r="251" s="2" customFormat="1" ht="16.8" customHeight="1">
      <c r="A251" s="40"/>
      <c r="B251" s="41"/>
      <c r="C251" s="256" t="s">
        <v>788</v>
      </c>
      <c r="D251" s="256" t="s">
        <v>3875</v>
      </c>
      <c r="E251" s="21" t="s">
        <v>110</v>
      </c>
      <c r="F251" s="257">
        <v>391.53300000000002</v>
      </c>
      <c r="G251" s="40"/>
      <c r="H251" s="41"/>
    </row>
    <row r="252" s="2" customFormat="1" ht="16.8" customHeight="1">
      <c r="A252" s="40"/>
      <c r="B252" s="41"/>
      <c r="C252" s="256" t="s">
        <v>804</v>
      </c>
      <c r="D252" s="256" t="s">
        <v>3876</v>
      </c>
      <c r="E252" s="21" t="s">
        <v>110</v>
      </c>
      <c r="F252" s="257">
        <v>170.369</v>
      </c>
      <c r="G252" s="40"/>
      <c r="H252" s="41"/>
    </row>
    <row r="253" s="2" customFormat="1" ht="16.8" customHeight="1">
      <c r="A253" s="40"/>
      <c r="B253" s="41"/>
      <c r="C253" s="256" t="s">
        <v>856</v>
      </c>
      <c r="D253" s="256" t="s">
        <v>3877</v>
      </c>
      <c r="E253" s="21" t="s">
        <v>110</v>
      </c>
      <c r="F253" s="257">
        <v>150.52699999999999</v>
      </c>
      <c r="G253" s="40"/>
      <c r="H253" s="41"/>
    </row>
    <row r="254" s="2" customFormat="1" ht="16.8" customHeight="1">
      <c r="A254" s="40"/>
      <c r="B254" s="41"/>
      <c r="C254" s="256" t="s">
        <v>863</v>
      </c>
      <c r="D254" s="256" t="s">
        <v>3878</v>
      </c>
      <c r="E254" s="21" t="s">
        <v>110</v>
      </c>
      <c r="F254" s="257">
        <v>150.52699999999999</v>
      </c>
      <c r="G254" s="40"/>
      <c r="H254" s="41"/>
    </row>
    <row r="255" s="2" customFormat="1" ht="16.8" customHeight="1">
      <c r="A255" s="40"/>
      <c r="B255" s="41"/>
      <c r="C255" s="256" t="s">
        <v>868</v>
      </c>
      <c r="D255" s="256" t="s">
        <v>3879</v>
      </c>
      <c r="E255" s="21" t="s">
        <v>110</v>
      </c>
      <c r="F255" s="257">
        <v>95.834999999999994</v>
      </c>
      <c r="G255" s="40"/>
      <c r="H255" s="41"/>
    </row>
    <row r="256" s="2" customFormat="1" ht="16.8" customHeight="1">
      <c r="A256" s="40"/>
      <c r="B256" s="41"/>
      <c r="C256" s="256" t="s">
        <v>879</v>
      </c>
      <c r="D256" s="256" t="s">
        <v>3880</v>
      </c>
      <c r="E256" s="21" t="s">
        <v>110</v>
      </c>
      <c r="F256" s="257">
        <v>68.665000000000006</v>
      </c>
      <c r="G256" s="40"/>
      <c r="H256" s="41"/>
    </row>
    <row r="257" s="2" customFormat="1" ht="16.8" customHeight="1">
      <c r="A257" s="40"/>
      <c r="B257" s="41"/>
      <c r="C257" s="256" t="s">
        <v>913</v>
      </c>
      <c r="D257" s="256" t="s">
        <v>3881</v>
      </c>
      <c r="E257" s="21" t="s">
        <v>110</v>
      </c>
      <c r="F257" s="257">
        <v>150.52699999999999</v>
      </c>
      <c r="G257" s="40"/>
      <c r="H257" s="41"/>
    </row>
    <row r="258" s="2" customFormat="1" ht="16.8" customHeight="1">
      <c r="A258" s="40"/>
      <c r="B258" s="41"/>
      <c r="C258" s="256" t="s">
        <v>939</v>
      </c>
      <c r="D258" s="256" t="s">
        <v>3882</v>
      </c>
      <c r="E258" s="21" t="s">
        <v>110</v>
      </c>
      <c r="F258" s="257">
        <v>95.834999999999994</v>
      </c>
      <c r="G258" s="40"/>
      <c r="H258" s="41"/>
    </row>
    <row r="259" s="2" customFormat="1" ht="16.8" customHeight="1">
      <c r="A259" s="40"/>
      <c r="B259" s="41"/>
      <c r="C259" s="252" t="s">
        <v>164</v>
      </c>
      <c r="D259" s="253" t="s">
        <v>165</v>
      </c>
      <c r="E259" s="254" t="s">
        <v>110</v>
      </c>
      <c r="F259" s="255">
        <v>13.4</v>
      </c>
      <c r="G259" s="40"/>
      <c r="H259" s="41"/>
    </row>
    <row r="260" s="2" customFormat="1" ht="16.8" customHeight="1">
      <c r="A260" s="40"/>
      <c r="B260" s="41"/>
      <c r="C260" s="256" t="s">
        <v>3</v>
      </c>
      <c r="D260" s="256" t="s">
        <v>3888</v>
      </c>
      <c r="E260" s="21" t="s">
        <v>3</v>
      </c>
      <c r="F260" s="257">
        <v>15</v>
      </c>
      <c r="G260" s="40"/>
      <c r="H260" s="41"/>
    </row>
    <row r="261" s="2" customFormat="1" ht="16.8" customHeight="1">
      <c r="A261" s="40"/>
      <c r="B261" s="41"/>
      <c r="C261" s="256" t="s">
        <v>3</v>
      </c>
      <c r="D261" s="256" t="s">
        <v>3797</v>
      </c>
      <c r="E261" s="21" t="s">
        <v>3</v>
      </c>
      <c r="F261" s="257">
        <v>-1.6000000000000001</v>
      </c>
      <c r="G261" s="40"/>
      <c r="H261" s="41"/>
    </row>
    <row r="262" s="2" customFormat="1" ht="16.8" customHeight="1">
      <c r="A262" s="40"/>
      <c r="B262" s="41"/>
      <c r="C262" s="256" t="s">
        <v>3</v>
      </c>
      <c r="D262" s="256" t="s">
        <v>266</v>
      </c>
      <c r="E262" s="21" t="s">
        <v>3</v>
      </c>
      <c r="F262" s="257">
        <v>13.4</v>
      </c>
      <c r="G262" s="40"/>
      <c r="H262" s="41"/>
    </row>
    <row r="263" s="2" customFormat="1" ht="16.8" customHeight="1">
      <c r="A263" s="40"/>
      <c r="B263" s="41"/>
      <c r="C263" s="258" t="s">
        <v>3790</v>
      </c>
      <c r="D263" s="40"/>
      <c r="E263" s="40"/>
      <c r="F263" s="40"/>
      <c r="G263" s="40"/>
      <c r="H263" s="41"/>
    </row>
    <row r="264" s="2" customFormat="1" ht="16.8" customHeight="1">
      <c r="A264" s="40"/>
      <c r="B264" s="41"/>
      <c r="C264" s="256" t="s">
        <v>517</v>
      </c>
      <c r="D264" s="256" t="s">
        <v>3889</v>
      </c>
      <c r="E264" s="21" t="s">
        <v>110</v>
      </c>
      <c r="F264" s="257">
        <v>13.4</v>
      </c>
      <c r="G264" s="40"/>
      <c r="H264" s="41"/>
    </row>
    <row r="265" s="2" customFormat="1" ht="16.8" customHeight="1">
      <c r="A265" s="40"/>
      <c r="B265" s="41"/>
      <c r="C265" s="256" t="s">
        <v>780</v>
      </c>
      <c r="D265" s="256" t="s">
        <v>3874</v>
      </c>
      <c r="E265" s="21" t="s">
        <v>110</v>
      </c>
      <c r="F265" s="257">
        <v>391.53300000000002</v>
      </c>
      <c r="G265" s="40"/>
      <c r="H265" s="41"/>
    </row>
    <row r="266" s="2" customFormat="1" ht="16.8" customHeight="1">
      <c r="A266" s="40"/>
      <c r="B266" s="41"/>
      <c r="C266" s="256" t="s">
        <v>788</v>
      </c>
      <c r="D266" s="256" t="s">
        <v>3875</v>
      </c>
      <c r="E266" s="21" t="s">
        <v>110</v>
      </c>
      <c r="F266" s="257">
        <v>391.53300000000002</v>
      </c>
      <c r="G266" s="40"/>
      <c r="H266" s="41"/>
    </row>
    <row r="267" s="2" customFormat="1" ht="16.8" customHeight="1">
      <c r="A267" s="40"/>
      <c r="B267" s="41"/>
      <c r="C267" s="256" t="s">
        <v>804</v>
      </c>
      <c r="D267" s="256" t="s">
        <v>3876</v>
      </c>
      <c r="E267" s="21" t="s">
        <v>110</v>
      </c>
      <c r="F267" s="257">
        <v>170.369</v>
      </c>
      <c r="G267" s="40"/>
      <c r="H267" s="41"/>
    </row>
    <row r="268" s="2" customFormat="1" ht="16.8" customHeight="1">
      <c r="A268" s="40"/>
      <c r="B268" s="41"/>
      <c r="C268" s="252" t="s">
        <v>167</v>
      </c>
      <c r="D268" s="253" t="s">
        <v>168</v>
      </c>
      <c r="E268" s="254" t="s">
        <v>110</v>
      </c>
      <c r="F268" s="255">
        <v>2.4380000000000002</v>
      </c>
      <c r="G268" s="40"/>
      <c r="H268" s="41"/>
    </row>
    <row r="269" s="2" customFormat="1" ht="16.8" customHeight="1">
      <c r="A269" s="40"/>
      <c r="B269" s="41"/>
      <c r="C269" s="256" t="s">
        <v>3</v>
      </c>
      <c r="D269" s="256" t="s">
        <v>3890</v>
      </c>
      <c r="E269" s="21" t="s">
        <v>3</v>
      </c>
      <c r="F269" s="257">
        <v>2.4380000000000002</v>
      </c>
      <c r="G269" s="40"/>
      <c r="H269" s="41"/>
    </row>
    <row r="270" s="2" customFormat="1" ht="16.8" customHeight="1">
      <c r="A270" s="40"/>
      <c r="B270" s="41"/>
      <c r="C270" s="256" t="s">
        <v>3</v>
      </c>
      <c r="D270" s="256" t="s">
        <v>266</v>
      </c>
      <c r="E270" s="21" t="s">
        <v>3</v>
      </c>
      <c r="F270" s="257">
        <v>2.4380000000000002</v>
      </c>
      <c r="G270" s="40"/>
      <c r="H270" s="41"/>
    </row>
    <row r="271" s="2" customFormat="1" ht="16.8" customHeight="1">
      <c r="A271" s="40"/>
      <c r="B271" s="41"/>
      <c r="C271" s="258" t="s">
        <v>3790</v>
      </c>
      <c r="D271" s="40"/>
      <c r="E271" s="40"/>
      <c r="F271" s="40"/>
      <c r="G271" s="40"/>
      <c r="H271" s="41"/>
    </row>
    <row r="272" s="2" customFormat="1" ht="16.8" customHeight="1">
      <c r="A272" s="40"/>
      <c r="B272" s="41"/>
      <c r="C272" s="256" t="s">
        <v>643</v>
      </c>
      <c r="D272" s="256" t="s">
        <v>3891</v>
      </c>
      <c r="E272" s="21" t="s">
        <v>110</v>
      </c>
      <c r="F272" s="257">
        <v>2.4380000000000002</v>
      </c>
      <c r="G272" s="40"/>
      <c r="H272" s="41"/>
    </row>
    <row r="273" s="2" customFormat="1" ht="16.8" customHeight="1">
      <c r="A273" s="40"/>
      <c r="B273" s="41"/>
      <c r="C273" s="256" t="s">
        <v>780</v>
      </c>
      <c r="D273" s="256" t="s">
        <v>3874</v>
      </c>
      <c r="E273" s="21" t="s">
        <v>110</v>
      </c>
      <c r="F273" s="257">
        <v>391.53300000000002</v>
      </c>
      <c r="G273" s="40"/>
      <c r="H273" s="41"/>
    </row>
    <row r="274" s="2" customFormat="1" ht="16.8" customHeight="1">
      <c r="A274" s="40"/>
      <c r="B274" s="41"/>
      <c r="C274" s="256" t="s">
        <v>788</v>
      </c>
      <c r="D274" s="256" t="s">
        <v>3875</v>
      </c>
      <c r="E274" s="21" t="s">
        <v>110</v>
      </c>
      <c r="F274" s="257">
        <v>391.53300000000002</v>
      </c>
      <c r="G274" s="40"/>
      <c r="H274" s="41"/>
    </row>
    <row r="275" s="2" customFormat="1" ht="16.8" customHeight="1">
      <c r="A275" s="40"/>
      <c r="B275" s="41"/>
      <c r="C275" s="256" t="s">
        <v>793</v>
      </c>
      <c r="D275" s="256" t="s">
        <v>3892</v>
      </c>
      <c r="E275" s="21" t="s">
        <v>110</v>
      </c>
      <c r="F275" s="257">
        <v>221.16399999999999</v>
      </c>
      <c r="G275" s="40"/>
      <c r="H275" s="41"/>
    </row>
    <row r="276" s="2" customFormat="1" ht="16.8" customHeight="1">
      <c r="A276" s="40"/>
      <c r="B276" s="41"/>
      <c r="C276" s="256" t="s">
        <v>798</v>
      </c>
      <c r="D276" s="256" t="s">
        <v>3813</v>
      </c>
      <c r="E276" s="21" t="s">
        <v>110</v>
      </c>
      <c r="F276" s="257">
        <v>42.893000000000001</v>
      </c>
      <c r="G276" s="40"/>
      <c r="H276" s="41"/>
    </row>
    <row r="277" s="2" customFormat="1" ht="16.8" customHeight="1">
      <c r="A277" s="40"/>
      <c r="B277" s="41"/>
      <c r="C277" s="252" t="s">
        <v>170</v>
      </c>
      <c r="D277" s="253" t="s">
        <v>171</v>
      </c>
      <c r="E277" s="254" t="s">
        <v>110</v>
      </c>
      <c r="F277" s="255">
        <v>35.674999999999997</v>
      </c>
      <c r="G277" s="40"/>
      <c r="H277" s="41"/>
    </row>
    <row r="278" s="2" customFormat="1" ht="16.8" customHeight="1">
      <c r="A278" s="40"/>
      <c r="B278" s="41"/>
      <c r="C278" s="256" t="s">
        <v>3</v>
      </c>
      <c r="D278" s="256" t="s">
        <v>3893</v>
      </c>
      <c r="E278" s="21" t="s">
        <v>3</v>
      </c>
      <c r="F278" s="257">
        <v>40.875</v>
      </c>
      <c r="G278" s="40"/>
      <c r="H278" s="41"/>
    </row>
    <row r="279" s="2" customFormat="1" ht="16.8" customHeight="1">
      <c r="A279" s="40"/>
      <c r="B279" s="41"/>
      <c r="C279" s="256" t="s">
        <v>3</v>
      </c>
      <c r="D279" s="256" t="s">
        <v>3797</v>
      </c>
      <c r="E279" s="21" t="s">
        <v>3</v>
      </c>
      <c r="F279" s="257">
        <v>-1.6000000000000001</v>
      </c>
      <c r="G279" s="40"/>
      <c r="H279" s="41"/>
    </row>
    <row r="280" s="2" customFormat="1" ht="16.8" customHeight="1">
      <c r="A280" s="40"/>
      <c r="B280" s="41"/>
      <c r="C280" s="256" t="s">
        <v>3</v>
      </c>
      <c r="D280" s="256" t="s">
        <v>3800</v>
      </c>
      <c r="E280" s="21" t="s">
        <v>3</v>
      </c>
      <c r="F280" s="257">
        <v>-1.8</v>
      </c>
      <c r="G280" s="40"/>
      <c r="H280" s="41"/>
    </row>
    <row r="281" s="2" customFormat="1" ht="16.8" customHeight="1">
      <c r="A281" s="40"/>
      <c r="B281" s="41"/>
      <c r="C281" s="256" t="s">
        <v>3</v>
      </c>
      <c r="D281" s="256" t="s">
        <v>3800</v>
      </c>
      <c r="E281" s="21" t="s">
        <v>3</v>
      </c>
      <c r="F281" s="257">
        <v>-1.8</v>
      </c>
      <c r="G281" s="40"/>
      <c r="H281" s="41"/>
    </row>
    <row r="282" s="2" customFormat="1" ht="16.8" customHeight="1">
      <c r="A282" s="40"/>
      <c r="B282" s="41"/>
      <c r="C282" s="256" t="s">
        <v>3</v>
      </c>
      <c r="D282" s="256" t="s">
        <v>266</v>
      </c>
      <c r="E282" s="21" t="s">
        <v>3</v>
      </c>
      <c r="F282" s="257">
        <v>35.674999999999997</v>
      </c>
      <c r="G282" s="40"/>
      <c r="H282" s="41"/>
    </row>
    <row r="283" s="2" customFormat="1" ht="16.8" customHeight="1">
      <c r="A283" s="40"/>
      <c r="B283" s="41"/>
      <c r="C283" s="258" t="s">
        <v>3790</v>
      </c>
      <c r="D283" s="40"/>
      <c r="E283" s="40"/>
      <c r="F283" s="40"/>
      <c r="G283" s="40"/>
      <c r="H283" s="41"/>
    </row>
    <row r="284" s="2" customFormat="1" ht="16.8" customHeight="1">
      <c r="A284" s="40"/>
      <c r="B284" s="41"/>
      <c r="C284" s="256" t="s">
        <v>648</v>
      </c>
      <c r="D284" s="256" t="s">
        <v>3894</v>
      </c>
      <c r="E284" s="21" t="s">
        <v>110</v>
      </c>
      <c r="F284" s="257">
        <v>35.674999999999997</v>
      </c>
      <c r="G284" s="40"/>
      <c r="H284" s="41"/>
    </row>
    <row r="285" s="2" customFormat="1" ht="16.8" customHeight="1">
      <c r="A285" s="40"/>
      <c r="B285" s="41"/>
      <c r="C285" s="256" t="s">
        <v>780</v>
      </c>
      <c r="D285" s="256" t="s">
        <v>3874</v>
      </c>
      <c r="E285" s="21" t="s">
        <v>110</v>
      </c>
      <c r="F285" s="257">
        <v>391.53300000000002</v>
      </c>
      <c r="G285" s="40"/>
      <c r="H285" s="41"/>
    </row>
    <row r="286" s="2" customFormat="1" ht="16.8" customHeight="1">
      <c r="A286" s="40"/>
      <c r="B286" s="41"/>
      <c r="C286" s="256" t="s">
        <v>788</v>
      </c>
      <c r="D286" s="256" t="s">
        <v>3875</v>
      </c>
      <c r="E286" s="21" t="s">
        <v>110</v>
      </c>
      <c r="F286" s="257">
        <v>391.53300000000002</v>
      </c>
      <c r="G286" s="40"/>
      <c r="H286" s="41"/>
    </row>
    <row r="287" s="2" customFormat="1" ht="16.8" customHeight="1">
      <c r="A287" s="40"/>
      <c r="B287" s="41"/>
      <c r="C287" s="256" t="s">
        <v>793</v>
      </c>
      <c r="D287" s="256" t="s">
        <v>3892</v>
      </c>
      <c r="E287" s="21" t="s">
        <v>110</v>
      </c>
      <c r="F287" s="257">
        <v>221.16399999999999</v>
      </c>
      <c r="G287" s="40"/>
      <c r="H287" s="41"/>
    </row>
    <row r="288" s="2" customFormat="1" ht="16.8" customHeight="1">
      <c r="A288" s="40"/>
      <c r="B288" s="41"/>
      <c r="C288" s="256" t="s">
        <v>798</v>
      </c>
      <c r="D288" s="256" t="s">
        <v>3813</v>
      </c>
      <c r="E288" s="21" t="s">
        <v>110</v>
      </c>
      <c r="F288" s="257">
        <v>42.893000000000001</v>
      </c>
      <c r="G288" s="40"/>
      <c r="H288" s="41"/>
    </row>
    <row r="289" s="2" customFormat="1" ht="16.8" customHeight="1">
      <c r="A289" s="40"/>
      <c r="B289" s="41"/>
      <c r="C289" s="252" t="s">
        <v>173</v>
      </c>
      <c r="D289" s="253" t="s">
        <v>174</v>
      </c>
      <c r="E289" s="254" t="s">
        <v>110</v>
      </c>
      <c r="F289" s="255">
        <v>72.468999999999994</v>
      </c>
      <c r="G289" s="40"/>
      <c r="H289" s="41"/>
    </row>
    <row r="290" s="2" customFormat="1" ht="16.8" customHeight="1">
      <c r="A290" s="40"/>
      <c r="B290" s="41"/>
      <c r="C290" s="256" t="s">
        <v>3</v>
      </c>
      <c r="D290" s="256" t="s">
        <v>3895</v>
      </c>
      <c r="E290" s="21" t="s">
        <v>3</v>
      </c>
      <c r="F290" s="257">
        <v>75.468999999999994</v>
      </c>
      <c r="G290" s="40"/>
      <c r="H290" s="41"/>
    </row>
    <row r="291" s="2" customFormat="1" ht="16.8" customHeight="1">
      <c r="A291" s="40"/>
      <c r="B291" s="41"/>
      <c r="C291" s="256" t="s">
        <v>3</v>
      </c>
      <c r="D291" s="256" t="s">
        <v>3896</v>
      </c>
      <c r="E291" s="21" t="s">
        <v>3</v>
      </c>
      <c r="F291" s="257">
        <v>-1.3999999999999999</v>
      </c>
      <c r="G291" s="40"/>
      <c r="H291" s="41"/>
    </row>
    <row r="292" s="2" customFormat="1" ht="16.8" customHeight="1">
      <c r="A292" s="40"/>
      <c r="B292" s="41"/>
      <c r="C292" s="256" t="s">
        <v>3</v>
      </c>
      <c r="D292" s="256" t="s">
        <v>3797</v>
      </c>
      <c r="E292" s="21" t="s">
        <v>3</v>
      </c>
      <c r="F292" s="257">
        <v>-1.6000000000000001</v>
      </c>
      <c r="G292" s="40"/>
      <c r="H292" s="41"/>
    </row>
    <row r="293" s="2" customFormat="1" ht="16.8" customHeight="1">
      <c r="A293" s="40"/>
      <c r="B293" s="41"/>
      <c r="C293" s="256" t="s">
        <v>3</v>
      </c>
      <c r="D293" s="256" t="s">
        <v>266</v>
      </c>
      <c r="E293" s="21" t="s">
        <v>3</v>
      </c>
      <c r="F293" s="257">
        <v>72.468999999999994</v>
      </c>
      <c r="G293" s="40"/>
      <c r="H293" s="41"/>
    </row>
    <row r="294" s="2" customFormat="1" ht="16.8" customHeight="1">
      <c r="A294" s="40"/>
      <c r="B294" s="41"/>
      <c r="C294" s="258" t="s">
        <v>3790</v>
      </c>
      <c r="D294" s="40"/>
      <c r="E294" s="40"/>
      <c r="F294" s="40"/>
      <c r="G294" s="40"/>
      <c r="H294" s="41"/>
    </row>
    <row r="295" s="2" customFormat="1" ht="16.8" customHeight="1">
      <c r="A295" s="40"/>
      <c r="B295" s="41"/>
      <c r="C295" s="256" t="s">
        <v>653</v>
      </c>
      <c r="D295" s="256" t="s">
        <v>3897</v>
      </c>
      <c r="E295" s="21" t="s">
        <v>110</v>
      </c>
      <c r="F295" s="257">
        <v>72.468999999999994</v>
      </c>
      <c r="G295" s="40"/>
      <c r="H295" s="41"/>
    </row>
    <row r="296" s="2" customFormat="1" ht="16.8" customHeight="1">
      <c r="A296" s="40"/>
      <c r="B296" s="41"/>
      <c r="C296" s="256" t="s">
        <v>780</v>
      </c>
      <c r="D296" s="256" t="s">
        <v>3874</v>
      </c>
      <c r="E296" s="21" t="s">
        <v>110</v>
      </c>
      <c r="F296" s="257">
        <v>391.53300000000002</v>
      </c>
      <c r="G296" s="40"/>
      <c r="H296" s="41"/>
    </row>
    <row r="297" s="2" customFormat="1" ht="16.8" customHeight="1">
      <c r="A297" s="40"/>
      <c r="B297" s="41"/>
      <c r="C297" s="256" t="s">
        <v>788</v>
      </c>
      <c r="D297" s="256" t="s">
        <v>3875</v>
      </c>
      <c r="E297" s="21" t="s">
        <v>110</v>
      </c>
      <c r="F297" s="257">
        <v>391.53300000000002</v>
      </c>
      <c r="G297" s="40"/>
      <c r="H297" s="41"/>
    </row>
    <row r="298" s="2" customFormat="1" ht="16.8" customHeight="1">
      <c r="A298" s="40"/>
      <c r="B298" s="41"/>
      <c r="C298" s="256" t="s">
        <v>793</v>
      </c>
      <c r="D298" s="256" t="s">
        <v>3892</v>
      </c>
      <c r="E298" s="21" t="s">
        <v>110</v>
      </c>
      <c r="F298" s="257">
        <v>221.16399999999999</v>
      </c>
      <c r="G298" s="40"/>
      <c r="H298" s="41"/>
    </row>
    <row r="299" s="2" customFormat="1" ht="16.8" customHeight="1">
      <c r="A299" s="40"/>
      <c r="B299" s="41"/>
      <c r="C299" s="256" t="s">
        <v>798</v>
      </c>
      <c r="D299" s="256" t="s">
        <v>3813</v>
      </c>
      <c r="E299" s="21" t="s">
        <v>110</v>
      </c>
      <c r="F299" s="257">
        <v>42.893000000000001</v>
      </c>
      <c r="G299" s="40"/>
      <c r="H299" s="41"/>
    </row>
    <row r="300" s="2" customFormat="1" ht="16.8" customHeight="1">
      <c r="A300" s="40"/>
      <c r="B300" s="41"/>
      <c r="C300" s="252" t="s">
        <v>176</v>
      </c>
      <c r="D300" s="253" t="s">
        <v>177</v>
      </c>
      <c r="E300" s="254" t="s">
        <v>119</v>
      </c>
      <c r="F300" s="255">
        <v>38.420000000000002</v>
      </c>
      <c r="G300" s="40"/>
      <c r="H300" s="41"/>
    </row>
    <row r="301" s="2" customFormat="1" ht="16.8" customHeight="1">
      <c r="A301" s="40"/>
      <c r="B301" s="41"/>
      <c r="C301" s="256" t="s">
        <v>3</v>
      </c>
      <c r="D301" s="256" t="s">
        <v>3795</v>
      </c>
      <c r="E301" s="21" t="s">
        <v>3</v>
      </c>
      <c r="F301" s="257">
        <v>0</v>
      </c>
      <c r="G301" s="40"/>
      <c r="H301" s="41"/>
    </row>
    <row r="302" s="2" customFormat="1" ht="16.8" customHeight="1">
      <c r="A302" s="40"/>
      <c r="B302" s="41"/>
      <c r="C302" s="256" t="s">
        <v>3</v>
      </c>
      <c r="D302" s="256" t="s">
        <v>3898</v>
      </c>
      <c r="E302" s="21" t="s">
        <v>3</v>
      </c>
      <c r="F302" s="257">
        <v>37.600000000000001</v>
      </c>
      <c r="G302" s="40"/>
      <c r="H302" s="41"/>
    </row>
    <row r="303" s="2" customFormat="1" ht="16.8" customHeight="1">
      <c r="A303" s="40"/>
      <c r="B303" s="41"/>
      <c r="C303" s="256" t="s">
        <v>3</v>
      </c>
      <c r="D303" s="256" t="s">
        <v>3899</v>
      </c>
      <c r="E303" s="21" t="s">
        <v>3</v>
      </c>
      <c r="F303" s="257">
        <v>-0.90000000000000002</v>
      </c>
      <c r="G303" s="40"/>
      <c r="H303" s="41"/>
    </row>
    <row r="304" s="2" customFormat="1" ht="16.8" customHeight="1">
      <c r="A304" s="40"/>
      <c r="B304" s="41"/>
      <c r="C304" s="256" t="s">
        <v>3</v>
      </c>
      <c r="D304" s="256" t="s">
        <v>3900</v>
      </c>
      <c r="E304" s="21" t="s">
        <v>3</v>
      </c>
      <c r="F304" s="257">
        <v>-2.5049999999999999</v>
      </c>
      <c r="G304" s="40"/>
      <c r="H304" s="41"/>
    </row>
    <row r="305" s="2" customFormat="1" ht="16.8" customHeight="1">
      <c r="A305" s="40"/>
      <c r="B305" s="41"/>
      <c r="C305" s="256" t="s">
        <v>3</v>
      </c>
      <c r="D305" s="256" t="s">
        <v>3901</v>
      </c>
      <c r="E305" s="21" t="s">
        <v>3</v>
      </c>
      <c r="F305" s="257">
        <v>-0.11500000000000001</v>
      </c>
      <c r="G305" s="40"/>
      <c r="H305" s="41"/>
    </row>
    <row r="306" s="2" customFormat="1" ht="16.8" customHeight="1">
      <c r="A306" s="40"/>
      <c r="B306" s="41"/>
      <c r="C306" s="256" t="s">
        <v>3</v>
      </c>
      <c r="D306" s="256" t="s">
        <v>3902</v>
      </c>
      <c r="E306" s="21" t="s">
        <v>3</v>
      </c>
      <c r="F306" s="257">
        <v>-0.71499999999999997</v>
      </c>
      <c r="G306" s="40"/>
      <c r="H306" s="41"/>
    </row>
    <row r="307" s="2" customFormat="1" ht="16.8" customHeight="1">
      <c r="A307" s="40"/>
      <c r="B307" s="41"/>
      <c r="C307" s="256" t="s">
        <v>3</v>
      </c>
      <c r="D307" s="256" t="s">
        <v>3903</v>
      </c>
      <c r="E307" s="21" t="s">
        <v>3</v>
      </c>
      <c r="F307" s="257">
        <v>-1.9950000000000001</v>
      </c>
      <c r="G307" s="40"/>
      <c r="H307" s="41"/>
    </row>
    <row r="308" s="2" customFormat="1" ht="16.8" customHeight="1">
      <c r="A308" s="40"/>
      <c r="B308" s="41"/>
      <c r="C308" s="256" t="s">
        <v>3</v>
      </c>
      <c r="D308" s="256" t="s">
        <v>3902</v>
      </c>
      <c r="E308" s="21" t="s">
        <v>3</v>
      </c>
      <c r="F308" s="257">
        <v>-0.71499999999999997</v>
      </c>
      <c r="G308" s="40"/>
      <c r="H308" s="41"/>
    </row>
    <row r="309" s="2" customFormat="1" ht="16.8" customHeight="1">
      <c r="A309" s="40"/>
      <c r="B309" s="41"/>
      <c r="C309" s="256" t="s">
        <v>3</v>
      </c>
      <c r="D309" s="256" t="s">
        <v>3904</v>
      </c>
      <c r="E309" s="21" t="s">
        <v>3</v>
      </c>
      <c r="F309" s="257">
        <v>-0.34999999999999998</v>
      </c>
      <c r="G309" s="40"/>
      <c r="H309" s="41"/>
    </row>
    <row r="310" s="2" customFormat="1" ht="16.8" customHeight="1">
      <c r="A310" s="40"/>
      <c r="B310" s="41"/>
      <c r="C310" s="256" t="s">
        <v>3</v>
      </c>
      <c r="D310" s="256" t="s">
        <v>3905</v>
      </c>
      <c r="E310" s="21" t="s">
        <v>3</v>
      </c>
      <c r="F310" s="257">
        <v>-2.8050000000000002</v>
      </c>
      <c r="G310" s="40"/>
      <c r="H310" s="41"/>
    </row>
    <row r="311" s="2" customFormat="1" ht="16.8" customHeight="1">
      <c r="A311" s="40"/>
      <c r="B311" s="41"/>
      <c r="C311" s="256" t="s">
        <v>3</v>
      </c>
      <c r="D311" s="256" t="s">
        <v>3906</v>
      </c>
      <c r="E311" s="21" t="s">
        <v>3</v>
      </c>
      <c r="F311" s="257">
        <v>-0.84999999999999998</v>
      </c>
      <c r="G311" s="40"/>
      <c r="H311" s="41"/>
    </row>
    <row r="312" s="2" customFormat="1" ht="16.8" customHeight="1">
      <c r="A312" s="40"/>
      <c r="B312" s="41"/>
      <c r="C312" s="256" t="s">
        <v>3</v>
      </c>
      <c r="D312" s="256" t="s">
        <v>3907</v>
      </c>
      <c r="E312" s="21" t="s">
        <v>3</v>
      </c>
      <c r="F312" s="257">
        <v>-1.7350000000000001</v>
      </c>
      <c r="G312" s="40"/>
      <c r="H312" s="41"/>
    </row>
    <row r="313" s="2" customFormat="1" ht="16.8" customHeight="1">
      <c r="A313" s="40"/>
      <c r="B313" s="41"/>
      <c r="C313" s="256" t="s">
        <v>3</v>
      </c>
      <c r="D313" s="256" t="s">
        <v>3908</v>
      </c>
      <c r="E313" s="21" t="s">
        <v>3</v>
      </c>
      <c r="F313" s="257">
        <v>-0.14499999999999999</v>
      </c>
      <c r="G313" s="40"/>
      <c r="H313" s="41"/>
    </row>
    <row r="314" s="2" customFormat="1" ht="16.8" customHeight="1">
      <c r="A314" s="40"/>
      <c r="B314" s="41"/>
      <c r="C314" s="256" t="s">
        <v>3</v>
      </c>
      <c r="D314" s="256" t="s">
        <v>3909</v>
      </c>
      <c r="E314" s="21" t="s">
        <v>3</v>
      </c>
      <c r="F314" s="257">
        <v>-2.5</v>
      </c>
      <c r="G314" s="40"/>
      <c r="H314" s="41"/>
    </row>
    <row r="315" s="2" customFormat="1" ht="16.8" customHeight="1">
      <c r="A315" s="40"/>
      <c r="B315" s="41"/>
      <c r="C315" s="256" t="s">
        <v>3</v>
      </c>
      <c r="D315" s="256" t="s">
        <v>712</v>
      </c>
      <c r="E315" s="21" t="s">
        <v>3</v>
      </c>
      <c r="F315" s="257">
        <v>22.27</v>
      </c>
      <c r="G315" s="40"/>
      <c r="H315" s="41"/>
    </row>
    <row r="316" s="2" customFormat="1" ht="16.8" customHeight="1">
      <c r="A316" s="40"/>
      <c r="B316" s="41"/>
      <c r="C316" s="256" t="s">
        <v>3</v>
      </c>
      <c r="D316" s="256" t="s">
        <v>3910</v>
      </c>
      <c r="E316" s="21" t="s">
        <v>3</v>
      </c>
      <c r="F316" s="257">
        <v>0</v>
      </c>
      <c r="G316" s="40"/>
      <c r="H316" s="41"/>
    </row>
    <row r="317" s="2" customFormat="1" ht="16.8" customHeight="1">
      <c r="A317" s="40"/>
      <c r="B317" s="41"/>
      <c r="C317" s="256" t="s">
        <v>3</v>
      </c>
      <c r="D317" s="256" t="s">
        <v>3911</v>
      </c>
      <c r="E317" s="21" t="s">
        <v>3</v>
      </c>
      <c r="F317" s="257">
        <v>15.300000000000001</v>
      </c>
      <c r="G317" s="40"/>
      <c r="H317" s="41"/>
    </row>
    <row r="318" s="2" customFormat="1" ht="16.8" customHeight="1">
      <c r="A318" s="40"/>
      <c r="B318" s="41"/>
      <c r="C318" s="256" t="s">
        <v>3</v>
      </c>
      <c r="D318" s="256" t="s">
        <v>3899</v>
      </c>
      <c r="E318" s="21" t="s">
        <v>3</v>
      </c>
      <c r="F318" s="257">
        <v>-0.90000000000000002</v>
      </c>
      <c r="G318" s="40"/>
      <c r="H318" s="41"/>
    </row>
    <row r="319" s="2" customFormat="1" ht="16.8" customHeight="1">
      <c r="A319" s="40"/>
      <c r="B319" s="41"/>
      <c r="C319" s="256" t="s">
        <v>3</v>
      </c>
      <c r="D319" s="256" t="s">
        <v>3912</v>
      </c>
      <c r="E319" s="21" t="s">
        <v>3</v>
      </c>
      <c r="F319" s="257">
        <v>-2.1000000000000001</v>
      </c>
      <c r="G319" s="40"/>
      <c r="H319" s="41"/>
    </row>
    <row r="320" s="2" customFormat="1" ht="16.8" customHeight="1">
      <c r="A320" s="40"/>
      <c r="B320" s="41"/>
      <c r="C320" s="256" t="s">
        <v>3</v>
      </c>
      <c r="D320" s="256" t="s">
        <v>3913</v>
      </c>
      <c r="E320" s="21" t="s">
        <v>3</v>
      </c>
      <c r="F320" s="257">
        <v>-0.69999999999999996</v>
      </c>
      <c r="G320" s="40"/>
      <c r="H320" s="41"/>
    </row>
    <row r="321" s="2" customFormat="1" ht="16.8" customHeight="1">
      <c r="A321" s="40"/>
      <c r="B321" s="41"/>
      <c r="C321" s="256" t="s">
        <v>3</v>
      </c>
      <c r="D321" s="256" t="s">
        <v>3914</v>
      </c>
      <c r="E321" s="21" t="s">
        <v>3</v>
      </c>
      <c r="F321" s="257">
        <v>-1.2</v>
      </c>
      <c r="G321" s="40"/>
      <c r="H321" s="41"/>
    </row>
    <row r="322" s="2" customFormat="1" ht="16.8" customHeight="1">
      <c r="A322" s="40"/>
      <c r="B322" s="41"/>
      <c r="C322" s="256" t="s">
        <v>3</v>
      </c>
      <c r="D322" s="256" t="s">
        <v>3909</v>
      </c>
      <c r="E322" s="21" t="s">
        <v>3</v>
      </c>
      <c r="F322" s="257">
        <v>-2.5</v>
      </c>
      <c r="G322" s="40"/>
      <c r="H322" s="41"/>
    </row>
    <row r="323" s="2" customFormat="1" ht="16.8" customHeight="1">
      <c r="A323" s="40"/>
      <c r="B323" s="41"/>
      <c r="C323" s="256" t="s">
        <v>3</v>
      </c>
      <c r="D323" s="256" t="s">
        <v>712</v>
      </c>
      <c r="E323" s="21" t="s">
        <v>3</v>
      </c>
      <c r="F323" s="257">
        <v>7.9000000000000004</v>
      </c>
      <c r="G323" s="40"/>
      <c r="H323" s="41"/>
    </row>
    <row r="324" s="2" customFormat="1" ht="16.8" customHeight="1">
      <c r="A324" s="40"/>
      <c r="B324" s="41"/>
      <c r="C324" s="256" t="s">
        <v>3</v>
      </c>
      <c r="D324" s="256" t="s">
        <v>3804</v>
      </c>
      <c r="E324" s="21" t="s">
        <v>3</v>
      </c>
      <c r="F324" s="257">
        <v>0</v>
      </c>
      <c r="G324" s="40"/>
      <c r="H324" s="41"/>
    </row>
    <row r="325" s="2" customFormat="1" ht="16.8" customHeight="1">
      <c r="A325" s="40"/>
      <c r="B325" s="41"/>
      <c r="C325" s="256" t="s">
        <v>3</v>
      </c>
      <c r="D325" s="256" t="s">
        <v>3915</v>
      </c>
      <c r="E325" s="21" t="s">
        <v>3</v>
      </c>
      <c r="F325" s="257">
        <v>7.4500000000000002</v>
      </c>
      <c r="G325" s="40"/>
      <c r="H325" s="41"/>
    </row>
    <row r="326" s="2" customFormat="1" ht="16.8" customHeight="1">
      <c r="A326" s="40"/>
      <c r="B326" s="41"/>
      <c r="C326" s="256" t="s">
        <v>3</v>
      </c>
      <c r="D326" s="256" t="s">
        <v>3899</v>
      </c>
      <c r="E326" s="21" t="s">
        <v>3</v>
      </c>
      <c r="F326" s="257">
        <v>-0.90000000000000002</v>
      </c>
      <c r="G326" s="40"/>
      <c r="H326" s="41"/>
    </row>
    <row r="327" s="2" customFormat="1" ht="16.8" customHeight="1">
      <c r="A327" s="40"/>
      <c r="B327" s="41"/>
      <c r="C327" s="256" t="s">
        <v>3</v>
      </c>
      <c r="D327" s="256" t="s">
        <v>3899</v>
      </c>
      <c r="E327" s="21" t="s">
        <v>3</v>
      </c>
      <c r="F327" s="257">
        <v>-0.90000000000000002</v>
      </c>
      <c r="G327" s="40"/>
      <c r="H327" s="41"/>
    </row>
    <row r="328" s="2" customFormat="1" ht="16.8" customHeight="1">
      <c r="A328" s="40"/>
      <c r="B328" s="41"/>
      <c r="C328" s="256" t="s">
        <v>3</v>
      </c>
      <c r="D328" s="256" t="s">
        <v>3916</v>
      </c>
      <c r="E328" s="21" t="s">
        <v>3</v>
      </c>
      <c r="F328" s="257">
        <v>-0.80000000000000004</v>
      </c>
      <c r="G328" s="40"/>
      <c r="H328" s="41"/>
    </row>
    <row r="329" s="2" customFormat="1" ht="16.8" customHeight="1">
      <c r="A329" s="40"/>
      <c r="B329" s="41"/>
      <c r="C329" s="256" t="s">
        <v>3</v>
      </c>
      <c r="D329" s="256" t="s">
        <v>3899</v>
      </c>
      <c r="E329" s="21" t="s">
        <v>3</v>
      </c>
      <c r="F329" s="257">
        <v>-0.90000000000000002</v>
      </c>
      <c r="G329" s="40"/>
      <c r="H329" s="41"/>
    </row>
    <row r="330" s="2" customFormat="1" ht="16.8" customHeight="1">
      <c r="A330" s="40"/>
      <c r="B330" s="41"/>
      <c r="C330" s="256" t="s">
        <v>3</v>
      </c>
      <c r="D330" s="256" t="s">
        <v>712</v>
      </c>
      <c r="E330" s="21" t="s">
        <v>3</v>
      </c>
      <c r="F330" s="257">
        <v>3.9500000000000002</v>
      </c>
      <c r="G330" s="40"/>
      <c r="H330" s="41"/>
    </row>
    <row r="331" s="2" customFormat="1" ht="16.8" customHeight="1">
      <c r="A331" s="40"/>
      <c r="B331" s="41"/>
      <c r="C331" s="256" t="s">
        <v>3</v>
      </c>
      <c r="D331" s="256" t="s">
        <v>3793</v>
      </c>
      <c r="E331" s="21" t="s">
        <v>3</v>
      </c>
      <c r="F331" s="257">
        <v>0</v>
      </c>
      <c r="G331" s="40"/>
      <c r="H331" s="41"/>
    </row>
    <row r="332" s="2" customFormat="1" ht="16.8" customHeight="1">
      <c r="A332" s="40"/>
      <c r="B332" s="41"/>
      <c r="C332" s="256" t="s">
        <v>3</v>
      </c>
      <c r="D332" s="256" t="s">
        <v>3917</v>
      </c>
      <c r="E332" s="21" t="s">
        <v>3</v>
      </c>
      <c r="F332" s="257">
        <v>4.2999999999999998</v>
      </c>
      <c r="G332" s="40"/>
      <c r="H332" s="41"/>
    </row>
    <row r="333" s="2" customFormat="1" ht="16.8" customHeight="1">
      <c r="A333" s="40"/>
      <c r="B333" s="41"/>
      <c r="C333" s="256" t="s">
        <v>3</v>
      </c>
      <c r="D333" s="256" t="s">
        <v>712</v>
      </c>
      <c r="E333" s="21" t="s">
        <v>3</v>
      </c>
      <c r="F333" s="257">
        <v>4.2999999999999998</v>
      </c>
      <c r="G333" s="40"/>
      <c r="H333" s="41"/>
    </row>
    <row r="334" s="2" customFormat="1" ht="16.8" customHeight="1">
      <c r="A334" s="40"/>
      <c r="B334" s="41"/>
      <c r="C334" s="256" t="s">
        <v>3</v>
      </c>
      <c r="D334" s="256" t="s">
        <v>266</v>
      </c>
      <c r="E334" s="21" t="s">
        <v>3</v>
      </c>
      <c r="F334" s="257">
        <v>38.420000000000002</v>
      </c>
      <c r="G334" s="40"/>
      <c r="H334" s="41"/>
    </row>
    <row r="335" s="2" customFormat="1" ht="16.8" customHeight="1">
      <c r="A335" s="40"/>
      <c r="B335" s="41"/>
      <c r="C335" s="258" t="s">
        <v>3790</v>
      </c>
      <c r="D335" s="40"/>
      <c r="E335" s="40"/>
      <c r="F335" s="40"/>
      <c r="G335" s="40"/>
      <c r="H335" s="41"/>
    </row>
    <row r="336" s="2" customFormat="1">
      <c r="A336" s="40"/>
      <c r="B336" s="41"/>
      <c r="C336" s="256" t="s">
        <v>1965</v>
      </c>
      <c r="D336" s="256" t="s">
        <v>3918</v>
      </c>
      <c r="E336" s="21" t="s">
        <v>119</v>
      </c>
      <c r="F336" s="257">
        <v>38.420000000000002</v>
      </c>
      <c r="G336" s="40"/>
      <c r="H336" s="41"/>
    </row>
    <row r="337" s="2" customFormat="1" ht="16.8" customHeight="1">
      <c r="A337" s="40"/>
      <c r="B337" s="41"/>
      <c r="C337" s="256" t="s">
        <v>1989</v>
      </c>
      <c r="D337" s="256" t="s">
        <v>3919</v>
      </c>
      <c r="E337" s="21" t="s">
        <v>119</v>
      </c>
      <c r="F337" s="257">
        <v>38.420000000000002</v>
      </c>
      <c r="G337" s="40"/>
      <c r="H337" s="41"/>
    </row>
    <row r="338" s="2" customFormat="1">
      <c r="A338" s="40"/>
      <c r="B338" s="41"/>
      <c r="C338" s="256" t="s">
        <v>1970</v>
      </c>
      <c r="D338" s="256" t="s">
        <v>1971</v>
      </c>
      <c r="E338" s="21" t="s">
        <v>110</v>
      </c>
      <c r="F338" s="257">
        <v>4.226</v>
      </c>
      <c r="G338" s="40"/>
      <c r="H338" s="41"/>
    </row>
    <row r="339" s="2" customFormat="1" ht="16.8" customHeight="1">
      <c r="A339" s="40"/>
      <c r="B339" s="41"/>
      <c r="C339" s="252" t="s">
        <v>179</v>
      </c>
      <c r="D339" s="253" t="s">
        <v>180</v>
      </c>
      <c r="E339" s="254" t="s">
        <v>119</v>
      </c>
      <c r="F339" s="255">
        <v>20</v>
      </c>
      <c r="G339" s="40"/>
      <c r="H339" s="41"/>
    </row>
    <row r="340" s="2" customFormat="1" ht="16.8" customHeight="1">
      <c r="A340" s="40"/>
      <c r="B340" s="41"/>
      <c r="C340" s="256" t="s">
        <v>3</v>
      </c>
      <c r="D340" s="256" t="s">
        <v>137</v>
      </c>
      <c r="E340" s="21" t="s">
        <v>3</v>
      </c>
      <c r="F340" s="257">
        <v>20</v>
      </c>
      <c r="G340" s="40"/>
      <c r="H340" s="41"/>
    </row>
    <row r="341" s="2" customFormat="1" ht="16.8" customHeight="1">
      <c r="A341" s="40"/>
      <c r="B341" s="41"/>
      <c r="C341" s="256" t="s">
        <v>3</v>
      </c>
      <c r="D341" s="256" t="s">
        <v>266</v>
      </c>
      <c r="E341" s="21" t="s">
        <v>3</v>
      </c>
      <c r="F341" s="257">
        <v>20</v>
      </c>
      <c r="G341" s="40"/>
      <c r="H341" s="41"/>
    </row>
    <row r="342" s="2" customFormat="1" ht="16.8" customHeight="1">
      <c r="A342" s="40"/>
      <c r="B342" s="41"/>
      <c r="C342" s="258" t="s">
        <v>3790</v>
      </c>
      <c r="D342" s="40"/>
      <c r="E342" s="40"/>
      <c r="F342" s="40"/>
      <c r="G342" s="40"/>
      <c r="H342" s="41"/>
    </row>
    <row r="343" s="2" customFormat="1" ht="16.8" customHeight="1">
      <c r="A343" s="40"/>
      <c r="B343" s="41"/>
      <c r="C343" s="256" t="s">
        <v>2036</v>
      </c>
      <c r="D343" s="256" t="s">
        <v>3920</v>
      </c>
      <c r="E343" s="21" t="s">
        <v>119</v>
      </c>
      <c r="F343" s="257">
        <v>20</v>
      </c>
      <c r="G343" s="40"/>
      <c r="H343" s="41"/>
    </row>
    <row r="344" s="2" customFormat="1" ht="16.8" customHeight="1">
      <c r="A344" s="40"/>
      <c r="B344" s="41"/>
      <c r="C344" s="256" t="s">
        <v>2041</v>
      </c>
      <c r="D344" s="256" t="s">
        <v>2042</v>
      </c>
      <c r="E344" s="21" t="s">
        <v>119</v>
      </c>
      <c r="F344" s="257">
        <v>20.399999999999999</v>
      </c>
      <c r="G344" s="40"/>
      <c r="H344" s="41"/>
    </row>
    <row r="345" s="2" customFormat="1" ht="16.8" customHeight="1">
      <c r="A345" s="40"/>
      <c r="B345" s="41"/>
      <c r="C345" s="252" t="s">
        <v>181</v>
      </c>
      <c r="D345" s="253" t="s">
        <v>182</v>
      </c>
      <c r="E345" s="254" t="s">
        <v>110</v>
      </c>
      <c r="F345" s="255">
        <v>38.140999999999998</v>
      </c>
      <c r="G345" s="40"/>
      <c r="H345" s="41"/>
    </row>
    <row r="346" s="2" customFormat="1" ht="16.8" customHeight="1">
      <c r="A346" s="40"/>
      <c r="B346" s="41"/>
      <c r="C346" s="256" t="s">
        <v>3</v>
      </c>
      <c r="D346" s="256" t="s">
        <v>3921</v>
      </c>
      <c r="E346" s="21" t="s">
        <v>3</v>
      </c>
      <c r="F346" s="257">
        <v>0.80000000000000004</v>
      </c>
      <c r="G346" s="40"/>
      <c r="H346" s="41"/>
    </row>
    <row r="347" s="2" customFormat="1" ht="16.8" customHeight="1">
      <c r="A347" s="40"/>
      <c r="B347" s="41"/>
      <c r="C347" s="256" t="s">
        <v>3</v>
      </c>
      <c r="D347" s="256" t="s">
        <v>3922</v>
      </c>
      <c r="E347" s="21" t="s">
        <v>3</v>
      </c>
      <c r="F347" s="257">
        <v>0.65200000000000002</v>
      </c>
      <c r="G347" s="40"/>
      <c r="H347" s="41"/>
    </row>
    <row r="348" s="2" customFormat="1" ht="16.8" customHeight="1">
      <c r="A348" s="40"/>
      <c r="B348" s="41"/>
      <c r="C348" s="256" t="s">
        <v>3</v>
      </c>
      <c r="D348" s="256" t="s">
        <v>3923</v>
      </c>
      <c r="E348" s="21" t="s">
        <v>3</v>
      </c>
      <c r="F348" s="257">
        <v>0.52000000000000002</v>
      </c>
      <c r="G348" s="40"/>
      <c r="H348" s="41"/>
    </row>
    <row r="349" s="2" customFormat="1" ht="16.8" customHeight="1">
      <c r="A349" s="40"/>
      <c r="B349" s="41"/>
      <c r="C349" s="256" t="s">
        <v>3</v>
      </c>
      <c r="D349" s="256" t="s">
        <v>3924</v>
      </c>
      <c r="E349" s="21" t="s">
        <v>3</v>
      </c>
      <c r="F349" s="257">
        <v>2.1469999999999998</v>
      </c>
      <c r="G349" s="40"/>
      <c r="H349" s="41"/>
    </row>
    <row r="350" s="2" customFormat="1" ht="16.8" customHeight="1">
      <c r="A350" s="40"/>
      <c r="B350" s="41"/>
      <c r="C350" s="256" t="s">
        <v>3</v>
      </c>
      <c r="D350" s="256" t="s">
        <v>3924</v>
      </c>
      <c r="E350" s="21" t="s">
        <v>3</v>
      </c>
      <c r="F350" s="257">
        <v>2.1469999999999998</v>
      </c>
      <c r="G350" s="40"/>
      <c r="H350" s="41"/>
    </row>
    <row r="351" s="2" customFormat="1" ht="16.8" customHeight="1">
      <c r="A351" s="40"/>
      <c r="B351" s="41"/>
      <c r="C351" s="256" t="s">
        <v>3</v>
      </c>
      <c r="D351" s="256" t="s">
        <v>3924</v>
      </c>
      <c r="E351" s="21" t="s">
        <v>3</v>
      </c>
      <c r="F351" s="257">
        <v>2.1469999999999998</v>
      </c>
      <c r="G351" s="40"/>
      <c r="H351" s="41"/>
    </row>
    <row r="352" s="2" customFormat="1" ht="16.8" customHeight="1">
      <c r="A352" s="40"/>
      <c r="B352" s="41"/>
      <c r="C352" s="256" t="s">
        <v>3</v>
      </c>
      <c r="D352" s="256" t="s">
        <v>3924</v>
      </c>
      <c r="E352" s="21" t="s">
        <v>3</v>
      </c>
      <c r="F352" s="257">
        <v>2.1469999999999998</v>
      </c>
      <c r="G352" s="40"/>
      <c r="H352" s="41"/>
    </row>
    <row r="353" s="2" customFormat="1" ht="16.8" customHeight="1">
      <c r="A353" s="40"/>
      <c r="B353" s="41"/>
      <c r="C353" s="256" t="s">
        <v>3</v>
      </c>
      <c r="D353" s="256" t="s">
        <v>3924</v>
      </c>
      <c r="E353" s="21" t="s">
        <v>3</v>
      </c>
      <c r="F353" s="257">
        <v>2.1469999999999998</v>
      </c>
      <c r="G353" s="40"/>
      <c r="H353" s="41"/>
    </row>
    <row r="354" s="2" customFormat="1" ht="16.8" customHeight="1">
      <c r="A354" s="40"/>
      <c r="B354" s="41"/>
      <c r="C354" s="256" t="s">
        <v>3</v>
      </c>
      <c r="D354" s="256" t="s">
        <v>3925</v>
      </c>
      <c r="E354" s="21" t="s">
        <v>3</v>
      </c>
      <c r="F354" s="257">
        <v>2.5590000000000002</v>
      </c>
      <c r="G354" s="40"/>
      <c r="H354" s="41"/>
    </row>
    <row r="355" s="2" customFormat="1" ht="16.8" customHeight="1">
      <c r="A355" s="40"/>
      <c r="B355" s="41"/>
      <c r="C355" s="256" t="s">
        <v>3</v>
      </c>
      <c r="D355" s="256" t="s">
        <v>3926</v>
      </c>
      <c r="E355" s="21" t="s">
        <v>3</v>
      </c>
      <c r="F355" s="257">
        <v>1.5960000000000001</v>
      </c>
      <c r="G355" s="40"/>
      <c r="H355" s="41"/>
    </row>
    <row r="356" s="2" customFormat="1" ht="16.8" customHeight="1">
      <c r="A356" s="40"/>
      <c r="B356" s="41"/>
      <c r="C356" s="256" t="s">
        <v>3</v>
      </c>
      <c r="D356" s="256" t="s">
        <v>3927</v>
      </c>
      <c r="E356" s="21" t="s">
        <v>3</v>
      </c>
      <c r="F356" s="257">
        <v>1.3300000000000001</v>
      </c>
      <c r="G356" s="40"/>
      <c r="H356" s="41"/>
    </row>
    <row r="357" s="2" customFormat="1" ht="16.8" customHeight="1">
      <c r="A357" s="40"/>
      <c r="B357" s="41"/>
      <c r="C357" s="256" t="s">
        <v>3</v>
      </c>
      <c r="D357" s="256" t="s">
        <v>3928</v>
      </c>
      <c r="E357" s="21" t="s">
        <v>3</v>
      </c>
      <c r="F357" s="257">
        <v>2.4319999999999999</v>
      </c>
      <c r="G357" s="40"/>
      <c r="H357" s="41"/>
    </row>
    <row r="358" s="2" customFormat="1" ht="16.8" customHeight="1">
      <c r="A358" s="40"/>
      <c r="B358" s="41"/>
      <c r="C358" s="256" t="s">
        <v>3</v>
      </c>
      <c r="D358" s="256" t="s">
        <v>3927</v>
      </c>
      <c r="E358" s="21" t="s">
        <v>3</v>
      </c>
      <c r="F358" s="257">
        <v>1.3300000000000001</v>
      </c>
      <c r="G358" s="40"/>
      <c r="H358" s="41"/>
    </row>
    <row r="359" s="2" customFormat="1" ht="16.8" customHeight="1">
      <c r="A359" s="40"/>
      <c r="B359" s="41"/>
      <c r="C359" s="256" t="s">
        <v>3</v>
      </c>
      <c r="D359" s="256" t="s">
        <v>3929</v>
      </c>
      <c r="E359" s="21" t="s">
        <v>3</v>
      </c>
      <c r="F359" s="257">
        <v>2.8119999999999998</v>
      </c>
      <c r="G359" s="40"/>
      <c r="H359" s="41"/>
    </row>
    <row r="360" s="2" customFormat="1" ht="16.8" customHeight="1">
      <c r="A360" s="40"/>
      <c r="B360" s="41"/>
      <c r="C360" s="256" t="s">
        <v>3</v>
      </c>
      <c r="D360" s="256" t="s">
        <v>3930</v>
      </c>
      <c r="E360" s="21" t="s">
        <v>3</v>
      </c>
      <c r="F360" s="257">
        <v>3.5750000000000002</v>
      </c>
      <c r="G360" s="40"/>
      <c r="H360" s="41"/>
    </row>
    <row r="361" s="2" customFormat="1" ht="16.8" customHeight="1">
      <c r="A361" s="40"/>
      <c r="B361" s="41"/>
      <c r="C361" s="256" t="s">
        <v>3</v>
      </c>
      <c r="D361" s="256" t="s">
        <v>3931</v>
      </c>
      <c r="E361" s="21" t="s">
        <v>3</v>
      </c>
      <c r="F361" s="257">
        <v>4.875</v>
      </c>
      <c r="G361" s="40"/>
      <c r="H361" s="41"/>
    </row>
    <row r="362" s="2" customFormat="1" ht="16.8" customHeight="1">
      <c r="A362" s="40"/>
      <c r="B362" s="41"/>
      <c r="C362" s="256" t="s">
        <v>3</v>
      </c>
      <c r="D362" s="256" t="s">
        <v>3930</v>
      </c>
      <c r="E362" s="21" t="s">
        <v>3</v>
      </c>
      <c r="F362" s="257">
        <v>3.5750000000000002</v>
      </c>
      <c r="G362" s="40"/>
      <c r="H362" s="41"/>
    </row>
    <row r="363" s="2" customFormat="1" ht="16.8" customHeight="1">
      <c r="A363" s="40"/>
      <c r="B363" s="41"/>
      <c r="C363" s="256" t="s">
        <v>3</v>
      </c>
      <c r="D363" s="256" t="s">
        <v>3932</v>
      </c>
      <c r="E363" s="21" t="s">
        <v>3</v>
      </c>
      <c r="F363" s="257">
        <v>1.3500000000000001</v>
      </c>
      <c r="G363" s="40"/>
      <c r="H363" s="41"/>
    </row>
    <row r="364" s="2" customFormat="1" ht="16.8" customHeight="1">
      <c r="A364" s="40"/>
      <c r="B364" s="41"/>
      <c r="C364" s="256" t="s">
        <v>3</v>
      </c>
      <c r="D364" s="256" t="s">
        <v>266</v>
      </c>
      <c r="E364" s="21" t="s">
        <v>3</v>
      </c>
      <c r="F364" s="257">
        <v>38.140999999999998</v>
      </c>
      <c r="G364" s="40"/>
      <c r="H364" s="41"/>
    </row>
    <row r="365" s="2" customFormat="1" ht="16.8" customHeight="1">
      <c r="A365" s="40"/>
      <c r="B365" s="41"/>
      <c r="C365" s="258" t="s">
        <v>3790</v>
      </c>
      <c r="D365" s="40"/>
      <c r="E365" s="40"/>
      <c r="F365" s="40"/>
      <c r="G365" s="40"/>
      <c r="H365" s="41"/>
    </row>
    <row r="366" s="2" customFormat="1" ht="16.8" customHeight="1">
      <c r="A366" s="40"/>
      <c r="B366" s="41"/>
      <c r="C366" s="256" t="s">
        <v>816</v>
      </c>
      <c r="D366" s="256" t="s">
        <v>3933</v>
      </c>
      <c r="E366" s="21" t="s">
        <v>110</v>
      </c>
      <c r="F366" s="257">
        <v>38.140999999999998</v>
      </c>
      <c r="G366" s="40"/>
      <c r="H366" s="41"/>
    </row>
    <row r="367" s="2" customFormat="1" ht="16.8" customHeight="1">
      <c r="A367" s="40"/>
      <c r="B367" s="41"/>
      <c r="C367" s="256" t="s">
        <v>1190</v>
      </c>
      <c r="D367" s="256" t="s">
        <v>3934</v>
      </c>
      <c r="E367" s="21" t="s">
        <v>110</v>
      </c>
      <c r="F367" s="257">
        <v>38.140999999999998</v>
      </c>
      <c r="G367" s="40"/>
      <c r="H367" s="41"/>
    </row>
    <row r="368" s="2" customFormat="1" ht="16.8" customHeight="1">
      <c r="A368" s="40"/>
      <c r="B368" s="41"/>
      <c r="C368" s="252" t="s">
        <v>184</v>
      </c>
      <c r="D368" s="253" t="s">
        <v>185</v>
      </c>
      <c r="E368" s="254" t="s">
        <v>110</v>
      </c>
      <c r="F368" s="255">
        <v>3.0739999999999998</v>
      </c>
      <c r="G368" s="40"/>
      <c r="H368" s="41"/>
    </row>
    <row r="369" s="2" customFormat="1" ht="16.8" customHeight="1">
      <c r="A369" s="40"/>
      <c r="B369" s="41"/>
      <c r="C369" s="256" t="s">
        <v>3</v>
      </c>
      <c r="D369" s="256" t="s">
        <v>3935</v>
      </c>
      <c r="E369" s="21" t="s">
        <v>3</v>
      </c>
      <c r="F369" s="257">
        <v>0.95999999999999996</v>
      </c>
      <c r="G369" s="40"/>
      <c r="H369" s="41"/>
    </row>
    <row r="370" s="2" customFormat="1" ht="16.8" customHeight="1">
      <c r="A370" s="40"/>
      <c r="B370" s="41"/>
      <c r="C370" s="256" t="s">
        <v>3</v>
      </c>
      <c r="D370" s="256" t="s">
        <v>3936</v>
      </c>
      <c r="E370" s="21" t="s">
        <v>3</v>
      </c>
      <c r="F370" s="257">
        <v>0.65100000000000002</v>
      </c>
      <c r="G370" s="40"/>
      <c r="H370" s="41"/>
    </row>
    <row r="371" s="2" customFormat="1" ht="16.8" customHeight="1">
      <c r="A371" s="40"/>
      <c r="B371" s="41"/>
      <c r="C371" s="256" t="s">
        <v>3</v>
      </c>
      <c r="D371" s="256" t="s">
        <v>3937</v>
      </c>
      <c r="E371" s="21" t="s">
        <v>3</v>
      </c>
      <c r="F371" s="257">
        <v>0.38300000000000001</v>
      </c>
      <c r="G371" s="40"/>
      <c r="H371" s="41"/>
    </row>
    <row r="372" s="2" customFormat="1" ht="16.8" customHeight="1">
      <c r="A372" s="40"/>
      <c r="B372" s="41"/>
      <c r="C372" s="256" t="s">
        <v>3</v>
      </c>
      <c r="D372" s="256" t="s">
        <v>3938</v>
      </c>
      <c r="E372" s="21" t="s">
        <v>3</v>
      </c>
      <c r="F372" s="257">
        <v>1.0800000000000001</v>
      </c>
      <c r="G372" s="40"/>
      <c r="H372" s="41"/>
    </row>
    <row r="373" s="2" customFormat="1" ht="16.8" customHeight="1">
      <c r="A373" s="40"/>
      <c r="B373" s="41"/>
      <c r="C373" s="256" t="s">
        <v>3</v>
      </c>
      <c r="D373" s="256" t="s">
        <v>266</v>
      </c>
      <c r="E373" s="21" t="s">
        <v>3</v>
      </c>
      <c r="F373" s="257">
        <v>3.0739999999999998</v>
      </c>
      <c r="G373" s="40"/>
      <c r="H373" s="41"/>
    </row>
    <row r="374" s="2" customFormat="1" ht="16.8" customHeight="1">
      <c r="A374" s="40"/>
      <c r="B374" s="41"/>
      <c r="C374" s="258" t="s">
        <v>3790</v>
      </c>
      <c r="D374" s="40"/>
      <c r="E374" s="40"/>
      <c r="F374" s="40"/>
      <c r="G374" s="40"/>
      <c r="H374" s="41"/>
    </row>
    <row r="375" s="2" customFormat="1" ht="16.8" customHeight="1">
      <c r="A375" s="40"/>
      <c r="B375" s="41"/>
      <c r="C375" s="256" t="s">
        <v>780</v>
      </c>
      <c r="D375" s="256" t="s">
        <v>3874</v>
      </c>
      <c r="E375" s="21" t="s">
        <v>110</v>
      </c>
      <c r="F375" s="257">
        <v>391.53300000000002</v>
      </c>
      <c r="G375" s="40"/>
      <c r="H375" s="41"/>
    </row>
    <row r="376" s="2" customFormat="1" ht="16.8" customHeight="1">
      <c r="A376" s="40"/>
      <c r="B376" s="41"/>
      <c r="C376" s="256" t="s">
        <v>788</v>
      </c>
      <c r="D376" s="256" t="s">
        <v>3875</v>
      </c>
      <c r="E376" s="21" t="s">
        <v>110</v>
      </c>
      <c r="F376" s="257">
        <v>391.53300000000002</v>
      </c>
      <c r="G376" s="40"/>
      <c r="H376" s="41"/>
    </row>
    <row r="377" s="2" customFormat="1" ht="16.8" customHeight="1">
      <c r="A377" s="40"/>
      <c r="B377" s="41"/>
      <c r="C377" s="256" t="s">
        <v>804</v>
      </c>
      <c r="D377" s="256" t="s">
        <v>3876</v>
      </c>
      <c r="E377" s="21" t="s">
        <v>110</v>
      </c>
      <c r="F377" s="257">
        <v>170.369</v>
      </c>
      <c r="G377" s="40"/>
      <c r="H377" s="41"/>
    </row>
    <row r="378" s="2" customFormat="1" ht="16.8" customHeight="1">
      <c r="A378" s="40"/>
      <c r="B378" s="41"/>
      <c r="C378" s="252" t="s">
        <v>187</v>
      </c>
      <c r="D378" s="253" t="s">
        <v>188</v>
      </c>
      <c r="E378" s="254" t="s">
        <v>110</v>
      </c>
      <c r="F378" s="255">
        <v>37.444000000000003</v>
      </c>
      <c r="G378" s="40"/>
      <c r="H378" s="41"/>
    </row>
    <row r="379" s="2" customFormat="1" ht="16.8" customHeight="1">
      <c r="A379" s="40"/>
      <c r="B379" s="41"/>
      <c r="C379" s="256" t="s">
        <v>3</v>
      </c>
      <c r="D379" s="256" t="s">
        <v>3939</v>
      </c>
      <c r="E379" s="21" t="s">
        <v>3</v>
      </c>
      <c r="F379" s="257">
        <v>37.444000000000003</v>
      </c>
      <c r="G379" s="40"/>
      <c r="H379" s="41"/>
    </row>
    <row r="380" s="2" customFormat="1" ht="16.8" customHeight="1">
      <c r="A380" s="40"/>
      <c r="B380" s="41"/>
      <c r="C380" s="256" t="s">
        <v>3</v>
      </c>
      <c r="D380" s="256" t="s">
        <v>266</v>
      </c>
      <c r="E380" s="21" t="s">
        <v>3</v>
      </c>
      <c r="F380" s="257">
        <v>37.444000000000003</v>
      </c>
      <c r="G380" s="40"/>
      <c r="H380" s="41"/>
    </row>
    <row r="381" s="2" customFormat="1" ht="16.8" customHeight="1">
      <c r="A381" s="40"/>
      <c r="B381" s="41"/>
      <c r="C381" s="258" t="s">
        <v>3790</v>
      </c>
      <c r="D381" s="40"/>
      <c r="E381" s="40"/>
      <c r="F381" s="40"/>
      <c r="G381" s="40"/>
      <c r="H381" s="41"/>
    </row>
    <row r="382" s="2" customFormat="1" ht="16.8" customHeight="1">
      <c r="A382" s="40"/>
      <c r="B382" s="41"/>
      <c r="C382" s="256" t="s">
        <v>918</v>
      </c>
      <c r="D382" s="256" t="s">
        <v>3940</v>
      </c>
      <c r="E382" s="21" t="s">
        <v>110</v>
      </c>
      <c r="F382" s="257">
        <v>37.444000000000003</v>
      </c>
      <c r="G382" s="40"/>
      <c r="H382" s="41"/>
    </row>
    <row r="383" s="2" customFormat="1" ht="16.8" customHeight="1">
      <c r="A383" s="40"/>
      <c r="B383" s="41"/>
      <c r="C383" s="256" t="s">
        <v>1292</v>
      </c>
      <c r="D383" s="256" t="s">
        <v>3941</v>
      </c>
      <c r="E383" s="21" t="s">
        <v>110</v>
      </c>
      <c r="F383" s="257">
        <v>90.563000000000002</v>
      </c>
      <c r="G383" s="40"/>
      <c r="H383" s="41"/>
    </row>
    <row r="384" s="2" customFormat="1">
      <c r="A384" s="40"/>
      <c r="B384" s="41"/>
      <c r="C384" s="256" t="s">
        <v>1231</v>
      </c>
      <c r="D384" s="256" t="s">
        <v>3942</v>
      </c>
      <c r="E384" s="21" t="s">
        <v>110</v>
      </c>
      <c r="F384" s="257">
        <v>82.103999999999999</v>
      </c>
      <c r="G384" s="40"/>
      <c r="H384" s="41"/>
    </row>
    <row r="385" s="2" customFormat="1" ht="16.8" customHeight="1">
      <c r="A385" s="40"/>
      <c r="B385" s="41"/>
      <c r="C385" s="256" t="s">
        <v>1334</v>
      </c>
      <c r="D385" s="256" t="s">
        <v>1335</v>
      </c>
      <c r="E385" s="21" t="s">
        <v>110</v>
      </c>
      <c r="F385" s="257">
        <v>110.577</v>
      </c>
      <c r="G385" s="40"/>
      <c r="H385" s="41"/>
    </row>
    <row r="386" s="2" customFormat="1">
      <c r="A386" s="40"/>
      <c r="B386" s="41"/>
      <c r="C386" s="256" t="s">
        <v>1305</v>
      </c>
      <c r="D386" s="256" t="s">
        <v>1306</v>
      </c>
      <c r="E386" s="21" t="s">
        <v>110</v>
      </c>
      <c r="F386" s="257">
        <v>105.551</v>
      </c>
      <c r="G386" s="40"/>
      <c r="H386" s="41"/>
    </row>
    <row r="387" s="2" customFormat="1">
      <c r="A387" s="40"/>
      <c r="B387" s="41"/>
      <c r="C387" s="256" t="s">
        <v>1310</v>
      </c>
      <c r="D387" s="256" t="s">
        <v>1311</v>
      </c>
      <c r="E387" s="21" t="s">
        <v>110</v>
      </c>
      <c r="F387" s="257">
        <v>105.551</v>
      </c>
      <c r="G387" s="40"/>
      <c r="H387" s="41"/>
    </row>
    <row r="388" s="2" customFormat="1" ht="16.8" customHeight="1">
      <c r="A388" s="40"/>
      <c r="B388" s="41"/>
      <c r="C388" s="252" t="s">
        <v>190</v>
      </c>
      <c r="D388" s="253" t="s">
        <v>191</v>
      </c>
      <c r="E388" s="254" t="s">
        <v>110</v>
      </c>
      <c r="F388" s="255">
        <v>44.659999999999997</v>
      </c>
      <c r="G388" s="40"/>
      <c r="H388" s="41"/>
    </row>
    <row r="389" s="2" customFormat="1" ht="16.8" customHeight="1">
      <c r="A389" s="40"/>
      <c r="B389" s="41"/>
      <c r="C389" s="256" t="s">
        <v>3</v>
      </c>
      <c r="D389" s="256" t="s">
        <v>3943</v>
      </c>
      <c r="E389" s="21" t="s">
        <v>3</v>
      </c>
      <c r="F389" s="257">
        <v>53.600000000000001</v>
      </c>
      <c r="G389" s="40"/>
      <c r="H389" s="41"/>
    </row>
    <row r="390" s="2" customFormat="1" ht="16.8" customHeight="1">
      <c r="A390" s="40"/>
      <c r="B390" s="41"/>
      <c r="C390" s="256" t="s">
        <v>3</v>
      </c>
      <c r="D390" s="256" t="s">
        <v>3944</v>
      </c>
      <c r="E390" s="21" t="s">
        <v>3</v>
      </c>
      <c r="F390" s="257">
        <v>-3.7799999999999998</v>
      </c>
      <c r="G390" s="40"/>
      <c r="H390" s="41"/>
    </row>
    <row r="391" s="2" customFormat="1" ht="16.8" customHeight="1">
      <c r="A391" s="40"/>
      <c r="B391" s="41"/>
      <c r="C391" s="256" t="s">
        <v>3</v>
      </c>
      <c r="D391" s="256" t="s">
        <v>3945</v>
      </c>
      <c r="E391" s="21" t="s">
        <v>3</v>
      </c>
      <c r="F391" s="257">
        <v>-2.5800000000000001</v>
      </c>
      <c r="G391" s="40"/>
      <c r="H391" s="41"/>
    </row>
    <row r="392" s="2" customFormat="1" ht="16.8" customHeight="1">
      <c r="A392" s="40"/>
      <c r="B392" s="41"/>
      <c r="C392" s="256" t="s">
        <v>3</v>
      </c>
      <c r="D392" s="256" t="s">
        <v>3945</v>
      </c>
      <c r="E392" s="21" t="s">
        <v>3</v>
      </c>
      <c r="F392" s="257">
        <v>-2.5800000000000001</v>
      </c>
      <c r="G392" s="40"/>
      <c r="H392" s="41"/>
    </row>
    <row r="393" s="2" customFormat="1" ht="16.8" customHeight="1">
      <c r="A393" s="40"/>
      <c r="B393" s="41"/>
      <c r="C393" s="256" t="s">
        <v>3</v>
      </c>
      <c r="D393" s="256" t="s">
        <v>266</v>
      </c>
      <c r="E393" s="21" t="s">
        <v>3</v>
      </c>
      <c r="F393" s="257">
        <v>44.659999999999997</v>
      </c>
      <c r="G393" s="40"/>
      <c r="H393" s="41"/>
    </row>
    <row r="394" s="2" customFormat="1" ht="16.8" customHeight="1">
      <c r="A394" s="40"/>
      <c r="B394" s="41"/>
      <c r="C394" s="258" t="s">
        <v>3790</v>
      </c>
      <c r="D394" s="40"/>
      <c r="E394" s="40"/>
      <c r="F394" s="40"/>
      <c r="G394" s="40"/>
      <c r="H394" s="41"/>
    </row>
    <row r="395" s="2" customFormat="1" ht="16.8" customHeight="1">
      <c r="A395" s="40"/>
      <c r="B395" s="41"/>
      <c r="C395" s="256" t="s">
        <v>780</v>
      </c>
      <c r="D395" s="256" t="s">
        <v>3874</v>
      </c>
      <c r="E395" s="21" t="s">
        <v>110</v>
      </c>
      <c r="F395" s="257">
        <v>391.53300000000002</v>
      </c>
      <c r="G395" s="40"/>
      <c r="H395" s="41"/>
    </row>
    <row r="396" s="2" customFormat="1" ht="16.8" customHeight="1">
      <c r="A396" s="40"/>
      <c r="B396" s="41"/>
      <c r="C396" s="256" t="s">
        <v>788</v>
      </c>
      <c r="D396" s="256" t="s">
        <v>3875</v>
      </c>
      <c r="E396" s="21" t="s">
        <v>110</v>
      </c>
      <c r="F396" s="257">
        <v>391.53300000000002</v>
      </c>
      <c r="G396" s="40"/>
      <c r="H396" s="41"/>
    </row>
    <row r="397" s="2" customFormat="1" ht="16.8" customHeight="1">
      <c r="A397" s="40"/>
      <c r="B397" s="41"/>
      <c r="C397" s="256" t="s">
        <v>804</v>
      </c>
      <c r="D397" s="256" t="s">
        <v>3876</v>
      </c>
      <c r="E397" s="21" t="s">
        <v>110</v>
      </c>
      <c r="F397" s="257">
        <v>170.369</v>
      </c>
      <c r="G397" s="40"/>
      <c r="H397" s="41"/>
    </row>
    <row r="398" s="2" customFormat="1">
      <c r="A398" s="40"/>
      <c r="B398" s="41"/>
      <c r="C398" s="256" t="s">
        <v>1231</v>
      </c>
      <c r="D398" s="256" t="s">
        <v>3942</v>
      </c>
      <c r="E398" s="21" t="s">
        <v>110</v>
      </c>
      <c r="F398" s="257">
        <v>82.103999999999999</v>
      </c>
      <c r="G398" s="40"/>
      <c r="H398" s="41"/>
    </row>
    <row r="399" s="2" customFormat="1" ht="16.8" customHeight="1">
      <c r="A399" s="40"/>
      <c r="B399" s="41"/>
      <c r="C399" s="252" t="s">
        <v>193</v>
      </c>
      <c r="D399" s="253" t="s">
        <v>194</v>
      </c>
      <c r="E399" s="254" t="s">
        <v>110</v>
      </c>
      <c r="F399" s="255">
        <v>5.5</v>
      </c>
      <c r="G399" s="40"/>
      <c r="H399" s="41"/>
    </row>
    <row r="400" s="2" customFormat="1" ht="16.8" customHeight="1">
      <c r="A400" s="40"/>
      <c r="B400" s="41"/>
      <c r="C400" s="256" t="s">
        <v>3</v>
      </c>
      <c r="D400" s="256" t="s">
        <v>195</v>
      </c>
      <c r="E400" s="21" t="s">
        <v>3</v>
      </c>
      <c r="F400" s="257">
        <v>5.5</v>
      </c>
      <c r="G400" s="40"/>
      <c r="H400" s="41"/>
    </row>
    <row r="401" s="2" customFormat="1" ht="16.8" customHeight="1">
      <c r="A401" s="40"/>
      <c r="B401" s="41"/>
      <c r="C401" s="256" t="s">
        <v>3</v>
      </c>
      <c r="D401" s="256" t="s">
        <v>266</v>
      </c>
      <c r="E401" s="21" t="s">
        <v>3</v>
      </c>
      <c r="F401" s="257">
        <v>5.5</v>
      </c>
      <c r="G401" s="40"/>
      <c r="H401" s="41"/>
    </row>
    <row r="402" s="2" customFormat="1" ht="16.8" customHeight="1">
      <c r="A402" s="40"/>
      <c r="B402" s="41"/>
      <c r="C402" s="258" t="s">
        <v>3790</v>
      </c>
      <c r="D402" s="40"/>
      <c r="E402" s="40"/>
      <c r="F402" s="40"/>
      <c r="G402" s="40"/>
      <c r="H402" s="41"/>
    </row>
    <row r="403" s="2" customFormat="1">
      <c r="A403" s="40"/>
      <c r="B403" s="41"/>
      <c r="C403" s="256" t="s">
        <v>1571</v>
      </c>
      <c r="D403" s="256" t="s">
        <v>3834</v>
      </c>
      <c r="E403" s="21" t="s">
        <v>110</v>
      </c>
      <c r="F403" s="257">
        <v>33.530000000000001</v>
      </c>
      <c r="G403" s="40"/>
      <c r="H403" s="41"/>
    </row>
    <row r="404" s="2" customFormat="1" ht="16.8" customHeight="1">
      <c r="A404" s="40"/>
      <c r="B404" s="41"/>
      <c r="C404" s="256" t="s">
        <v>1610</v>
      </c>
      <c r="D404" s="256" t="s">
        <v>3946</v>
      </c>
      <c r="E404" s="21" t="s">
        <v>110</v>
      </c>
      <c r="F404" s="257">
        <v>38.170000000000002</v>
      </c>
      <c r="G404" s="40"/>
      <c r="H404" s="41"/>
    </row>
    <row r="405" s="2" customFormat="1" ht="16.8" customHeight="1">
      <c r="A405" s="40"/>
      <c r="B405" s="41"/>
      <c r="C405" s="256" t="s">
        <v>1615</v>
      </c>
      <c r="D405" s="256" t="s">
        <v>1616</v>
      </c>
      <c r="E405" s="21" t="s">
        <v>110</v>
      </c>
      <c r="F405" s="257">
        <v>38.170000000000002</v>
      </c>
      <c r="G405" s="40"/>
      <c r="H405" s="41"/>
    </row>
    <row r="406" s="2" customFormat="1" ht="16.8" customHeight="1">
      <c r="A406" s="40"/>
      <c r="B406" s="41"/>
      <c r="C406" s="256" t="s">
        <v>2116</v>
      </c>
      <c r="D406" s="256" t="s">
        <v>3836</v>
      </c>
      <c r="E406" s="21" t="s">
        <v>110</v>
      </c>
      <c r="F406" s="257">
        <v>156.88499999999999</v>
      </c>
      <c r="G406" s="40"/>
      <c r="H406" s="41"/>
    </row>
    <row r="407" s="2" customFormat="1">
      <c r="A407" s="40"/>
      <c r="B407" s="41"/>
      <c r="C407" s="256" t="s">
        <v>1692</v>
      </c>
      <c r="D407" s="256" t="s">
        <v>1693</v>
      </c>
      <c r="E407" s="21" t="s">
        <v>110</v>
      </c>
      <c r="F407" s="257">
        <v>25.640999999999998</v>
      </c>
      <c r="G407" s="40"/>
      <c r="H407" s="41"/>
    </row>
    <row r="408" s="2" customFormat="1" ht="16.8" customHeight="1">
      <c r="A408" s="40"/>
      <c r="B408" s="41"/>
      <c r="C408" s="256" t="s">
        <v>1605</v>
      </c>
      <c r="D408" s="256" t="s">
        <v>1606</v>
      </c>
      <c r="E408" s="21" t="s">
        <v>110</v>
      </c>
      <c r="F408" s="257">
        <v>43.896000000000001</v>
      </c>
      <c r="G408" s="40"/>
      <c r="H408" s="41"/>
    </row>
    <row r="409" s="2" customFormat="1" ht="16.8" customHeight="1">
      <c r="A409" s="40"/>
      <c r="B409" s="41"/>
      <c r="C409" s="256" t="s">
        <v>1715</v>
      </c>
      <c r="D409" s="256" t="s">
        <v>1716</v>
      </c>
      <c r="E409" s="21" t="s">
        <v>110</v>
      </c>
      <c r="F409" s="257">
        <v>12.1</v>
      </c>
      <c r="G409" s="40"/>
      <c r="H409" s="41"/>
    </row>
    <row r="410" s="2" customFormat="1" ht="16.8" customHeight="1">
      <c r="A410" s="40"/>
      <c r="B410" s="41"/>
      <c r="C410" s="252" t="s">
        <v>196</v>
      </c>
      <c r="D410" s="253" t="s">
        <v>197</v>
      </c>
      <c r="E410" s="254" t="s">
        <v>110</v>
      </c>
      <c r="F410" s="255">
        <v>27.170000000000002</v>
      </c>
      <c r="G410" s="40"/>
      <c r="H410" s="41"/>
    </row>
    <row r="411" s="2" customFormat="1" ht="16.8" customHeight="1">
      <c r="A411" s="40"/>
      <c r="B411" s="41"/>
      <c r="C411" s="256" t="s">
        <v>3</v>
      </c>
      <c r="D411" s="256" t="s">
        <v>3947</v>
      </c>
      <c r="E411" s="21" t="s">
        <v>3</v>
      </c>
      <c r="F411" s="257">
        <v>36.899999999999999</v>
      </c>
      <c r="G411" s="40"/>
      <c r="H411" s="41"/>
    </row>
    <row r="412" s="2" customFormat="1" ht="16.8" customHeight="1">
      <c r="A412" s="40"/>
      <c r="B412" s="41"/>
      <c r="C412" s="256" t="s">
        <v>3</v>
      </c>
      <c r="D412" s="256" t="s">
        <v>3948</v>
      </c>
      <c r="E412" s="21" t="s">
        <v>3</v>
      </c>
      <c r="F412" s="257">
        <v>-5.5650000000000004</v>
      </c>
      <c r="G412" s="40"/>
      <c r="H412" s="41"/>
    </row>
    <row r="413" s="2" customFormat="1" ht="16.8" customHeight="1">
      <c r="A413" s="40"/>
      <c r="B413" s="41"/>
      <c r="C413" s="256" t="s">
        <v>3</v>
      </c>
      <c r="D413" s="256" t="s">
        <v>3870</v>
      </c>
      <c r="E413" s="21" t="s">
        <v>3</v>
      </c>
      <c r="F413" s="257">
        <v>-1.25</v>
      </c>
      <c r="G413" s="40"/>
      <c r="H413" s="41"/>
    </row>
    <row r="414" s="2" customFormat="1" ht="16.8" customHeight="1">
      <c r="A414" s="40"/>
      <c r="B414" s="41"/>
      <c r="C414" s="256" t="s">
        <v>3</v>
      </c>
      <c r="D414" s="256" t="s">
        <v>3949</v>
      </c>
      <c r="E414" s="21" t="s">
        <v>3</v>
      </c>
      <c r="F414" s="257">
        <v>-2.915</v>
      </c>
      <c r="G414" s="40"/>
      <c r="H414" s="41"/>
    </row>
    <row r="415" s="2" customFormat="1" ht="16.8" customHeight="1">
      <c r="A415" s="40"/>
      <c r="B415" s="41"/>
      <c r="C415" s="256" t="s">
        <v>3</v>
      </c>
      <c r="D415" s="256" t="s">
        <v>266</v>
      </c>
      <c r="E415" s="21" t="s">
        <v>3</v>
      </c>
      <c r="F415" s="257">
        <v>27.170000000000002</v>
      </c>
      <c r="G415" s="40"/>
      <c r="H415" s="41"/>
    </row>
    <row r="416" s="2" customFormat="1" ht="16.8" customHeight="1">
      <c r="A416" s="40"/>
      <c r="B416" s="41"/>
      <c r="C416" s="258" t="s">
        <v>3790</v>
      </c>
      <c r="D416" s="40"/>
      <c r="E416" s="40"/>
      <c r="F416" s="40"/>
      <c r="G416" s="40"/>
      <c r="H416" s="41"/>
    </row>
    <row r="417" s="2" customFormat="1" ht="16.8" customHeight="1">
      <c r="A417" s="40"/>
      <c r="B417" s="41"/>
      <c r="C417" s="256" t="s">
        <v>879</v>
      </c>
      <c r="D417" s="256" t="s">
        <v>3880</v>
      </c>
      <c r="E417" s="21" t="s">
        <v>110</v>
      </c>
      <c r="F417" s="257">
        <v>68.665000000000006</v>
      </c>
      <c r="G417" s="40"/>
      <c r="H417" s="41"/>
    </row>
    <row r="418" s="2" customFormat="1" ht="16.8" customHeight="1">
      <c r="A418" s="40"/>
      <c r="B418" s="41"/>
      <c r="C418" s="256" t="s">
        <v>1610</v>
      </c>
      <c r="D418" s="256" t="s">
        <v>3946</v>
      </c>
      <c r="E418" s="21" t="s">
        <v>110</v>
      </c>
      <c r="F418" s="257">
        <v>38.170000000000002</v>
      </c>
      <c r="G418" s="40"/>
      <c r="H418" s="41"/>
    </row>
    <row r="419" s="2" customFormat="1" ht="16.8" customHeight="1">
      <c r="A419" s="40"/>
      <c r="B419" s="41"/>
      <c r="C419" s="256" t="s">
        <v>1615</v>
      </c>
      <c r="D419" s="256" t="s">
        <v>1616</v>
      </c>
      <c r="E419" s="21" t="s">
        <v>110</v>
      </c>
      <c r="F419" s="257">
        <v>38.170000000000002</v>
      </c>
      <c r="G419" s="40"/>
      <c r="H419" s="41"/>
    </row>
    <row r="420" s="2" customFormat="1" ht="16.8" customHeight="1">
      <c r="A420" s="40"/>
      <c r="B420" s="41"/>
      <c r="C420" s="256" t="s">
        <v>2116</v>
      </c>
      <c r="D420" s="256" t="s">
        <v>3836</v>
      </c>
      <c r="E420" s="21" t="s">
        <v>110</v>
      </c>
      <c r="F420" s="257">
        <v>156.88499999999999</v>
      </c>
      <c r="G420" s="40"/>
      <c r="H420" s="41"/>
    </row>
    <row r="421" s="2" customFormat="1" ht="16.8" customHeight="1">
      <c r="A421" s="40"/>
      <c r="B421" s="41"/>
      <c r="C421" s="256" t="s">
        <v>1605</v>
      </c>
      <c r="D421" s="256" t="s">
        <v>1606</v>
      </c>
      <c r="E421" s="21" t="s">
        <v>110</v>
      </c>
      <c r="F421" s="257">
        <v>43.896000000000001</v>
      </c>
      <c r="G421" s="40"/>
      <c r="H421" s="41"/>
    </row>
    <row r="422" s="2" customFormat="1" ht="16.8" customHeight="1">
      <c r="A422" s="40"/>
      <c r="B422" s="41"/>
      <c r="C422" s="252" t="s">
        <v>199</v>
      </c>
      <c r="D422" s="253" t="s">
        <v>200</v>
      </c>
      <c r="E422" s="254" t="s">
        <v>110</v>
      </c>
      <c r="F422" s="255">
        <v>53.119</v>
      </c>
      <c r="G422" s="40"/>
      <c r="H422" s="41"/>
    </row>
    <row r="423" s="2" customFormat="1" ht="16.8" customHeight="1">
      <c r="A423" s="40"/>
      <c r="B423" s="41"/>
      <c r="C423" s="256" t="s">
        <v>3</v>
      </c>
      <c r="D423" s="256" t="s">
        <v>3950</v>
      </c>
      <c r="E423" s="21" t="s">
        <v>3</v>
      </c>
      <c r="F423" s="257">
        <v>53.119</v>
      </c>
      <c r="G423" s="40"/>
      <c r="H423" s="41"/>
    </row>
    <row r="424" s="2" customFormat="1" ht="16.8" customHeight="1">
      <c r="A424" s="40"/>
      <c r="B424" s="41"/>
      <c r="C424" s="256" t="s">
        <v>3</v>
      </c>
      <c r="D424" s="256" t="s">
        <v>266</v>
      </c>
      <c r="E424" s="21" t="s">
        <v>3</v>
      </c>
      <c r="F424" s="257">
        <v>53.119</v>
      </c>
      <c r="G424" s="40"/>
      <c r="H424" s="41"/>
    </row>
    <row r="425" s="2" customFormat="1" ht="16.8" customHeight="1">
      <c r="A425" s="40"/>
      <c r="B425" s="41"/>
      <c r="C425" s="258" t="s">
        <v>3790</v>
      </c>
      <c r="D425" s="40"/>
      <c r="E425" s="40"/>
      <c r="F425" s="40"/>
      <c r="G425" s="40"/>
      <c r="H425" s="41"/>
    </row>
    <row r="426" s="2" customFormat="1" ht="16.8" customHeight="1">
      <c r="A426" s="40"/>
      <c r="B426" s="41"/>
      <c r="C426" s="256" t="s">
        <v>1292</v>
      </c>
      <c r="D426" s="256" t="s">
        <v>3941</v>
      </c>
      <c r="E426" s="21" t="s">
        <v>110</v>
      </c>
      <c r="F426" s="257">
        <v>90.563000000000002</v>
      </c>
      <c r="G426" s="40"/>
      <c r="H426" s="41"/>
    </row>
    <row r="427" s="2" customFormat="1" ht="16.8" customHeight="1">
      <c r="A427" s="40"/>
      <c r="B427" s="41"/>
      <c r="C427" s="256" t="s">
        <v>1334</v>
      </c>
      <c r="D427" s="256" t="s">
        <v>1335</v>
      </c>
      <c r="E427" s="21" t="s">
        <v>110</v>
      </c>
      <c r="F427" s="257">
        <v>110.577</v>
      </c>
      <c r="G427" s="40"/>
      <c r="H427" s="41"/>
    </row>
    <row r="428" s="2" customFormat="1">
      <c r="A428" s="40"/>
      <c r="B428" s="41"/>
      <c r="C428" s="256" t="s">
        <v>1305</v>
      </c>
      <c r="D428" s="256" t="s">
        <v>1306</v>
      </c>
      <c r="E428" s="21" t="s">
        <v>110</v>
      </c>
      <c r="F428" s="257">
        <v>105.551</v>
      </c>
      <c r="G428" s="40"/>
      <c r="H428" s="41"/>
    </row>
    <row r="429" s="2" customFormat="1">
      <c r="A429" s="40"/>
      <c r="B429" s="41"/>
      <c r="C429" s="256" t="s">
        <v>1310</v>
      </c>
      <c r="D429" s="256" t="s">
        <v>1311</v>
      </c>
      <c r="E429" s="21" t="s">
        <v>110</v>
      </c>
      <c r="F429" s="257">
        <v>105.551</v>
      </c>
      <c r="G429" s="40"/>
      <c r="H429" s="41"/>
    </row>
    <row r="430" s="2" customFormat="1" ht="16.8" customHeight="1">
      <c r="A430" s="40"/>
      <c r="B430" s="41"/>
      <c r="C430" s="252" t="s">
        <v>202</v>
      </c>
      <c r="D430" s="253" t="s">
        <v>203</v>
      </c>
      <c r="E430" s="254" t="s">
        <v>110</v>
      </c>
      <c r="F430" s="255">
        <v>270</v>
      </c>
      <c r="G430" s="40"/>
      <c r="H430" s="41"/>
    </row>
    <row r="431" s="2" customFormat="1" ht="16.8" customHeight="1">
      <c r="A431" s="40"/>
      <c r="B431" s="41"/>
      <c r="C431" s="256" t="s">
        <v>3</v>
      </c>
      <c r="D431" s="256" t="s">
        <v>204</v>
      </c>
      <c r="E431" s="21" t="s">
        <v>3</v>
      </c>
      <c r="F431" s="257">
        <v>270</v>
      </c>
      <c r="G431" s="40"/>
      <c r="H431" s="41"/>
    </row>
    <row r="432" s="2" customFormat="1" ht="16.8" customHeight="1">
      <c r="A432" s="40"/>
      <c r="B432" s="41"/>
      <c r="C432" s="256" t="s">
        <v>3</v>
      </c>
      <c r="D432" s="256" t="s">
        <v>266</v>
      </c>
      <c r="E432" s="21" t="s">
        <v>3</v>
      </c>
      <c r="F432" s="257">
        <v>270</v>
      </c>
      <c r="G432" s="40"/>
      <c r="H432" s="41"/>
    </row>
    <row r="433" s="2" customFormat="1" ht="16.8" customHeight="1">
      <c r="A433" s="40"/>
      <c r="B433" s="41"/>
      <c r="C433" s="258" t="s">
        <v>3790</v>
      </c>
      <c r="D433" s="40"/>
      <c r="E433" s="40"/>
      <c r="F433" s="40"/>
      <c r="G433" s="40"/>
      <c r="H433" s="41"/>
    </row>
    <row r="434" s="2" customFormat="1" ht="16.8" customHeight="1">
      <c r="A434" s="40"/>
      <c r="B434" s="41"/>
      <c r="C434" s="256" t="s">
        <v>1099</v>
      </c>
      <c r="D434" s="256" t="s">
        <v>3951</v>
      </c>
      <c r="E434" s="21" t="s">
        <v>110</v>
      </c>
      <c r="F434" s="257">
        <v>270</v>
      </c>
      <c r="G434" s="40"/>
      <c r="H434" s="41"/>
    </row>
    <row r="435" s="2" customFormat="1">
      <c r="A435" s="40"/>
      <c r="B435" s="41"/>
      <c r="C435" s="256" t="s">
        <v>1104</v>
      </c>
      <c r="D435" s="256" t="s">
        <v>3952</v>
      </c>
      <c r="E435" s="21" t="s">
        <v>110</v>
      </c>
      <c r="F435" s="257">
        <v>24300</v>
      </c>
      <c r="G435" s="40"/>
      <c r="H435" s="41"/>
    </row>
    <row r="436" s="2" customFormat="1">
      <c r="A436" s="40"/>
      <c r="B436" s="41"/>
      <c r="C436" s="256" t="s">
        <v>1115</v>
      </c>
      <c r="D436" s="256" t="s">
        <v>3953</v>
      </c>
      <c r="E436" s="21" t="s">
        <v>110</v>
      </c>
      <c r="F436" s="257">
        <v>270</v>
      </c>
      <c r="G436" s="40"/>
      <c r="H436" s="41"/>
    </row>
    <row r="437" s="2" customFormat="1" ht="16.8" customHeight="1">
      <c r="A437" s="40"/>
      <c r="B437" s="41"/>
      <c r="C437" s="256" t="s">
        <v>1120</v>
      </c>
      <c r="D437" s="256" t="s">
        <v>3954</v>
      </c>
      <c r="E437" s="21" t="s">
        <v>110</v>
      </c>
      <c r="F437" s="257">
        <v>270</v>
      </c>
      <c r="G437" s="40"/>
      <c r="H437" s="41"/>
    </row>
    <row r="438" s="2" customFormat="1" ht="16.8" customHeight="1">
      <c r="A438" s="40"/>
      <c r="B438" s="41"/>
      <c r="C438" s="256" t="s">
        <v>1125</v>
      </c>
      <c r="D438" s="256" t="s">
        <v>3955</v>
      </c>
      <c r="E438" s="21" t="s">
        <v>110</v>
      </c>
      <c r="F438" s="257">
        <v>24300</v>
      </c>
      <c r="G438" s="40"/>
      <c r="H438" s="41"/>
    </row>
    <row r="439" s="2" customFormat="1" ht="16.8" customHeight="1">
      <c r="A439" s="40"/>
      <c r="B439" s="41"/>
      <c r="C439" s="256" t="s">
        <v>1130</v>
      </c>
      <c r="D439" s="256" t="s">
        <v>3956</v>
      </c>
      <c r="E439" s="21" t="s">
        <v>110</v>
      </c>
      <c r="F439" s="257">
        <v>270</v>
      </c>
      <c r="G439" s="40"/>
      <c r="H439" s="41"/>
    </row>
    <row r="440" s="2" customFormat="1" ht="16.8" customHeight="1">
      <c r="A440" s="40"/>
      <c r="B440" s="41"/>
      <c r="C440" s="256" t="s">
        <v>1236</v>
      </c>
      <c r="D440" s="256" t="s">
        <v>3957</v>
      </c>
      <c r="E440" s="21" t="s">
        <v>110</v>
      </c>
      <c r="F440" s="257">
        <v>270</v>
      </c>
      <c r="G440" s="40"/>
      <c r="H440" s="41"/>
    </row>
    <row r="441" s="2" customFormat="1" ht="16.8" customHeight="1">
      <c r="A441" s="40"/>
      <c r="B441" s="41"/>
      <c r="C441" s="256" t="s">
        <v>1241</v>
      </c>
      <c r="D441" s="256" t="s">
        <v>3958</v>
      </c>
      <c r="E441" s="21" t="s">
        <v>110</v>
      </c>
      <c r="F441" s="257">
        <v>2430</v>
      </c>
      <c r="G441" s="40"/>
      <c r="H441" s="41"/>
    </row>
    <row r="442" s="2" customFormat="1" ht="16.8" customHeight="1">
      <c r="A442" s="40"/>
      <c r="B442" s="41"/>
      <c r="C442" s="252" t="s">
        <v>205</v>
      </c>
      <c r="D442" s="253" t="s">
        <v>206</v>
      </c>
      <c r="E442" s="254" t="s">
        <v>110</v>
      </c>
      <c r="F442" s="255">
        <v>55.93</v>
      </c>
      <c r="G442" s="40"/>
      <c r="H442" s="41"/>
    </row>
    <row r="443" s="2" customFormat="1" ht="16.8" customHeight="1">
      <c r="A443" s="40"/>
      <c r="B443" s="41"/>
      <c r="C443" s="256" t="s">
        <v>3</v>
      </c>
      <c r="D443" s="256" t="s">
        <v>3783</v>
      </c>
      <c r="E443" s="21" t="s">
        <v>3</v>
      </c>
      <c r="F443" s="257">
        <v>55.93</v>
      </c>
      <c r="G443" s="40"/>
      <c r="H443" s="41"/>
    </row>
    <row r="444" s="2" customFormat="1" ht="16.8" customHeight="1">
      <c r="A444" s="40"/>
      <c r="B444" s="41"/>
      <c r="C444" s="256" t="s">
        <v>3</v>
      </c>
      <c r="D444" s="256" t="s">
        <v>266</v>
      </c>
      <c r="E444" s="21" t="s">
        <v>3</v>
      </c>
      <c r="F444" s="257">
        <v>55.93</v>
      </c>
      <c r="G444" s="40"/>
      <c r="H444" s="41"/>
    </row>
    <row r="445" s="2" customFormat="1" ht="16.8" customHeight="1">
      <c r="A445" s="40"/>
      <c r="B445" s="41"/>
      <c r="C445" s="258" t="s">
        <v>3790</v>
      </c>
      <c r="D445" s="40"/>
      <c r="E445" s="40"/>
      <c r="F445" s="40"/>
      <c r="G445" s="40"/>
      <c r="H445" s="41"/>
    </row>
    <row r="446" s="2" customFormat="1" ht="16.8" customHeight="1">
      <c r="A446" s="40"/>
      <c r="B446" s="41"/>
      <c r="C446" s="256" t="s">
        <v>1655</v>
      </c>
      <c r="D446" s="256" t="s">
        <v>1656</v>
      </c>
      <c r="E446" s="21" t="s">
        <v>110</v>
      </c>
      <c r="F446" s="257">
        <v>55.93</v>
      </c>
      <c r="G446" s="40"/>
      <c r="H446" s="41"/>
    </row>
    <row r="447" s="2" customFormat="1" ht="16.8" customHeight="1">
      <c r="A447" s="40"/>
      <c r="B447" s="41"/>
      <c r="C447" s="256" t="s">
        <v>1659</v>
      </c>
      <c r="D447" s="256" t="s">
        <v>3822</v>
      </c>
      <c r="E447" s="21" t="s">
        <v>110</v>
      </c>
      <c r="F447" s="257">
        <v>130.97</v>
      </c>
      <c r="G447" s="40"/>
      <c r="H447" s="41"/>
    </row>
    <row r="448" s="2" customFormat="1" ht="16.8" customHeight="1">
      <c r="A448" s="40"/>
      <c r="B448" s="41"/>
      <c r="C448" s="252" t="s">
        <v>208</v>
      </c>
      <c r="D448" s="253" t="s">
        <v>209</v>
      </c>
      <c r="E448" s="254" t="s">
        <v>119</v>
      </c>
      <c r="F448" s="255">
        <v>37.460000000000001</v>
      </c>
      <c r="G448" s="40"/>
      <c r="H448" s="41"/>
    </row>
    <row r="449" s="2" customFormat="1" ht="16.8" customHeight="1">
      <c r="A449" s="40"/>
      <c r="B449" s="41"/>
      <c r="C449" s="256" t="s">
        <v>3</v>
      </c>
      <c r="D449" s="256" t="s">
        <v>3959</v>
      </c>
      <c r="E449" s="21" t="s">
        <v>3</v>
      </c>
      <c r="F449" s="257">
        <v>37.460000000000001</v>
      </c>
      <c r="G449" s="40"/>
      <c r="H449" s="41"/>
    </row>
    <row r="450" s="2" customFormat="1" ht="16.8" customHeight="1">
      <c r="A450" s="40"/>
      <c r="B450" s="41"/>
      <c r="C450" s="256" t="s">
        <v>3</v>
      </c>
      <c r="D450" s="256" t="s">
        <v>266</v>
      </c>
      <c r="E450" s="21" t="s">
        <v>3</v>
      </c>
      <c r="F450" s="257">
        <v>37.460000000000001</v>
      </c>
      <c r="G450" s="40"/>
      <c r="H450" s="41"/>
    </row>
    <row r="451" s="2" customFormat="1" ht="16.8" customHeight="1">
      <c r="A451" s="40"/>
      <c r="B451" s="41"/>
      <c r="C451" s="258" t="s">
        <v>3790</v>
      </c>
      <c r="D451" s="40"/>
      <c r="E451" s="40"/>
      <c r="F451" s="40"/>
      <c r="G451" s="40"/>
      <c r="H451" s="41"/>
    </row>
    <row r="452" s="2" customFormat="1" ht="16.8" customHeight="1">
      <c r="A452" s="40"/>
      <c r="B452" s="41"/>
      <c r="C452" s="256" t="s">
        <v>856</v>
      </c>
      <c r="D452" s="256" t="s">
        <v>3877</v>
      </c>
      <c r="E452" s="21" t="s">
        <v>110</v>
      </c>
      <c r="F452" s="257">
        <v>150.52699999999999</v>
      </c>
      <c r="G452" s="40"/>
      <c r="H452" s="41"/>
    </row>
    <row r="453" s="2" customFormat="1" ht="16.8" customHeight="1">
      <c r="A453" s="40"/>
      <c r="B453" s="41"/>
      <c r="C453" s="256" t="s">
        <v>863</v>
      </c>
      <c r="D453" s="256" t="s">
        <v>3878</v>
      </c>
      <c r="E453" s="21" t="s">
        <v>110</v>
      </c>
      <c r="F453" s="257">
        <v>150.52699999999999</v>
      </c>
      <c r="G453" s="40"/>
      <c r="H453" s="41"/>
    </row>
    <row r="454" s="2" customFormat="1" ht="16.8" customHeight="1">
      <c r="A454" s="40"/>
      <c r="B454" s="41"/>
      <c r="C454" s="256" t="s">
        <v>873</v>
      </c>
      <c r="D454" s="256" t="s">
        <v>3960</v>
      </c>
      <c r="E454" s="21" t="s">
        <v>110</v>
      </c>
      <c r="F454" s="257">
        <v>43.454000000000001</v>
      </c>
      <c r="G454" s="40"/>
      <c r="H454" s="41"/>
    </row>
    <row r="455" s="2" customFormat="1" ht="16.8" customHeight="1">
      <c r="A455" s="40"/>
      <c r="B455" s="41"/>
      <c r="C455" s="256" t="s">
        <v>890</v>
      </c>
      <c r="D455" s="256" t="s">
        <v>891</v>
      </c>
      <c r="E455" s="21" t="s">
        <v>110</v>
      </c>
      <c r="F455" s="257">
        <v>23.600000000000001</v>
      </c>
      <c r="G455" s="40"/>
      <c r="H455" s="41"/>
    </row>
    <row r="456" s="2" customFormat="1" ht="16.8" customHeight="1">
      <c r="A456" s="40"/>
      <c r="B456" s="41"/>
      <c r="C456" s="256" t="s">
        <v>901</v>
      </c>
      <c r="D456" s="256" t="s">
        <v>902</v>
      </c>
      <c r="E456" s="21" t="s">
        <v>110</v>
      </c>
      <c r="F456" s="257">
        <v>33.826999999999998</v>
      </c>
      <c r="G456" s="40"/>
      <c r="H456" s="41"/>
    </row>
    <row r="457" s="2" customFormat="1" ht="26.4" customHeight="1">
      <c r="A457" s="40"/>
      <c r="B457" s="41"/>
      <c r="C457" s="251" t="s">
        <v>3961</v>
      </c>
      <c r="D457" s="251" t="s">
        <v>89</v>
      </c>
      <c r="E457" s="40"/>
      <c r="F457" s="40"/>
      <c r="G457" s="40"/>
      <c r="H457" s="41"/>
    </row>
    <row r="458" s="2" customFormat="1" ht="16.8" customHeight="1">
      <c r="A458" s="40"/>
      <c r="B458" s="41"/>
      <c r="C458" s="252" t="s">
        <v>108</v>
      </c>
      <c r="D458" s="253" t="s">
        <v>109</v>
      </c>
      <c r="E458" s="254" t="s">
        <v>110</v>
      </c>
      <c r="F458" s="255">
        <v>26.32</v>
      </c>
      <c r="G458" s="40"/>
      <c r="H458" s="41"/>
    </row>
    <row r="459" s="2" customFormat="1" ht="16.8" customHeight="1">
      <c r="A459" s="40"/>
      <c r="B459" s="41"/>
      <c r="C459" s="256" t="s">
        <v>3</v>
      </c>
      <c r="D459" s="256" t="s">
        <v>2272</v>
      </c>
      <c r="E459" s="21" t="s">
        <v>3</v>
      </c>
      <c r="F459" s="257">
        <v>26.32</v>
      </c>
      <c r="G459" s="40"/>
      <c r="H459" s="41"/>
    </row>
    <row r="460" s="2" customFormat="1" ht="16.8" customHeight="1">
      <c r="A460" s="40"/>
      <c r="B460" s="41"/>
      <c r="C460" s="256" t="s">
        <v>3</v>
      </c>
      <c r="D460" s="256" t="s">
        <v>266</v>
      </c>
      <c r="E460" s="21" t="s">
        <v>3</v>
      </c>
      <c r="F460" s="257">
        <v>26.32</v>
      </c>
      <c r="G460" s="40"/>
      <c r="H460" s="41"/>
    </row>
    <row r="461" s="2" customFormat="1" ht="16.8" customHeight="1">
      <c r="A461" s="40"/>
      <c r="B461" s="41"/>
      <c r="C461" s="258" t="s">
        <v>3790</v>
      </c>
      <c r="D461" s="40"/>
      <c r="E461" s="40"/>
      <c r="F461" s="40"/>
      <c r="G461" s="40"/>
      <c r="H461" s="41"/>
    </row>
    <row r="462" s="2" customFormat="1">
      <c r="A462" s="40"/>
      <c r="B462" s="41"/>
      <c r="C462" s="256" t="s">
        <v>1151</v>
      </c>
      <c r="D462" s="256" t="s">
        <v>3791</v>
      </c>
      <c r="E462" s="21" t="s">
        <v>110</v>
      </c>
      <c r="F462" s="257">
        <v>26.32</v>
      </c>
      <c r="G462" s="40"/>
      <c r="H462" s="41"/>
    </row>
    <row r="463" s="2" customFormat="1" ht="16.8" customHeight="1">
      <c r="A463" s="40"/>
      <c r="B463" s="41"/>
      <c r="C463" s="256" t="s">
        <v>1156</v>
      </c>
      <c r="D463" s="256" t="s">
        <v>3792</v>
      </c>
      <c r="E463" s="21" t="s">
        <v>110</v>
      </c>
      <c r="F463" s="257">
        <v>26.32</v>
      </c>
      <c r="G463" s="40"/>
      <c r="H463" s="41"/>
    </row>
    <row r="464" s="2" customFormat="1" ht="16.8" customHeight="1">
      <c r="A464" s="40"/>
      <c r="B464" s="41"/>
      <c r="C464" s="252" t="s">
        <v>113</v>
      </c>
      <c r="D464" s="253" t="s">
        <v>114</v>
      </c>
      <c r="E464" s="254" t="s">
        <v>110</v>
      </c>
      <c r="F464" s="255">
        <v>73.188999999999993</v>
      </c>
      <c r="G464" s="40"/>
      <c r="H464" s="41"/>
    </row>
    <row r="465" s="2" customFormat="1" ht="16.8" customHeight="1">
      <c r="A465" s="40"/>
      <c r="B465" s="41"/>
      <c r="C465" s="256" t="s">
        <v>3</v>
      </c>
      <c r="D465" s="256" t="s">
        <v>3962</v>
      </c>
      <c r="E465" s="21" t="s">
        <v>3</v>
      </c>
      <c r="F465" s="257">
        <v>0</v>
      </c>
      <c r="G465" s="40"/>
      <c r="H465" s="41"/>
    </row>
    <row r="466" s="2" customFormat="1" ht="16.8" customHeight="1">
      <c r="A466" s="40"/>
      <c r="B466" s="41"/>
      <c r="C466" s="256" t="s">
        <v>3</v>
      </c>
      <c r="D466" s="256" t="s">
        <v>3963</v>
      </c>
      <c r="E466" s="21" t="s">
        <v>3</v>
      </c>
      <c r="F466" s="257">
        <v>21</v>
      </c>
      <c r="G466" s="40"/>
      <c r="H466" s="41"/>
    </row>
    <row r="467" s="2" customFormat="1" ht="16.8" customHeight="1">
      <c r="A467" s="40"/>
      <c r="B467" s="41"/>
      <c r="C467" s="256" t="s">
        <v>3</v>
      </c>
      <c r="D467" s="256" t="s">
        <v>3896</v>
      </c>
      <c r="E467" s="21" t="s">
        <v>3</v>
      </c>
      <c r="F467" s="257">
        <v>-1.3999999999999999</v>
      </c>
      <c r="G467" s="40"/>
      <c r="H467" s="41"/>
    </row>
    <row r="468" s="2" customFormat="1" ht="16.8" customHeight="1">
      <c r="A468" s="40"/>
      <c r="B468" s="41"/>
      <c r="C468" s="256" t="s">
        <v>3</v>
      </c>
      <c r="D468" s="256" t="s">
        <v>712</v>
      </c>
      <c r="E468" s="21" t="s">
        <v>3</v>
      </c>
      <c r="F468" s="257">
        <v>19.600000000000001</v>
      </c>
      <c r="G468" s="40"/>
      <c r="H468" s="41"/>
    </row>
    <row r="469" s="2" customFormat="1" ht="16.8" customHeight="1">
      <c r="A469" s="40"/>
      <c r="B469" s="41"/>
      <c r="C469" s="256" t="s">
        <v>3</v>
      </c>
      <c r="D469" s="256" t="s">
        <v>3964</v>
      </c>
      <c r="E469" s="21" t="s">
        <v>3</v>
      </c>
      <c r="F469" s="257">
        <v>0</v>
      </c>
      <c r="G469" s="40"/>
      <c r="H469" s="41"/>
    </row>
    <row r="470" s="2" customFormat="1" ht="16.8" customHeight="1">
      <c r="A470" s="40"/>
      <c r="B470" s="41"/>
      <c r="C470" s="256" t="s">
        <v>3</v>
      </c>
      <c r="D470" s="256" t="s">
        <v>3965</v>
      </c>
      <c r="E470" s="21" t="s">
        <v>3</v>
      </c>
      <c r="F470" s="257">
        <v>22.68</v>
      </c>
      <c r="G470" s="40"/>
      <c r="H470" s="41"/>
    </row>
    <row r="471" s="2" customFormat="1" ht="16.8" customHeight="1">
      <c r="A471" s="40"/>
      <c r="B471" s="41"/>
      <c r="C471" s="256" t="s">
        <v>3</v>
      </c>
      <c r="D471" s="256" t="s">
        <v>3896</v>
      </c>
      <c r="E471" s="21" t="s">
        <v>3</v>
      </c>
      <c r="F471" s="257">
        <v>-1.3999999999999999</v>
      </c>
      <c r="G471" s="40"/>
      <c r="H471" s="41"/>
    </row>
    <row r="472" s="2" customFormat="1" ht="16.8" customHeight="1">
      <c r="A472" s="40"/>
      <c r="B472" s="41"/>
      <c r="C472" s="256" t="s">
        <v>3</v>
      </c>
      <c r="D472" s="256" t="s">
        <v>712</v>
      </c>
      <c r="E472" s="21" t="s">
        <v>3</v>
      </c>
      <c r="F472" s="257">
        <v>21.280000000000001</v>
      </c>
      <c r="G472" s="40"/>
      <c r="H472" s="41"/>
    </row>
    <row r="473" s="2" customFormat="1" ht="16.8" customHeight="1">
      <c r="A473" s="40"/>
      <c r="B473" s="41"/>
      <c r="C473" s="256" t="s">
        <v>3</v>
      </c>
      <c r="D473" s="256" t="s">
        <v>3966</v>
      </c>
      <c r="E473" s="21" t="s">
        <v>3</v>
      </c>
      <c r="F473" s="257">
        <v>0</v>
      </c>
      <c r="G473" s="40"/>
      <c r="H473" s="41"/>
    </row>
    <row r="474" s="2" customFormat="1" ht="16.8" customHeight="1">
      <c r="A474" s="40"/>
      <c r="B474" s="41"/>
      <c r="C474" s="256" t="s">
        <v>3</v>
      </c>
      <c r="D474" s="256" t="s">
        <v>3967</v>
      </c>
      <c r="E474" s="21" t="s">
        <v>3</v>
      </c>
      <c r="F474" s="257">
        <v>11.802</v>
      </c>
      <c r="G474" s="40"/>
      <c r="H474" s="41"/>
    </row>
    <row r="475" s="2" customFormat="1" ht="16.8" customHeight="1">
      <c r="A475" s="40"/>
      <c r="B475" s="41"/>
      <c r="C475" s="256" t="s">
        <v>3</v>
      </c>
      <c r="D475" s="256" t="s">
        <v>3896</v>
      </c>
      <c r="E475" s="21" t="s">
        <v>3</v>
      </c>
      <c r="F475" s="257">
        <v>-1.3999999999999999</v>
      </c>
      <c r="G475" s="40"/>
      <c r="H475" s="41"/>
    </row>
    <row r="476" s="2" customFormat="1" ht="16.8" customHeight="1">
      <c r="A476" s="40"/>
      <c r="B476" s="41"/>
      <c r="C476" s="256" t="s">
        <v>3</v>
      </c>
      <c r="D476" s="256" t="s">
        <v>712</v>
      </c>
      <c r="E476" s="21" t="s">
        <v>3</v>
      </c>
      <c r="F476" s="257">
        <v>10.401999999999999</v>
      </c>
      <c r="G476" s="40"/>
      <c r="H476" s="41"/>
    </row>
    <row r="477" s="2" customFormat="1" ht="16.8" customHeight="1">
      <c r="A477" s="40"/>
      <c r="B477" s="41"/>
      <c r="C477" s="256" t="s">
        <v>3</v>
      </c>
      <c r="D477" s="256" t="s">
        <v>3968</v>
      </c>
      <c r="E477" s="21" t="s">
        <v>3</v>
      </c>
      <c r="F477" s="257">
        <v>0</v>
      </c>
      <c r="G477" s="40"/>
      <c r="H477" s="41"/>
    </row>
    <row r="478" s="2" customFormat="1" ht="16.8" customHeight="1">
      <c r="A478" s="40"/>
      <c r="B478" s="41"/>
      <c r="C478" s="256" t="s">
        <v>3</v>
      </c>
      <c r="D478" s="256" t="s">
        <v>3969</v>
      </c>
      <c r="E478" s="21" t="s">
        <v>3</v>
      </c>
      <c r="F478" s="257">
        <v>22.050000000000001</v>
      </c>
      <c r="G478" s="40"/>
      <c r="H478" s="41"/>
    </row>
    <row r="479" s="2" customFormat="1" ht="16.8" customHeight="1">
      <c r="A479" s="40"/>
      <c r="B479" s="41"/>
      <c r="C479" s="256" t="s">
        <v>3</v>
      </c>
      <c r="D479" s="256" t="s">
        <v>3800</v>
      </c>
      <c r="E479" s="21" t="s">
        <v>3</v>
      </c>
      <c r="F479" s="257">
        <v>-1.8</v>
      </c>
      <c r="G479" s="40"/>
      <c r="H479" s="41"/>
    </row>
    <row r="480" s="2" customFormat="1" ht="16.8" customHeight="1">
      <c r="A480" s="40"/>
      <c r="B480" s="41"/>
      <c r="C480" s="256" t="s">
        <v>3</v>
      </c>
      <c r="D480" s="256" t="s">
        <v>712</v>
      </c>
      <c r="E480" s="21" t="s">
        <v>3</v>
      </c>
      <c r="F480" s="257">
        <v>20.25</v>
      </c>
      <c r="G480" s="40"/>
      <c r="H480" s="41"/>
    </row>
    <row r="481" s="2" customFormat="1" ht="16.8" customHeight="1">
      <c r="A481" s="40"/>
      <c r="B481" s="41"/>
      <c r="C481" s="256" t="s">
        <v>3</v>
      </c>
      <c r="D481" s="256" t="s">
        <v>3970</v>
      </c>
      <c r="E481" s="21" t="s">
        <v>3</v>
      </c>
      <c r="F481" s="257">
        <v>0</v>
      </c>
      <c r="G481" s="40"/>
      <c r="H481" s="41"/>
    </row>
    <row r="482" s="2" customFormat="1" ht="16.8" customHeight="1">
      <c r="A482" s="40"/>
      <c r="B482" s="41"/>
      <c r="C482" s="256" t="s">
        <v>3</v>
      </c>
      <c r="D482" s="256" t="s">
        <v>2355</v>
      </c>
      <c r="E482" s="21" t="s">
        <v>3</v>
      </c>
      <c r="F482" s="257">
        <v>0.41399999999999998</v>
      </c>
      <c r="G482" s="40"/>
      <c r="H482" s="41"/>
    </row>
    <row r="483" s="2" customFormat="1" ht="16.8" customHeight="1">
      <c r="A483" s="40"/>
      <c r="B483" s="41"/>
      <c r="C483" s="256" t="s">
        <v>3</v>
      </c>
      <c r="D483" s="256" t="s">
        <v>2356</v>
      </c>
      <c r="E483" s="21" t="s">
        <v>3</v>
      </c>
      <c r="F483" s="257">
        <v>0.41899999999999998</v>
      </c>
      <c r="G483" s="40"/>
      <c r="H483" s="41"/>
    </row>
    <row r="484" s="2" customFormat="1" ht="16.8" customHeight="1">
      <c r="A484" s="40"/>
      <c r="B484" s="41"/>
      <c r="C484" s="256" t="s">
        <v>3</v>
      </c>
      <c r="D484" s="256" t="s">
        <v>2356</v>
      </c>
      <c r="E484" s="21" t="s">
        <v>3</v>
      </c>
      <c r="F484" s="257">
        <v>0.41899999999999998</v>
      </c>
      <c r="G484" s="40"/>
      <c r="H484" s="41"/>
    </row>
    <row r="485" s="2" customFormat="1" ht="16.8" customHeight="1">
      <c r="A485" s="40"/>
      <c r="B485" s="41"/>
      <c r="C485" s="256" t="s">
        <v>3</v>
      </c>
      <c r="D485" s="256" t="s">
        <v>2357</v>
      </c>
      <c r="E485" s="21" t="s">
        <v>3</v>
      </c>
      <c r="F485" s="257">
        <v>0.40500000000000003</v>
      </c>
      <c r="G485" s="40"/>
      <c r="H485" s="41"/>
    </row>
    <row r="486" s="2" customFormat="1" ht="16.8" customHeight="1">
      <c r="A486" s="40"/>
      <c r="B486" s="41"/>
      <c r="C486" s="256" t="s">
        <v>3</v>
      </c>
      <c r="D486" s="256" t="s">
        <v>712</v>
      </c>
      <c r="E486" s="21" t="s">
        <v>3</v>
      </c>
      <c r="F486" s="257">
        <v>1.657</v>
      </c>
      <c r="G486" s="40"/>
      <c r="H486" s="41"/>
    </row>
    <row r="487" s="2" customFormat="1" ht="16.8" customHeight="1">
      <c r="A487" s="40"/>
      <c r="B487" s="41"/>
      <c r="C487" s="256" t="s">
        <v>3</v>
      </c>
      <c r="D487" s="256" t="s">
        <v>266</v>
      </c>
      <c r="E487" s="21" t="s">
        <v>3</v>
      </c>
      <c r="F487" s="257">
        <v>73.188999999999993</v>
      </c>
      <c r="G487" s="40"/>
      <c r="H487" s="41"/>
    </row>
    <row r="488" s="2" customFormat="1" ht="16.8" customHeight="1">
      <c r="A488" s="40"/>
      <c r="B488" s="41"/>
      <c r="C488" s="258" t="s">
        <v>3790</v>
      </c>
      <c r="D488" s="40"/>
      <c r="E488" s="40"/>
      <c r="F488" s="40"/>
      <c r="G488" s="40"/>
      <c r="H488" s="41"/>
    </row>
    <row r="489" s="2" customFormat="1" ht="16.8" customHeight="1">
      <c r="A489" s="40"/>
      <c r="B489" s="41"/>
      <c r="C489" s="256" t="s">
        <v>798</v>
      </c>
      <c r="D489" s="256" t="s">
        <v>3813</v>
      </c>
      <c r="E489" s="21" t="s">
        <v>110</v>
      </c>
      <c r="F489" s="257">
        <v>12.465</v>
      </c>
      <c r="G489" s="40"/>
      <c r="H489" s="41"/>
    </row>
    <row r="490" s="2" customFormat="1" ht="16.8" customHeight="1">
      <c r="A490" s="40"/>
      <c r="B490" s="41"/>
      <c r="C490" s="256" t="s">
        <v>2058</v>
      </c>
      <c r="D490" s="256" t="s">
        <v>3814</v>
      </c>
      <c r="E490" s="21" t="s">
        <v>110</v>
      </c>
      <c r="F490" s="257">
        <v>73.188999999999993</v>
      </c>
      <c r="G490" s="40"/>
      <c r="H490" s="41"/>
    </row>
    <row r="491" s="2" customFormat="1" ht="16.8" customHeight="1">
      <c r="A491" s="40"/>
      <c r="B491" s="41"/>
      <c r="C491" s="256" t="s">
        <v>2063</v>
      </c>
      <c r="D491" s="256" t="s">
        <v>3815</v>
      </c>
      <c r="E491" s="21" t="s">
        <v>110</v>
      </c>
      <c r="F491" s="257">
        <v>73.188999999999993</v>
      </c>
      <c r="G491" s="40"/>
      <c r="H491" s="41"/>
    </row>
    <row r="492" s="2" customFormat="1" ht="16.8" customHeight="1">
      <c r="A492" s="40"/>
      <c r="B492" s="41"/>
      <c r="C492" s="256" t="s">
        <v>2068</v>
      </c>
      <c r="D492" s="256" t="s">
        <v>3816</v>
      </c>
      <c r="E492" s="21" t="s">
        <v>110</v>
      </c>
      <c r="F492" s="257">
        <v>73.188999999999993</v>
      </c>
      <c r="G492" s="40"/>
      <c r="H492" s="41"/>
    </row>
    <row r="493" s="2" customFormat="1" ht="16.8" customHeight="1">
      <c r="A493" s="40"/>
      <c r="B493" s="41"/>
      <c r="C493" s="256" t="s">
        <v>2073</v>
      </c>
      <c r="D493" s="256" t="s">
        <v>3817</v>
      </c>
      <c r="E493" s="21" t="s">
        <v>110</v>
      </c>
      <c r="F493" s="257">
        <v>73.188999999999993</v>
      </c>
      <c r="G493" s="40"/>
      <c r="H493" s="41"/>
    </row>
    <row r="494" s="2" customFormat="1" ht="16.8" customHeight="1">
      <c r="A494" s="40"/>
      <c r="B494" s="41"/>
      <c r="C494" s="256" t="s">
        <v>2104</v>
      </c>
      <c r="D494" s="256" t="s">
        <v>3818</v>
      </c>
      <c r="E494" s="21" t="s">
        <v>110</v>
      </c>
      <c r="F494" s="257">
        <v>73.188999999999993</v>
      </c>
      <c r="G494" s="40"/>
      <c r="H494" s="41"/>
    </row>
    <row r="495" s="2" customFormat="1" ht="16.8" customHeight="1">
      <c r="A495" s="40"/>
      <c r="B495" s="41"/>
      <c r="C495" s="256" t="s">
        <v>2083</v>
      </c>
      <c r="D495" s="256" t="s">
        <v>2084</v>
      </c>
      <c r="E495" s="21" t="s">
        <v>110</v>
      </c>
      <c r="F495" s="257">
        <v>80.507999999999996</v>
      </c>
      <c r="G495" s="40"/>
      <c r="H495" s="41"/>
    </row>
    <row r="496" s="2" customFormat="1" ht="16.8" customHeight="1">
      <c r="A496" s="40"/>
      <c r="B496" s="41"/>
      <c r="C496" s="252" t="s">
        <v>117</v>
      </c>
      <c r="D496" s="253" t="s">
        <v>3971</v>
      </c>
      <c r="E496" s="254" t="s">
        <v>110</v>
      </c>
      <c r="F496" s="255">
        <v>54.255000000000003</v>
      </c>
      <c r="G496" s="40"/>
      <c r="H496" s="41"/>
    </row>
    <row r="497" s="2" customFormat="1" ht="16.8" customHeight="1">
      <c r="A497" s="40"/>
      <c r="B497" s="41"/>
      <c r="C497" s="256" t="s">
        <v>3</v>
      </c>
      <c r="D497" s="256" t="s">
        <v>3972</v>
      </c>
      <c r="E497" s="21" t="s">
        <v>3</v>
      </c>
      <c r="F497" s="257">
        <v>65.204999999999998</v>
      </c>
      <c r="G497" s="40"/>
      <c r="H497" s="41"/>
    </row>
    <row r="498" s="2" customFormat="1" ht="16.8" customHeight="1">
      <c r="A498" s="40"/>
      <c r="B498" s="41"/>
      <c r="C498" s="256" t="s">
        <v>3</v>
      </c>
      <c r="D498" s="256" t="s">
        <v>3973</v>
      </c>
      <c r="E498" s="21" t="s">
        <v>3</v>
      </c>
      <c r="F498" s="257">
        <v>-1.5760000000000001</v>
      </c>
      <c r="G498" s="40"/>
      <c r="H498" s="41"/>
    </row>
    <row r="499" s="2" customFormat="1" ht="16.8" customHeight="1">
      <c r="A499" s="40"/>
      <c r="B499" s="41"/>
      <c r="C499" s="256" t="s">
        <v>3</v>
      </c>
      <c r="D499" s="256" t="s">
        <v>3973</v>
      </c>
      <c r="E499" s="21" t="s">
        <v>3</v>
      </c>
      <c r="F499" s="257">
        <v>-1.5760000000000001</v>
      </c>
      <c r="G499" s="40"/>
      <c r="H499" s="41"/>
    </row>
    <row r="500" s="2" customFormat="1" ht="16.8" customHeight="1">
      <c r="A500" s="40"/>
      <c r="B500" s="41"/>
      <c r="C500" s="256" t="s">
        <v>3</v>
      </c>
      <c r="D500" s="256" t="s">
        <v>3973</v>
      </c>
      <c r="E500" s="21" t="s">
        <v>3</v>
      </c>
      <c r="F500" s="257">
        <v>-1.5760000000000001</v>
      </c>
      <c r="G500" s="40"/>
      <c r="H500" s="41"/>
    </row>
    <row r="501" s="2" customFormat="1" ht="16.8" customHeight="1">
      <c r="A501" s="40"/>
      <c r="B501" s="41"/>
      <c r="C501" s="256" t="s">
        <v>3</v>
      </c>
      <c r="D501" s="256" t="s">
        <v>3974</v>
      </c>
      <c r="E501" s="21" t="s">
        <v>3</v>
      </c>
      <c r="F501" s="257">
        <v>-1.1819999999999999</v>
      </c>
      <c r="G501" s="40"/>
      <c r="H501" s="41"/>
    </row>
    <row r="502" s="2" customFormat="1" ht="16.8" customHeight="1">
      <c r="A502" s="40"/>
      <c r="B502" s="41"/>
      <c r="C502" s="256" t="s">
        <v>3</v>
      </c>
      <c r="D502" s="256" t="s">
        <v>3975</v>
      </c>
      <c r="E502" s="21" t="s">
        <v>3</v>
      </c>
      <c r="F502" s="257">
        <v>-2.52</v>
      </c>
      <c r="G502" s="40"/>
      <c r="H502" s="41"/>
    </row>
    <row r="503" s="2" customFormat="1" ht="16.8" customHeight="1">
      <c r="A503" s="40"/>
      <c r="B503" s="41"/>
      <c r="C503" s="256" t="s">
        <v>3</v>
      </c>
      <c r="D503" s="256" t="s">
        <v>3975</v>
      </c>
      <c r="E503" s="21" t="s">
        <v>3</v>
      </c>
      <c r="F503" s="257">
        <v>-2.52</v>
      </c>
      <c r="G503" s="40"/>
      <c r="H503" s="41"/>
    </row>
    <row r="504" s="2" customFormat="1" ht="16.8" customHeight="1">
      <c r="A504" s="40"/>
      <c r="B504" s="41"/>
      <c r="C504" s="256" t="s">
        <v>3</v>
      </c>
      <c r="D504" s="256" t="s">
        <v>266</v>
      </c>
      <c r="E504" s="21" t="s">
        <v>3</v>
      </c>
      <c r="F504" s="257">
        <v>54.255000000000003</v>
      </c>
      <c r="G504" s="40"/>
      <c r="H504" s="41"/>
    </row>
    <row r="505" s="2" customFormat="1" ht="16.8" customHeight="1">
      <c r="A505" s="40"/>
      <c r="B505" s="41"/>
      <c r="C505" s="258" t="s">
        <v>3790</v>
      </c>
      <c r="D505" s="40"/>
      <c r="E505" s="40"/>
      <c r="F505" s="40"/>
      <c r="G505" s="40"/>
      <c r="H505" s="41"/>
    </row>
    <row r="506" s="2" customFormat="1" ht="16.8" customHeight="1">
      <c r="A506" s="40"/>
      <c r="B506" s="41"/>
      <c r="C506" s="256" t="s">
        <v>2602</v>
      </c>
      <c r="D506" s="256" t="s">
        <v>3976</v>
      </c>
      <c r="E506" s="21" t="s">
        <v>110</v>
      </c>
      <c r="F506" s="257">
        <v>54.255000000000003</v>
      </c>
      <c r="G506" s="40"/>
      <c r="H506" s="41"/>
    </row>
    <row r="507" s="2" customFormat="1" ht="16.8" customHeight="1">
      <c r="A507" s="40"/>
      <c r="B507" s="41"/>
      <c r="C507" s="252" t="s">
        <v>121</v>
      </c>
      <c r="D507" s="253" t="s">
        <v>122</v>
      </c>
      <c r="E507" s="254" t="s">
        <v>110</v>
      </c>
      <c r="F507" s="255">
        <v>25.199999999999999</v>
      </c>
      <c r="G507" s="40"/>
      <c r="H507" s="41"/>
    </row>
    <row r="508" s="2" customFormat="1" ht="16.8" customHeight="1">
      <c r="A508" s="40"/>
      <c r="B508" s="41"/>
      <c r="C508" s="256" t="s">
        <v>3</v>
      </c>
      <c r="D508" s="256" t="s">
        <v>3977</v>
      </c>
      <c r="E508" s="21" t="s">
        <v>3</v>
      </c>
      <c r="F508" s="257">
        <v>7.0199999999999996</v>
      </c>
      <c r="G508" s="40"/>
      <c r="H508" s="41"/>
    </row>
    <row r="509" s="2" customFormat="1" ht="16.8" customHeight="1">
      <c r="A509" s="40"/>
      <c r="B509" s="41"/>
      <c r="C509" s="256" t="s">
        <v>3</v>
      </c>
      <c r="D509" s="256" t="s">
        <v>3978</v>
      </c>
      <c r="E509" s="21" t="s">
        <v>3</v>
      </c>
      <c r="F509" s="257">
        <v>5.8399999999999999</v>
      </c>
      <c r="G509" s="40"/>
      <c r="H509" s="41"/>
    </row>
    <row r="510" s="2" customFormat="1" ht="16.8" customHeight="1">
      <c r="A510" s="40"/>
      <c r="B510" s="41"/>
      <c r="C510" s="256" t="s">
        <v>3</v>
      </c>
      <c r="D510" s="256" t="s">
        <v>3979</v>
      </c>
      <c r="E510" s="21" t="s">
        <v>3</v>
      </c>
      <c r="F510" s="257">
        <v>5.8399999999999999</v>
      </c>
      <c r="G510" s="40"/>
      <c r="H510" s="41"/>
    </row>
    <row r="511" s="2" customFormat="1" ht="16.8" customHeight="1">
      <c r="A511" s="40"/>
      <c r="B511" s="41"/>
      <c r="C511" s="256" t="s">
        <v>3</v>
      </c>
      <c r="D511" s="256" t="s">
        <v>3980</v>
      </c>
      <c r="E511" s="21" t="s">
        <v>3</v>
      </c>
      <c r="F511" s="257">
        <v>1.71</v>
      </c>
      <c r="G511" s="40"/>
      <c r="H511" s="41"/>
    </row>
    <row r="512" s="2" customFormat="1" ht="16.8" customHeight="1">
      <c r="A512" s="40"/>
      <c r="B512" s="41"/>
      <c r="C512" s="256" t="s">
        <v>3</v>
      </c>
      <c r="D512" s="256" t="s">
        <v>3981</v>
      </c>
      <c r="E512" s="21" t="s">
        <v>3</v>
      </c>
      <c r="F512" s="257">
        <v>4.79</v>
      </c>
      <c r="G512" s="40"/>
      <c r="H512" s="41"/>
    </row>
    <row r="513" s="2" customFormat="1" ht="16.8" customHeight="1">
      <c r="A513" s="40"/>
      <c r="B513" s="41"/>
      <c r="C513" s="256" t="s">
        <v>3</v>
      </c>
      <c r="D513" s="256" t="s">
        <v>266</v>
      </c>
      <c r="E513" s="21" t="s">
        <v>3</v>
      </c>
      <c r="F513" s="257">
        <v>25.199999999999999</v>
      </c>
      <c r="G513" s="40"/>
      <c r="H513" s="41"/>
    </row>
    <row r="514" s="2" customFormat="1" ht="16.8" customHeight="1">
      <c r="A514" s="40"/>
      <c r="B514" s="41"/>
      <c r="C514" s="258" t="s">
        <v>3790</v>
      </c>
      <c r="D514" s="40"/>
      <c r="E514" s="40"/>
      <c r="F514" s="40"/>
      <c r="G514" s="40"/>
      <c r="H514" s="41"/>
    </row>
    <row r="515" s="2" customFormat="1" ht="16.8" customHeight="1">
      <c r="A515" s="40"/>
      <c r="B515" s="41"/>
      <c r="C515" s="256" t="s">
        <v>1645</v>
      </c>
      <c r="D515" s="256" t="s">
        <v>3821</v>
      </c>
      <c r="E515" s="21" t="s">
        <v>110</v>
      </c>
      <c r="F515" s="257">
        <v>25.199999999999999</v>
      </c>
      <c r="G515" s="40"/>
      <c r="H515" s="41"/>
    </row>
    <row r="516" s="2" customFormat="1" ht="16.8" customHeight="1">
      <c r="A516" s="40"/>
      <c r="B516" s="41"/>
      <c r="C516" s="256" t="s">
        <v>1659</v>
      </c>
      <c r="D516" s="256" t="s">
        <v>3822</v>
      </c>
      <c r="E516" s="21" t="s">
        <v>110</v>
      </c>
      <c r="F516" s="257">
        <v>25.199999999999999</v>
      </c>
      <c r="G516" s="40"/>
      <c r="H516" s="41"/>
    </row>
    <row r="517" s="2" customFormat="1" ht="16.8" customHeight="1">
      <c r="A517" s="40"/>
      <c r="B517" s="41"/>
      <c r="C517" s="252" t="s">
        <v>124</v>
      </c>
      <c r="D517" s="253" t="s">
        <v>3982</v>
      </c>
      <c r="E517" s="254" t="s">
        <v>3</v>
      </c>
      <c r="F517" s="255">
        <v>0</v>
      </c>
      <c r="G517" s="40"/>
      <c r="H517" s="41"/>
    </row>
    <row r="518" s="2" customFormat="1" ht="16.8" customHeight="1">
      <c r="A518" s="40"/>
      <c r="B518" s="41"/>
      <c r="C518" s="252" t="s">
        <v>127</v>
      </c>
      <c r="D518" s="253" t="s">
        <v>2275</v>
      </c>
      <c r="E518" s="254" t="s">
        <v>110</v>
      </c>
      <c r="F518" s="255">
        <v>54.255000000000003</v>
      </c>
      <c r="G518" s="40"/>
      <c r="H518" s="41"/>
    </row>
    <row r="519" s="2" customFormat="1" ht="16.8" customHeight="1">
      <c r="A519" s="40"/>
      <c r="B519" s="41"/>
      <c r="C519" s="256" t="s">
        <v>3</v>
      </c>
      <c r="D519" s="256" t="s">
        <v>3972</v>
      </c>
      <c r="E519" s="21" t="s">
        <v>3</v>
      </c>
      <c r="F519" s="257">
        <v>65.204999999999998</v>
      </c>
      <c r="G519" s="40"/>
      <c r="H519" s="41"/>
    </row>
    <row r="520" s="2" customFormat="1" ht="16.8" customHeight="1">
      <c r="A520" s="40"/>
      <c r="B520" s="41"/>
      <c r="C520" s="256" t="s">
        <v>3</v>
      </c>
      <c r="D520" s="256" t="s">
        <v>3973</v>
      </c>
      <c r="E520" s="21" t="s">
        <v>3</v>
      </c>
      <c r="F520" s="257">
        <v>-1.5760000000000001</v>
      </c>
      <c r="G520" s="40"/>
      <c r="H520" s="41"/>
    </row>
    <row r="521" s="2" customFormat="1" ht="16.8" customHeight="1">
      <c r="A521" s="40"/>
      <c r="B521" s="41"/>
      <c r="C521" s="256" t="s">
        <v>3</v>
      </c>
      <c r="D521" s="256" t="s">
        <v>3973</v>
      </c>
      <c r="E521" s="21" t="s">
        <v>3</v>
      </c>
      <c r="F521" s="257">
        <v>-1.5760000000000001</v>
      </c>
      <c r="G521" s="40"/>
      <c r="H521" s="41"/>
    </row>
    <row r="522" s="2" customFormat="1" ht="16.8" customHeight="1">
      <c r="A522" s="40"/>
      <c r="B522" s="41"/>
      <c r="C522" s="256" t="s">
        <v>3</v>
      </c>
      <c r="D522" s="256" t="s">
        <v>3973</v>
      </c>
      <c r="E522" s="21" t="s">
        <v>3</v>
      </c>
      <c r="F522" s="257">
        <v>-1.5760000000000001</v>
      </c>
      <c r="G522" s="40"/>
      <c r="H522" s="41"/>
    </row>
    <row r="523" s="2" customFormat="1" ht="16.8" customHeight="1">
      <c r="A523" s="40"/>
      <c r="B523" s="41"/>
      <c r="C523" s="256" t="s">
        <v>3</v>
      </c>
      <c r="D523" s="256" t="s">
        <v>3974</v>
      </c>
      <c r="E523" s="21" t="s">
        <v>3</v>
      </c>
      <c r="F523" s="257">
        <v>-1.1819999999999999</v>
      </c>
      <c r="G523" s="40"/>
      <c r="H523" s="41"/>
    </row>
    <row r="524" s="2" customFormat="1" ht="16.8" customHeight="1">
      <c r="A524" s="40"/>
      <c r="B524" s="41"/>
      <c r="C524" s="256" t="s">
        <v>3</v>
      </c>
      <c r="D524" s="256" t="s">
        <v>3975</v>
      </c>
      <c r="E524" s="21" t="s">
        <v>3</v>
      </c>
      <c r="F524" s="257">
        <v>-2.52</v>
      </c>
      <c r="G524" s="40"/>
      <c r="H524" s="41"/>
    </row>
    <row r="525" s="2" customFormat="1" ht="16.8" customHeight="1">
      <c r="A525" s="40"/>
      <c r="B525" s="41"/>
      <c r="C525" s="256" t="s">
        <v>3</v>
      </c>
      <c r="D525" s="256" t="s">
        <v>3975</v>
      </c>
      <c r="E525" s="21" t="s">
        <v>3</v>
      </c>
      <c r="F525" s="257">
        <v>-2.52</v>
      </c>
      <c r="G525" s="40"/>
      <c r="H525" s="41"/>
    </row>
    <row r="526" s="2" customFormat="1" ht="16.8" customHeight="1">
      <c r="A526" s="40"/>
      <c r="B526" s="41"/>
      <c r="C526" s="256" t="s">
        <v>3</v>
      </c>
      <c r="D526" s="256" t="s">
        <v>266</v>
      </c>
      <c r="E526" s="21" t="s">
        <v>3</v>
      </c>
      <c r="F526" s="257">
        <v>54.255000000000003</v>
      </c>
      <c r="G526" s="40"/>
      <c r="H526" s="41"/>
    </row>
    <row r="527" s="2" customFormat="1" ht="16.8" customHeight="1">
      <c r="A527" s="40"/>
      <c r="B527" s="41"/>
      <c r="C527" s="258" t="s">
        <v>3790</v>
      </c>
      <c r="D527" s="40"/>
      <c r="E527" s="40"/>
      <c r="F527" s="40"/>
      <c r="G527" s="40"/>
      <c r="H527" s="41"/>
    </row>
    <row r="528" s="2" customFormat="1" ht="16.8" customHeight="1">
      <c r="A528" s="40"/>
      <c r="B528" s="41"/>
      <c r="C528" s="256" t="s">
        <v>780</v>
      </c>
      <c r="D528" s="256" t="s">
        <v>3874</v>
      </c>
      <c r="E528" s="21" t="s">
        <v>110</v>
      </c>
      <c r="F528" s="257">
        <v>139.90899999999999</v>
      </c>
      <c r="G528" s="40"/>
      <c r="H528" s="41"/>
    </row>
    <row r="529" s="2" customFormat="1" ht="16.8" customHeight="1">
      <c r="A529" s="40"/>
      <c r="B529" s="41"/>
      <c r="C529" s="256" t="s">
        <v>788</v>
      </c>
      <c r="D529" s="256" t="s">
        <v>3875</v>
      </c>
      <c r="E529" s="21" t="s">
        <v>110</v>
      </c>
      <c r="F529" s="257">
        <v>139.90899999999999</v>
      </c>
      <c r="G529" s="40"/>
      <c r="H529" s="41"/>
    </row>
    <row r="530" s="2" customFormat="1" ht="16.8" customHeight="1">
      <c r="A530" s="40"/>
      <c r="B530" s="41"/>
      <c r="C530" s="256" t="s">
        <v>804</v>
      </c>
      <c r="D530" s="256" t="s">
        <v>3876</v>
      </c>
      <c r="E530" s="21" t="s">
        <v>110</v>
      </c>
      <c r="F530" s="257">
        <v>54.255000000000003</v>
      </c>
      <c r="G530" s="40"/>
      <c r="H530" s="41"/>
    </row>
    <row r="531" s="2" customFormat="1">
      <c r="A531" s="40"/>
      <c r="B531" s="41"/>
      <c r="C531" s="256" t="s">
        <v>2468</v>
      </c>
      <c r="D531" s="256" t="s">
        <v>3983</v>
      </c>
      <c r="E531" s="21" t="s">
        <v>110</v>
      </c>
      <c r="F531" s="257">
        <v>54.255000000000003</v>
      </c>
      <c r="G531" s="40"/>
      <c r="H531" s="41"/>
    </row>
    <row r="532" s="2" customFormat="1" ht="16.8" customHeight="1">
      <c r="A532" s="40"/>
      <c r="B532" s="41"/>
      <c r="C532" s="252" t="s">
        <v>131</v>
      </c>
      <c r="D532" s="253" t="s">
        <v>2277</v>
      </c>
      <c r="E532" s="254" t="s">
        <v>110</v>
      </c>
      <c r="F532" s="255">
        <v>26.32</v>
      </c>
      <c r="G532" s="40"/>
      <c r="H532" s="41"/>
    </row>
    <row r="533" s="2" customFormat="1" ht="16.8" customHeight="1">
      <c r="A533" s="40"/>
      <c r="B533" s="41"/>
      <c r="C533" s="256" t="s">
        <v>3</v>
      </c>
      <c r="D533" s="256" t="s">
        <v>2272</v>
      </c>
      <c r="E533" s="21" t="s">
        <v>3</v>
      </c>
      <c r="F533" s="257">
        <v>26.32</v>
      </c>
      <c r="G533" s="40"/>
      <c r="H533" s="41"/>
    </row>
    <row r="534" s="2" customFormat="1" ht="16.8" customHeight="1">
      <c r="A534" s="40"/>
      <c r="B534" s="41"/>
      <c r="C534" s="256" t="s">
        <v>3</v>
      </c>
      <c r="D534" s="256" t="s">
        <v>266</v>
      </c>
      <c r="E534" s="21" t="s">
        <v>3</v>
      </c>
      <c r="F534" s="257">
        <v>26.32</v>
      </c>
      <c r="G534" s="40"/>
      <c r="H534" s="41"/>
    </row>
    <row r="535" s="2" customFormat="1" ht="16.8" customHeight="1">
      <c r="A535" s="40"/>
      <c r="B535" s="41"/>
      <c r="C535" s="258" t="s">
        <v>3790</v>
      </c>
      <c r="D535" s="40"/>
      <c r="E535" s="40"/>
      <c r="F535" s="40"/>
      <c r="G535" s="40"/>
      <c r="H535" s="41"/>
    </row>
    <row r="536" s="2" customFormat="1" ht="16.8" customHeight="1">
      <c r="A536" s="40"/>
      <c r="B536" s="41"/>
      <c r="C536" s="256" t="s">
        <v>765</v>
      </c>
      <c r="D536" s="256" t="s">
        <v>3841</v>
      </c>
      <c r="E536" s="21" t="s">
        <v>110</v>
      </c>
      <c r="F536" s="257">
        <v>26.32</v>
      </c>
      <c r="G536" s="40"/>
      <c r="H536" s="41"/>
    </row>
    <row r="537" s="2" customFormat="1" ht="16.8" customHeight="1">
      <c r="A537" s="40"/>
      <c r="B537" s="41"/>
      <c r="C537" s="256" t="s">
        <v>770</v>
      </c>
      <c r="D537" s="256" t="s">
        <v>3842</v>
      </c>
      <c r="E537" s="21" t="s">
        <v>110</v>
      </c>
      <c r="F537" s="257">
        <v>26.32</v>
      </c>
      <c r="G537" s="40"/>
      <c r="H537" s="41"/>
    </row>
    <row r="538" s="2" customFormat="1">
      <c r="A538" s="40"/>
      <c r="B538" s="41"/>
      <c r="C538" s="256" t="s">
        <v>2463</v>
      </c>
      <c r="D538" s="256" t="s">
        <v>3984</v>
      </c>
      <c r="E538" s="21" t="s">
        <v>110</v>
      </c>
      <c r="F538" s="257">
        <v>26.32</v>
      </c>
      <c r="G538" s="40"/>
      <c r="H538" s="41"/>
    </row>
    <row r="539" s="2" customFormat="1" ht="16.8" customHeight="1">
      <c r="A539" s="40"/>
      <c r="B539" s="41"/>
      <c r="C539" s="252" t="s">
        <v>135</v>
      </c>
      <c r="D539" s="253" t="s">
        <v>3985</v>
      </c>
      <c r="E539" s="254" t="s">
        <v>110</v>
      </c>
      <c r="F539" s="255">
        <v>26.32</v>
      </c>
      <c r="G539" s="40"/>
      <c r="H539" s="41"/>
    </row>
    <row r="540" s="2" customFormat="1" ht="16.8" customHeight="1">
      <c r="A540" s="40"/>
      <c r="B540" s="41"/>
      <c r="C540" s="256" t="s">
        <v>3</v>
      </c>
      <c r="D540" s="256" t="s">
        <v>2272</v>
      </c>
      <c r="E540" s="21" t="s">
        <v>3</v>
      </c>
      <c r="F540" s="257">
        <v>26.32</v>
      </c>
      <c r="G540" s="40"/>
      <c r="H540" s="41"/>
    </row>
    <row r="541" s="2" customFormat="1" ht="16.8" customHeight="1">
      <c r="A541" s="40"/>
      <c r="B541" s="41"/>
      <c r="C541" s="256" t="s">
        <v>3</v>
      </c>
      <c r="D541" s="256" t="s">
        <v>266</v>
      </c>
      <c r="E541" s="21" t="s">
        <v>3</v>
      </c>
      <c r="F541" s="257">
        <v>26.32</v>
      </c>
      <c r="G541" s="40"/>
      <c r="H541" s="41"/>
    </row>
    <row r="542" s="2" customFormat="1" ht="16.8" customHeight="1">
      <c r="A542" s="40"/>
      <c r="B542" s="41"/>
      <c r="C542" s="258" t="s">
        <v>3790</v>
      </c>
      <c r="D542" s="40"/>
      <c r="E542" s="40"/>
      <c r="F542" s="40"/>
      <c r="G542" s="40"/>
      <c r="H542" s="41"/>
    </row>
    <row r="543" s="2" customFormat="1" ht="16.8" customHeight="1">
      <c r="A543" s="40"/>
      <c r="B543" s="41"/>
      <c r="C543" s="256" t="s">
        <v>2586</v>
      </c>
      <c r="D543" s="256" t="s">
        <v>2587</v>
      </c>
      <c r="E543" s="21" t="s">
        <v>110</v>
      </c>
      <c r="F543" s="257">
        <v>26.32</v>
      </c>
      <c r="G543" s="40"/>
      <c r="H543" s="41"/>
    </row>
    <row r="544" s="2" customFormat="1" ht="16.8" customHeight="1">
      <c r="A544" s="40"/>
      <c r="B544" s="41"/>
      <c r="C544" s="252" t="s">
        <v>139</v>
      </c>
      <c r="D544" s="253" t="s">
        <v>3986</v>
      </c>
      <c r="E544" s="254" t="s">
        <v>119</v>
      </c>
      <c r="F544" s="255">
        <v>17.699999999999999</v>
      </c>
      <c r="G544" s="40"/>
      <c r="H544" s="41"/>
    </row>
    <row r="545" s="2" customFormat="1" ht="16.8" customHeight="1">
      <c r="A545" s="40"/>
      <c r="B545" s="41"/>
      <c r="C545" s="256" t="s">
        <v>3</v>
      </c>
      <c r="D545" s="256" t="s">
        <v>3987</v>
      </c>
      <c r="E545" s="21" t="s">
        <v>3</v>
      </c>
      <c r="F545" s="257">
        <v>20.699999999999999</v>
      </c>
      <c r="G545" s="40"/>
      <c r="H545" s="41"/>
    </row>
    <row r="546" s="2" customFormat="1" ht="16.8" customHeight="1">
      <c r="A546" s="40"/>
      <c r="B546" s="41"/>
      <c r="C546" s="256" t="s">
        <v>3</v>
      </c>
      <c r="D546" s="256" t="s">
        <v>3916</v>
      </c>
      <c r="E546" s="21" t="s">
        <v>3</v>
      </c>
      <c r="F546" s="257">
        <v>-0.80000000000000004</v>
      </c>
      <c r="G546" s="40"/>
      <c r="H546" s="41"/>
    </row>
    <row r="547" s="2" customFormat="1" ht="16.8" customHeight="1">
      <c r="A547" s="40"/>
      <c r="B547" s="41"/>
      <c r="C547" s="256" t="s">
        <v>3</v>
      </c>
      <c r="D547" s="256" t="s">
        <v>3916</v>
      </c>
      <c r="E547" s="21" t="s">
        <v>3</v>
      </c>
      <c r="F547" s="257">
        <v>-0.80000000000000004</v>
      </c>
      <c r="G547" s="40"/>
      <c r="H547" s="41"/>
    </row>
    <row r="548" s="2" customFormat="1" ht="16.8" customHeight="1">
      <c r="A548" s="40"/>
      <c r="B548" s="41"/>
      <c r="C548" s="256" t="s">
        <v>3</v>
      </c>
      <c r="D548" s="256" t="s">
        <v>3916</v>
      </c>
      <c r="E548" s="21" t="s">
        <v>3</v>
      </c>
      <c r="F548" s="257">
        <v>-0.80000000000000004</v>
      </c>
      <c r="G548" s="40"/>
      <c r="H548" s="41"/>
    </row>
    <row r="549" s="2" customFormat="1" ht="16.8" customHeight="1">
      <c r="A549" s="40"/>
      <c r="B549" s="41"/>
      <c r="C549" s="256" t="s">
        <v>3</v>
      </c>
      <c r="D549" s="256" t="s">
        <v>3988</v>
      </c>
      <c r="E549" s="21" t="s">
        <v>3</v>
      </c>
      <c r="F549" s="257">
        <v>-0.59999999999999998</v>
      </c>
      <c r="G549" s="40"/>
      <c r="H549" s="41"/>
    </row>
    <row r="550" s="2" customFormat="1" ht="16.8" customHeight="1">
      <c r="A550" s="40"/>
      <c r="B550" s="41"/>
      <c r="C550" s="256" t="s">
        <v>3</v>
      </c>
      <c r="D550" s="256" t="s">
        <v>266</v>
      </c>
      <c r="E550" s="21" t="s">
        <v>3</v>
      </c>
      <c r="F550" s="257">
        <v>17.699999999999999</v>
      </c>
      <c r="G550" s="40"/>
      <c r="H550" s="41"/>
    </row>
    <row r="551" s="2" customFormat="1" ht="16.8" customHeight="1">
      <c r="A551" s="40"/>
      <c r="B551" s="41"/>
      <c r="C551" s="258" t="s">
        <v>3790</v>
      </c>
      <c r="D551" s="40"/>
      <c r="E551" s="40"/>
      <c r="F551" s="40"/>
      <c r="G551" s="40"/>
      <c r="H551" s="41"/>
    </row>
    <row r="552" s="2" customFormat="1" ht="16.8" customHeight="1">
      <c r="A552" s="40"/>
      <c r="B552" s="41"/>
      <c r="C552" s="256" t="s">
        <v>2578</v>
      </c>
      <c r="D552" s="256" t="s">
        <v>2579</v>
      </c>
      <c r="E552" s="21" t="s">
        <v>119</v>
      </c>
      <c r="F552" s="257">
        <v>17.699999999999999</v>
      </c>
      <c r="G552" s="40"/>
      <c r="H552" s="41"/>
    </row>
    <row r="553" s="2" customFormat="1" ht="16.8" customHeight="1">
      <c r="A553" s="40"/>
      <c r="B553" s="41"/>
      <c r="C553" s="252" t="s">
        <v>143</v>
      </c>
      <c r="D553" s="253" t="s">
        <v>2278</v>
      </c>
      <c r="E553" s="254" t="s">
        <v>110</v>
      </c>
      <c r="F553" s="255">
        <v>10.859999999999999</v>
      </c>
      <c r="G553" s="40"/>
      <c r="H553" s="41"/>
    </row>
    <row r="554" s="2" customFormat="1" ht="16.8" customHeight="1">
      <c r="A554" s="40"/>
      <c r="B554" s="41"/>
      <c r="C554" s="256" t="s">
        <v>3</v>
      </c>
      <c r="D554" s="256" t="s">
        <v>3989</v>
      </c>
      <c r="E554" s="21" t="s">
        <v>3</v>
      </c>
      <c r="F554" s="257">
        <v>10.859999999999999</v>
      </c>
      <c r="G554" s="40"/>
      <c r="H554" s="41"/>
    </row>
    <row r="555" s="2" customFormat="1" ht="16.8" customHeight="1">
      <c r="A555" s="40"/>
      <c r="B555" s="41"/>
      <c r="C555" s="256" t="s">
        <v>3</v>
      </c>
      <c r="D555" s="256" t="s">
        <v>266</v>
      </c>
      <c r="E555" s="21" t="s">
        <v>3</v>
      </c>
      <c r="F555" s="257">
        <v>10.859999999999999</v>
      </c>
      <c r="G555" s="40"/>
      <c r="H555" s="41"/>
    </row>
    <row r="556" s="2" customFormat="1" ht="16.8" customHeight="1">
      <c r="A556" s="40"/>
      <c r="B556" s="41"/>
      <c r="C556" s="258" t="s">
        <v>3790</v>
      </c>
      <c r="D556" s="40"/>
      <c r="E556" s="40"/>
      <c r="F556" s="40"/>
      <c r="G556" s="40"/>
      <c r="H556" s="41"/>
    </row>
    <row r="557" s="2" customFormat="1" ht="16.8" customHeight="1">
      <c r="A557" s="40"/>
      <c r="B557" s="41"/>
      <c r="C557" s="256" t="s">
        <v>856</v>
      </c>
      <c r="D557" s="256" t="s">
        <v>3877</v>
      </c>
      <c r="E557" s="21" t="s">
        <v>110</v>
      </c>
      <c r="F557" s="257">
        <v>10.859999999999999</v>
      </c>
      <c r="G557" s="40"/>
      <c r="H557" s="41"/>
    </row>
    <row r="558" s="2" customFormat="1" ht="16.8" customHeight="1">
      <c r="A558" s="40"/>
      <c r="B558" s="41"/>
      <c r="C558" s="256" t="s">
        <v>863</v>
      </c>
      <c r="D558" s="256" t="s">
        <v>3878</v>
      </c>
      <c r="E558" s="21" t="s">
        <v>110</v>
      </c>
      <c r="F558" s="257">
        <v>10.859999999999999</v>
      </c>
      <c r="G558" s="40"/>
      <c r="H558" s="41"/>
    </row>
    <row r="559" s="2" customFormat="1" ht="16.8" customHeight="1">
      <c r="A559" s="40"/>
      <c r="B559" s="41"/>
      <c r="C559" s="256" t="s">
        <v>868</v>
      </c>
      <c r="D559" s="256" t="s">
        <v>3879</v>
      </c>
      <c r="E559" s="21" t="s">
        <v>110</v>
      </c>
      <c r="F559" s="257">
        <v>10.859999999999999</v>
      </c>
      <c r="G559" s="40"/>
      <c r="H559" s="41"/>
    </row>
    <row r="560" s="2" customFormat="1" ht="16.8" customHeight="1">
      <c r="A560" s="40"/>
      <c r="B560" s="41"/>
      <c r="C560" s="256" t="s">
        <v>879</v>
      </c>
      <c r="D560" s="256" t="s">
        <v>3880</v>
      </c>
      <c r="E560" s="21" t="s">
        <v>110</v>
      </c>
      <c r="F560" s="257">
        <v>10.859999999999999</v>
      </c>
      <c r="G560" s="40"/>
      <c r="H560" s="41"/>
    </row>
    <row r="561" s="2" customFormat="1" ht="16.8" customHeight="1">
      <c r="A561" s="40"/>
      <c r="B561" s="41"/>
      <c r="C561" s="256" t="s">
        <v>2371</v>
      </c>
      <c r="D561" s="256" t="s">
        <v>3990</v>
      </c>
      <c r="E561" s="21" t="s">
        <v>110</v>
      </c>
      <c r="F561" s="257">
        <v>10.859999999999999</v>
      </c>
      <c r="G561" s="40"/>
      <c r="H561" s="41"/>
    </row>
    <row r="562" s="2" customFormat="1">
      <c r="A562" s="40"/>
      <c r="B562" s="41"/>
      <c r="C562" s="256" t="s">
        <v>2375</v>
      </c>
      <c r="D562" s="256" t="s">
        <v>3991</v>
      </c>
      <c r="E562" s="21" t="s">
        <v>110</v>
      </c>
      <c r="F562" s="257">
        <v>217.19999999999999</v>
      </c>
      <c r="G562" s="40"/>
      <c r="H562" s="41"/>
    </row>
    <row r="563" s="2" customFormat="1" ht="16.8" customHeight="1">
      <c r="A563" s="40"/>
      <c r="B563" s="41"/>
      <c r="C563" s="256" t="s">
        <v>939</v>
      </c>
      <c r="D563" s="256" t="s">
        <v>3882</v>
      </c>
      <c r="E563" s="21" t="s">
        <v>110</v>
      </c>
      <c r="F563" s="257">
        <v>10.859999999999999</v>
      </c>
      <c r="G563" s="40"/>
      <c r="H563" s="41"/>
    </row>
    <row r="564" s="2" customFormat="1">
      <c r="A564" s="40"/>
      <c r="B564" s="41"/>
      <c r="C564" s="256" t="s">
        <v>1231</v>
      </c>
      <c r="D564" s="256" t="s">
        <v>3942</v>
      </c>
      <c r="E564" s="21" t="s">
        <v>110</v>
      </c>
      <c r="F564" s="257">
        <v>10.859999999999999</v>
      </c>
      <c r="G564" s="40"/>
      <c r="H564" s="41"/>
    </row>
    <row r="565" s="2" customFormat="1" ht="16.8" customHeight="1">
      <c r="A565" s="40"/>
      <c r="B565" s="41"/>
      <c r="C565" s="252" t="s">
        <v>146</v>
      </c>
      <c r="D565" s="253" t="s">
        <v>2280</v>
      </c>
      <c r="E565" s="254" t="s">
        <v>110</v>
      </c>
      <c r="F565" s="255">
        <v>26.32</v>
      </c>
      <c r="G565" s="40"/>
      <c r="H565" s="41"/>
    </row>
    <row r="566" s="2" customFormat="1" ht="16.8" customHeight="1">
      <c r="A566" s="40"/>
      <c r="B566" s="41"/>
      <c r="C566" s="256" t="s">
        <v>3</v>
      </c>
      <c r="D566" s="256" t="s">
        <v>2272</v>
      </c>
      <c r="E566" s="21" t="s">
        <v>3</v>
      </c>
      <c r="F566" s="257">
        <v>26.32</v>
      </c>
      <c r="G566" s="40"/>
      <c r="H566" s="41"/>
    </row>
    <row r="567" s="2" customFormat="1" ht="16.8" customHeight="1">
      <c r="A567" s="40"/>
      <c r="B567" s="41"/>
      <c r="C567" s="256" t="s">
        <v>3</v>
      </c>
      <c r="D567" s="256" t="s">
        <v>266</v>
      </c>
      <c r="E567" s="21" t="s">
        <v>3</v>
      </c>
      <c r="F567" s="257">
        <v>26.32</v>
      </c>
      <c r="G567" s="40"/>
      <c r="H567" s="41"/>
    </row>
    <row r="568" s="2" customFormat="1" ht="16.8" customHeight="1">
      <c r="A568" s="40"/>
      <c r="B568" s="41"/>
      <c r="C568" s="258" t="s">
        <v>3790</v>
      </c>
      <c r="D568" s="40"/>
      <c r="E568" s="40"/>
      <c r="F568" s="40"/>
      <c r="G568" s="40"/>
      <c r="H568" s="41"/>
    </row>
    <row r="569" s="2" customFormat="1" ht="16.8" customHeight="1">
      <c r="A569" s="40"/>
      <c r="B569" s="41"/>
      <c r="C569" s="256" t="s">
        <v>2286</v>
      </c>
      <c r="D569" s="256" t="s">
        <v>3992</v>
      </c>
      <c r="E569" s="21" t="s">
        <v>274</v>
      </c>
      <c r="F569" s="257">
        <v>13.16</v>
      </c>
      <c r="G569" s="40"/>
      <c r="H569" s="41"/>
    </row>
    <row r="570" s="2" customFormat="1" ht="16.8" customHeight="1">
      <c r="A570" s="40"/>
      <c r="B570" s="41"/>
      <c r="C570" s="256" t="s">
        <v>400</v>
      </c>
      <c r="D570" s="256" t="s">
        <v>3837</v>
      </c>
      <c r="E570" s="21" t="s">
        <v>274</v>
      </c>
      <c r="F570" s="257">
        <v>2.6320000000000001</v>
      </c>
      <c r="G570" s="40"/>
      <c r="H570" s="41"/>
    </row>
    <row r="571" s="2" customFormat="1" ht="16.8" customHeight="1">
      <c r="A571" s="40"/>
      <c r="B571" s="41"/>
      <c r="C571" s="256" t="s">
        <v>406</v>
      </c>
      <c r="D571" s="256" t="s">
        <v>3838</v>
      </c>
      <c r="E571" s="21" t="s">
        <v>274</v>
      </c>
      <c r="F571" s="257">
        <v>3.948</v>
      </c>
      <c r="G571" s="40"/>
      <c r="H571" s="41"/>
    </row>
    <row r="572" s="2" customFormat="1" ht="16.8" customHeight="1">
      <c r="A572" s="40"/>
      <c r="B572" s="41"/>
      <c r="C572" s="256" t="s">
        <v>968</v>
      </c>
      <c r="D572" s="256" t="s">
        <v>3831</v>
      </c>
      <c r="E572" s="21" t="s">
        <v>110</v>
      </c>
      <c r="F572" s="257">
        <v>26.32</v>
      </c>
      <c r="G572" s="40"/>
      <c r="H572" s="41"/>
    </row>
    <row r="573" s="2" customFormat="1" ht="16.8" customHeight="1">
      <c r="A573" s="40"/>
      <c r="B573" s="41"/>
      <c r="C573" s="256" t="s">
        <v>974</v>
      </c>
      <c r="D573" s="256" t="s">
        <v>3832</v>
      </c>
      <c r="E573" s="21" t="s">
        <v>110</v>
      </c>
      <c r="F573" s="257">
        <v>210.56</v>
      </c>
      <c r="G573" s="40"/>
      <c r="H573" s="41"/>
    </row>
    <row r="574" s="2" customFormat="1" ht="16.8" customHeight="1">
      <c r="A574" s="40"/>
      <c r="B574" s="41"/>
      <c r="C574" s="256" t="s">
        <v>982</v>
      </c>
      <c r="D574" s="256" t="s">
        <v>3833</v>
      </c>
      <c r="E574" s="21" t="s">
        <v>110</v>
      </c>
      <c r="F574" s="257">
        <v>26.32</v>
      </c>
      <c r="G574" s="40"/>
      <c r="H574" s="41"/>
    </row>
    <row r="575" s="2" customFormat="1" ht="16.8" customHeight="1">
      <c r="A575" s="40"/>
      <c r="B575" s="41"/>
      <c r="C575" s="256" t="s">
        <v>1281</v>
      </c>
      <c r="D575" s="256" t="s">
        <v>3839</v>
      </c>
      <c r="E575" s="21" t="s">
        <v>110</v>
      </c>
      <c r="F575" s="257">
        <v>26.32</v>
      </c>
      <c r="G575" s="40"/>
      <c r="H575" s="41"/>
    </row>
    <row r="576" s="2" customFormat="1">
      <c r="A576" s="40"/>
      <c r="B576" s="41"/>
      <c r="C576" s="256" t="s">
        <v>2508</v>
      </c>
      <c r="D576" s="256" t="s">
        <v>3993</v>
      </c>
      <c r="E576" s="21" t="s">
        <v>110</v>
      </c>
      <c r="F576" s="257">
        <v>26.32</v>
      </c>
      <c r="G576" s="40"/>
      <c r="H576" s="41"/>
    </row>
    <row r="577" s="2" customFormat="1" ht="16.8" customHeight="1">
      <c r="A577" s="40"/>
      <c r="B577" s="41"/>
      <c r="C577" s="256" t="s">
        <v>1449</v>
      </c>
      <c r="D577" s="256" t="s">
        <v>3840</v>
      </c>
      <c r="E577" s="21" t="s">
        <v>110</v>
      </c>
      <c r="F577" s="257">
        <v>26.32</v>
      </c>
      <c r="G577" s="40"/>
      <c r="H577" s="41"/>
    </row>
    <row r="578" s="2" customFormat="1" ht="16.8" customHeight="1">
      <c r="A578" s="40"/>
      <c r="B578" s="41"/>
      <c r="C578" s="256" t="s">
        <v>2417</v>
      </c>
      <c r="D578" s="256" t="s">
        <v>3994</v>
      </c>
      <c r="E578" s="21" t="s">
        <v>274</v>
      </c>
      <c r="F578" s="257">
        <v>3.948</v>
      </c>
      <c r="G578" s="40"/>
      <c r="H578" s="41"/>
    </row>
    <row r="579" s="2" customFormat="1" ht="16.8" customHeight="1">
      <c r="A579" s="40"/>
      <c r="B579" s="41"/>
      <c r="C579" s="256" t="s">
        <v>2422</v>
      </c>
      <c r="D579" s="256" t="s">
        <v>3995</v>
      </c>
      <c r="E579" s="21" t="s">
        <v>110</v>
      </c>
      <c r="F579" s="257">
        <v>26.32</v>
      </c>
      <c r="G579" s="40"/>
      <c r="H579" s="41"/>
    </row>
    <row r="580" s="2" customFormat="1" ht="16.8" customHeight="1">
      <c r="A580" s="40"/>
      <c r="B580" s="41"/>
      <c r="C580" s="256" t="s">
        <v>1454</v>
      </c>
      <c r="D580" s="256" t="s">
        <v>1455</v>
      </c>
      <c r="E580" s="21" t="s">
        <v>110</v>
      </c>
      <c r="F580" s="257">
        <v>28.952000000000002</v>
      </c>
      <c r="G580" s="40"/>
      <c r="H580" s="41"/>
    </row>
    <row r="581" s="2" customFormat="1" ht="16.8" customHeight="1">
      <c r="A581" s="40"/>
      <c r="B581" s="41"/>
      <c r="C581" s="256" t="s">
        <v>1459</v>
      </c>
      <c r="D581" s="256" t="s">
        <v>1460</v>
      </c>
      <c r="E581" s="21" t="s">
        <v>110</v>
      </c>
      <c r="F581" s="257">
        <v>28.952000000000002</v>
      </c>
      <c r="G581" s="40"/>
      <c r="H581" s="41"/>
    </row>
    <row r="582" s="2" customFormat="1">
      <c r="A582" s="40"/>
      <c r="B582" s="41"/>
      <c r="C582" s="256" t="s">
        <v>1305</v>
      </c>
      <c r="D582" s="256" t="s">
        <v>1306</v>
      </c>
      <c r="E582" s="21" t="s">
        <v>110</v>
      </c>
      <c r="F582" s="257">
        <v>30.675999999999998</v>
      </c>
      <c r="G582" s="40"/>
      <c r="H582" s="41"/>
    </row>
    <row r="583" s="2" customFormat="1">
      <c r="A583" s="40"/>
      <c r="B583" s="41"/>
      <c r="C583" s="256" t="s">
        <v>1310</v>
      </c>
      <c r="D583" s="256" t="s">
        <v>1311</v>
      </c>
      <c r="E583" s="21" t="s">
        <v>110</v>
      </c>
      <c r="F583" s="257">
        <v>30.675999999999998</v>
      </c>
      <c r="G583" s="40"/>
      <c r="H583" s="41"/>
    </row>
    <row r="584" s="2" customFormat="1" ht="16.8" customHeight="1">
      <c r="A584" s="40"/>
      <c r="B584" s="41"/>
      <c r="C584" s="256" t="s">
        <v>375</v>
      </c>
      <c r="D584" s="256" t="s">
        <v>376</v>
      </c>
      <c r="E584" s="21" t="s">
        <v>110</v>
      </c>
      <c r="F584" s="257">
        <v>67.682000000000002</v>
      </c>
      <c r="G584" s="40"/>
      <c r="H584" s="41"/>
    </row>
    <row r="585" s="2" customFormat="1" ht="16.8" customHeight="1">
      <c r="A585" s="40"/>
      <c r="B585" s="41"/>
      <c r="C585" s="252" t="s">
        <v>149</v>
      </c>
      <c r="D585" s="253" t="s">
        <v>150</v>
      </c>
      <c r="E585" s="254" t="s">
        <v>110</v>
      </c>
      <c r="F585" s="255">
        <v>25.199999999999999</v>
      </c>
      <c r="G585" s="40"/>
      <c r="H585" s="41"/>
    </row>
    <row r="586" s="2" customFormat="1" ht="16.8" customHeight="1">
      <c r="A586" s="40"/>
      <c r="B586" s="41"/>
      <c r="C586" s="256" t="s">
        <v>3</v>
      </c>
      <c r="D586" s="256" t="s">
        <v>3977</v>
      </c>
      <c r="E586" s="21" t="s">
        <v>3</v>
      </c>
      <c r="F586" s="257">
        <v>7.0199999999999996</v>
      </c>
      <c r="G586" s="40"/>
      <c r="H586" s="41"/>
    </row>
    <row r="587" s="2" customFormat="1" ht="16.8" customHeight="1">
      <c r="A587" s="40"/>
      <c r="B587" s="41"/>
      <c r="C587" s="256" t="s">
        <v>3</v>
      </c>
      <c r="D587" s="256" t="s">
        <v>3978</v>
      </c>
      <c r="E587" s="21" t="s">
        <v>3</v>
      </c>
      <c r="F587" s="257">
        <v>5.8399999999999999</v>
      </c>
      <c r="G587" s="40"/>
      <c r="H587" s="41"/>
    </row>
    <row r="588" s="2" customFormat="1" ht="16.8" customHeight="1">
      <c r="A588" s="40"/>
      <c r="B588" s="41"/>
      <c r="C588" s="256" t="s">
        <v>3</v>
      </c>
      <c r="D588" s="256" t="s">
        <v>3979</v>
      </c>
      <c r="E588" s="21" t="s">
        <v>3</v>
      </c>
      <c r="F588" s="257">
        <v>5.8399999999999999</v>
      </c>
      <c r="G588" s="40"/>
      <c r="H588" s="41"/>
    </row>
    <row r="589" s="2" customFormat="1" ht="16.8" customHeight="1">
      <c r="A589" s="40"/>
      <c r="B589" s="41"/>
      <c r="C589" s="256" t="s">
        <v>3</v>
      </c>
      <c r="D589" s="256" t="s">
        <v>3980</v>
      </c>
      <c r="E589" s="21" t="s">
        <v>3</v>
      </c>
      <c r="F589" s="257">
        <v>1.71</v>
      </c>
      <c r="G589" s="40"/>
      <c r="H589" s="41"/>
    </row>
    <row r="590" s="2" customFormat="1" ht="16.8" customHeight="1">
      <c r="A590" s="40"/>
      <c r="B590" s="41"/>
      <c r="C590" s="256" t="s">
        <v>3</v>
      </c>
      <c r="D590" s="256" t="s">
        <v>3981</v>
      </c>
      <c r="E590" s="21" t="s">
        <v>3</v>
      </c>
      <c r="F590" s="257">
        <v>4.79</v>
      </c>
      <c r="G590" s="40"/>
      <c r="H590" s="41"/>
    </row>
    <row r="591" s="2" customFormat="1" ht="16.8" customHeight="1">
      <c r="A591" s="40"/>
      <c r="B591" s="41"/>
      <c r="C591" s="256" t="s">
        <v>3</v>
      </c>
      <c r="D591" s="256" t="s">
        <v>266</v>
      </c>
      <c r="E591" s="21" t="s">
        <v>3</v>
      </c>
      <c r="F591" s="257">
        <v>25.199999999999999</v>
      </c>
      <c r="G591" s="40"/>
      <c r="H591" s="41"/>
    </row>
    <row r="592" s="2" customFormat="1" ht="16.8" customHeight="1">
      <c r="A592" s="40"/>
      <c r="B592" s="41"/>
      <c r="C592" s="258" t="s">
        <v>3790</v>
      </c>
      <c r="D592" s="40"/>
      <c r="E592" s="40"/>
      <c r="F592" s="40"/>
      <c r="G592" s="40"/>
      <c r="H592" s="41"/>
    </row>
    <row r="593" s="2" customFormat="1" ht="16.8" customHeight="1">
      <c r="A593" s="40"/>
      <c r="B593" s="41"/>
      <c r="C593" s="256" t="s">
        <v>1950</v>
      </c>
      <c r="D593" s="256" t="s">
        <v>3852</v>
      </c>
      <c r="E593" s="21" t="s">
        <v>110</v>
      </c>
      <c r="F593" s="257">
        <v>25.199999999999999</v>
      </c>
      <c r="G593" s="40"/>
      <c r="H593" s="41"/>
    </row>
    <row r="594" s="2" customFormat="1" ht="16.8" customHeight="1">
      <c r="A594" s="40"/>
      <c r="B594" s="41"/>
      <c r="C594" s="256" t="s">
        <v>1955</v>
      </c>
      <c r="D594" s="256" t="s">
        <v>3853</v>
      </c>
      <c r="E594" s="21" t="s">
        <v>110</v>
      </c>
      <c r="F594" s="257">
        <v>25.199999999999999</v>
      </c>
      <c r="G594" s="40"/>
      <c r="H594" s="41"/>
    </row>
    <row r="595" s="2" customFormat="1" ht="16.8" customHeight="1">
      <c r="A595" s="40"/>
      <c r="B595" s="41"/>
      <c r="C595" s="256" t="s">
        <v>1960</v>
      </c>
      <c r="D595" s="256" t="s">
        <v>3854</v>
      </c>
      <c r="E595" s="21" t="s">
        <v>110</v>
      </c>
      <c r="F595" s="257">
        <v>25.199999999999999</v>
      </c>
      <c r="G595" s="40"/>
      <c r="H595" s="41"/>
    </row>
    <row r="596" s="2" customFormat="1" ht="16.8" customHeight="1">
      <c r="A596" s="40"/>
      <c r="B596" s="41"/>
      <c r="C596" s="256" t="s">
        <v>1984</v>
      </c>
      <c r="D596" s="256" t="s">
        <v>3855</v>
      </c>
      <c r="E596" s="21" t="s">
        <v>110</v>
      </c>
      <c r="F596" s="257">
        <v>25.199999999999999</v>
      </c>
      <c r="G596" s="40"/>
      <c r="H596" s="41"/>
    </row>
    <row r="597" s="2" customFormat="1" ht="16.8" customHeight="1">
      <c r="A597" s="40"/>
      <c r="B597" s="41"/>
      <c r="C597" s="256" t="s">
        <v>1994</v>
      </c>
      <c r="D597" s="256" t="s">
        <v>3856</v>
      </c>
      <c r="E597" s="21" t="s">
        <v>110</v>
      </c>
      <c r="F597" s="257">
        <v>25.199999999999999</v>
      </c>
      <c r="G597" s="40"/>
      <c r="H597" s="41"/>
    </row>
    <row r="598" s="2" customFormat="1">
      <c r="A598" s="40"/>
      <c r="B598" s="41"/>
      <c r="C598" s="256" t="s">
        <v>1970</v>
      </c>
      <c r="D598" s="256" t="s">
        <v>1971</v>
      </c>
      <c r="E598" s="21" t="s">
        <v>110</v>
      </c>
      <c r="F598" s="257">
        <v>27.719999999999999</v>
      </c>
      <c r="G598" s="40"/>
      <c r="H598" s="41"/>
    </row>
    <row r="599" s="2" customFormat="1" ht="16.8" customHeight="1">
      <c r="A599" s="40"/>
      <c r="B599" s="41"/>
      <c r="C599" s="252" t="s">
        <v>152</v>
      </c>
      <c r="D599" s="253" t="s">
        <v>3982</v>
      </c>
      <c r="E599" s="254" t="s">
        <v>3</v>
      </c>
      <c r="F599" s="255">
        <v>0</v>
      </c>
      <c r="G599" s="40"/>
      <c r="H599" s="41"/>
    </row>
    <row r="600" s="2" customFormat="1" ht="16.8" customHeight="1">
      <c r="A600" s="40"/>
      <c r="B600" s="41"/>
      <c r="C600" s="252" t="s">
        <v>155</v>
      </c>
      <c r="D600" s="253" t="s">
        <v>3982</v>
      </c>
      <c r="E600" s="254" t="s">
        <v>3</v>
      </c>
      <c r="F600" s="255">
        <v>0</v>
      </c>
      <c r="G600" s="40"/>
      <c r="H600" s="41"/>
    </row>
    <row r="601" s="2" customFormat="1" ht="16.8" customHeight="1">
      <c r="A601" s="40"/>
      <c r="B601" s="41"/>
      <c r="C601" s="252" t="s">
        <v>158</v>
      </c>
      <c r="D601" s="253" t="s">
        <v>3982</v>
      </c>
      <c r="E601" s="254" t="s">
        <v>3</v>
      </c>
      <c r="F601" s="255">
        <v>0</v>
      </c>
      <c r="G601" s="40"/>
      <c r="H601" s="41"/>
    </row>
    <row r="602" s="2" customFormat="1" ht="16.8" customHeight="1">
      <c r="A602" s="40"/>
      <c r="B602" s="41"/>
      <c r="C602" s="252" t="s">
        <v>161</v>
      </c>
      <c r="D602" s="253" t="s">
        <v>3982</v>
      </c>
      <c r="E602" s="254" t="s">
        <v>3</v>
      </c>
      <c r="F602" s="255">
        <v>0</v>
      </c>
      <c r="G602" s="40"/>
      <c r="H602" s="41"/>
    </row>
    <row r="603" s="2" customFormat="1" ht="16.8" customHeight="1">
      <c r="A603" s="40"/>
      <c r="B603" s="41"/>
      <c r="C603" s="252" t="s">
        <v>164</v>
      </c>
      <c r="D603" s="253" t="s">
        <v>3982</v>
      </c>
      <c r="E603" s="254" t="s">
        <v>3</v>
      </c>
      <c r="F603" s="255">
        <v>0</v>
      </c>
      <c r="G603" s="40"/>
      <c r="H603" s="41"/>
    </row>
    <row r="604" s="2" customFormat="1" ht="16.8" customHeight="1">
      <c r="A604" s="40"/>
      <c r="B604" s="41"/>
      <c r="C604" s="252" t="s">
        <v>167</v>
      </c>
      <c r="D604" s="253" t="s">
        <v>3982</v>
      </c>
      <c r="E604" s="254" t="s">
        <v>3</v>
      </c>
      <c r="F604" s="255">
        <v>0</v>
      </c>
      <c r="G604" s="40"/>
      <c r="H604" s="41"/>
    </row>
    <row r="605" s="2" customFormat="1" ht="16.8" customHeight="1">
      <c r="A605" s="40"/>
      <c r="B605" s="41"/>
      <c r="C605" s="252" t="s">
        <v>170</v>
      </c>
      <c r="D605" s="253" t="s">
        <v>171</v>
      </c>
      <c r="E605" s="254" t="s">
        <v>110</v>
      </c>
      <c r="F605" s="255">
        <v>27.488</v>
      </c>
      <c r="G605" s="40"/>
      <c r="H605" s="41"/>
    </row>
    <row r="606" s="2" customFormat="1" ht="16.8" customHeight="1">
      <c r="A606" s="40"/>
      <c r="B606" s="41"/>
      <c r="C606" s="256" t="s">
        <v>3</v>
      </c>
      <c r="D606" s="256" t="s">
        <v>3996</v>
      </c>
      <c r="E606" s="21" t="s">
        <v>3</v>
      </c>
      <c r="F606" s="257">
        <v>27.488</v>
      </c>
      <c r="G606" s="40"/>
      <c r="H606" s="41"/>
    </row>
    <row r="607" s="2" customFormat="1" ht="16.8" customHeight="1">
      <c r="A607" s="40"/>
      <c r="B607" s="41"/>
      <c r="C607" s="256" t="s">
        <v>3</v>
      </c>
      <c r="D607" s="256" t="s">
        <v>266</v>
      </c>
      <c r="E607" s="21" t="s">
        <v>3</v>
      </c>
      <c r="F607" s="257">
        <v>27.488</v>
      </c>
      <c r="G607" s="40"/>
      <c r="H607" s="41"/>
    </row>
    <row r="608" s="2" customFormat="1" ht="16.8" customHeight="1">
      <c r="A608" s="40"/>
      <c r="B608" s="41"/>
      <c r="C608" s="258" t="s">
        <v>3790</v>
      </c>
      <c r="D608" s="40"/>
      <c r="E608" s="40"/>
      <c r="F608" s="40"/>
      <c r="G608" s="40"/>
      <c r="H608" s="41"/>
    </row>
    <row r="609" s="2" customFormat="1" ht="16.8" customHeight="1">
      <c r="A609" s="40"/>
      <c r="B609" s="41"/>
      <c r="C609" s="256" t="s">
        <v>648</v>
      </c>
      <c r="D609" s="256" t="s">
        <v>3894</v>
      </c>
      <c r="E609" s="21" t="s">
        <v>110</v>
      </c>
      <c r="F609" s="257">
        <v>27.488</v>
      </c>
      <c r="G609" s="40"/>
      <c r="H609" s="41"/>
    </row>
    <row r="610" s="2" customFormat="1" ht="16.8" customHeight="1">
      <c r="A610" s="40"/>
      <c r="B610" s="41"/>
      <c r="C610" s="256" t="s">
        <v>780</v>
      </c>
      <c r="D610" s="256" t="s">
        <v>3874</v>
      </c>
      <c r="E610" s="21" t="s">
        <v>110</v>
      </c>
      <c r="F610" s="257">
        <v>139.90899999999999</v>
      </c>
      <c r="G610" s="40"/>
      <c r="H610" s="41"/>
    </row>
    <row r="611" s="2" customFormat="1" ht="16.8" customHeight="1">
      <c r="A611" s="40"/>
      <c r="B611" s="41"/>
      <c r="C611" s="256" t="s">
        <v>788</v>
      </c>
      <c r="D611" s="256" t="s">
        <v>3875</v>
      </c>
      <c r="E611" s="21" t="s">
        <v>110</v>
      </c>
      <c r="F611" s="257">
        <v>139.90899999999999</v>
      </c>
      <c r="G611" s="40"/>
      <c r="H611" s="41"/>
    </row>
    <row r="612" s="2" customFormat="1" ht="16.8" customHeight="1">
      <c r="A612" s="40"/>
      <c r="B612" s="41"/>
      <c r="C612" s="256" t="s">
        <v>793</v>
      </c>
      <c r="D612" s="256" t="s">
        <v>3892</v>
      </c>
      <c r="E612" s="21" t="s">
        <v>110</v>
      </c>
      <c r="F612" s="257">
        <v>85.653999999999996</v>
      </c>
      <c r="G612" s="40"/>
      <c r="H612" s="41"/>
    </row>
    <row r="613" s="2" customFormat="1" ht="16.8" customHeight="1">
      <c r="A613" s="40"/>
      <c r="B613" s="41"/>
      <c r="C613" s="256" t="s">
        <v>798</v>
      </c>
      <c r="D613" s="256" t="s">
        <v>3813</v>
      </c>
      <c r="E613" s="21" t="s">
        <v>110</v>
      </c>
      <c r="F613" s="257">
        <v>12.465</v>
      </c>
      <c r="G613" s="40"/>
      <c r="H613" s="41"/>
    </row>
    <row r="614" s="2" customFormat="1" ht="16.8" customHeight="1">
      <c r="A614" s="40"/>
      <c r="B614" s="41"/>
      <c r="C614" s="252" t="s">
        <v>173</v>
      </c>
      <c r="D614" s="253" t="s">
        <v>174</v>
      </c>
      <c r="E614" s="254" t="s">
        <v>110</v>
      </c>
      <c r="F614" s="255">
        <v>15.339</v>
      </c>
      <c r="G614" s="40"/>
      <c r="H614" s="41"/>
    </row>
    <row r="615" s="2" customFormat="1" ht="16.8" customHeight="1">
      <c r="A615" s="40"/>
      <c r="B615" s="41"/>
      <c r="C615" s="256" t="s">
        <v>3</v>
      </c>
      <c r="D615" s="256" t="s">
        <v>3997</v>
      </c>
      <c r="E615" s="21" t="s">
        <v>3</v>
      </c>
      <c r="F615" s="257">
        <v>19.539000000000001</v>
      </c>
      <c r="G615" s="40"/>
      <c r="H615" s="41"/>
    </row>
    <row r="616" s="2" customFormat="1" ht="16.8" customHeight="1">
      <c r="A616" s="40"/>
      <c r="B616" s="41"/>
      <c r="C616" s="256" t="s">
        <v>3</v>
      </c>
      <c r="D616" s="256" t="s">
        <v>3896</v>
      </c>
      <c r="E616" s="21" t="s">
        <v>3</v>
      </c>
      <c r="F616" s="257">
        <v>-1.3999999999999999</v>
      </c>
      <c r="G616" s="40"/>
      <c r="H616" s="41"/>
    </row>
    <row r="617" s="2" customFormat="1" ht="16.8" customHeight="1">
      <c r="A617" s="40"/>
      <c r="B617" s="41"/>
      <c r="C617" s="256" t="s">
        <v>3</v>
      </c>
      <c r="D617" s="256" t="s">
        <v>3896</v>
      </c>
      <c r="E617" s="21" t="s">
        <v>3</v>
      </c>
      <c r="F617" s="257">
        <v>-1.3999999999999999</v>
      </c>
      <c r="G617" s="40"/>
      <c r="H617" s="41"/>
    </row>
    <row r="618" s="2" customFormat="1" ht="16.8" customHeight="1">
      <c r="A618" s="40"/>
      <c r="B618" s="41"/>
      <c r="C618" s="256" t="s">
        <v>3</v>
      </c>
      <c r="D618" s="256" t="s">
        <v>3896</v>
      </c>
      <c r="E618" s="21" t="s">
        <v>3</v>
      </c>
      <c r="F618" s="257">
        <v>-1.3999999999999999</v>
      </c>
      <c r="G618" s="40"/>
      <c r="H618" s="41"/>
    </row>
    <row r="619" s="2" customFormat="1" ht="16.8" customHeight="1">
      <c r="A619" s="40"/>
      <c r="B619" s="41"/>
      <c r="C619" s="256" t="s">
        <v>3</v>
      </c>
      <c r="D619" s="256" t="s">
        <v>266</v>
      </c>
      <c r="E619" s="21" t="s">
        <v>3</v>
      </c>
      <c r="F619" s="257">
        <v>15.339</v>
      </c>
      <c r="G619" s="40"/>
      <c r="H619" s="41"/>
    </row>
    <row r="620" s="2" customFormat="1" ht="16.8" customHeight="1">
      <c r="A620" s="40"/>
      <c r="B620" s="41"/>
      <c r="C620" s="258" t="s">
        <v>3790</v>
      </c>
      <c r="D620" s="40"/>
      <c r="E620" s="40"/>
      <c r="F620" s="40"/>
      <c r="G620" s="40"/>
      <c r="H620" s="41"/>
    </row>
    <row r="621" s="2" customFormat="1" ht="16.8" customHeight="1">
      <c r="A621" s="40"/>
      <c r="B621" s="41"/>
      <c r="C621" s="256" t="s">
        <v>653</v>
      </c>
      <c r="D621" s="256" t="s">
        <v>3897</v>
      </c>
      <c r="E621" s="21" t="s">
        <v>110</v>
      </c>
      <c r="F621" s="257">
        <v>15.339</v>
      </c>
      <c r="G621" s="40"/>
      <c r="H621" s="41"/>
    </row>
    <row r="622" s="2" customFormat="1" ht="16.8" customHeight="1">
      <c r="A622" s="40"/>
      <c r="B622" s="41"/>
      <c r="C622" s="256" t="s">
        <v>780</v>
      </c>
      <c r="D622" s="256" t="s">
        <v>3874</v>
      </c>
      <c r="E622" s="21" t="s">
        <v>110</v>
      </c>
      <c r="F622" s="257">
        <v>139.90899999999999</v>
      </c>
      <c r="G622" s="40"/>
      <c r="H622" s="41"/>
    </row>
    <row r="623" s="2" customFormat="1" ht="16.8" customHeight="1">
      <c r="A623" s="40"/>
      <c r="B623" s="41"/>
      <c r="C623" s="256" t="s">
        <v>788</v>
      </c>
      <c r="D623" s="256" t="s">
        <v>3875</v>
      </c>
      <c r="E623" s="21" t="s">
        <v>110</v>
      </c>
      <c r="F623" s="257">
        <v>139.90899999999999</v>
      </c>
      <c r="G623" s="40"/>
      <c r="H623" s="41"/>
    </row>
    <row r="624" s="2" customFormat="1" ht="16.8" customHeight="1">
      <c r="A624" s="40"/>
      <c r="B624" s="41"/>
      <c r="C624" s="256" t="s">
        <v>793</v>
      </c>
      <c r="D624" s="256" t="s">
        <v>3892</v>
      </c>
      <c r="E624" s="21" t="s">
        <v>110</v>
      </c>
      <c r="F624" s="257">
        <v>85.653999999999996</v>
      </c>
      <c r="G624" s="40"/>
      <c r="H624" s="41"/>
    </row>
    <row r="625" s="2" customFormat="1" ht="16.8" customHeight="1">
      <c r="A625" s="40"/>
      <c r="B625" s="41"/>
      <c r="C625" s="256" t="s">
        <v>798</v>
      </c>
      <c r="D625" s="256" t="s">
        <v>3813</v>
      </c>
      <c r="E625" s="21" t="s">
        <v>110</v>
      </c>
      <c r="F625" s="257">
        <v>12.465</v>
      </c>
      <c r="G625" s="40"/>
      <c r="H625" s="41"/>
    </row>
    <row r="626" s="2" customFormat="1" ht="16.8" customHeight="1">
      <c r="A626" s="40"/>
      <c r="B626" s="41"/>
      <c r="C626" s="252" t="s">
        <v>176</v>
      </c>
      <c r="D626" s="253" t="s">
        <v>177</v>
      </c>
      <c r="E626" s="254" t="s">
        <v>119</v>
      </c>
      <c r="F626" s="255">
        <v>9.9000000000000004</v>
      </c>
      <c r="G626" s="40"/>
      <c r="H626" s="41"/>
    </row>
    <row r="627" s="2" customFormat="1" ht="16.8" customHeight="1">
      <c r="A627" s="40"/>
      <c r="B627" s="41"/>
      <c r="C627" s="256" t="s">
        <v>3</v>
      </c>
      <c r="D627" s="256" t="s">
        <v>3998</v>
      </c>
      <c r="E627" s="21" t="s">
        <v>3</v>
      </c>
      <c r="F627" s="257">
        <v>14</v>
      </c>
      <c r="G627" s="40"/>
      <c r="H627" s="41"/>
    </row>
    <row r="628" s="2" customFormat="1" ht="16.8" customHeight="1">
      <c r="A628" s="40"/>
      <c r="B628" s="41"/>
      <c r="C628" s="256" t="s">
        <v>3</v>
      </c>
      <c r="D628" s="256" t="s">
        <v>3916</v>
      </c>
      <c r="E628" s="21" t="s">
        <v>3</v>
      </c>
      <c r="F628" s="257">
        <v>-0.80000000000000004</v>
      </c>
      <c r="G628" s="40"/>
      <c r="H628" s="41"/>
    </row>
    <row r="629" s="2" customFormat="1" ht="16.8" customHeight="1">
      <c r="A629" s="40"/>
      <c r="B629" s="41"/>
      <c r="C629" s="256" t="s">
        <v>3</v>
      </c>
      <c r="D629" s="256" t="s">
        <v>3914</v>
      </c>
      <c r="E629" s="21" t="s">
        <v>3</v>
      </c>
      <c r="F629" s="257">
        <v>-1.2</v>
      </c>
      <c r="G629" s="40"/>
      <c r="H629" s="41"/>
    </row>
    <row r="630" s="2" customFormat="1" ht="16.8" customHeight="1">
      <c r="A630" s="40"/>
      <c r="B630" s="41"/>
      <c r="C630" s="256" t="s">
        <v>3</v>
      </c>
      <c r="D630" s="256" t="s">
        <v>3913</v>
      </c>
      <c r="E630" s="21" t="s">
        <v>3</v>
      </c>
      <c r="F630" s="257">
        <v>-0.69999999999999996</v>
      </c>
      <c r="G630" s="40"/>
      <c r="H630" s="41"/>
    </row>
    <row r="631" s="2" customFormat="1" ht="16.8" customHeight="1">
      <c r="A631" s="40"/>
      <c r="B631" s="41"/>
      <c r="C631" s="256" t="s">
        <v>3</v>
      </c>
      <c r="D631" s="256" t="s">
        <v>3913</v>
      </c>
      <c r="E631" s="21" t="s">
        <v>3</v>
      </c>
      <c r="F631" s="257">
        <v>-0.69999999999999996</v>
      </c>
      <c r="G631" s="40"/>
      <c r="H631" s="41"/>
    </row>
    <row r="632" s="2" customFormat="1" ht="16.8" customHeight="1">
      <c r="A632" s="40"/>
      <c r="B632" s="41"/>
      <c r="C632" s="256" t="s">
        <v>3</v>
      </c>
      <c r="D632" s="256" t="s">
        <v>3913</v>
      </c>
      <c r="E632" s="21" t="s">
        <v>3</v>
      </c>
      <c r="F632" s="257">
        <v>-0.69999999999999996</v>
      </c>
      <c r="G632" s="40"/>
      <c r="H632" s="41"/>
    </row>
    <row r="633" s="2" customFormat="1" ht="16.8" customHeight="1">
      <c r="A633" s="40"/>
      <c r="B633" s="41"/>
      <c r="C633" s="256" t="s">
        <v>3</v>
      </c>
      <c r="D633" s="256" t="s">
        <v>266</v>
      </c>
      <c r="E633" s="21" t="s">
        <v>3</v>
      </c>
      <c r="F633" s="257">
        <v>9.9000000000000004</v>
      </c>
      <c r="G633" s="40"/>
      <c r="H633" s="41"/>
    </row>
    <row r="634" s="2" customFormat="1" ht="16.8" customHeight="1">
      <c r="A634" s="40"/>
      <c r="B634" s="41"/>
      <c r="C634" s="258" t="s">
        <v>3790</v>
      </c>
      <c r="D634" s="40"/>
      <c r="E634" s="40"/>
      <c r="F634" s="40"/>
      <c r="G634" s="40"/>
      <c r="H634" s="41"/>
    </row>
    <row r="635" s="2" customFormat="1">
      <c r="A635" s="40"/>
      <c r="B635" s="41"/>
      <c r="C635" s="256" t="s">
        <v>1965</v>
      </c>
      <c r="D635" s="256" t="s">
        <v>3918</v>
      </c>
      <c r="E635" s="21" t="s">
        <v>119</v>
      </c>
      <c r="F635" s="257">
        <v>9.9000000000000004</v>
      </c>
      <c r="G635" s="40"/>
      <c r="H635" s="41"/>
    </row>
    <row r="636" s="2" customFormat="1" ht="16.8" customHeight="1">
      <c r="A636" s="40"/>
      <c r="B636" s="41"/>
      <c r="C636" s="256" t="s">
        <v>1989</v>
      </c>
      <c r="D636" s="256" t="s">
        <v>3919</v>
      </c>
      <c r="E636" s="21" t="s">
        <v>119</v>
      </c>
      <c r="F636" s="257">
        <v>9.9000000000000004</v>
      </c>
      <c r="G636" s="40"/>
      <c r="H636" s="41"/>
    </row>
    <row r="637" s="2" customFormat="1">
      <c r="A637" s="40"/>
      <c r="B637" s="41"/>
      <c r="C637" s="256" t="s">
        <v>1970</v>
      </c>
      <c r="D637" s="256" t="s">
        <v>1971</v>
      </c>
      <c r="E637" s="21" t="s">
        <v>110</v>
      </c>
      <c r="F637" s="257">
        <v>1.089</v>
      </c>
      <c r="G637" s="40"/>
      <c r="H637" s="41"/>
    </row>
    <row r="638" s="2" customFormat="1" ht="16.8" customHeight="1">
      <c r="A638" s="40"/>
      <c r="B638" s="41"/>
      <c r="C638" s="252" t="s">
        <v>179</v>
      </c>
      <c r="D638" s="253" t="s">
        <v>3982</v>
      </c>
      <c r="E638" s="254" t="s">
        <v>3</v>
      </c>
      <c r="F638" s="255">
        <v>0</v>
      </c>
      <c r="G638" s="40"/>
      <c r="H638" s="41"/>
    </row>
    <row r="639" s="2" customFormat="1" ht="16.8" customHeight="1">
      <c r="A639" s="40"/>
      <c r="B639" s="41"/>
      <c r="C639" s="252" t="s">
        <v>181</v>
      </c>
      <c r="D639" s="253" t="s">
        <v>182</v>
      </c>
      <c r="E639" s="254" t="s">
        <v>110</v>
      </c>
      <c r="F639" s="255">
        <v>31.047999999999998</v>
      </c>
      <c r="G639" s="40"/>
      <c r="H639" s="41"/>
    </row>
    <row r="640" s="2" customFormat="1" ht="16.8" customHeight="1">
      <c r="A640" s="40"/>
      <c r="B640" s="41"/>
      <c r="C640" s="256" t="s">
        <v>3</v>
      </c>
      <c r="D640" s="256" t="s">
        <v>3999</v>
      </c>
      <c r="E640" s="21" t="s">
        <v>3</v>
      </c>
      <c r="F640" s="257">
        <v>3.7309999999999999</v>
      </c>
      <c r="G640" s="40"/>
      <c r="H640" s="41"/>
    </row>
    <row r="641" s="2" customFormat="1" ht="16.8" customHeight="1">
      <c r="A641" s="40"/>
      <c r="B641" s="41"/>
      <c r="C641" s="256" t="s">
        <v>3</v>
      </c>
      <c r="D641" s="256" t="s">
        <v>3930</v>
      </c>
      <c r="E641" s="21" t="s">
        <v>3</v>
      </c>
      <c r="F641" s="257">
        <v>3.5750000000000002</v>
      </c>
      <c r="G641" s="40"/>
      <c r="H641" s="41"/>
    </row>
    <row r="642" s="2" customFormat="1" ht="16.8" customHeight="1">
      <c r="A642" s="40"/>
      <c r="B642" s="41"/>
      <c r="C642" s="256" t="s">
        <v>3</v>
      </c>
      <c r="D642" s="256" t="s">
        <v>3930</v>
      </c>
      <c r="E642" s="21" t="s">
        <v>3</v>
      </c>
      <c r="F642" s="257">
        <v>3.5750000000000002</v>
      </c>
      <c r="G642" s="40"/>
      <c r="H642" s="41"/>
    </row>
    <row r="643" s="2" customFormat="1" ht="16.8" customHeight="1">
      <c r="A643" s="40"/>
      <c r="B643" s="41"/>
      <c r="C643" s="256" t="s">
        <v>3</v>
      </c>
      <c r="D643" s="256" t="s">
        <v>4000</v>
      </c>
      <c r="E643" s="21" t="s">
        <v>3</v>
      </c>
      <c r="F643" s="257">
        <v>4.7450000000000001</v>
      </c>
      <c r="G643" s="40"/>
      <c r="H643" s="41"/>
    </row>
    <row r="644" s="2" customFormat="1" ht="16.8" customHeight="1">
      <c r="A644" s="40"/>
      <c r="B644" s="41"/>
      <c r="C644" s="256" t="s">
        <v>3</v>
      </c>
      <c r="D644" s="256" t="s">
        <v>4001</v>
      </c>
      <c r="E644" s="21" t="s">
        <v>3</v>
      </c>
      <c r="F644" s="257">
        <v>4.29</v>
      </c>
      <c r="G644" s="40"/>
      <c r="H644" s="41"/>
    </row>
    <row r="645" s="2" customFormat="1" ht="16.8" customHeight="1">
      <c r="A645" s="40"/>
      <c r="B645" s="41"/>
      <c r="C645" s="256" t="s">
        <v>3</v>
      </c>
      <c r="D645" s="256" t="s">
        <v>4001</v>
      </c>
      <c r="E645" s="21" t="s">
        <v>3</v>
      </c>
      <c r="F645" s="257">
        <v>4.29</v>
      </c>
      <c r="G645" s="40"/>
      <c r="H645" s="41"/>
    </row>
    <row r="646" s="2" customFormat="1" ht="16.8" customHeight="1">
      <c r="A646" s="40"/>
      <c r="B646" s="41"/>
      <c r="C646" s="256" t="s">
        <v>3</v>
      </c>
      <c r="D646" s="256" t="s">
        <v>4002</v>
      </c>
      <c r="E646" s="21" t="s">
        <v>3</v>
      </c>
      <c r="F646" s="257">
        <v>3</v>
      </c>
      <c r="G646" s="40"/>
      <c r="H646" s="41"/>
    </row>
    <row r="647" s="2" customFormat="1" ht="16.8" customHeight="1">
      <c r="A647" s="40"/>
      <c r="B647" s="41"/>
      <c r="C647" s="256" t="s">
        <v>3</v>
      </c>
      <c r="D647" s="256" t="s">
        <v>4003</v>
      </c>
      <c r="E647" s="21" t="s">
        <v>3</v>
      </c>
      <c r="F647" s="257">
        <v>2.4199999999999999</v>
      </c>
      <c r="G647" s="40"/>
      <c r="H647" s="41"/>
    </row>
    <row r="648" s="2" customFormat="1" ht="16.8" customHeight="1">
      <c r="A648" s="40"/>
      <c r="B648" s="41"/>
      <c r="C648" s="256" t="s">
        <v>3</v>
      </c>
      <c r="D648" s="256" t="s">
        <v>4004</v>
      </c>
      <c r="E648" s="21" t="s">
        <v>3</v>
      </c>
      <c r="F648" s="257">
        <v>1.4219999999999999</v>
      </c>
      <c r="G648" s="40"/>
      <c r="H648" s="41"/>
    </row>
    <row r="649" s="2" customFormat="1" ht="16.8" customHeight="1">
      <c r="A649" s="40"/>
      <c r="B649" s="41"/>
      <c r="C649" s="256" t="s">
        <v>3</v>
      </c>
      <c r="D649" s="256" t="s">
        <v>266</v>
      </c>
      <c r="E649" s="21" t="s">
        <v>3</v>
      </c>
      <c r="F649" s="257">
        <v>31.047999999999998</v>
      </c>
      <c r="G649" s="40"/>
      <c r="H649" s="41"/>
    </row>
    <row r="650" s="2" customFormat="1" ht="16.8" customHeight="1">
      <c r="A650" s="40"/>
      <c r="B650" s="41"/>
      <c r="C650" s="258" t="s">
        <v>3790</v>
      </c>
      <c r="D650" s="40"/>
      <c r="E650" s="40"/>
      <c r="F650" s="40"/>
      <c r="G650" s="40"/>
      <c r="H650" s="41"/>
    </row>
    <row r="651" s="2" customFormat="1" ht="16.8" customHeight="1">
      <c r="A651" s="40"/>
      <c r="B651" s="41"/>
      <c r="C651" s="256" t="s">
        <v>816</v>
      </c>
      <c r="D651" s="256" t="s">
        <v>3933</v>
      </c>
      <c r="E651" s="21" t="s">
        <v>110</v>
      </c>
      <c r="F651" s="257">
        <v>31.047999999999998</v>
      </c>
      <c r="G651" s="40"/>
      <c r="H651" s="41"/>
    </row>
    <row r="652" s="2" customFormat="1" ht="16.8" customHeight="1">
      <c r="A652" s="40"/>
      <c r="B652" s="41"/>
      <c r="C652" s="256" t="s">
        <v>1190</v>
      </c>
      <c r="D652" s="256" t="s">
        <v>3934</v>
      </c>
      <c r="E652" s="21" t="s">
        <v>110</v>
      </c>
      <c r="F652" s="257">
        <v>31.047999999999998</v>
      </c>
      <c r="G652" s="40"/>
      <c r="H652" s="41"/>
    </row>
    <row r="653" s="2" customFormat="1" ht="16.8" customHeight="1">
      <c r="A653" s="40"/>
      <c r="B653" s="41"/>
      <c r="C653" s="252" t="s">
        <v>184</v>
      </c>
      <c r="D653" s="253" t="s">
        <v>3982</v>
      </c>
      <c r="E653" s="254" t="s">
        <v>3</v>
      </c>
      <c r="F653" s="255">
        <v>0</v>
      </c>
      <c r="G653" s="40"/>
      <c r="H653" s="41"/>
    </row>
    <row r="654" s="2" customFormat="1" ht="16.8" customHeight="1">
      <c r="A654" s="40"/>
      <c r="B654" s="41"/>
      <c r="C654" s="252" t="s">
        <v>187</v>
      </c>
      <c r="D654" s="253" t="s">
        <v>3982</v>
      </c>
      <c r="E654" s="254" t="s">
        <v>3</v>
      </c>
      <c r="F654" s="255">
        <v>0</v>
      </c>
      <c r="G654" s="40"/>
      <c r="H654" s="41"/>
    </row>
    <row r="655" s="2" customFormat="1" ht="16.8" customHeight="1">
      <c r="A655" s="40"/>
      <c r="B655" s="41"/>
      <c r="C655" s="252" t="s">
        <v>190</v>
      </c>
      <c r="D655" s="253" t="s">
        <v>3982</v>
      </c>
      <c r="E655" s="254" t="s">
        <v>3</v>
      </c>
      <c r="F655" s="255">
        <v>0</v>
      </c>
      <c r="G655" s="40"/>
      <c r="H655" s="41"/>
    </row>
    <row r="656" s="2" customFormat="1" ht="16.8" customHeight="1">
      <c r="A656" s="40"/>
      <c r="B656" s="41"/>
      <c r="C656" s="252" t="s">
        <v>193</v>
      </c>
      <c r="D656" s="253" t="s">
        <v>3982</v>
      </c>
      <c r="E656" s="254" t="s">
        <v>3</v>
      </c>
      <c r="F656" s="255">
        <v>0</v>
      </c>
      <c r="G656" s="40"/>
      <c r="H656" s="41"/>
    </row>
    <row r="657" s="2" customFormat="1" ht="16.8" customHeight="1">
      <c r="A657" s="40"/>
      <c r="B657" s="41"/>
      <c r="C657" s="252" t="s">
        <v>196</v>
      </c>
      <c r="D657" s="253" t="s">
        <v>3982</v>
      </c>
      <c r="E657" s="254" t="s">
        <v>3</v>
      </c>
      <c r="F657" s="255">
        <v>0</v>
      </c>
      <c r="G657" s="40"/>
      <c r="H657" s="41"/>
    </row>
    <row r="658" s="2" customFormat="1" ht="16.8" customHeight="1">
      <c r="A658" s="40"/>
      <c r="B658" s="41"/>
      <c r="C658" s="252" t="s">
        <v>199</v>
      </c>
      <c r="D658" s="253" t="s">
        <v>3982</v>
      </c>
      <c r="E658" s="254" t="s">
        <v>3</v>
      </c>
      <c r="F658" s="255">
        <v>0</v>
      </c>
      <c r="G658" s="40"/>
      <c r="H658" s="41"/>
    </row>
    <row r="659" s="2" customFormat="1" ht="16.8" customHeight="1">
      <c r="A659" s="40"/>
      <c r="B659" s="41"/>
      <c r="C659" s="252" t="s">
        <v>202</v>
      </c>
      <c r="D659" s="253" t="s">
        <v>203</v>
      </c>
      <c r="E659" s="254" t="s">
        <v>110</v>
      </c>
      <c r="F659" s="255">
        <v>130</v>
      </c>
      <c r="G659" s="40"/>
      <c r="H659" s="41"/>
    </row>
    <row r="660" s="2" customFormat="1" ht="16.8" customHeight="1">
      <c r="A660" s="40"/>
      <c r="B660" s="41"/>
      <c r="C660" s="256" t="s">
        <v>3</v>
      </c>
      <c r="D660" s="256" t="s">
        <v>1036</v>
      </c>
      <c r="E660" s="21" t="s">
        <v>3</v>
      </c>
      <c r="F660" s="257">
        <v>130</v>
      </c>
      <c r="G660" s="40"/>
      <c r="H660" s="41"/>
    </row>
    <row r="661" s="2" customFormat="1" ht="16.8" customHeight="1">
      <c r="A661" s="40"/>
      <c r="B661" s="41"/>
      <c r="C661" s="256" t="s">
        <v>3</v>
      </c>
      <c r="D661" s="256" t="s">
        <v>266</v>
      </c>
      <c r="E661" s="21" t="s">
        <v>3</v>
      </c>
      <c r="F661" s="257">
        <v>130</v>
      </c>
      <c r="G661" s="40"/>
      <c r="H661" s="41"/>
    </row>
    <row r="662" s="2" customFormat="1" ht="16.8" customHeight="1">
      <c r="A662" s="40"/>
      <c r="B662" s="41"/>
      <c r="C662" s="258" t="s">
        <v>3790</v>
      </c>
      <c r="D662" s="40"/>
      <c r="E662" s="40"/>
      <c r="F662" s="40"/>
      <c r="G662" s="40"/>
      <c r="H662" s="41"/>
    </row>
    <row r="663" s="2" customFormat="1" ht="16.8" customHeight="1">
      <c r="A663" s="40"/>
      <c r="B663" s="41"/>
      <c r="C663" s="256" t="s">
        <v>1099</v>
      </c>
      <c r="D663" s="256" t="s">
        <v>3951</v>
      </c>
      <c r="E663" s="21" t="s">
        <v>110</v>
      </c>
      <c r="F663" s="257">
        <v>130</v>
      </c>
      <c r="G663" s="40"/>
      <c r="H663" s="41"/>
    </row>
    <row r="664" s="2" customFormat="1">
      <c r="A664" s="40"/>
      <c r="B664" s="41"/>
      <c r="C664" s="256" t="s">
        <v>1104</v>
      </c>
      <c r="D664" s="256" t="s">
        <v>3952</v>
      </c>
      <c r="E664" s="21" t="s">
        <v>110</v>
      </c>
      <c r="F664" s="257">
        <v>11700</v>
      </c>
      <c r="G664" s="40"/>
      <c r="H664" s="41"/>
    </row>
    <row r="665" s="2" customFormat="1">
      <c r="A665" s="40"/>
      <c r="B665" s="41"/>
      <c r="C665" s="256" t="s">
        <v>1115</v>
      </c>
      <c r="D665" s="256" t="s">
        <v>3953</v>
      </c>
      <c r="E665" s="21" t="s">
        <v>110</v>
      </c>
      <c r="F665" s="257">
        <v>130</v>
      </c>
      <c r="G665" s="40"/>
      <c r="H665" s="41"/>
    </row>
    <row r="666" s="2" customFormat="1" ht="16.8" customHeight="1">
      <c r="A666" s="40"/>
      <c r="B666" s="41"/>
      <c r="C666" s="256" t="s">
        <v>1120</v>
      </c>
      <c r="D666" s="256" t="s">
        <v>3954</v>
      </c>
      <c r="E666" s="21" t="s">
        <v>110</v>
      </c>
      <c r="F666" s="257">
        <v>130</v>
      </c>
      <c r="G666" s="40"/>
      <c r="H666" s="41"/>
    </row>
    <row r="667" s="2" customFormat="1" ht="16.8" customHeight="1">
      <c r="A667" s="40"/>
      <c r="B667" s="41"/>
      <c r="C667" s="256" t="s">
        <v>1125</v>
      </c>
      <c r="D667" s="256" t="s">
        <v>3955</v>
      </c>
      <c r="E667" s="21" t="s">
        <v>110</v>
      </c>
      <c r="F667" s="257">
        <v>11700</v>
      </c>
      <c r="G667" s="40"/>
      <c r="H667" s="41"/>
    </row>
    <row r="668" s="2" customFormat="1" ht="16.8" customHeight="1">
      <c r="A668" s="40"/>
      <c r="B668" s="41"/>
      <c r="C668" s="256" t="s">
        <v>1130</v>
      </c>
      <c r="D668" s="256" t="s">
        <v>3956</v>
      </c>
      <c r="E668" s="21" t="s">
        <v>110</v>
      </c>
      <c r="F668" s="257">
        <v>130</v>
      </c>
      <c r="G668" s="40"/>
      <c r="H668" s="41"/>
    </row>
    <row r="669" s="2" customFormat="1" ht="16.8" customHeight="1">
      <c r="A669" s="40"/>
      <c r="B669" s="41"/>
      <c r="C669" s="256" t="s">
        <v>1236</v>
      </c>
      <c r="D669" s="256" t="s">
        <v>3957</v>
      </c>
      <c r="E669" s="21" t="s">
        <v>110</v>
      </c>
      <c r="F669" s="257">
        <v>130</v>
      </c>
      <c r="G669" s="40"/>
      <c r="H669" s="41"/>
    </row>
    <row r="670" s="2" customFormat="1" ht="16.8" customHeight="1">
      <c r="A670" s="40"/>
      <c r="B670" s="41"/>
      <c r="C670" s="256" t="s">
        <v>1241</v>
      </c>
      <c r="D670" s="256" t="s">
        <v>3958</v>
      </c>
      <c r="E670" s="21" t="s">
        <v>110</v>
      </c>
      <c r="F670" s="257">
        <v>1170</v>
      </c>
      <c r="G670" s="40"/>
      <c r="H670" s="41"/>
    </row>
    <row r="671" s="2" customFormat="1" ht="26.4" customHeight="1">
      <c r="A671" s="40"/>
      <c r="B671" s="41"/>
      <c r="C671" s="251" t="s">
        <v>4005</v>
      </c>
      <c r="D671" s="251" t="s">
        <v>92</v>
      </c>
      <c r="E671" s="40"/>
      <c r="F671" s="40"/>
      <c r="G671" s="40"/>
      <c r="H671" s="41"/>
    </row>
    <row r="672" s="2" customFormat="1" ht="16.8" customHeight="1">
      <c r="A672" s="40"/>
      <c r="B672" s="41"/>
      <c r="C672" s="252" t="s">
        <v>108</v>
      </c>
      <c r="D672" s="253" t="s">
        <v>2628</v>
      </c>
      <c r="E672" s="254" t="s">
        <v>274</v>
      </c>
      <c r="F672" s="255">
        <v>210.112</v>
      </c>
      <c r="G672" s="40"/>
      <c r="H672" s="41"/>
    </row>
    <row r="673" s="2" customFormat="1" ht="16.8" customHeight="1">
      <c r="A673" s="40"/>
      <c r="B673" s="41"/>
      <c r="C673" s="256" t="s">
        <v>3</v>
      </c>
      <c r="D673" s="256" t="s">
        <v>4006</v>
      </c>
      <c r="E673" s="21" t="s">
        <v>3</v>
      </c>
      <c r="F673" s="257">
        <v>210.112</v>
      </c>
      <c r="G673" s="40"/>
      <c r="H673" s="41"/>
    </row>
    <row r="674" s="2" customFormat="1" ht="16.8" customHeight="1">
      <c r="A674" s="40"/>
      <c r="B674" s="41"/>
      <c r="C674" s="256" t="s">
        <v>3</v>
      </c>
      <c r="D674" s="256" t="s">
        <v>266</v>
      </c>
      <c r="E674" s="21" t="s">
        <v>3</v>
      </c>
      <c r="F674" s="257">
        <v>210.112</v>
      </c>
      <c r="G674" s="40"/>
      <c r="H674" s="41"/>
    </row>
    <row r="675" s="2" customFormat="1" ht="16.8" customHeight="1">
      <c r="A675" s="40"/>
      <c r="B675" s="41"/>
      <c r="C675" s="258" t="s">
        <v>3790</v>
      </c>
      <c r="D675" s="40"/>
      <c r="E675" s="40"/>
      <c r="F675" s="40"/>
      <c r="G675" s="40"/>
      <c r="H675" s="41"/>
    </row>
    <row r="676" s="2" customFormat="1">
      <c r="A676" s="40"/>
      <c r="B676" s="41"/>
      <c r="C676" s="256" t="s">
        <v>2632</v>
      </c>
      <c r="D676" s="256" t="s">
        <v>4007</v>
      </c>
      <c r="E676" s="21" t="s">
        <v>274</v>
      </c>
      <c r="F676" s="257">
        <v>210.112</v>
      </c>
      <c r="G676" s="40"/>
      <c r="H676" s="41"/>
    </row>
    <row r="677" s="2" customFormat="1" ht="7.44" customHeight="1">
      <c r="A677" s="40"/>
      <c r="B677" s="57"/>
      <c r="C677" s="58"/>
      <c r="D677" s="58"/>
      <c r="E677" s="58"/>
      <c r="F677" s="58"/>
      <c r="G677" s="58"/>
      <c r="H677" s="41"/>
    </row>
    <row r="678" s="2" customFormat="1">
      <c r="A678" s="40"/>
      <c r="B678" s="40"/>
      <c r="C678" s="40"/>
      <c r="D678" s="40"/>
      <c r="E678" s="40"/>
      <c r="F678" s="40"/>
      <c r="G678" s="40"/>
      <c r="H678" s="40"/>
    </row>
  </sheetData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59" customWidth="1"/>
    <col min="2" max="2" width="1.667969" style="259" customWidth="1"/>
    <col min="3" max="4" width="5" style="259" customWidth="1"/>
    <col min="5" max="5" width="11.66016" style="259" customWidth="1"/>
    <col min="6" max="6" width="9.160156" style="259" customWidth="1"/>
    <col min="7" max="7" width="5" style="259" customWidth="1"/>
    <col min="8" max="8" width="77.83203" style="259" customWidth="1"/>
    <col min="9" max="10" width="20" style="259" customWidth="1"/>
    <col min="11" max="11" width="1.667969" style="259" customWidth="1"/>
  </cols>
  <sheetData>
    <row r="1" s="1" customFormat="1" ht="37.5" customHeight="1"/>
    <row r="2" s="1" customFormat="1" ht="7.5" customHeight="1">
      <c r="B2" s="260"/>
      <c r="C2" s="261"/>
      <c r="D2" s="261"/>
      <c r="E2" s="261"/>
      <c r="F2" s="261"/>
      <c r="G2" s="261"/>
      <c r="H2" s="261"/>
      <c r="I2" s="261"/>
      <c r="J2" s="261"/>
      <c r="K2" s="262"/>
    </row>
    <row r="3" s="17" customFormat="1" ht="45" customHeight="1">
      <c r="B3" s="263"/>
      <c r="C3" s="264" t="s">
        <v>4008</v>
      </c>
      <c r="D3" s="264"/>
      <c r="E3" s="264"/>
      <c r="F3" s="264"/>
      <c r="G3" s="264"/>
      <c r="H3" s="264"/>
      <c r="I3" s="264"/>
      <c r="J3" s="264"/>
      <c r="K3" s="265"/>
    </row>
    <row r="4" s="1" customFormat="1" ht="25.5" customHeight="1">
      <c r="B4" s="266"/>
      <c r="C4" s="267" t="s">
        <v>4009</v>
      </c>
      <c r="D4" s="267"/>
      <c r="E4" s="267"/>
      <c r="F4" s="267"/>
      <c r="G4" s="267"/>
      <c r="H4" s="267"/>
      <c r="I4" s="267"/>
      <c r="J4" s="267"/>
      <c r="K4" s="268"/>
    </row>
    <row r="5" s="1" customFormat="1" ht="5.25" customHeight="1">
      <c r="B5" s="266"/>
      <c r="C5" s="269"/>
      <c r="D5" s="269"/>
      <c r="E5" s="269"/>
      <c r="F5" s="269"/>
      <c r="G5" s="269"/>
      <c r="H5" s="269"/>
      <c r="I5" s="269"/>
      <c r="J5" s="269"/>
      <c r="K5" s="268"/>
    </row>
    <row r="6" s="1" customFormat="1" ht="15" customHeight="1">
      <c r="B6" s="266"/>
      <c r="C6" s="270" t="s">
        <v>4010</v>
      </c>
      <c r="D6" s="270"/>
      <c r="E6" s="270"/>
      <c r="F6" s="270"/>
      <c r="G6" s="270"/>
      <c r="H6" s="270"/>
      <c r="I6" s="270"/>
      <c r="J6" s="270"/>
      <c r="K6" s="268"/>
    </row>
    <row r="7" s="1" customFormat="1" ht="15" customHeight="1">
      <c r="B7" s="271"/>
      <c r="C7" s="270" t="s">
        <v>4011</v>
      </c>
      <c r="D7" s="270"/>
      <c r="E7" s="270"/>
      <c r="F7" s="270"/>
      <c r="G7" s="270"/>
      <c r="H7" s="270"/>
      <c r="I7" s="270"/>
      <c r="J7" s="270"/>
      <c r="K7" s="268"/>
    </row>
    <row r="8" s="1" customFormat="1" ht="12.75" customHeight="1">
      <c r="B8" s="271"/>
      <c r="C8" s="270"/>
      <c r="D8" s="270"/>
      <c r="E8" s="270"/>
      <c r="F8" s="270"/>
      <c r="G8" s="270"/>
      <c r="H8" s="270"/>
      <c r="I8" s="270"/>
      <c r="J8" s="270"/>
      <c r="K8" s="268"/>
    </row>
    <row r="9" s="1" customFormat="1" ht="15" customHeight="1">
      <c r="B9" s="271"/>
      <c r="C9" s="270" t="s">
        <v>4012</v>
      </c>
      <c r="D9" s="270"/>
      <c r="E9" s="270"/>
      <c r="F9" s="270"/>
      <c r="G9" s="270"/>
      <c r="H9" s="270"/>
      <c r="I9" s="270"/>
      <c r="J9" s="270"/>
      <c r="K9" s="268"/>
    </row>
    <row r="10" s="1" customFormat="1" ht="15" customHeight="1">
      <c r="B10" s="271"/>
      <c r="C10" s="270"/>
      <c r="D10" s="270" t="s">
        <v>4013</v>
      </c>
      <c r="E10" s="270"/>
      <c r="F10" s="270"/>
      <c r="G10" s="270"/>
      <c r="H10" s="270"/>
      <c r="I10" s="270"/>
      <c r="J10" s="270"/>
      <c r="K10" s="268"/>
    </row>
    <row r="11" s="1" customFormat="1" ht="15" customHeight="1">
      <c r="B11" s="271"/>
      <c r="C11" s="272"/>
      <c r="D11" s="270" t="s">
        <v>4014</v>
      </c>
      <c r="E11" s="270"/>
      <c r="F11" s="270"/>
      <c r="G11" s="270"/>
      <c r="H11" s="270"/>
      <c r="I11" s="270"/>
      <c r="J11" s="270"/>
      <c r="K11" s="268"/>
    </row>
    <row r="12" s="1" customFormat="1" ht="15" customHeight="1">
      <c r="B12" s="271"/>
      <c r="C12" s="272"/>
      <c r="D12" s="270"/>
      <c r="E12" s="270"/>
      <c r="F12" s="270"/>
      <c r="G12" s="270"/>
      <c r="H12" s="270"/>
      <c r="I12" s="270"/>
      <c r="J12" s="270"/>
      <c r="K12" s="268"/>
    </row>
    <row r="13" s="1" customFormat="1" ht="15" customHeight="1">
      <c r="B13" s="271"/>
      <c r="C13" s="272"/>
      <c r="D13" s="273" t="s">
        <v>4015</v>
      </c>
      <c r="E13" s="270"/>
      <c r="F13" s="270"/>
      <c r="G13" s="270"/>
      <c r="H13" s="270"/>
      <c r="I13" s="270"/>
      <c r="J13" s="270"/>
      <c r="K13" s="268"/>
    </row>
    <row r="14" s="1" customFormat="1" ht="12.75" customHeight="1">
      <c r="B14" s="271"/>
      <c r="C14" s="272"/>
      <c r="D14" s="272"/>
      <c r="E14" s="272"/>
      <c r="F14" s="272"/>
      <c r="G14" s="272"/>
      <c r="H14" s="272"/>
      <c r="I14" s="272"/>
      <c r="J14" s="272"/>
      <c r="K14" s="268"/>
    </row>
    <row r="15" s="1" customFormat="1" ht="15" customHeight="1">
      <c r="B15" s="271"/>
      <c r="C15" s="272"/>
      <c r="D15" s="270" t="s">
        <v>4016</v>
      </c>
      <c r="E15" s="270"/>
      <c r="F15" s="270"/>
      <c r="G15" s="270"/>
      <c r="H15" s="270"/>
      <c r="I15" s="270"/>
      <c r="J15" s="270"/>
      <c r="K15" s="268"/>
    </row>
    <row r="16" s="1" customFormat="1" ht="15" customHeight="1">
      <c r="B16" s="271"/>
      <c r="C16" s="272"/>
      <c r="D16" s="270" t="s">
        <v>4017</v>
      </c>
      <c r="E16" s="270"/>
      <c r="F16" s="270"/>
      <c r="G16" s="270"/>
      <c r="H16" s="270"/>
      <c r="I16" s="270"/>
      <c r="J16" s="270"/>
      <c r="K16" s="268"/>
    </row>
    <row r="17" s="1" customFormat="1" ht="15" customHeight="1">
      <c r="B17" s="271"/>
      <c r="C17" s="272"/>
      <c r="D17" s="270" t="s">
        <v>4018</v>
      </c>
      <c r="E17" s="270"/>
      <c r="F17" s="270"/>
      <c r="G17" s="270"/>
      <c r="H17" s="270"/>
      <c r="I17" s="270"/>
      <c r="J17" s="270"/>
      <c r="K17" s="268"/>
    </row>
    <row r="18" s="1" customFormat="1" ht="15" customHeight="1">
      <c r="B18" s="271"/>
      <c r="C18" s="272"/>
      <c r="D18" s="272"/>
      <c r="E18" s="274" t="s">
        <v>80</v>
      </c>
      <c r="F18" s="270" t="s">
        <v>4019</v>
      </c>
      <c r="G18" s="270"/>
      <c r="H18" s="270"/>
      <c r="I18" s="270"/>
      <c r="J18" s="270"/>
      <c r="K18" s="268"/>
    </row>
    <row r="19" s="1" customFormat="1" ht="15" customHeight="1">
      <c r="B19" s="271"/>
      <c r="C19" s="272"/>
      <c r="D19" s="272"/>
      <c r="E19" s="274" t="s">
        <v>4020</v>
      </c>
      <c r="F19" s="270" t="s">
        <v>4021</v>
      </c>
      <c r="G19" s="270"/>
      <c r="H19" s="270"/>
      <c r="I19" s="270"/>
      <c r="J19" s="270"/>
      <c r="K19" s="268"/>
    </row>
    <row r="20" s="1" customFormat="1" ht="15" customHeight="1">
      <c r="B20" s="271"/>
      <c r="C20" s="272"/>
      <c r="D20" s="272"/>
      <c r="E20" s="274" t="s">
        <v>4022</v>
      </c>
      <c r="F20" s="270" t="s">
        <v>4023</v>
      </c>
      <c r="G20" s="270"/>
      <c r="H20" s="270"/>
      <c r="I20" s="270"/>
      <c r="J20" s="270"/>
      <c r="K20" s="268"/>
    </row>
    <row r="21" s="1" customFormat="1" ht="15" customHeight="1">
      <c r="B21" s="271"/>
      <c r="C21" s="272"/>
      <c r="D21" s="272"/>
      <c r="E21" s="274" t="s">
        <v>4024</v>
      </c>
      <c r="F21" s="270" t="s">
        <v>4025</v>
      </c>
      <c r="G21" s="270"/>
      <c r="H21" s="270"/>
      <c r="I21" s="270"/>
      <c r="J21" s="270"/>
      <c r="K21" s="268"/>
    </row>
    <row r="22" s="1" customFormat="1" ht="15" customHeight="1">
      <c r="B22" s="271"/>
      <c r="C22" s="272"/>
      <c r="D22" s="272"/>
      <c r="E22" s="274" t="s">
        <v>3248</v>
      </c>
      <c r="F22" s="270" t="s">
        <v>3249</v>
      </c>
      <c r="G22" s="270"/>
      <c r="H22" s="270"/>
      <c r="I22" s="270"/>
      <c r="J22" s="270"/>
      <c r="K22" s="268"/>
    </row>
    <row r="23" s="1" customFormat="1" ht="15" customHeight="1">
      <c r="B23" s="271"/>
      <c r="C23" s="272"/>
      <c r="D23" s="272"/>
      <c r="E23" s="274" t="s">
        <v>86</v>
      </c>
      <c r="F23" s="270" t="s">
        <v>4026</v>
      </c>
      <c r="G23" s="270"/>
      <c r="H23" s="270"/>
      <c r="I23" s="270"/>
      <c r="J23" s="270"/>
      <c r="K23" s="268"/>
    </row>
    <row r="24" s="1" customFormat="1" ht="12.75" customHeight="1">
      <c r="B24" s="271"/>
      <c r="C24" s="272"/>
      <c r="D24" s="272"/>
      <c r="E24" s="272"/>
      <c r="F24" s="272"/>
      <c r="G24" s="272"/>
      <c r="H24" s="272"/>
      <c r="I24" s="272"/>
      <c r="J24" s="272"/>
      <c r="K24" s="268"/>
    </row>
    <row r="25" s="1" customFormat="1" ht="15" customHeight="1">
      <c r="B25" s="271"/>
      <c r="C25" s="270" t="s">
        <v>4027</v>
      </c>
      <c r="D25" s="270"/>
      <c r="E25" s="270"/>
      <c r="F25" s="270"/>
      <c r="G25" s="270"/>
      <c r="H25" s="270"/>
      <c r="I25" s="270"/>
      <c r="J25" s="270"/>
      <c r="K25" s="268"/>
    </row>
    <row r="26" s="1" customFormat="1" ht="15" customHeight="1">
      <c r="B26" s="271"/>
      <c r="C26" s="270" t="s">
        <v>4028</v>
      </c>
      <c r="D26" s="270"/>
      <c r="E26" s="270"/>
      <c r="F26" s="270"/>
      <c r="G26" s="270"/>
      <c r="H26" s="270"/>
      <c r="I26" s="270"/>
      <c r="J26" s="270"/>
      <c r="K26" s="268"/>
    </row>
    <row r="27" s="1" customFormat="1" ht="15" customHeight="1">
      <c r="B27" s="271"/>
      <c r="C27" s="270"/>
      <c r="D27" s="270" t="s">
        <v>4029</v>
      </c>
      <c r="E27" s="270"/>
      <c r="F27" s="270"/>
      <c r="G27" s="270"/>
      <c r="H27" s="270"/>
      <c r="I27" s="270"/>
      <c r="J27" s="270"/>
      <c r="K27" s="268"/>
    </row>
    <row r="28" s="1" customFormat="1" ht="15" customHeight="1">
      <c r="B28" s="271"/>
      <c r="C28" s="272"/>
      <c r="D28" s="270" t="s">
        <v>4030</v>
      </c>
      <c r="E28" s="270"/>
      <c r="F28" s="270"/>
      <c r="G28" s="270"/>
      <c r="H28" s="270"/>
      <c r="I28" s="270"/>
      <c r="J28" s="270"/>
      <c r="K28" s="268"/>
    </row>
    <row r="29" s="1" customFormat="1" ht="12.75" customHeight="1">
      <c r="B29" s="271"/>
      <c r="C29" s="272"/>
      <c r="D29" s="272"/>
      <c r="E29" s="272"/>
      <c r="F29" s="272"/>
      <c r="G29" s="272"/>
      <c r="H29" s="272"/>
      <c r="I29" s="272"/>
      <c r="J29" s="272"/>
      <c r="K29" s="268"/>
    </row>
    <row r="30" s="1" customFormat="1" ht="15" customHeight="1">
      <c r="B30" s="271"/>
      <c r="C30" s="272"/>
      <c r="D30" s="270" t="s">
        <v>4031</v>
      </c>
      <c r="E30" s="270"/>
      <c r="F30" s="270"/>
      <c r="G30" s="270"/>
      <c r="H30" s="270"/>
      <c r="I30" s="270"/>
      <c r="J30" s="270"/>
      <c r="K30" s="268"/>
    </row>
    <row r="31" s="1" customFormat="1" ht="15" customHeight="1">
      <c r="B31" s="271"/>
      <c r="C31" s="272"/>
      <c r="D31" s="270" t="s">
        <v>4032</v>
      </c>
      <c r="E31" s="270"/>
      <c r="F31" s="270"/>
      <c r="G31" s="270"/>
      <c r="H31" s="270"/>
      <c r="I31" s="270"/>
      <c r="J31" s="270"/>
      <c r="K31" s="268"/>
    </row>
    <row r="32" s="1" customFormat="1" ht="12.75" customHeight="1">
      <c r="B32" s="271"/>
      <c r="C32" s="272"/>
      <c r="D32" s="272"/>
      <c r="E32" s="272"/>
      <c r="F32" s="272"/>
      <c r="G32" s="272"/>
      <c r="H32" s="272"/>
      <c r="I32" s="272"/>
      <c r="J32" s="272"/>
      <c r="K32" s="268"/>
    </row>
    <row r="33" s="1" customFormat="1" ht="15" customHeight="1">
      <c r="B33" s="271"/>
      <c r="C33" s="272"/>
      <c r="D33" s="270" t="s">
        <v>4033</v>
      </c>
      <c r="E33" s="270"/>
      <c r="F33" s="270"/>
      <c r="G33" s="270"/>
      <c r="H33" s="270"/>
      <c r="I33" s="270"/>
      <c r="J33" s="270"/>
      <c r="K33" s="268"/>
    </row>
    <row r="34" s="1" customFormat="1" ht="15" customHeight="1">
      <c r="B34" s="271"/>
      <c r="C34" s="272"/>
      <c r="D34" s="270" t="s">
        <v>4034</v>
      </c>
      <c r="E34" s="270"/>
      <c r="F34" s="270"/>
      <c r="G34" s="270"/>
      <c r="H34" s="270"/>
      <c r="I34" s="270"/>
      <c r="J34" s="270"/>
      <c r="K34" s="268"/>
    </row>
    <row r="35" s="1" customFormat="1" ht="15" customHeight="1">
      <c r="B35" s="271"/>
      <c r="C35" s="272"/>
      <c r="D35" s="270" t="s">
        <v>4035</v>
      </c>
      <c r="E35" s="270"/>
      <c r="F35" s="270"/>
      <c r="G35" s="270"/>
      <c r="H35" s="270"/>
      <c r="I35" s="270"/>
      <c r="J35" s="270"/>
      <c r="K35" s="268"/>
    </row>
    <row r="36" s="1" customFormat="1" ht="15" customHeight="1">
      <c r="B36" s="271"/>
      <c r="C36" s="272"/>
      <c r="D36" s="270"/>
      <c r="E36" s="273" t="s">
        <v>242</v>
      </c>
      <c r="F36" s="270"/>
      <c r="G36" s="270" t="s">
        <v>4036</v>
      </c>
      <c r="H36" s="270"/>
      <c r="I36" s="270"/>
      <c r="J36" s="270"/>
      <c r="K36" s="268"/>
    </row>
    <row r="37" s="1" customFormat="1" ht="30.75" customHeight="1">
      <c r="B37" s="271"/>
      <c r="C37" s="272"/>
      <c r="D37" s="270"/>
      <c r="E37" s="273" t="s">
        <v>4037</v>
      </c>
      <c r="F37" s="270"/>
      <c r="G37" s="270" t="s">
        <v>4038</v>
      </c>
      <c r="H37" s="270"/>
      <c r="I37" s="270"/>
      <c r="J37" s="270"/>
      <c r="K37" s="268"/>
    </row>
    <row r="38" s="1" customFormat="1" ht="15" customHeight="1">
      <c r="B38" s="271"/>
      <c r="C38" s="272"/>
      <c r="D38" s="270"/>
      <c r="E38" s="273" t="s">
        <v>55</v>
      </c>
      <c r="F38" s="270"/>
      <c r="G38" s="270" t="s">
        <v>4039</v>
      </c>
      <c r="H38" s="270"/>
      <c r="I38" s="270"/>
      <c r="J38" s="270"/>
      <c r="K38" s="268"/>
    </row>
    <row r="39" s="1" customFormat="1" ht="15" customHeight="1">
      <c r="B39" s="271"/>
      <c r="C39" s="272"/>
      <c r="D39" s="270"/>
      <c r="E39" s="273" t="s">
        <v>56</v>
      </c>
      <c r="F39" s="270"/>
      <c r="G39" s="270" t="s">
        <v>4040</v>
      </c>
      <c r="H39" s="270"/>
      <c r="I39" s="270"/>
      <c r="J39" s="270"/>
      <c r="K39" s="268"/>
    </row>
    <row r="40" s="1" customFormat="1" ht="15" customHeight="1">
      <c r="B40" s="271"/>
      <c r="C40" s="272"/>
      <c r="D40" s="270"/>
      <c r="E40" s="273" t="s">
        <v>243</v>
      </c>
      <c r="F40" s="270"/>
      <c r="G40" s="270" t="s">
        <v>4041</v>
      </c>
      <c r="H40" s="270"/>
      <c r="I40" s="270"/>
      <c r="J40" s="270"/>
      <c r="K40" s="268"/>
    </row>
    <row r="41" s="1" customFormat="1" ht="15" customHeight="1">
      <c r="B41" s="271"/>
      <c r="C41" s="272"/>
      <c r="D41" s="270"/>
      <c r="E41" s="273" t="s">
        <v>244</v>
      </c>
      <c r="F41" s="270"/>
      <c r="G41" s="270" t="s">
        <v>4042</v>
      </c>
      <c r="H41" s="270"/>
      <c r="I41" s="270"/>
      <c r="J41" s="270"/>
      <c r="K41" s="268"/>
    </row>
    <row r="42" s="1" customFormat="1" ht="15" customHeight="1">
      <c r="B42" s="271"/>
      <c r="C42" s="272"/>
      <c r="D42" s="270"/>
      <c r="E42" s="273" t="s">
        <v>4043</v>
      </c>
      <c r="F42" s="270"/>
      <c r="G42" s="270" t="s">
        <v>4044</v>
      </c>
      <c r="H42" s="270"/>
      <c r="I42" s="270"/>
      <c r="J42" s="270"/>
      <c r="K42" s="268"/>
    </row>
    <row r="43" s="1" customFormat="1" ht="15" customHeight="1">
      <c r="B43" s="271"/>
      <c r="C43" s="272"/>
      <c r="D43" s="270"/>
      <c r="E43" s="273"/>
      <c r="F43" s="270"/>
      <c r="G43" s="270" t="s">
        <v>4045</v>
      </c>
      <c r="H43" s="270"/>
      <c r="I43" s="270"/>
      <c r="J43" s="270"/>
      <c r="K43" s="268"/>
    </row>
    <row r="44" s="1" customFormat="1" ht="15" customHeight="1">
      <c r="B44" s="271"/>
      <c r="C44" s="272"/>
      <c r="D44" s="270"/>
      <c r="E44" s="273" t="s">
        <v>4046</v>
      </c>
      <c r="F44" s="270"/>
      <c r="G44" s="270" t="s">
        <v>4047</v>
      </c>
      <c r="H44" s="270"/>
      <c r="I44" s="270"/>
      <c r="J44" s="270"/>
      <c r="K44" s="268"/>
    </row>
    <row r="45" s="1" customFormat="1" ht="15" customHeight="1">
      <c r="B45" s="271"/>
      <c r="C45" s="272"/>
      <c r="D45" s="270"/>
      <c r="E45" s="273" t="s">
        <v>246</v>
      </c>
      <c r="F45" s="270"/>
      <c r="G45" s="270" t="s">
        <v>4048</v>
      </c>
      <c r="H45" s="270"/>
      <c r="I45" s="270"/>
      <c r="J45" s="270"/>
      <c r="K45" s="268"/>
    </row>
    <row r="46" s="1" customFormat="1" ht="12.75" customHeight="1">
      <c r="B46" s="271"/>
      <c r="C46" s="272"/>
      <c r="D46" s="270"/>
      <c r="E46" s="270"/>
      <c r="F46" s="270"/>
      <c r="G46" s="270"/>
      <c r="H46" s="270"/>
      <c r="I46" s="270"/>
      <c r="J46" s="270"/>
      <c r="K46" s="268"/>
    </row>
    <row r="47" s="1" customFormat="1" ht="15" customHeight="1">
      <c r="B47" s="271"/>
      <c r="C47" s="272"/>
      <c r="D47" s="270" t="s">
        <v>4049</v>
      </c>
      <c r="E47" s="270"/>
      <c r="F47" s="270"/>
      <c r="G47" s="270"/>
      <c r="H47" s="270"/>
      <c r="I47" s="270"/>
      <c r="J47" s="270"/>
      <c r="K47" s="268"/>
    </row>
    <row r="48" s="1" customFormat="1" ht="15" customHeight="1">
      <c r="B48" s="271"/>
      <c r="C48" s="272"/>
      <c r="D48" s="272"/>
      <c r="E48" s="270" t="s">
        <v>4050</v>
      </c>
      <c r="F48" s="270"/>
      <c r="G48" s="270"/>
      <c r="H48" s="270"/>
      <c r="I48" s="270"/>
      <c r="J48" s="270"/>
      <c r="K48" s="268"/>
    </row>
    <row r="49" s="1" customFormat="1" ht="15" customHeight="1">
      <c r="B49" s="271"/>
      <c r="C49" s="272"/>
      <c r="D49" s="272"/>
      <c r="E49" s="270" t="s">
        <v>4051</v>
      </c>
      <c r="F49" s="270"/>
      <c r="G49" s="270"/>
      <c r="H49" s="270"/>
      <c r="I49" s="270"/>
      <c r="J49" s="270"/>
      <c r="K49" s="268"/>
    </row>
    <row r="50" s="1" customFormat="1" ht="15" customHeight="1">
      <c r="B50" s="271"/>
      <c r="C50" s="272"/>
      <c r="D50" s="272"/>
      <c r="E50" s="270" t="s">
        <v>4052</v>
      </c>
      <c r="F50" s="270"/>
      <c r="G50" s="270"/>
      <c r="H50" s="270"/>
      <c r="I50" s="270"/>
      <c r="J50" s="270"/>
      <c r="K50" s="268"/>
    </row>
    <row r="51" s="1" customFormat="1" ht="15" customHeight="1">
      <c r="B51" s="271"/>
      <c r="C51" s="272"/>
      <c r="D51" s="270" t="s">
        <v>4053</v>
      </c>
      <c r="E51" s="270"/>
      <c r="F51" s="270"/>
      <c r="G51" s="270"/>
      <c r="H51" s="270"/>
      <c r="I51" s="270"/>
      <c r="J51" s="270"/>
      <c r="K51" s="268"/>
    </row>
    <row r="52" s="1" customFormat="1" ht="25.5" customHeight="1">
      <c r="B52" s="266"/>
      <c r="C52" s="267" t="s">
        <v>4054</v>
      </c>
      <c r="D52" s="267"/>
      <c r="E52" s="267"/>
      <c r="F52" s="267"/>
      <c r="G52" s="267"/>
      <c r="H52" s="267"/>
      <c r="I52" s="267"/>
      <c r="J52" s="267"/>
      <c r="K52" s="268"/>
    </row>
    <row r="53" s="1" customFormat="1" ht="5.25" customHeight="1">
      <c r="B53" s="266"/>
      <c r="C53" s="269"/>
      <c r="D53" s="269"/>
      <c r="E53" s="269"/>
      <c r="F53" s="269"/>
      <c r="G53" s="269"/>
      <c r="H53" s="269"/>
      <c r="I53" s="269"/>
      <c r="J53" s="269"/>
      <c r="K53" s="268"/>
    </row>
    <row r="54" s="1" customFormat="1" ht="15" customHeight="1">
      <c r="B54" s="266"/>
      <c r="C54" s="270" t="s">
        <v>4055</v>
      </c>
      <c r="D54" s="270"/>
      <c r="E54" s="270"/>
      <c r="F54" s="270"/>
      <c r="G54" s="270"/>
      <c r="H54" s="270"/>
      <c r="I54" s="270"/>
      <c r="J54" s="270"/>
      <c r="K54" s="268"/>
    </row>
    <row r="55" s="1" customFormat="1" ht="15" customHeight="1">
      <c r="B55" s="266"/>
      <c r="C55" s="270" t="s">
        <v>4056</v>
      </c>
      <c r="D55" s="270"/>
      <c r="E55" s="270"/>
      <c r="F55" s="270"/>
      <c r="G55" s="270"/>
      <c r="H55" s="270"/>
      <c r="I55" s="270"/>
      <c r="J55" s="270"/>
      <c r="K55" s="268"/>
    </row>
    <row r="56" s="1" customFormat="1" ht="12.75" customHeight="1">
      <c r="B56" s="266"/>
      <c r="C56" s="270"/>
      <c r="D56" s="270"/>
      <c r="E56" s="270"/>
      <c r="F56" s="270"/>
      <c r="G56" s="270"/>
      <c r="H56" s="270"/>
      <c r="I56" s="270"/>
      <c r="J56" s="270"/>
      <c r="K56" s="268"/>
    </row>
    <row r="57" s="1" customFormat="1" ht="15" customHeight="1">
      <c r="B57" s="266"/>
      <c r="C57" s="270" t="s">
        <v>4057</v>
      </c>
      <c r="D57" s="270"/>
      <c r="E57" s="270"/>
      <c r="F57" s="270"/>
      <c r="G57" s="270"/>
      <c r="H57" s="270"/>
      <c r="I57" s="270"/>
      <c r="J57" s="270"/>
      <c r="K57" s="268"/>
    </row>
    <row r="58" s="1" customFormat="1" ht="15" customHeight="1">
      <c r="B58" s="266"/>
      <c r="C58" s="272"/>
      <c r="D58" s="270" t="s">
        <v>4058</v>
      </c>
      <c r="E58" s="270"/>
      <c r="F58" s="270"/>
      <c r="G58" s="270"/>
      <c r="H58" s="270"/>
      <c r="I58" s="270"/>
      <c r="J58" s="270"/>
      <c r="K58" s="268"/>
    </row>
    <row r="59" s="1" customFormat="1" ht="15" customHeight="1">
      <c r="B59" s="266"/>
      <c r="C59" s="272"/>
      <c r="D59" s="270" t="s">
        <v>4059</v>
      </c>
      <c r="E59" s="270"/>
      <c r="F59" s="270"/>
      <c r="G59" s="270"/>
      <c r="H59" s="270"/>
      <c r="I59" s="270"/>
      <c r="J59" s="270"/>
      <c r="K59" s="268"/>
    </row>
    <row r="60" s="1" customFormat="1" ht="15" customHeight="1">
      <c r="B60" s="266"/>
      <c r="C60" s="272"/>
      <c r="D60" s="270" t="s">
        <v>4060</v>
      </c>
      <c r="E60" s="270"/>
      <c r="F60" s="270"/>
      <c r="G60" s="270"/>
      <c r="H60" s="270"/>
      <c r="I60" s="270"/>
      <c r="J60" s="270"/>
      <c r="K60" s="268"/>
    </row>
    <row r="61" s="1" customFormat="1" ht="15" customHeight="1">
      <c r="B61" s="266"/>
      <c r="C61" s="272"/>
      <c r="D61" s="270" t="s">
        <v>4061</v>
      </c>
      <c r="E61" s="270"/>
      <c r="F61" s="270"/>
      <c r="G61" s="270"/>
      <c r="H61" s="270"/>
      <c r="I61" s="270"/>
      <c r="J61" s="270"/>
      <c r="K61" s="268"/>
    </row>
    <row r="62" s="1" customFormat="1" ht="15" customHeight="1">
      <c r="B62" s="266"/>
      <c r="C62" s="272"/>
      <c r="D62" s="275" t="s">
        <v>4062</v>
      </c>
      <c r="E62" s="275"/>
      <c r="F62" s="275"/>
      <c r="G62" s="275"/>
      <c r="H62" s="275"/>
      <c r="I62" s="275"/>
      <c r="J62" s="275"/>
      <c r="K62" s="268"/>
    </row>
    <row r="63" s="1" customFormat="1" ht="15" customHeight="1">
      <c r="B63" s="266"/>
      <c r="C63" s="272"/>
      <c r="D63" s="270" t="s">
        <v>4063</v>
      </c>
      <c r="E63" s="270"/>
      <c r="F63" s="270"/>
      <c r="G63" s="270"/>
      <c r="H63" s="270"/>
      <c r="I63" s="270"/>
      <c r="J63" s="270"/>
      <c r="K63" s="268"/>
    </row>
    <row r="64" s="1" customFormat="1" ht="12.75" customHeight="1">
      <c r="B64" s="266"/>
      <c r="C64" s="272"/>
      <c r="D64" s="272"/>
      <c r="E64" s="276"/>
      <c r="F64" s="272"/>
      <c r="G64" s="272"/>
      <c r="H64" s="272"/>
      <c r="I64" s="272"/>
      <c r="J64" s="272"/>
      <c r="K64" s="268"/>
    </row>
    <row r="65" s="1" customFormat="1" ht="15" customHeight="1">
      <c r="B65" s="266"/>
      <c r="C65" s="272"/>
      <c r="D65" s="270" t="s">
        <v>4064</v>
      </c>
      <c r="E65" s="270"/>
      <c r="F65" s="270"/>
      <c r="G65" s="270"/>
      <c r="H65" s="270"/>
      <c r="I65" s="270"/>
      <c r="J65" s="270"/>
      <c r="K65" s="268"/>
    </row>
    <row r="66" s="1" customFormat="1" ht="15" customHeight="1">
      <c r="B66" s="266"/>
      <c r="C66" s="272"/>
      <c r="D66" s="275" t="s">
        <v>4065</v>
      </c>
      <c r="E66" s="275"/>
      <c r="F66" s="275"/>
      <c r="G66" s="275"/>
      <c r="H66" s="275"/>
      <c r="I66" s="275"/>
      <c r="J66" s="275"/>
      <c r="K66" s="268"/>
    </row>
    <row r="67" s="1" customFormat="1" ht="15" customHeight="1">
      <c r="B67" s="266"/>
      <c r="C67" s="272"/>
      <c r="D67" s="270" t="s">
        <v>4066</v>
      </c>
      <c r="E67" s="270"/>
      <c r="F67" s="270"/>
      <c r="G67" s="270"/>
      <c r="H67" s="270"/>
      <c r="I67" s="270"/>
      <c r="J67" s="270"/>
      <c r="K67" s="268"/>
    </row>
    <row r="68" s="1" customFormat="1" ht="15" customHeight="1">
      <c r="B68" s="266"/>
      <c r="C68" s="272"/>
      <c r="D68" s="270" t="s">
        <v>4067</v>
      </c>
      <c r="E68" s="270"/>
      <c r="F68" s="270"/>
      <c r="G68" s="270"/>
      <c r="H68" s="270"/>
      <c r="I68" s="270"/>
      <c r="J68" s="270"/>
      <c r="K68" s="268"/>
    </row>
    <row r="69" s="1" customFormat="1" ht="15" customHeight="1">
      <c r="B69" s="266"/>
      <c r="C69" s="272"/>
      <c r="D69" s="270" t="s">
        <v>4068</v>
      </c>
      <c r="E69" s="270"/>
      <c r="F69" s="270"/>
      <c r="G69" s="270"/>
      <c r="H69" s="270"/>
      <c r="I69" s="270"/>
      <c r="J69" s="270"/>
      <c r="K69" s="268"/>
    </row>
    <row r="70" s="1" customFormat="1" ht="15" customHeight="1">
      <c r="B70" s="266"/>
      <c r="C70" s="272"/>
      <c r="D70" s="270" t="s">
        <v>4069</v>
      </c>
      <c r="E70" s="270"/>
      <c r="F70" s="270"/>
      <c r="G70" s="270"/>
      <c r="H70" s="270"/>
      <c r="I70" s="270"/>
      <c r="J70" s="270"/>
      <c r="K70" s="268"/>
    </row>
    <row r="71" s="1" customFormat="1" ht="12.75" customHeight="1">
      <c r="B71" s="277"/>
      <c r="C71" s="278"/>
      <c r="D71" s="278"/>
      <c r="E71" s="278"/>
      <c r="F71" s="278"/>
      <c r="G71" s="278"/>
      <c r="H71" s="278"/>
      <c r="I71" s="278"/>
      <c r="J71" s="278"/>
      <c r="K71" s="279"/>
    </row>
    <row r="72" s="1" customFormat="1" ht="18.75" customHeight="1">
      <c r="B72" s="280"/>
      <c r="C72" s="280"/>
      <c r="D72" s="280"/>
      <c r="E72" s="280"/>
      <c r="F72" s="280"/>
      <c r="G72" s="280"/>
      <c r="H72" s="280"/>
      <c r="I72" s="280"/>
      <c r="J72" s="280"/>
      <c r="K72" s="281"/>
    </row>
    <row r="73" s="1" customFormat="1" ht="18.75" customHeight="1">
      <c r="B73" s="281"/>
      <c r="C73" s="281"/>
      <c r="D73" s="281"/>
      <c r="E73" s="281"/>
      <c r="F73" s="281"/>
      <c r="G73" s="281"/>
      <c r="H73" s="281"/>
      <c r="I73" s="281"/>
      <c r="J73" s="281"/>
      <c r="K73" s="281"/>
    </row>
    <row r="74" s="1" customFormat="1" ht="7.5" customHeight="1">
      <c r="B74" s="282"/>
      <c r="C74" s="283"/>
      <c r="D74" s="283"/>
      <c r="E74" s="283"/>
      <c r="F74" s="283"/>
      <c r="G74" s="283"/>
      <c r="H74" s="283"/>
      <c r="I74" s="283"/>
      <c r="J74" s="283"/>
      <c r="K74" s="284"/>
    </row>
    <row r="75" s="1" customFormat="1" ht="45" customHeight="1">
      <c r="B75" s="285"/>
      <c r="C75" s="286" t="s">
        <v>4070</v>
      </c>
      <c r="D75" s="286"/>
      <c r="E75" s="286"/>
      <c r="F75" s="286"/>
      <c r="G75" s="286"/>
      <c r="H75" s="286"/>
      <c r="I75" s="286"/>
      <c r="J75" s="286"/>
      <c r="K75" s="287"/>
    </row>
    <row r="76" s="1" customFormat="1" ht="17.25" customHeight="1">
      <c r="B76" s="285"/>
      <c r="C76" s="288" t="s">
        <v>4071</v>
      </c>
      <c r="D76" s="288"/>
      <c r="E76" s="288"/>
      <c r="F76" s="288" t="s">
        <v>4072</v>
      </c>
      <c r="G76" s="289"/>
      <c r="H76" s="288" t="s">
        <v>56</v>
      </c>
      <c r="I76" s="288" t="s">
        <v>59</v>
      </c>
      <c r="J76" s="288" t="s">
        <v>4073</v>
      </c>
      <c r="K76" s="287"/>
    </row>
    <row r="77" s="1" customFormat="1" ht="17.25" customHeight="1">
      <c r="B77" s="285"/>
      <c r="C77" s="290" t="s">
        <v>4074</v>
      </c>
      <c r="D77" s="290"/>
      <c r="E77" s="290"/>
      <c r="F77" s="291" t="s">
        <v>4075</v>
      </c>
      <c r="G77" s="292"/>
      <c r="H77" s="290"/>
      <c r="I77" s="290"/>
      <c r="J77" s="290" t="s">
        <v>4076</v>
      </c>
      <c r="K77" s="287"/>
    </row>
    <row r="78" s="1" customFormat="1" ht="5.25" customHeight="1">
      <c r="B78" s="285"/>
      <c r="C78" s="293"/>
      <c r="D78" s="293"/>
      <c r="E78" s="293"/>
      <c r="F78" s="293"/>
      <c r="G78" s="294"/>
      <c r="H78" s="293"/>
      <c r="I78" s="293"/>
      <c r="J78" s="293"/>
      <c r="K78" s="287"/>
    </row>
    <row r="79" s="1" customFormat="1" ht="15" customHeight="1">
      <c r="B79" s="285"/>
      <c r="C79" s="273" t="s">
        <v>55</v>
      </c>
      <c r="D79" s="295"/>
      <c r="E79" s="295"/>
      <c r="F79" s="296" t="s">
        <v>4077</v>
      </c>
      <c r="G79" s="297"/>
      <c r="H79" s="273" t="s">
        <v>4078</v>
      </c>
      <c r="I79" s="273" t="s">
        <v>4079</v>
      </c>
      <c r="J79" s="273">
        <v>20</v>
      </c>
      <c r="K79" s="287"/>
    </row>
    <row r="80" s="1" customFormat="1" ht="15" customHeight="1">
      <c r="B80" s="285"/>
      <c r="C80" s="273" t="s">
        <v>4080</v>
      </c>
      <c r="D80" s="273"/>
      <c r="E80" s="273"/>
      <c r="F80" s="296" t="s">
        <v>4077</v>
      </c>
      <c r="G80" s="297"/>
      <c r="H80" s="273" t="s">
        <v>4081</v>
      </c>
      <c r="I80" s="273" t="s">
        <v>4079</v>
      </c>
      <c r="J80" s="273">
        <v>120</v>
      </c>
      <c r="K80" s="287"/>
    </row>
    <row r="81" s="1" customFormat="1" ht="15" customHeight="1">
      <c r="B81" s="298"/>
      <c r="C81" s="273" t="s">
        <v>4082</v>
      </c>
      <c r="D81" s="273"/>
      <c r="E81" s="273"/>
      <c r="F81" s="296" t="s">
        <v>4083</v>
      </c>
      <c r="G81" s="297"/>
      <c r="H81" s="273" t="s">
        <v>4084</v>
      </c>
      <c r="I81" s="273" t="s">
        <v>4079</v>
      </c>
      <c r="J81" s="273">
        <v>50</v>
      </c>
      <c r="K81" s="287"/>
    </row>
    <row r="82" s="1" customFormat="1" ht="15" customHeight="1">
      <c r="B82" s="298"/>
      <c r="C82" s="273" t="s">
        <v>4085</v>
      </c>
      <c r="D82" s="273"/>
      <c r="E82" s="273"/>
      <c r="F82" s="296" t="s">
        <v>4077</v>
      </c>
      <c r="G82" s="297"/>
      <c r="H82" s="273" t="s">
        <v>4086</v>
      </c>
      <c r="I82" s="273" t="s">
        <v>4087</v>
      </c>
      <c r="J82" s="273"/>
      <c r="K82" s="287"/>
    </row>
    <row r="83" s="1" customFormat="1" ht="15" customHeight="1">
      <c r="B83" s="298"/>
      <c r="C83" s="299" t="s">
        <v>4088</v>
      </c>
      <c r="D83" s="299"/>
      <c r="E83" s="299"/>
      <c r="F83" s="300" t="s">
        <v>4083</v>
      </c>
      <c r="G83" s="299"/>
      <c r="H83" s="299" t="s">
        <v>4089</v>
      </c>
      <c r="I83" s="299" t="s">
        <v>4079</v>
      </c>
      <c r="J83" s="299">
        <v>15</v>
      </c>
      <c r="K83" s="287"/>
    </row>
    <row r="84" s="1" customFormat="1" ht="15" customHeight="1">
      <c r="B84" s="298"/>
      <c r="C84" s="299" t="s">
        <v>4090</v>
      </c>
      <c r="D84" s="299"/>
      <c r="E84" s="299"/>
      <c r="F84" s="300" t="s">
        <v>4083</v>
      </c>
      <c r="G84" s="299"/>
      <c r="H84" s="299" t="s">
        <v>4091</v>
      </c>
      <c r="I84" s="299" t="s">
        <v>4079</v>
      </c>
      <c r="J84" s="299">
        <v>15</v>
      </c>
      <c r="K84" s="287"/>
    </row>
    <row r="85" s="1" customFormat="1" ht="15" customHeight="1">
      <c r="B85" s="298"/>
      <c r="C85" s="299" t="s">
        <v>4092</v>
      </c>
      <c r="D85" s="299"/>
      <c r="E85" s="299"/>
      <c r="F85" s="300" t="s">
        <v>4083</v>
      </c>
      <c r="G85" s="299"/>
      <c r="H85" s="299" t="s">
        <v>4093</v>
      </c>
      <c r="I85" s="299" t="s">
        <v>4079</v>
      </c>
      <c r="J85" s="299">
        <v>20</v>
      </c>
      <c r="K85" s="287"/>
    </row>
    <row r="86" s="1" customFormat="1" ht="15" customHeight="1">
      <c r="B86" s="298"/>
      <c r="C86" s="299" t="s">
        <v>4094</v>
      </c>
      <c r="D86" s="299"/>
      <c r="E86" s="299"/>
      <c r="F86" s="300" t="s">
        <v>4083</v>
      </c>
      <c r="G86" s="299"/>
      <c r="H86" s="299" t="s">
        <v>4095</v>
      </c>
      <c r="I86" s="299" t="s">
        <v>4079</v>
      </c>
      <c r="J86" s="299">
        <v>20</v>
      </c>
      <c r="K86" s="287"/>
    </row>
    <row r="87" s="1" customFormat="1" ht="15" customHeight="1">
      <c r="B87" s="298"/>
      <c r="C87" s="273" t="s">
        <v>4096</v>
      </c>
      <c r="D87" s="273"/>
      <c r="E87" s="273"/>
      <c r="F87" s="296" t="s">
        <v>4083</v>
      </c>
      <c r="G87" s="297"/>
      <c r="H87" s="273" t="s">
        <v>4097</v>
      </c>
      <c r="I87" s="273" t="s">
        <v>4079</v>
      </c>
      <c r="J87" s="273">
        <v>50</v>
      </c>
      <c r="K87" s="287"/>
    </row>
    <row r="88" s="1" customFormat="1" ht="15" customHeight="1">
      <c r="B88" s="298"/>
      <c r="C88" s="273" t="s">
        <v>4098</v>
      </c>
      <c r="D88" s="273"/>
      <c r="E88" s="273"/>
      <c r="F88" s="296" t="s">
        <v>4083</v>
      </c>
      <c r="G88" s="297"/>
      <c r="H88" s="273" t="s">
        <v>4099</v>
      </c>
      <c r="I88" s="273" t="s">
        <v>4079</v>
      </c>
      <c r="J88" s="273">
        <v>20</v>
      </c>
      <c r="K88" s="287"/>
    </row>
    <row r="89" s="1" customFormat="1" ht="15" customHeight="1">
      <c r="B89" s="298"/>
      <c r="C89" s="273" t="s">
        <v>4100</v>
      </c>
      <c r="D89" s="273"/>
      <c r="E89" s="273"/>
      <c r="F89" s="296" t="s">
        <v>4083</v>
      </c>
      <c r="G89" s="297"/>
      <c r="H89" s="273" t="s">
        <v>4101</v>
      </c>
      <c r="I89" s="273" t="s">
        <v>4079</v>
      </c>
      <c r="J89" s="273">
        <v>20</v>
      </c>
      <c r="K89" s="287"/>
    </row>
    <row r="90" s="1" customFormat="1" ht="15" customHeight="1">
      <c r="B90" s="298"/>
      <c r="C90" s="273" t="s">
        <v>4102</v>
      </c>
      <c r="D90" s="273"/>
      <c r="E90" s="273"/>
      <c r="F90" s="296" t="s">
        <v>4083</v>
      </c>
      <c r="G90" s="297"/>
      <c r="H90" s="273" t="s">
        <v>4103</v>
      </c>
      <c r="I90" s="273" t="s">
        <v>4079</v>
      </c>
      <c r="J90" s="273">
        <v>50</v>
      </c>
      <c r="K90" s="287"/>
    </row>
    <row r="91" s="1" customFormat="1" ht="15" customHeight="1">
      <c r="B91" s="298"/>
      <c r="C91" s="273" t="s">
        <v>4104</v>
      </c>
      <c r="D91" s="273"/>
      <c r="E91" s="273"/>
      <c r="F91" s="296" t="s">
        <v>4083</v>
      </c>
      <c r="G91" s="297"/>
      <c r="H91" s="273" t="s">
        <v>4104</v>
      </c>
      <c r="I91" s="273" t="s">
        <v>4079</v>
      </c>
      <c r="J91" s="273">
        <v>50</v>
      </c>
      <c r="K91" s="287"/>
    </row>
    <row r="92" s="1" customFormat="1" ht="15" customHeight="1">
      <c r="B92" s="298"/>
      <c r="C92" s="273" t="s">
        <v>4105</v>
      </c>
      <c r="D92" s="273"/>
      <c r="E92" s="273"/>
      <c r="F92" s="296" t="s">
        <v>4083</v>
      </c>
      <c r="G92" s="297"/>
      <c r="H92" s="273" t="s">
        <v>4106</v>
      </c>
      <c r="I92" s="273" t="s">
        <v>4079</v>
      </c>
      <c r="J92" s="273">
        <v>255</v>
      </c>
      <c r="K92" s="287"/>
    </row>
    <row r="93" s="1" customFormat="1" ht="15" customHeight="1">
      <c r="B93" s="298"/>
      <c r="C93" s="273" t="s">
        <v>4107</v>
      </c>
      <c r="D93" s="273"/>
      <c r="E93" s="273"/>
      <c r="F93" s="296" t="s">
        <v>4077</v>
      </c>
      <c r="G93" s="297"/>
      <c r="H93" s="273" t="s">
        <v>4108</v>
      </c>
      <c r="I93" s="273" t="s">
        <v>4109</v>
      </c>
      <c r="J93" s="273"/>
      <c r="K93" s="287"/>
    </row>
    <row r="94" s="1" customFormat="1" ht="15" customHeight="1">
      <c r="B94" s="298"/>
      <c r="C94" s="273" t="s">
        <v>4110</v>
      </c>
      <c r="D94" s="273"/>
      <c r="E94" s="273"/>
      <c r="F94" s="296" t="s">
        <v>4077</v>
      </c>
      <c r="G94" s="297"/>
      <c r="H94" s="273" t="s">
        <v>4111</v>
      </c>
      <c r="I94" s="273" t="s">
        <v>4112</v>
      </c>
      <c r="J94" s="273"/>
      <c r="K94" s="287"/>
    </row>
    <row r="95" s="1" customFormat="1" ht="15" customHeight="1">
      <c r="B95" s="298"/>
      <c r="C95" s="273" t="s">
        <v>4113</v>
      </c>
      <c r="D95" s="273"/>
      <c r="E95" s="273"/>
      <c r="F95" s="296" t="s">
        <v>4077</v>
      </c>
      <c r="G95" s="297"/>
      <c r="H95" s="273" t="s">
        <v>4113</v>
      </c>
      <c r="I95" s="273" t="s">
        <v>4112</v>
      </c>
      <c r="J95" s="273"/>
      <c r="K95" s="287"/>
    </row>
    <row r="96" s="1" customFormat="1" ht="15" customHeight="1">
      <c r="B96" s="298"/>
      <c r="C96" s="273" t="s">
        <v>40</v>
      </c>
      <c r="D96" s="273"/>
      <c r="E96" s="273"/>
      <c r="F96" s="296" t="s">
        <v>4077</v>
      </c>
      <c r="G96" s="297"/>
      <c r="H96" s="273" t="s">
        <v>4114</v>
      </c>
      <c r="I96" s="273" t="s">
        <v>4112</v>
      </c>
      <c r="J96" s="273"/>
      <c r="K96" s="287"/>
    </row>
    <row r="97" s="1" customFormat="1" ht="15" customHeight="1">
      <c r="B97" s="298"/>
      <c r="C97" s="273" t="s">
        <v>50</v>
      </c>
      <c r="D97" s="273"/>
      <c r="E97" s="273"/>
      <c r="F97" s="296" t="s">
        <v>4077</v>
      </c>
      <c r="G97" s="297"/>
      <c r="H97" s="273" t="s">
        <v>4115</v>
      </c>
      <c r="I97" s="273" t="s">
        <v>4112</v>
      </c>
      <c r="J97" s="273"/>
      <c r="K97" s="287"/>
    </row>
    <row r="98" s="1" customFormat="1" ht="15" customHeight="1">
      <c r="B98" s="301"/>
      <c r="C98" s="302"/>
      <c r="D98" s="302"/>
      <c r="E98" s="302"/>
      <c r="F98" s="302"/>
      <c r="G98" s="302"/>
      <c r="H98" s="302"/>
      <c r="I98" s="302"/>
      <c r="J98" s="302"/>
      <c r="K98" s="303"/>
    </row>
    <row r="99" s="1" customFormat="1" ht="18.75" customHeight="1">
      <c r="B99" s="304"/>
      <c r="C99" s="305"/>
      <c r="D99" s="305"/>
      <c r="E99" s="305"/>
      <c r="F99" s="305"/>
      <c r="G99" s="305"/>
      <c r="H99" s="305"/>
      <c r="I99" s="305"/>
      <c r="J99" s="305"/>
      <c r="K99" s="304"/>
    </row>
    <row r="100" s="1" customFormat="1" ht="18.75" customHeight="1">
      <c r="B100" s="281"/>
      <c r="C100" s="281"/>
      <c r="D100" s="281"/>
      <c r="E100" s="281"/>
      <c r="F100" s="281"/>
      <c r="G100" s="281"/>
      <c r="H100" s="281"/>
      <c r="I100" s="281"/>
      <c r="J100" s="281"/>
      <c r="K100" s="281"/>
    </row>
    <row r="101" s="1" customFormat="1" ht="7.5" customHeight="1">
      <c r="B101" s="282"/>
      <c r="C101" s="283"/>
      <c r="D101" s="283"/>
      <c r="E101" s="283"/>
      <c r="F101" s="283"/>
      <c r="G101" s="283"/>
      <c r="H101" s="283"/>
      <c r="I101" s="283"/>
      <c r="J101" s="283"/>
      <c r="K101" s="284"/>
    </row>
    <row r="102" s="1" customFormat="1" ht="45" customHeight="1">
      <c r="B102" s="285"/>
      <c r="C102" s="286" t="s">
        <v>4116</v>
      </c>
      <c r="D102" s="286"/>
      <c r="E102" s="286"/>
      <c r="F102" s="286"/>
      <c r="G102" s="286"/>
      <c r="H102" s="286"/>
      <c r="I102" s="286"/>
      <c r="J102" s="286"/>
      <c r="K102" s="287"/>
    </row>
    <row r="103" s="1" customFormat="1" ht="17.25" customHeight="1">
      <c r="B103" s="285"/>
      <c r="C103" s="288" t="s">
        <v>4071</v>
      </c>
      <c r="D103" s="288"/>
      <c r="E103" s="288"/>
      <c r="F103" s="288" t="s">
        <v>4072</v>
      </c>
      <c r="G103" s="289"/>
      <c r="H103" s="288" t="s">
        <v>56</v>
      </c>
      <c r="I103" s="288" t="s">
        <v>59</v>
      </c>
      <c r="J103" s="288" t="s">
        <v>4073</v>
      </c>
      <c r="K103" s="287"/>
    </row>
    <row r="104" s="1" customFormat="1" ht="17.25" customHeight="1">
      <c r="B104" s="285"/>
      <c r="C104" s="290" t="s">
        <v>4074</v>
      </c>
      <c r="D104" s="290"/>
      <c r="E104" s="290"/>
      <c r="F104" s="291" t="s">
        <v>4075</v>
      </c>
      <c r="G104" s="292"/>
      <c r="H104" s="290"/>
      <c r="I104" s="290"/>
      <c r="J104" s="290" t="s">
        <v>4076</v>
      </c>
      <c r="K104" s="287"/>
    </row>
    <row r="105" s="1" customFormat="1" ht="5.25" customHeight="1">
      <c r="B105" s="285"/>
      <c r="C105" s="288"/>
      <c r="D105" s="288"/>
      <c r="E105" s="288"/>
      <c r="F105" s="288"/>
      <c r="G105" s="306"/>
      <c r="H105" s="288"/>
      <c r="I105" s="288"/>
      <c r="J105" s="288"/>
      <c r="K105" s="287"/>
    </row>
    <row r="106" s="1" customFormat="1" ht="15" customHeight="1">
      <c r="B106" s="285"/>
      <c r="C106" s="273" t="s">
        <v>55</v>
      </c>
      <c r="D106" s="295"/>
      <c r="E106" s="295"/>
      <c r="F106" s="296" t="s">
        <v>4077</v>
      </c>
      <c r="G106" s="273"/>
      <c r="H106" s="273" t="s">
        <v>4117</v>
      </c>
      <c r="I106" s="273" t="s">
        <v>4079</v>
      </c>
      <c r="J106" s="273">
        <v>20</v>
      </c>
      <c r="K106" s="287"/>
    </row>
    <row r="107" s="1" customFormat="1" ht="15" customHeight="1">
      <c r="B107" s="285"/>
      <c r="C107" s="273" t="s">
        <v>4080</v>
      </c>
      <c r="D107" s="273"/>
      <c r="E107" s="273"/>
      <c r="F107" s="296" t="s">
        <v>4077</v>
      </c>
      <c r="G107" s="273"/>
      <c r="H107" s="273" t="s">
        <v>4117</v>
      </c>
      <c r="I107" s="273" t="s">
        <v>4079</v>
      </c>
      <c r="J107" s="273">
        <v>120</v>
      </c>
      <c r="K107" s="287"/>
    </row>
    <row r="108" s="1" customFormat="1" ht="15" customHeight="1">
      <c r="B108" s="298"/>
      <c r="C108" s="273" t="s">
        <v>4082</v>
      </c>
      <c r="D108" s="273"/>
      <c r="E108" s="273"/>
      <c r="F108" s="296" t="s">
        <v>4083</v>
      </c>
      <c r="G108" s="273"/>
      <c r="H108" s="273" t="s">
        <v>4117</v>
      </c>
      <c r="I108" s="273" t="s">
        <v>4079</v>
      </c>
      <c r="J108" s="273">
        <v>50</v>
      </c>
      <c r="K108" s="287"/>
    </row>
    <row r="109" s="1" customFormat="1" ht="15" customHeight="1">
      <c r="B109" s="298"/>
      <c r="C109" s="273" t="s">
        <v>4085</v>
      </c>
      <c r="D109" s="273"/>
      <c r="E109" s="273"/>
      <c r="F109" s="296" t="s">
        <v>4077</v>
      </c>
      <c r="G109" s="273"/>
      <c r="H109" s="273" t="s">
        <v>4117</v>
      </c>
      <c r="I109" s="273" t="s">
        <v>4087</v>
      </c>
      <c r="J109" s="273"/>
      <c r="K109" s="287"/>
    </row>
    <row r="110" s="1" customFormat="1" ht="15" customHeight="1">
      <c r="B110" s="298"/>
      <c r="C110" s="273" t="s">
        <v>4096</v>
      </c>
      <c r="D110" s="273"/>
      <c r="E110" s="273"/>
      <c r="F110" s="296" t="s">
        <v>4083</v>
      </c>
      <c r="G110" s="273"/>
      <c r="H110" s="273" t="s">
        <v>4117</v>
      </c>
      <c r="I110" s="273" t="s">
        <v>4079</v>
      </c>
      <c r="J110" s="273">
        <v>50</v>
      </c>
      <c r="K110" s="287"/>
    </row>
    <row r="111" s="1" customFormat="1" ht="15" customHeight="1">
      <c r="B111" s="298"/>
      <c r="C111" s="273" t="s">
        <v>4104</v>
      </c>
      <c r="D111" s="273"/>
      <c r="E111" s="273"/>
      <c r="F111" s="296" t="s">
        <v>4083</v>
      </c>
      <c r="G111" s="273"/>
      <c r="H111" s="273" t="s">
        <v>4117</v>
      </c>
      <c r="I111" s="273" t="s">
        <v>4079</v>
      </c>
      <c r="J111" s="273">
        <v>50</v>
      </c>
      <c r="K111" s="287"/>
    </row>
    <row r="112" s="1" customFormat="1" ht="15" customHeight="1">
      <c r="B112" s="298"/>
      <c r="C112" s="273" t="s">
        <v>4102</v>
      </c>
      <c r="D112" s="273"/>
      <c r="E112" s="273"/>
      <c r="F112" s="296" t="s">
        <v>4083</v>
      </c>
      <c r="G112" s="273"/>
      <c r="H112" s="273" t="s">
        <v>4117</v>
      </c>
      <c r="I112" s="273" t="s">
        <v>4079</v>
      </c>
      <c r="J112" s="273">
        <v>50</v>
      </c>
      <c r="K112" s="287"/>
    </row>
    <row r="113" s="1" customFormat="1" ht="15" customHeight="1">
      <c r="B113" s="298"/>
      <c r="C113" s="273" t="s">
        <v>55</v>
      </c>
      <c r="D113" s="273"/>
      <c r="E113" s="273"/>
      <c r="F113" s="296" t="s">
        <v>4077</v>
      </c>
      <c r="G113" s="273"/>
      <c r="H113" s="273" t="s">
        <v>4118</v>
      </c>
      <c r="I113" s="273" t="s">
        <v>4079</v>
      </c>
      <c r="J113" s="273">
        <v>20</v>
      </c>
      <c r="K113" s="287"/>
    </row>
    <row r="114" s="1" customFormat="1" ht="15" customHeight="1">
      <c r="B114" s="298"/>
      <c r="C114" s="273" t="s">
        <v>4119</v>
      </c>
      <c r="D114" s="273"/>
      <c r="E114" s="273"/>
      <c r="F114" s="296" t="s">
        <v>4077</v>
      </c>
      <c r="G114" s="273"/>
      <c r="H114" s="273" t="s">
        <v>4120</v>
      </c>
      <c r="I114" s="273" t="s">
        <v>4079</v>
      </c>
      <c r="J114" s="273">
        <v>120</v>
      </c>
      <c r="K114" s="287"/>
    </row>
    <row r="115" s="1" customFormat="1" ht="15" customHeight="1">
      <c r="B115" s="298"/>
      <c r="C115" s="273" t="s">
        <v>40</v>
      </c>
      <c r="D115" s="273"/>
      <c r="E115" s="273"/>
      <c r="F115" s="296" t="s">
        <v>4077</v>
      </c>
      <c r="G115" s="273"/>
      <c r="H115" s="273" t="s">
        <v>4121</v>
      </c>
      <c r="I115" s="273" t="s">
        <v>4112</v>
      </c>
      <c r="J115" s="273"/>
      <c r="K115" s="287"/>
    </row>
    <row r="116" s="1" customFormat="1" ht="15" customHeight="1">
      <c r="B116" s="298"/>
      <c r="C116" s="273" t="s">
        <v>50</v>
      </c>
      <c r="D116" s="273"/>
      <c r="E116" s="273"/>
      <c r="F116" s="296" t="s">
        <v>4077</v>
      </c>
      <c r="G116" s="273"/>
      <c r="H116" s="273" t="s">
        <v>4122</v>
      </c>
      <c r="I116" s="273" t="s">
        <v>4112</v>
      </c>
      <c r="J116" s="273"/>
      <c r="K116" s="287"/>
    </row>
    <row r="117" s="1" customFormat="1" ht="15" customHeight="1">
      <c r="B117" s="298"/>
      <c r="C117" s="273" t="s">
        <v>59</v>
      </c>
      <c r="D117" s="273"/>
      <c r="E117" s="273"/>
      <c r="F117" s="296" t="s">
        <v>4077</v>
      </c>
      <c r="G117" s="273"/>
      <c r="H117" s="273" t="s">
        <v>4123</v>
      </c>
      <c r="I117" s="273" t="s">
        <v>4124</v>
      </c>
      <c r="J117" s="273"/>
      <c r="K117" s="287"/>
    </row>
    <row r="118" s="1" customFormat="1" ht="15" customHeight="1">
      <c r="B118" s="301"/>
      <c r="C118" s="307"/>
      <c r="D118" s="307"/>
      <c r="E118" s="307"/>
      <c r="F118" s="307"/>
      <c r="G118" s="307"/>
      <c r="H118" s="307"/>
      <c r="I118" s="307"/>
      <c r="J118" s="307"/>
      <c r="K118" s="303"/>
    </row>
    <row r="119" s="1" customFormat="1" ht="18.75" customHeight="1">
      <c r="B119" s="308"/>
      <c r="C119" s="309"/>
      <c r="D119" s="309"/>
      <c r="E119" s="309"/>
      <c r="F119" s="310"/>
      <c r="G119" s="309"/>
      <c r="H119" s="309"/>
      <c r="I119" s="309"/>
      <c r="J119" s="309"/>
      <c r="K119" s="308"/>
    </row>
    <row r="120" s="1" customFormat="1" ht="18.75" customHeight="1">
      <c r="B120" s="281"/>
      <c r="C120" s="281"/>
      <c r="D120" s="281"/>
      <c r="E120" s="281"/>
      <c r="F120" s="281"/>
      <c r="G120" s="281"/>
      <c r="H120" s="281"/>
      <c r="I120" s="281"/>
      <c r="J120" s="281"/>
      <c r="K120" s="281"/>
    </row>
    <row r="121" s="1" customFormat="1" ht="7.5" customHeight="1">
      <c r="B121" s="311"/>
      <c r="C121" s="312"/>
      <c r="D121" s="312"/>
      <c r="E121" s="312"/>
      <c r="F121" s="312"/>
      <c r="G121" s="312"/>
      <c r="H121" s="312"/>
      <c r="I121" s="312"/>
      <c r="J121" s="312"/>
      <c r="K121" s="313"/>
    </row>
    <row r="122" s="1" customFormat="1" ht="45" customHeight="1">
      <c r="B122" s="314"/>
      <c r="C122" s="264" t="s">
        <v>4125</v>
      </c>
      <c r="D122" s="264"/>
      <c r="E122" s="264"/>
      <c r="F122" s="264"/>
      <c r="G122" s="264"/>
      <c r="H122" s="264"/>
      <c r="I122" s="264"/>
      <c r="J122" s="264"/>
      <c r="K122" s="315"/>
    </row>
    <row r="123" s="1" customFormat="1" ht="17.25" customHeight="1">
      <c r="B123" s="316"/>
      <c r="C123" s="288" t="s">
        <v>4071</v>
      </c>
      <c r="D123" s="288"/>
      <c r="E123" s="288"/>
      <c r="F123" s="288" t="s">
        <v>4072</v>
      </c>
      <c r="G123" s="289"/>
      <c r="H123" s="288" t="s">
        <v>56</v>
      </c>
      <c r="I123" s="288" t="s">
        <v>59</v>
      </c>
      <c r="J123" s="288" t="s">
        <v>4073</v>
      </c>
      <c r="K123" s="317"/>
    </row>
    <row r="124" s="1" customFormat="1" ht="17.25" customHeight="1">
      <c r="B124" s="316"/>
      <c r="C124" s="290" t="s">
        <v>4074</v>
      </c>
      <c r="D124" s="290"/>
      <c r="E124" s="290"/>
      <c r="F124" s="291" t="s">
        <v>4075</v>
      </c>
      <c r="G124" s="292"/>
      <c r="H124" s="290"/>
      <c r="I124" s="290"/>
      <c r="J124" s="290" t="s">
        <v>4076</v>
      </c>
      <c r="K124" s="317"/>
    </row>
    <row r="125" s="1" customFormat="1" ht="5.25" customHeight="1">
      <c r="B125" s="318"/>
      <c r="C125" s="293"/>
      <c r="D125" s="293"/>
      <c r="E125" s="293"/>
      <c r="F125" s="293"/>
      <c r="G125" s="319"/>
      <c r="H125" s="293"/>
      <c r="I125" s="293"/>
      <c r="J125" s="293"/>
      <c r="K125" s="320"/>
    </row>
    <row r="126" s="1" customFormat="1" ht="15" customHeight="1">
      <c r="B126" s="318"/>
      <c r="C126" s="273" t="s">
        <v>4080</v>
      </c>
      <c r="D126" s="295"/>
      <c r="E126" s="295"/>
      <c r="F126" s="296" t="s">
        <v>4077</v>
      </c>
      <c r="G126" s="273"/>
      <c r="H126" s="273" t="s">
        <v>4117</v>
      </c>
      <c r="I126" s="273" t="s">
        <v>4079</v>
      </c>
      <c r="J126" s="273">
        <v>120</v>
      </c>
      <c r="K126" s="321"/>
    </row>
    <row r="127" s="1" customFormat="1" ht="15" customHeight="1">
      <c r="B127" s="318"/>
      <c r="C127" s="273" t="s">
        <v>4126</v>
      </c>
      <c r="D127" s="273"/>
      <c r="E127" s="273"/>
      <c r="F127" s="296" t="s">
        <v>4077</v>
      </c>
      <c r="G127" s="273"/>
      <c r="H127" s="273" t="s">
        <v>4127</v>
      </c>
      <c r="I127" s="273" t="s">
        <v>4079</v>
      </c>
      <c r="J127" s="273" t="s">
        <v>4128</v>
      </c>
      <c r="K127" s="321"/>
    </row>
    <row r="128" s="1" customFormat="1" ht="15" customHeight="1">
      <c r="B128" s="318"/>
      <c r="C128" s="273" t="s">
        <v>86</v>
      </c>
      <c r="D128" s="273"/>
      <c r="E128" s="273"/>
      <c r="F128" s="296" t="s">
        <v>4077</v>
      </c>
      <c r="G128" s="273"/>
      <c r="H128" s="273" t="s">
        <v>4129</v>
      </c>
      <c r="I128" s="273" t="s">
        <v>4079</v>
      </c>
      <c r="J128" s="273" t="s">
        <v>4128</v>
      </c>
      <c r="K128" s="321"/>
    </row>
    <row r="129" s="1" customFormat="1" ht="15" customHeight="1">
      <c r="B129" s="318"/>
      <c r="C129" s="273" t="s">
        <v>4088</v>
      </c>
      <c r="D129" s="273"/>
      <c r="E129" s="273"/>
      <c r="F129" s="296" t="s">
        <v>4083</v>
      </c>
      <c r="G129" s="273"/>
      <c r="H129" s="273" t="s">
        <v>4089</v>
      </c>
      <c r="I129" s="273" t="s">
        <v>4079</v>
      </c>
      <c r="J129" s="273">
        <v>15</v>
      </c>
      <c r="K129" s="321"/>
    </row>
    <row r="130" s="1" customFormat="1" ht="15" customHeight="1">
      <c r="B130" s="318"/>
      <c r="C130" s="299" t="s">
        <v>4090</v>
      </c>
      <c r="D130" s="299"/>
      <c r="E130" s="299"/>
      <c r="F130" s="300" t="s">
        <v>4083</v>
      </c>
      <c r="G130" s="299"/>
      <c r="H130" s="299" t="s">
        <v>4091</v>
      </c>
      <c r="I130" s="299" t="s">
        <v>4079</v>
      </c>
      <c r="J130" s="299">
        <v>15</v>
      </c>
      <c r="K130" s="321"/>
    </row>
    <row r="131" s="1" customFormat="1" ht="15" customHeight="1">
      <c r="B131" s="318"/>
      <c r="C131" s="299" t="s">
        <v>4092</v>
      </c>
      <c r="D131" s="299"/>
      <c r="E131" s="299"/>
      <c r="F131" s="300" t="s">
        <v>4083</v>
      </c>
      <c r="G131" s="299"/>
      <c r="H131" s="299" t="s">
        <v>4093</v>
      </c>
      <c r="I131" s="299" t="s">
        <v>4079</v>
      </c>
      <c r="J131" s="299">
        <v>20</v>
      </c>
      <c r="K131" s="321"/>
    </row>
    <row r="132" s="1" customFormat="1" ht="15" customHeight="1">
      <c r="B132" s="318"/>
      <c r="C132" s="299" t="s">
        <v>4094</v>
      </c>
      <c r="D132" s="299"/>
      <c r="E132" s="299"/>
      <c r="F132" s="300" t="s">
        <v>4083</v>
      </c>
      <c r="G132" s="299"/>
      <c r="H132" s="299" t="s">
        <v>4095</v>
      </c>
      <c r="I132" s="299" t="s">
        <v>4079</v>
      </c>
      <c r="J132" s="299">
        <v>20</v>
      </c>
      <c r="K132" s="321"/>
    </row>
    <row r="133" s="1" customFormat="1" ht="15" customHeight="1">
      <c r="B133" s="318"/>
      <c r="C133" s="273" t="s">
        <v>4082</v>
      </c>
      <c r="D133" s="273"/>
      <c r="E133" s="273"/>
      <c r="F133" s="296" t="s">
        <v>4083</v>
      </c>
      <c r="G133" s="273"/>
      <c r="H133" s="273" t="s">
        <v>4117</v>
      </c>
      <c r="I133" s="273" t="s">
        <v>4079</v>
      </c>
      <c r="J133" s="273">
        <v>50</v>
      </c>
      <c r="K133" s="321"/>
    </row>
    <row r="134" s="1" customFormat="1" ht="15" customHeight="1">
      <c r="B134" s="318"/>
      <c r="C134" s="273" t="s">
        <v>4096</v>
      </c>
      <c r="D134" s="273"/>
      <c r="E134" s="273"/>
      <c r="F134" s="296" t="s">
        <v>4083</v>
      </c>
      <c r="G134" s="273"/>
      <c r="H134" s="273" t="s">
        <v>4117</v>
      </c>
      <c r="I134" s="273" t="s">
        <v>4079</v>
      </c>
      <c r="J134" s="273">
        <v>50</v>
      </c>
      <c r="K134" s="321"/>
    </row>
    <row r="135" s="1" customFormat="1" ht="15" customHeight="1">
      <c r="B135" s="318"/>
      <c r="C135" s="273" t="s">
        <v>4102</v>
      </c>
      <c r="D135" s="273"/>
      <c r="E135" s="273"/>
      <c r="F135" s="296" t="s">
        <v>4083</v>
      </c>
      <c r="G135" s="273"/>
      <c r="H135" s="273" t="s">
        <v>4117</v>
      </c>
      <c r="I135" s="273" t="s">
        <v>4079</v>
      </c>
      <c r="J135" s="273">
        <v>50</v>
      </c>
      <c r="K135" s="321"/>
    </row>
    <row r="136" s="1" customFormat="1" ht="15" customHeight="1">
      <c r="B136" s="318"/>
      <c r="C136" s="273" t="s">
        <v>4104</v>
      </c>
      <c r="D136" s="273"/>
      <c r="E136" s="273"/>
      <c r="F136" s="296" t="s">
        <v>4083</v>
      </c>
      <c r="G136" s="273"/>
      <c r="H136" s="273" t="s">
        <v>4117</v>
      </c>
      <c r="I136" s="273" t="s">
        <v>4079</v>
      </c>
      <c r="J136" s="273">
        <v>50</v>
      </c>
      <c r="K136" s="321"/>
    </row>
    <row r="137" s="1" customFormat="1" ht="15" customHeight="1">
      <c r="B137" s="318"/>
      <c r="C137" s="273" t="s">
        <v>4105</v>
      </c>
      <c r="D137" s="273"/>
      <c r="E137" s="273"/>
      <c r="F137" s="296" t="s">
        <v>4083</v>
      </c>
      <c r="G137" s="273"/>
      <c r="H137" s="273" t="s">
        <v>4130</v>
      </c>
      <c r="I137" s="273" t="s">
        <v>4079</v>
      </c>
      <c r="J137" s="273">
        <v>255</v>
      </c>
      <c r="K137" s="321"/>
    </row>
    <row r="138" s="1" customFormat="1" ht="15" customHeight="1">
      <c r="B138" s="318"/>
      <c r="C138" s="273" t="s">
        <v>4107</v>
      </c>
      <c r="D138" s="273"/>
      <c r="E138" s="273"/>
      <c r="F138" s="296" t="s">
        <v>4077</v>
      </c>
      <c r="G138" s="273"/>
      <c r="H138" s="273" t="s">
        <v>4131</v>
      </c>
      <c r="I138" s="273" t="s">
        <v>4109</v>
      </c>
      <c r="J138" s="273"/>
      <c r="K138" s="321"/>
    </row>
    <row r="139" s="1" customFormat="1" ht="15" customHeight="1">
      <c r="B139" s="318"/>
      <c r="C139" s="273" t="s">
        <v>4110</v>
      </c>
      <c r="D139" s="273"/>
      <c r="E139" s="273"/>
      <c r="F139" s="296" t="s">
        <v>4077</v>
      </c>
      <c r="G139" s="273"/>
      <c r="H139" s="273" t="s">
        <v>4132</v>
      </c>
      <c r="I139" s="273" t="s">
        <v>4112</v>
      </c>
      <c r="J139" s="273"/>
      <c r="K139" s="321"/>
    </row>
    <row r="140" s="1" customFormat="1" ht="15" customHeight="1">
      <c r="B140" s="318"/>
      <c r="C140" s="273" t="s">
        <v>4113</v>
      </c>
      <c r="D140" s="273"/>
      <c r="E140" s="273"/>
      <c r="F140" s="296" t="s">
        <v>4077</v>
      </c>
      <c r="G140" s="273"/>
      <c r="H140" s="273" t="s">
        <v>4113</v>
      </c>
      <c r="I140" s="273" t="s">
        <v>4112</v>
      </c>
      <c r="J140" s="273"/>
      <c r="K140" s="321"/>
    </row>
    <row r="141" s="1" customFormat="1" ht="15" customHeight="1">
      <c r="B141" s="318"/>
      <c r="C141" s="273" t="s">
        <v>40</v>
      </c>
      <c r="D141" s="273"/>
      <c r="E141" s="273"/>
      <c r="F141" s="296" t="s">
        <v>4077</v>
      </c>
      <c r="G141" s="273"/>
      <c r="H141" s="273" t="s">
        <v>4133</v>
      </c>
      <c r="I141" s="273" t="s">
        <v>4112</v>
      </c>
      <c r="J141" s="273"/>
      <c r="K141" s="321"/>
    </row>
    <row r="142" s="1" customFormat="1" ht="15" customHeight="1">
      <c r="B142" s="318"/>
      <c r="C142" s="273" t="s">
        <v>4134</v>
      </c>
      <c r="D142" s="273"/>
      <c r="E142" s="273"/>
      <c r="F142" s="296" t="s">
        <v>4077</v>
      </c>
      <c r="G142" s="273"/>
      <c r="H142" s="273" t="s">
        <v>4135</v>
      </c>
      <c r="I142" s="273" t="s">
        <v>4112</v>
      </c>
      <c r="J142" s="273"/>
      <c r="K142" s="321"/>
    </row>
    <row r="143" s="1" customFormat="1" ht="15" customHeight="1">
      <c r="B143" s="322"/>
      <c r="C143" s="323"/>
      <c r="D143" s="323"/>
      <c r="E143" s="323"/>
      <c r="F143" s="323"/>
      <c r="G143" s="323"/>
      <c r="H143" s="323"/>
      <c r="I143" s="323"/>
      <c r="J143" s="323"/>
      <c r="K143" s="324"/>
    </row>
    <row r="144" s="1" customFormat="1" ht="18.75" customHeight="1">
      <c r="B144" s="309"/>
      <c r="C144" s="309"/>
      <c r="D144" s="309"/>
      <c r="E144" s="309"/>
      <c r="F144" s="310"/>
      <c r="G144" s="309"/>
      <c r="H144" s="309"/>
      <c r="I144" s="309"/>
      <c r="J144" s="309"/>
      <c r="K144" s="309"/>
    </row>
    <row r="145" s="1" customFormat="1" ht="18.75" customHeight="1">
      <c r="B145" s="281"/>
      <c r="C145" s="281"/>
      <c r="D145" s="281"/>
      <c r="E145" s="281"/>
      <c r="F145" s="281"/>
      <c r="G145" s="281"/>
      <c r="H145" s="281"/>
      <c r="I145" s="281"/>
      <c r="J145" s="281"/>
      <c r="K145" s="281"/>
    </row>
    <row r="146" s="1" customFormat="1" ht="7.5" customHeight="1">
      <c r="B146" s="282"/>
      <c r="C146" s="283"/>
      <c r="D146" s="283"/>
      <c r="E146" s="283"/>
      <c r="F146" s="283"/>
      <c r="G146" s="283"/>
      <c r="H146" s="283"/>
      <c r="I146" s="283"/>
      <c r="J146" s="283"/>
      <c r="K146" s="284"/>
    </row>
    <row r="147" s="1" customFormat="1" ht="45" customHeight="1">
      <c r="B147" s="285"/>
      <c r="C147" s="286" t="s">
        <v>4136</v>
      </c>
      <c r="D147" s="286"/>
      <c r="E147" s="286"/>
      <c r="F147" s="286"/>
      <c r="G147" s="286"/>
      <c r="H147" s="286"/>
      <c r="I147" s="286"/>
      <c r="J147" s="286"/>
      <c r="K147" s="287"/>
    </row>
    <row r="148" s="1" customFormat="1" ht="17.25" customHeight="1">
      <c r="B148" s="285"/>
      <c r="C148" s="288" t="s">
        <v>4071</v>
      </c>
      <c r="D148" s="288"/>
      <c r="E148" s="288"/>
      <c r="F148" s="288" t="s">
        <v>4072</v>
      </c>
      <c r="G148" s="289"/>
      <c r="H148" s="288" t="s">
        <v>56</v>
      </c>
      <c r="I148" s="288" t="s">
        <v>59</v>
      </c>
      <c r="J148" s="288" t="s">
        <v>4073</v>
      </c>
      <c r="K148" s="287"/>
    </row>
    <row r="149" s="1" customFormat="1" ht="17.25" customHeight="1">
      <c r="B149" s="285"/>
      <c r="C149" s="290" t="s">
        <v>4074</v>
      </c>
      <c r="D149" s="290"/>
      <c r="E149" s="290"/>
      <c r="F149" s="291" t="s">
        <v>4075</v>
      </c>
      <c r="G149" s="292"/>
      <c r="H149" s="290"/>
      <c r="I149" s="290"/>
      <c r="J149" s="290" t="s">
        <v>4076</v>
      </c>
      <c r="K149" s="287"/>
    </row>
    <row r="150" s="1" customFormat="1" ht="5.25" customHeight="1">
      <c r="B150" s="298"/>
      <c r="C150" s="293"/>
      <c r="D150" s="293"/>
      <c r="E150" s="293"/>
      <c r="F150" s="293"/>
      <c r="G150" s="294"/>
      <c r="H150" s="293"/>
      <c r="I150" s="293"/>
      <c r="J150" s="293"/>
      <c r="K150" s="321"/>
    </row>
    <row r="151" s="1" customFormat="1" ht="15" customHeight="1">
      <c r="B151" s="298"/>
      <c r="C151" s="325" t="s">
        <v>4080</v>
      </c>
      <c r="D151" s="273"/>
      <c r="E151" s="273"/>
      <c r="F151" s="326" t="s">
        <v>4077</v>
      </c>
      <c r="G151" s="273"/>
      <c r="H151" s="325" t="s">
        <v>4117</v>
      </c>
      <c r="I151" s="325" t="s">
        <v>4079</v>
      </c>
      <c r="J151" s="325">
        <v>120</v>
      </c>
      <c r="K151" s="321"/>
    </row>
    <row r="152" s="1" customFormat="1" ht="15" customHeight="1">
      <c r="B152" s="298"/>
      <c r="C152" s="325" t="s">
        <v>4126</v>
      </c>
      <c r="D152" s="273"/>
      <c r="E152" s="273"/>
      <c r="F152" s="326" t="s">
        <v>4077</v>
      </c>
      <c r="G152" s="273"/>
      <c r="H152" s="325" t="s">
        <v>4137</v>
      </c>
      <c r="I152" s="325" t="s">
        <v>4079</v>
      </c>
      <c r="J152" s="325" t="s">
        <v>4128</v>
      </c>
      <c r="K152" s="321"/>
    </row>
    <row r="153" s="1" customFormat="1" ht="15" customHeight="1">
      <c r="B153" s="298"/>
      <c r="C153" s="325" t="s">
        <v>86</v>
      </c>
      <c r="D153" s="273"/>
      <c r="E153" s="273"/>
      <c r="F153" s="326" t="s">
        <v>4077</v>
      </c>
      <c r="G153" s="273"/>
      <c r="H153" s="325" t="s">
        <v>4138</v>
      </c>
      <c r="I153" s="325" t="s">
        <v>4079</v>
      </c>
      <c r="J153" s="325" t="s">
        <v>4128</v>
      </c>
      <c r="K153" s="321"/>
    </row>
    <row r="154" s="1" customFormat="1" ht="15" customHeight="1">
      <c r="B154" s="298"/>
      <c r="C154" s="325" t="s">
        <v>4082</v>
      </c>
      <c r="D154" s="273"/>
      <c r="E154" s="273"/>
      <c r="F154" s="326" t="s">
        <v>4083</v>
      </c>
      <c r="G154" s="273"/>
      <c r="H154" s="325" t="s">
        <v>4117</v>
      </c>
      <c r="I154" s="325" t="s">
        <v>4079</v>
      </c>
      <c r="J154" s="325">
        <v>50</v>
      </c>
      <c r="K154" s="321"/>
    </row>
    <row r="155" s="1" customFormat="1" ht="15" customHeight="1">
      <c r="B155" s="298"/>
      <c r="C155" s="325" t="s">
        <v>4085</v>
      </c>
      <c r="D155" s="273"/>
      <c r="E155" s="273"/>
      <c r="F155" s="326" t="s">
        <v>4077</v>
      </c>
      <c r="G155" s="273"/>
      <c r="H155" s="325" t="s">
        <v>4117</v>
      </c>
      <c r="I155" s="325" t="s">
        <v>4087</v>
      </c>
      <c r="J155" s="325"/>
      <c r="K155" s="321"/>
    </row>
    <row r="156" s="1" customFormat="1" ht="15" customHeight="1">
      <c r="B156" s="298"/>
      <c r="C156" s="325" t="s">
        <v>4096</v>
      </c>
      <c r="D156" s="273"/>
      <c r="E156" s="273"/>
      <c r="F156" s="326" t="s">
        <v>4083</v>
      </c>
      <c r="G156" s="273"/>
      <c r="H156" s="325" t="s">
        <v>4117</v>
      </c>
      <c r="I156" s="325" t="s">
        <v>4079</v>
      </c>
      <c r="J156" s="325">
        <v>50</v>
      </c>
      <c r="K156" s="321"/>
    </row>
    <row r="157" s="1" customFormat="1" ht="15" customHeight="1">
      <c r="B157" s="298"/>
      <c r="C157" s="325" t="s">
        <v>4104</v>
      </c>
      <c r="D157" s="273"/>
      <c r="E157" s="273"/>
      <c r="F157" s="326" t="s">
        <v>4083</v>
      </c>
      <c r="G157" s="273"/>
      <c r="H157" s="325" t="s">
        <v>4117</v>
      </c>
      <c r="I157" s="325" t="s">
        <v>4079</v>
      </c>
      <c r="J157" s="325">
        <v>50</v>
      </c>
      <c r="K157" s="321"/>
    </row>
    <row r="158" s="1" customFormat="1" ht="15" customHeight="1">
      <c r="B158" s="298"/>
      <c r="C158" s="325" t="s">
        <v>4102</v>
      </c>
      <c r="D158" s="273"/>
      <c r="E158" s="273"/>
      <c r="F158" s="326" t="s">
        <v>4083</v>
      </c>
      <c r="G158" s="273"/>
      <c r="H158" s="325" t="s">
        <v>4117</v>
      </c>
      <c r="I158" s="325" t="s">
        <v>4079</v>
      </c>
      <c r="J158" s="325">
        <v>50</v>
      </c>
      <c r="K158" s="321"/>
    </row>
    <row r="159" s="1" customFormat="1" ht="15" customHeight="1">
      <c r="B159" s="298"/>
      <c r="C159" s="325" t="s">
        <v>211</v>
      </c>
      <c r="D159" s="273"/>
      <c r="E159" s="273"/>
      <c r="F159" s="326" t="s">
        <v>4077</v>
      </c>
      <c r="G159" s="273"/>
      <c r="H159" s="325" t="s">
        <v>4139</v>
      </c>
      <c r="I159" s="325" t="s">
        <v>4079</v>
      </c>
      <c r="J159" s="325" t="s">
        <v>4140</v>
      </c>
      <c r="K159" s="321"/>
    </row>
    <row r="160" s="1" customFormat="1" ht="15" customHeight="1">
      <c r="B160" s="298"/>
      <c r="C160" s="325" t="s">
        <v>4141</v>
      </c>
      <c r="D160" s="273"/>
      <c r="E160" s="273"/>
      <c r="F160" s="326" t="s">
        <v>4077</v>
      </c>
      <c r="G160" s="273"/>
      <c r="H160" s="325" t="s">
        <v>4142</v>
      </c>
      <c r="I160" s="325" t="s">
        <v>4112</v>
      </c>
      <c r="J160" s="325"/>
      <c r="K160" s="321"/>
    </row>
    <row r="161" s="1" customFormat="1" ht="15" customHeight="1">
      <c r="B161" s="327"/>
      <c r="C161" s="307"/>
      <c r="D161" s="307"/>
      <c r="E161" s="307"/>
      <c r="F161" s="307"/>
      <c r="G161" s="307"/>
      <c r="H161" s="307"/>
      <c r="I161" s="307"/>
      <c r="J161" s="307"/>
      <c r="K161" s="328"/>
    </row>
    <row r="162" s="1" customFormat="1" ht="18.75" customHeight="1">
      <c r="B162" s="309"/>
      <c r="C162" s="319"/>
      <c r="D162" s="319"/>
      <c r="E162" s="319"/>
      <c r="F162" s="329"/>
      <c r="G162" s="319"/>
      <c r="H162" s="319"/>
      <c r="I162" s="319"/>
      <c r="J162" s="319"/>
      <c r="K162" s="309"/>
    </row>
    <row r="163" s="1" customFormat="1" ht="18.75" customHeight="1">
      <c r="B163" s="281"/>
      <c r="C163" s="281"/>
      <c r="D163" s="281"/>
      <c r="E163" s="281"/>
      <c r="F163" s="281"/>
      <c r="G163" s="281"/>
      <c r="H163" s="281"/>
      <c r="I163" s="281"/>
      <c r="J163" s="281"/>
      <c r="K163" s="281"/>
    </row>
    <row r="164" s="1" customFormat="1" ht="7.5" customHeight="1">
      <c r="B164" s="260"/>
      <c r="C164" s="261"/>
      <c r="D164" s="261"/>
      <c r="E164" s="261"/>
      <c r="F164" s="261"/>
      <c r="G164" s="261"/>
      <c r="H164" s="261"/>
      <c r="I164" s="261"/>
      <c r="J164" s="261"/>
      <c r="K164" s="262"/>
    </row>
    <row r="165" s="1" customFormat="1" ht="45" customHeight="1">
      <c r="B165" s="263"/>
      <c r="C165" s="264" t="s">
        <v>4143</v>
      </c>
      <c r="D165" s="264"/>
      <c r="E165" s="264"/>
      <c r="F165" s="264"/>
      <c r="G165" s="264"/>
      <c r="H165" s="264"/>
      <c r="I165" s="264"/>
      <c r="J165" s="264"/>
      <c r="K165" s="265"/>
    </row>
    <row r="166" s="1" customFormat="1" ht="17.25" customHeight="1">
      <c r="B166" s="263"/>
      <c r="C166" s="288" t="s">
        <v>4071</v>
      </c>
      <c r="D166" s="288"/>
      <c r="E166" s="288"/>
      <c r="F166" s="288" t="s">
        <v>4072</v>
      </c>
      <c r="G166" s="330"/>
      <c r="H166" s="331" t="s">
        <v>56</v>
      </c>
      <c r="I166" s="331" t="s">
        <v>59</v>
      </c>
      <c r="J166" s="288" t="s">
        <v>4073</v>
      </c>
      <c r="K166" s="265"/>
    </row>
    <row r="167" s="1" customFormat="1" ht="17.25" customHeight="1">
      <c r="B167" s="266"/>
      <c r="C167" s="290" t="s">
        <v>4074</v>
      </c>
      <c r="D167" s="290"/>
      <c r="E167" s="290"/>
      <c r="F167" s="291" t="s">
        <v>4075</v>
      </c>
      <c r="G167" s="332"/>
      <c r="H167" s="333"/>
      <c r="I167" s="333"/>
      <c r="J167" s="290" t="s">
        <v>4076</v>
      </c>
      <c r="K167" s="268"/>
    </row>
    <row r="168" s="1" customFormat="1" ht="5.25" customHeight="1">
      <c r="B168" s="298"/>
      <c r="C168" s="293"/>
      <c r="D168" s="293"/>
      <c r="E168" s="293"/>
      <c r="F168" s="293"/>
      <c r="G168" s="294"/>
      <c r="H168" s="293"/>
      <c r="I168" s="293"/>
      <c r="J168" s="293"/>
      <c r="K168" s="321"/>
    </row>
    <row r="169" s="1" customFormat="1" ht="15" customHeight="1">
      <c r="B169" s="298"/>
      <c r="C169" s="273" t="s">
        <v>4080</v>
      </c>
      <c r="D169" s="273"/>
      <c r="E169" s="273"/>
      <c r="F169" s="296" t="s">
        <v>4077</v>
      </c>
      <c r="G169" s="273"/>
      <c r="H169" s="273" t="s">
        <v>4117</v>
      </c>
      <c r="I169" s="273" t="s">
        <v>4079</v>
      </c>
      <c r="J169" s="273">
        <v>120</v>
      </c>
      <c r="K169" s="321"/>
    </row>
    <row r="170" s="1" customFormat="1" ht="15" customHeight="1">
      <c r="B170" s="298"/>
      <c r="C170" s="273" t="s">
        <v>4126</v>
      </c>
      <c r="D170" s="273"/>
      <c r="E170" s="273"/>
      <c r="F170" s="296" t="s">
        <v>4077</v>
      </c>
      <c r="G170" s="273"/>
      <c r="H170" s="273" t="s">
        <v>4127</v>
      </c>
      <c r="I170" s="273" t="s">
        <v>4079</v>
      </c>
      <c r="J170" s="273" t="s">
        <v>4128</v>
      </c>
      <c r="K170" s="321"/>
    </row>
    <row r="171" s="1" customFormat="1" ht="15" customHeight="1">
      <c r="B171" s="298"/>
      <c r="C171" s="273" t="s">
        <v>86</v>
      </c>
      <c r="D171" s="273"/>
      <c r="E171" s="273"/>
      <c r="F171" s="296" t="s">
        <v>4077</v>
      </c>
      <c r="G171" s="273"/>
      <c r="H171" s="273" t="s">
        <v>4144</v>
      </c>
      <c r="I171" s="273" t="s">
        <v>4079</v>
      </c>
      <c r="J171" s="273" t="s">
        <v>4128</v>
      </c>
      <c r="K171" s="321"/>
    </row>
    <row r="172" s="1" customFormat="1" ht="15" customHeight="1">
      <c r="B172" s="298"/>
      <c r="C172" s="273" t="s">
        <v>4082</v>
      </c>
      <c r="D172" s="273"/>
      <c r="E172" s="273"/>
      <c r="F172" s="296" t="s">
        <v>4083</v>
      </c>
      <c r="G172" s="273"/>
      <c r="H172" s="273" t="s">
        <v>4144</v>
      </c>
      <c r="I172" s="273" t="s">
        <v>4079</v>
      </c>
      <c r="J172" s="273">
        <v>50</v>
      </c>
      <c r="K172" s="321"/>
    </row>
    <row r="173" s="1" customFormat="1" ht="15" customHeight="1">
      <c r="B173" s="298"/>
      <c r="C173" s="273" t="s">
        <v>4085</v>
      </c>
      <c r="D173" s="273"/>
      <c r="E173" s="273"/>
      <c r="F173" s="296" t="s">
        <v>4077</v>
      </c>
      <c r="G173" s="273"/>
      <c r="H173" s="273" t="s">
        <v>4144</v>
      </c>
      <c r="I173" s="273" t="s">
        <v>4087</v>
      </c>
      <c r="J173" s="273"/>
      <c r="K173" s="321"/>
    </row>
    <row r="174" s="1" customFormat="1" ht="15" customHeight="1">
      <c r="B174" s="298"/>
      <c r="C174" s="273" t="s">
        <v>4096</v>
      </c>
      <c r="D174" s="273"/>
      <c r="E174" s="273"/>
      <c r="F174" s="296" t="s">
        <v>4083</v>
      </c>
      <c r="G174" s="273"/>
      <c r="H174" s="273" t="s">
        <v>4144</v>
      </c>
      <c r="I174" s="273" t="s">
        <v>4079</v>
      </c>
      <c r="J174" s="273">
        <v>50</v>
      </c>
      <c r="K174" s="321"/>
    </row>
    <row r="175" s="1" customFormat="1" ht="15" customHeight="1">
      <c r="B175" s="298"/>
      <c r="C175" s="273" t="s">
        <v>4104</v>
      </c>
      <c r="D175" s="273"/>
      <c r="E175" s="273"/>
      <c r="F175" s="296" t="s">
        <v>4083</v>
      </c>
      <c r="G175" s="273"/>
      <c r="H175" s="273" t="s">
        <v>4144</v>
      </c>
      <c r="I175" s="273" t="s">
        <v>4079</v>
      </c>
      <c r="J175" s="273">
        <v>50</v>
      </c>
      <c r="K175" s="321"/>
    </row>
    <row r="176" s="1" customFormat="1" ht="15" customHeight="1">
      <c r="B176" s="298"/>
      <c r="C176" s="273" t="s">
        <v>4102</v>
      </c>
      <c r="D176" s="273"/>
      <c r="E176" s="273"/>
      <c r="F176" s="296" t="s">
        <v>4083</v>
      </c>
      <c r="G176" s="273"/>
      <c r="H176" s="273" t="s">
        <v>4144</v>
      </c>
      <c r="I176" s="273" t="s">
        <v>4079</v>
      </c>
      <c r="J176" s="273">
        <v>50</v>
      </c>
      <c r="K176" s="321"/>
    </row>
    <row r="177" s="1" customFormat="1" ht="15" customHeight="1">
      <c r="B177" s="298"/>
      <c r="C177" s="273" t="s">
        <v>242</v>
      </c>
      <c r="D177" s="273"/>
      <c r="E177" s="273"/>
      <c r="F177" s="296" t="s">
        <v>4077</v>
      </c>
      <c r="G177" s="273"/>
      <c r="H177" s="273" t="s">
        <v>4145</v>
      </c>
      <c r="I177" s="273" t="s">
        <v>4146</v>
      </c>
      <c r="J177" s="273"/>
      <c r="K177" s="321"/>
    </row>
    <row r="178" s="1" customFormat="1" ht="15" customHeight="1">
      <c r="B178" s="298"/>
      <c r="C178" s="273" t="s">
        <v>59</v>
      </c>
      <c r="D178" s="273"/>
      <c r="E178" s="273"/>
      <c r="F178" s="296" t="s">
        <v>4077</v>
      </c>
      <c r="G178" s="273"/>
      <c r="H178" s="273" t="s">
        <v>4147</v>
      </c>
      <c r="I178" s="273" t="s">
        <v>4148</v>
      </c>
      <c r="J178" s="273">
        <v>1</v>
      </c>
      <c r="K178" s="321"/>
    </row>
    <row r="179" s="1" customFormat="1" ht="15" customHeight="1">
      <c r="B179" s="298"/>
      <c r="C179" s="273" t="s">
        <v>55</v>
      </c>
      <c r="D179" s="273"/>
      <c r="E179" s="273"/>
      <c r="F179" s="296" t="s">
        <v>4077</v>
      </c>
      <c r="G179" s="273"/>
      <c r="H179" s="273" t="s">
        <v>4149</v>
      </c>
      <c r="I179" s="273" t="s">
        <v>4079</v>
      </c>
      <c r="J179" s="273">
        <v>20</v>
      </c>
      <c r="K179" s="321"/>
    </row>
    <row r="180" s="1" customFormat="1" ht="15" customHeight="1">
      <c r="B180" s="298"/>
      <c r="C180" s="273" t="s">
        <v>56</v>
      </c>
      <c r="D180" s="273"/>
      <c r="E180" s="273"/>
      <c r="F180" s="296" t="s">
        <v>4077</v>
      </c>
      <c r="G180" s="273"/>
      <c r="H180" s="273" t="s">
        <v>4150</v>
      </c>
      <c r="I180" s="273" t="s">
        <v>4079</v>
      </c>
      <c r="J180" s="273">
        <v>255</v>
      </c>
      <c r="K180" s="321"/>
    </row>
    <row r="181" s="1" customFormat="1" ht="15" customHeight="1">
      <c r="B181" s="298"/>
      <c r="C181" s="273" t="s">
        <v>243</v>
      </c>
      <c r="D181" s="273"/>
      <c r="E181" s="273"/>
      <c r="F181" s="296" t="s">
        <v>4077</v>
      </c>
      <c r="G181" s="273"/>
      <c r="H181" s="273" t="s">
        <v>4041</v>
      </c>
      <c r="I181" s="273" t="s">
        <v>4079</v>
      </c>
      <c r="J181" s="273">
        <v>10</v>
      </c>
      <c r="K181" s="321"/>
    </row>
    <row r="182" s="1" customFormat="1" ht="15" customHeight="1">
      <c r="B182" s="298"/>
      <c r="C182" s="273" t="s">
        <v>244</v>
      </c>
      <c r="D182" s="273"/>
      <c r="E182" s="273"/>
      <c r="F182" s="296" t="s">
        <v>4077</v>
      </c>
      <c r="G182" s="273"/>
      <c r="H182" s="273" t="s">
        <v>4151</v>
      </c>
      <c r="I182" s="273" t="s">
        <v>4112</v>
      </c>
      <c r="J182" s="273"/>
      <c r="K182" s="321"/>
    </row>
    <row r="183" s="1" customFormat="1" ht="15" customHeight="1">
      <c r="B183" s="298"/>
      <c r="C183" s="273" t="s">
        <v>4152</v>
      </c>
      <c r="D183" s="273"/>
      <c r="E183" s="273"/>
      <c r="F183" s="296" t="s">
        <v>4077</v>
      </c>
      <c r="G183" s="273"/>
      <c r="H183" s="273" t="s">
        <v>4153</v>
      </c>
      <c r="I183" s="273" t="s">
        <v>4112</v>
      </c>
      <c r="J183" s="273"/>
      <c r="K183" s="321"/>
    </row>
    <row r="184" s="1" customFormat="1" ht="15" customHeight="1">
      <c r="B184" s="298"/>
      <c r="C184" s="273" t="s">
        <v>4141</v>
      </c>
      <c r="D184" s="273"/>
      <c r="E184" s="273"/>
      <c r="F184" s="296" t="s">
        <v>4077</v>
      </c>
      <c r="G184" s="273"/>
      <c r="H184" s="273" t="s">
        <v>4154</v>
      </c>
      <c r="I184" s="273" t="s">
        <v>4112</v>
      </c>
      <c r="J184" s="273"/>
      <c r="K184" s="321"/>
    </row>
    <row r="185" s="1" customFormat="1" ht="15" customHeight="1">
      <c r="B185" s="298"/>
      <c r="C185" s="273" t="s">
        <v>246</v>
      </c>
      <c r="D185" s="273"/>
      <c r="E185" s="273"/>
      <c r="F185" s="296" t="s">
        <v>4083</v>
      </c>
      <c r="G185" s="273"/>
      <c r="H185" s="273" t="s">
        <v>4155</v>
      </c>
      <c r="I185" s="273" t="s">
        <v>4079</v>
      </c>
      <c r="J185" s="273">
        <v>50</v>
      </c>
      <c r="K185" s="321"/>
    </row>
    <row r="186" s="1" customFormat="1" ht="15" customHeight="1">
      <c r="B186" s="298"/>
      <c r="C186" s="273" t="s">
        <v>4156</v>
      </c>
      <c r="D186" s="273"/>
      <c r="E186" s="273"/>
      <c r="F186" s="296" t="s">
        <v>4083</v>
      </c>
      <c r="G186" s="273"/>
      <c r="H186" s="273" t="s">
        <v>4157</v>
      </c>
      <c r="I186" s="273" t="s">
        <v>4158</v>
      </c>
      <c r="J186" s="273"/>
      <c r="K186" s="321"/>
    </row>
    <row r="187" s="1" customFormat="1" ht="15" customHeight="1">
      <c r="B187" s="298"/>
      <c r="C187" s="273" t="s">
        <v>4159</v>
      </c>
      <c r="D187" s="273"/>
      <c r="E187" s="273"/>
      <c r="F187" s="296" t="s">
        <v>4083</v>
      </c>
      <c r="G187" s="273"/>
      <c r="H187" s="273" t="s">
        <v>4160</v>
      </c>
      <c r="I187" s="273" t="s">
        <v>4158</v>
      </c>
      <c r="J187" s="273"/>
      <c r="K187" s="321"/>
    </row>
    <row r="188" s="1" customFormat="1" ht="15" customHeight="1">
      <c r="B188" s="298"/>
      <c r="C188" s="273" t="s">
        <v>4161</v>
      </c>
      <c r="D188" s="273"/>
      <c r="E188" s="273"/>
      <c r="F188" s="296" t="s">
        <v>4083</v>
      </c>
      <c r="G188" s="273"/>
      <c r="H188" s="273" t="s">
        <v>4162</v>
      </c>
      <c r="I188" s="273" t="s">
        <v>4158</v>
      </c>
      <c r="J188" s="273"/>
      <c r="K188" s="321"/>
    </row>
    <row r="189" s="1" customFormat="1" ht="15" customHeight="1">
      <c r="B189" s="298"/>
      <c r="C189" s="334" t="s">
        <v>4163</v>
      </c>
      <c r="D189" s="273"/>
      <c r="E189" s="273"/>
      <c r="F189" s="296" t="s">
        <v>4083</v>
      </c>
      <c r="G189" s="273"/>
      <c r="H189" s="273" t="s">
        <v>4164</v>
      </c>
      <c r="I189" s="273" t="s">
        <v>4165</v>
      </c>
      <c r="J189" s="335" t="s">
        <v>4166</v>
      </c>
      <c r="K189" s="321"/>
    </row>
    <row r="190" s="18" customFormat="1" ht="15" customHeight="1">
      <c r="B190" s="336"/>
      <c r="C190" s="337" t="s">
        <v>4167</v>
      </c>
      <c r="D190" s="338"/>
      <c r="E190" s="338"/>
      <c r="F190" s="339" t="s">
        <v>4083</v>
      </c>
      <c r="G190" s="338"/>
      <c r="H190" s="338" t="s">
        <v>4168</v>
      </c>
      <c r="I190" s="338" t="s">
        <v>4165</v>
      </c>
      <c r="J190" s="340" t="s">
        <v>4166</v>
      </c>
      <c r="K190" s="341"/>
    </row>
    <row r="191" s="1" customFormat="1" ht="15" customHeight="1">
      <c r="B191" s="298"/>
      <c r="C191" s="334" t="s">
        <v>44</v>
      </c>
      <c r="D191" s="273"/>
      <c r="E191" s="273"/>
      <c r="F191" s="296" t="s">
        <v>4077</v>
      </c>
      <c r="G191" s="273"/>
      <c r="H191" s="270" t="s">
        <v>4169</v>
      </c>
      <c r="I191" s="273" t="s">
        <v>4170</v>
      </c>
      <c r="J191" s="273"/>
      <c r="K191" s="321"/>
    </row>
    <row r="192" s="1" customFormat="1" ht="15" customHeight="1">
      <c r="B192" s="298"/>
      <c r="C192" s="334" t="s">
        <v>4171</v>
      </c>
      <c r="D192" s="273"/>
      <c r="E192" s="273"/>
      <c r="F192" s="296" t="s">
        <v>4077</v>
      </c>
      <c r="G192" s="273"/>
      <c r="H192" s="273" t="s">
        <v>4172</v>
      </c>
      <c r="I192" s="273" t="s">
        <v>4112</v>
      </c>
      <c r="J192" s="273"/>
      <c r="K192" s="321"/>
    </row>
    <row r="193" s="1" customFormat="1" ht="15" customHeight="1">
      <c r="B193" s="298"/>
      <c r="C193" s="334" t="s">
        <v>4173</v>
      </c>
      <c r="D193" s="273"/>
      <c r="E193" s="273"/>
      <c r="F193" s="296" t="s">
        <v>4077</v>
      </c>
      <c r="G193" s="273"/>
      <c r="H193" s="273" t="s">
        <v>4174</v>
      </c>
      <c r="I193" s="273" t="s">
        <v>4112</v>
      </c>
      <c r="J193" s="273"/>
      <c r="K193" s="321"/>
    </row>
    <row r="194" s="1" customFormat="1" ht="15" customHeight="1">
      <c r="B194" s="298"/>
      <c r="C194" s="334" t="s">
        <v>4175</v>
      </c>
      <c r="D194" s="273"/>
      <c r="E194" s="273"/>
      <c r="F194" s="296" t="s">
        <v>4083</v>
      </c>
      <c r="G194" s="273"/>
      <c r="H194" s="273" t="s">
        <v>4176</v>
      </c>
      <c r="I194" s="273" t="s">
        <v>4112</v>
      </c>
      <c r="J194" s="273"/>
      <c r="K194" s="321"/>
    </row>
    <row r="195" s="1" customFormat="1" ht="15" customHeight="1">
      <c r="B195" s="327"/>
      <c r="C195" s="342"/>
      <c r="D195" s="307"/>
      <c r="E195" s="307"/>
      <c r="F195" s="307"/>
      <c r="G195" s="307"/>
      <c r="H195" s="307"/>
      <c r="I195" s="307"/>
      <c r="J195" s="307"/>
      <c r="K195" s="328"/>
    </row>
    <row r="196" s="1" customFormat="1" ht="18.75" customHeight="1">
      <c r="B196" s="309"/>
      <c r="C196" s="319"/>
      <c r="D196" s="319"/>
      <c r="E196" s="319"/>
      <c r="F196" s="329"/>
      <c r="G196" s="319"/>
      <c r="H196" s="319"/>
      <c r="I196" s="319"/>
      <c r="J196" s="319"/>
      <c r="K196" s="309"/>
    </row>
    <row r="197" s="1" customFormat="1" ht="18.75" customHeight="1">
      <c r="B197" s="309"/>
      <c r="C197" s="319"/>
      <c r="D197" s="319"/>
      <c r="E197" s="319"/>
      <c r="F197" s="329"/>
      <c r="G197" s="319"/>
      <c r="H197" s="319"/>
      <c r="I197" s="319"/>
      <c r="J197" s="319"/>
      <c r="K197" s="309"/>
    </row>
    <row r="198" s="1" customFormat="1" ht="18.75" customHeight="1">
      <c r="B198" s="281"/>
      <c r="C198" s="281"/>
      <c r="D198" s="281"/>
      <c r="E198" s="281"/>
      <c r="F198" s="281"/>
      <c r="G198" s="281"/>
      <c r="H198" s="281"/>
      <c r="I198" s="281"/>
      <c r="J198" s="281"/>
      <c r="K198" s="281"/>
    </row>
    <row r="199" s="1" customFormat="1" ht="13.5">
      <c r="B199" s="260"/>
      <c r="C199" s="261"/>
      <c r="D199" s="261"/>
      <c r="E199" s="261"/>
      <c r="F199" s="261"/>
      <c r="G199" s="261"/>
      <c r="H199" s="261"/>
      <c r="I199" s="261"/>
      <c r="J199" s="261"/>
      <c r="K199" s="262"/>
    </row>
    <row r="200" s="1" customFormat="1" ht="21">
      <c r="B200" s="263"/>
      <c r="C200" s="264" t="s">
        <v>4177</v>
      </c>
      <c r="D200" s="264"/>
      <c r="E200" s="264"/>
      <c r="F200" s="264"/>
      <c r="G200" s="264"/>
      <c r="H200" s="264"/>
      <c r="I200" s="264"/>
      <c r="J200" s="264"/>
      <c r="K200" s="265"/>
    </row>
    <row r="201" s="1" customFormat="1" ht="25.5" customHeight="1">
      <c r="B201" s="263"/>
      <c r="C201" s="343" t="s">
        <v>4178</v>
      </c>
      <c r="D201" s="343"/>
      <c r="E201" s="343"/>
      <c r="F201" s="343" t="s">
        <v>4179</v>
      </c>
      <c r="G201" s="344"/>
      <c r="H201" s="343" t="s">
        <v>4180</v>
      </c>
      <c r="I201" s="343"/>
      <c r="J201" s="343"/>
      <c r="K201" s="265"/>
    </row>
    <row r="202" s="1" customFormat="1" ht="5.25" customHeight="1">
      <c r="B202" s="298"/>
      <c r="C202" s="293"/>
      <c r="D202" s="293"/>
      <c r="E202" s="293"/>
      <c r="F202" s="293"/>
      <c r="G202" s="319"/>
      <c r="H202" s="293"/>
      <c r="I202" s="293"/>
      <c r="J202" s="293"/>
      <c r="K202" s="321"/>
    </row>
    <row r="203" s="1" customFormat="1" ht="15" customHeight="1">
      <c r="B203" s="298"/>
      <c r="C203" s="273" t="s">
        <v>4170</v>
      </c>
      <c r="D203" s="273"/>
      <c r="E203" s="273"/>
      <c r="F203" s="296" t="s">
        <v>45</v>
      </c>
      <c r="G203" s="273"/>
      <c r="H203" s="273" t="s">
        <v>4181</v>
      </c>
      <c r="I203" s="273"/>
      <c r="J203" s="273"/>
      <c r="K203" s="321"/>
    </row>
    <row r="204" s="1" customFormat="1" ht="15" customHeight="1">
      <c r="B204" s="298"/>
      <c r="C204" s="273"/>
      <c r="D204" s="273"/>
      <c r="E204" s="273"/>
      <c r="F204" s="296" t="s">
        <v>46</v>
      </c>
      <c r="G204" s="273"/>
      <c r="H204" s="273" t="s">
        <v>4182</v>
      </c>
      <c r="I204" s="273"/>
      <c r="J204" s="273"/>
      <c r="K204" s="321"/>
    </row>
    <row r="205" s="1" customFormat="1" ht="15" customHeight="1">
      <c r="B205" s="298"/>
      <c r="C205" s="273"/>
      <c r="D205" s="273"/>
      <c r="E205" s="273"/>
      <c r="F205" s="296" t="s">
        <v>49</v>
      </c>
      <c r="G205" s="273"/>
      <c r="H205" s="273" t="s">
        <v>4183</v>
      </c>
      <c r="I205" s="273"/>
      <c r="J205" s="273"/>
      <c r="K205" s="321"/>
    </row>
    <row r="206" s="1" customFormat="1" ht="15" customHeight="1">
      <c r="B206" s="298"/>
      <c r="C206" s="273"/>
      <c r="D206" s="273"/>
      <c r="E206" s="273"/>
      <c r="F206" s="296" t="s">
        <v>47</v>
      </c>
      <c r="G206" s="273"/>
      <c r="H206" s="273" t="s">
        <v>4184</v>
      </c>
      <c r="I206" s="273"/>
      <c r="J206" s="273"/>
      <c r="K206" s="321"/>
    </row>
    <row r="207" s="1" customFormat="1" ht="15" customHeight="1">
      <c r="B207" s="298"/>
      <c r="C207" s="273"/>
      <c r="D207" s="273"/>
      <c r="E207" s="273"/>
      <c r="F207" s="296" t="s">
        <v>48</v>
      </c>
      <c r="G207" s="273"/>
      <c r="H207" s="273" t="s">
        <v>4185</v>
      </c>
      <c r="I207" s="273"/>
      <c r="J207" s="273"/>
      <c r="K207" s="321"/>
    </row>
    <row r="208" s="1" customFormat="1" ht="15" customHeight="1">
      <c r="B208" s="298"/>
      <c r="C208" s="273"/>
      <c r="D208" s="273"/>
      <c r="E208" s="273"/>
      <c r="F208" s="296"/>
      <c r="G208" s="273"/>
      <c r="H208" s="273"/>
      <c r="I208" s="273"/>
      <c r="J208" s="273"/>
      <c r="K208" s="321"/>
    </row>
    <row r="209" s="1" customFormat="1" ht="15" customHeight="1">
      <c r="B209" s="298"/>
      <c r="C209" s="273" t="s">
        <v>4124</v>
      </c>
      <c r="D209" s="273"/>
      <c r="E209" s="273"/>
      <c r="F209" s="296" t="s">
        <v>80</v>
      </c>
      <c r="G209" s="273"/>
      <c r="H209" s="273" t="s">
        <v>4186</v>
      </c>
      <c r="I209" s="273"/>
      <c r="J209" s="273"/>
      <c r="K209" s="321"/>
    </row>
    <row r="210" s="1" customFormat="1" ht="15" customHeight="1">
      <c r="B210" s="298"/>
      <c r="C210" s="273"/>
      <c r="D210" s="273"/>
      <c r="E210" s="273"/>
      <c r="F210" s="296" t="s">
        <v>4022</v>
      </c>
      <c r="G210" s="273"/>
      <c r="H210" s="273" t="s">
        <v>4023</v>
      </c>
      <c r="I210" s="273"/>
      <c r="J210" s="273"/>
      <c r="K210" s="321"/>
    </row>
    <row r="211" s="1" customFormat="1" ht="15" customHeight="1">
      <c r="B211" s="298"/>
      <c r="C211" s="273"/>
      <c r="D211" s="273"/>
      <c r="E211" s="273"/>
      <c r="F211" s="296" t="s">
        <v>4020</v>
      </c>
      <c r="G211" s="273"/>
      <c r="H211" s="273" t="s">
        <v>4187</v>
      </c>
      <c r="I211" s="273"/>
      <c r="J211" s="273"/>
      <c r="K211" s="321"/>
    </row>
    <row r="212" s="1" customFormat="1" ht="15" customHeight="1">
      <c r="B212" s="345"/>
      <c r="C212" s="273"/>
      <c r="D212" s="273"/>
      <c r="E212" s="273"/>
      <c r="F212" s="296" t="s">
        <v>4024</v>
      </c>
      <c r="G212" s="334"/>
      <c r="H212" s="325" t="s">
        <v>4025</v>
      </c>
      <c r="I212" s="325"/>
      <c r="J212" s="325"/>
      <c r="K212" s="346"/>
    </row>
    <row r="213" s="1" customFormat="1" ht="15" customHeight="1">
      <c r="B213" s="345"/>
      <c r="C213" s="273"/>
      <c r="D213" s="273"/>
      <c r="E213" s="273"/>
      <c r="F213" s="296" t="s">
        <v>3248</v>
      </c>
      <c r="G213" s="334"/>
      <c r="H213" s="325" t="s">
        <v>3064</v>
      </c>
      <c r="I213" s="325"/>
      <c r="J213" s="325"/>
      <c r="K213" s="346"/>
    </row>
    <row r="214" s="1" customFormat="1" ht="15" customHeight="1">
      <c r="B214" s="345"/>
      <c r="C214" s="273"/>
      <c r="D214" s="273"/>
      <c r="E214" s="273"/>
      <c r="F214" s="296"/>
      <c r="G214" s="334"/>
      <c r="H214" s="325"/>
      <c r="I214" s="325"/>
      <c r="J214" s="325"/>
      <c r="K214" s="346"/>
    </row>
    <row r="215" s="1" customFormat="1" ht="15" customHeight="1">
      <c r="B215" s="345"/>
      <c r="C215" s="273" t="s">
        <v>4148</v>
      </c>
      <c r="D215" s="273"/>
      <c r="E215" s="273"/>
      <c r="F215" s="296">
        <v>1</v>
      </c>
      <c r="G215" s="334"/>
      <c r="H215" s="325" t="s">
        <v>4188</v>
      </c>
      <c r="I215" s="325"/>
      <c r="J215" s="325"/>
      <c r="K215" s="346"/>
    </row>
    <row r="216" s="1" customFormat="1" ht="15" customHeight="1">
      <c r="B216" s="345"/>
      <c r="C216" s="273"/>
      <c r="D216" s="273"/>
      <c r="E216" s="273"/>
      <c r="F216" s="296">
        <v>2</v>
      </c>
      <c r="G216" s="334"/>
      <c r="H216" s="325" t="s">
        <v>4189</v>
      </c>
      <c r="I216" s="325"/>
      <c r="J216" s="325"/>
      <c r="K216" s="346"/>
    </row>
    <row r="217" s="1" customFormat="1" ht="15" customHeight="1">
      <c r="B217" s="345"/>
      <c r="C217" s="273"/>
      <c r="D217" s="273"/>
      <c r="E217" s="273"/>
      <c r="F217" s="296">
        <v>3</v>
      </c>
      <c r="G217" s="334"/>
      <c r="H217" s="325" t="s">
        <v>4190</v>
      </c>
      <c r="I217" s="325"/>
      <c r="J217" s="325"/>
      <c r="K217" s="346"/>
    </row>
    <row r="218" s="1" customFormat="1" ht="15" customHeight="1">
      <c r="B218" s="345"/>
      <c r="C218" s="273"/>
      <c r="D218" s="273"/>
      <c r="E218" s="273"/>
      <c r="F218" s="296">
        <v>4</v>
      </c>
      <c r="G218" s="334"/>
      <c r="H218" s="325" t="s">
        <v>4191</v>
      </c>
      <c r="I218" s="325"/>
      <c r="J218" s="325"/>
      <c r="K218" s="346"/>
    </row>
    <row r="219" s="1" customFormat="1" ht="12.75" customHeight="1">
      <c r="B219" s="347"/>
      <c r="C219" s="348"/>
      <c r="D219" s="348"/>
      <c r="E219" s="348"/>
      <c r="F219" s="348"/>
      <c r="G219" s="348"/>
      <c r="H219" s="348"/>
      <c r="I219" s="348"/>
      <c r="J219" s="348"/>
      <c r="K219" s="34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87</v>
      </c>
      <c r="AZ2" s="124" t="s">
        <v>108</v>
      </c>
      <c r="BA2" s="124" t="s">
        <v>109</v>
      </c>
      <c r="BB2" s="124" t="s">
        <v>110</v>
      </c>
      <c r="BC2" s="124" t="s">
        <v>111</v>
      </c>
      <c r="BD2" s="124" t="s">
        <v>112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83</v>
      </c>
      <c r="AZ3" s="124" t="s">
        <v>113</v>
      </c>
      <c r="BA3" s="124" t="s">
        <v>114</v>
      </c>
      <c r="BB3" s="124" t="s">
        <v>110</v>
      </c>
      <c r="BC3" s="124" t="s">
        <v>115</v>
      </c>
      <c r="BD3" s="124" t="s">
        <v>112</v>
      </c>
    </row>
    <row r="4" s="1" customFormat="1" ht="24.96" customHeight="1">
      <c r="B4" s="24"/>
      <c r="D4" s="25" t="s">
        <v>116</v>
      </c>
      <c r="L4" s="24"/>
      <c r="M4" s="125" t="s">
        <v>11</v>
      </c>
      <c r="AT4" s="21" t="s">
        <v>4</v>
      </c>
      <c r="AZ4" s="124" t="s">
        <v>117</v>
      </c>
      <c r="BA4" s="124" t="s">
        <v>118</v>
      </c>
      <c r="BB4" s="124" t="s">
        <v>119</v>
      </c>
      <c r="BC4" s="124" t="s">
        <v>120</v>
      </c>
      <c r="BD4" s="124" t="s">
        <v>112</v>
      </c>
    </row>
    <row r="5" s="1" customFormat="1" ht="6.96" customHeight="1">
      <c r="B5" s="24"/>
      <c r="L5" s="24"/>
      <c r="AZ5" s="124" t="s">
        <v>121</v>
      </c>
      <c r="BA5" s="124" t="s">
        <v>122</v>
      </c>
      <c r="BB5" s="124" t="s">
        <v>110</v>
      </c>
      <c r="BC5" s="124" t="s">
        <v>123</v>
      </c>
      <c r="BD5" s="124" t="s">
        <v>112</v>
      </c>
    </row>
    <row r="6" s="1" customFormat="1" ht="12" customHeight="1">
      <c r="B6" s="24"/>
      <c r="D6" s="34" t="s">
        <v>17</v>
      </c>
      <c r="L6" s="24"/>
      <c r="AZ6" s="124" t="s">
        <v>124</v>
      </c>
      <c r="BA6" s="124" t="s">
        <v>125</v>
      </c>
      <c r="BB6" s="124" t="s">
        <v>110</v>
      </c>
      <c r="BC6" s="124" t="s">
        <v>126</v>
      </c>
      <c r="BD6" s="124" t="s">
        <v>112</v>
      </c>
    </row>
    <row r="7" s="1" customFormat="1" ht="26.25" customHeight="1">
      <c r="B7" s="24"/>
      <c r="E7" s="126" t="str">
        <f>'Rekapitulace stavby'!K6</f>
        <v>STAVEBNÍ ÚPRAVY MATEŘSKÉ ŠKOLY č.p.100_PŘÍSTAVBA NOVÉ KUCHYNĚ_STAVBA</v>
      </c>
      <c r="F7" s="34"/>
      <c r="G7" s="34"/>
      <c r="H7" s="34"/>
      <c r="L7" s="24"/>
      <c r="AZ7" s="124" t="s">
        <v>127</v>
      </c>
      <c r="BA7" s="124" t="s">
        <v>128</v>
      </c>
      <c r="BB7" s="124" t="s">
        <v>110</v>
      </c>
      <c r="BC7" s="124" t="s">
        <v>129</v>
      </c>
      <c r="BD7" s="124" t="s">
        <v>112</v>
      </c>
    </row>
    <row r="8" s="1" customFormat="1" ht="12" customHeight="1">
      <c r="B8" s="24"/>
      <c r="D8" s="34" t="s">
        <v>130</v>
      </c>
      <c r="L8" s="24"/>
      <c r="AZ8" s="124" t="s">
        <v>131</v>
      </c>
      <c r="BA8" s="124" t="s">
        <v>132</v>
      </c>
      <c r="BB8" s="124" t="s">
        <v>119</v>
      </c>
      <c r="BC8" s="124" t="s">
        <v>133</v>
      </c>
      <c r="BD8" s="124" t="s">
        <v>112</v>
      </c>
    </row>
    <row r="9" s="2" customFormat="1" ht="16.5" customHeight="1">
      <c r="A9" s="40"/>
      <c r="B9" s="41"/>
      <c r="C9" s="40"/>
      <c r="D9" s="40"/>
      <c r="E9" s="126" t="s">
        <v>134</v>
      </c>
      <c r="F9" s="40"/>
      <c r="G9" s="40"/>
      <c r="H9" s="40"/>
      <c r="I9" s="40"/>
      <c r="J9" s="40"/>
      <c r="K9" s="40"/>
      <c r="L9" s="12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Z9" s="124" t="s">
        <v>135</v>
      </c>
      <c r="BA9" s="124" t="s">
        <v>136</v>
      </c>
      <c r="BB9" s="124" t="s">
        <v>110</v>
      </c>
      <c r="BC9" s="124" t="s">
        <v>137</v>
      </c>
      <c r="BD9" s="124" t="s">
        <v>112</v>
      </c>
    </row>
    <row r="10" s="2" customFormat="1" ht="12" customHeight="1">
      <c r="A10" s="40"/>
      <c r="B10" s="41"/>
      <c r="C10" s="40"/>
      <c r="D10" s="34" t="s">
        <v>138</v>
      </c>
      <c r="E10" s="40"/>
      <c r="F10" s="40"/>
      <c r="G10" s="40"/>
      <c r="H10" s="40"/>
      <c r="I10" s="40"/>
      <c r="J10" s="40"/>
      <c r="K10" s="40"/>
      <c r="L10" s="12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Z10" s="124" t="s">
        <v>139</v>
      </c>
      <c r="BA10" s="124" t="s">
        <v>140</v>
      </c>
      <c r="BB10" s="124" t="s">
        <v>110</v>
      </c>
      <c r="BC10" s="124" t="s">
        <v>141</v>
      </c>
      <c r="BD10" s="124" t="s">
        <v>112</v>
      </c>
    </row>
    <row r="11" s="2" customFormat="1" ht="16.5" customHeight="1">
      <c r="A11" s="40"/>
      <c r="B11" s="41"/>
      <c r="C11" s="40"/>
      <c r="D11" s="40"/>
      <c r="E11" s="64" t="s">
        <v>142</v>
      </c>
      <c r="F11" s="40"/>
      <c r="G11" s="40"/>
      <c r="H11" s="40"/>
      <c r="I11" s="40"/>
      <c r="J11" s="40"/>
      <c r="K11" s="40"/>
      <c r="L11" s="12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Z11" s="124" t="s">
        <v>143</v>
      </c>
      <c r="BA11" s="124" t="s">
        <v>144</v>
      </c>
      <c r="BB11" s="124" t="s">
        <v>110</v>
      </c>
      <c r="BC11" s="124" t="s">
        <v>145</v>
      </c>
      <c r="BD11" s="124" t="s">
        <v>112</v>
      </c>
    </row>
    <row r="12" s="2" customFormat="1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12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Z12" s="124" t="s">
        <v>146</v>
      </c>
      <c r="BA12" s="124" t="s">
        <v>147</v>
      </c>
      <c r="BB12" s="124" t="s">
        <v>110</v>
      </c>
      <c r="BC12" s="124" t="s">
        <v>148</v>
      </c>
      <c r="BD12" s="124" t="s">
        <v>112</v>
      </c>
    </row>
    <row r="13" s="2" customFormat="1" ht="12" customHeight="1">
      <c r="A13" s="40"/>
      <c r="B13" s="41"/>
      <c r="C13" s="40"/>
      <c r="D13" s="34" t="s">
        <v>19</v>
      </c>
      <c r="E13" s="40"/>
      <c r="F13" s="29" t="s">
        <v>3</v>
      </c>
      <c r="G13" s="40"/>
      <c r="H13" s="40"/>
      <c r="I13" s="34" t="s">
        <v>20</v>
      </c>
      <c r="J13" s="29" t="s">
        <v>3</v>
      </c>
      <c r="K13" s="40"/>
      <c r="L13" s="12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Z13" s="124" t="s">
        <v>149</v>
      </c>
      <c r="BA13" s="124" t="s">
        <v>150</v>
      </c>
      <c r="BB13" s="124" t="s">
        <v>110</v>
      </c>
      <c r="BC13" s="124" t="s">
        <v>151</v>
      </c>
      <c r="BD13" s="124" t="s">
        <v>112</v>
      </c>
    </row>
    <row r="14" s="2" customFormat="1" ht="12" customHeight="1">
      <c r="A14" s="40"/>
      <c r="B14" s="41"/>
      <c r="C14" s="40"/>
      <c r="D14" s="34" t="s">
        <v>21</v>
      </c>
      <c r="E14" s="40"/>
      <c r="F14" s="29" t="s">
        <v>22</v>
      </c>
      <c r="G14" s="40"/>
      <c r="H14" s="40"/>
      <c r="I14" s="34" t="s">
        <v>23</v>
      </c>
      <c r="J14" s="66" t="str">
        <f>'Rekapitulace stavby'!AN8</f>
        <v>3. 6. 2025</v>
      </c>
      <c r="K14" s="40"/>
      <c r="L14" s="12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Z14" s="124" t="s">
        <v>152</v>
      </c>
      <c r="BA14" s="124" t="s">
        <v>153</v>
      </c>
      <c r="BB14" s="124" t="s">
        <v>110</v>
      </c>
      <c r="BC14" s="124" t="s">
        <v>154</v>
      </c>
      <c r="BD14" s="124" t="s">
        <v>112</v>
      </c>
    </row>
    <row r="15" s="2" customFormat="1" ht="10.8" customHeight="1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12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Z15" s="124" t="s">
        <v>155</v>
      </c>
      <c r="BA15" s="124" t="s">
        <v>156</v>
      </c>
      <c r="BB15" s="124" t="s">
        <v>110</v>
      </c>
      <c r="BC15" s="124" t="s">
        <v>157</v>
      </c>
      <c r="BD15" s="124" t="s">
        <v>112</v>
      </c>
    </row>
    <row r="16" s="2" customFormat="1" ht="12" customHeight="1">
      <c r="A16" s="40"/>
      <c r="B16" s="41"/>
      <c r="C16" s="40"/>
      <c r="D16" s="34" t="s">
        <v>25</v>
      </c>
      <c r="E16" s="40"/>
      <c r="F16" s="40"/>
      <c r="G16" s="40"/>
      <c r="H16" s="40"/>
      <c r="I16" s="34" t="s">
        <v>26</v>
      </c>
      <c r="J16" s="29" t="s">
        <v>27</v>
      </c>
      <c r="K16" s="40"/>
      <c r="L16" s="12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Z16" s="124" t="s">
        <v>158</v>
      </c>
      <c r="BA16" s="124" t="s">
        <v>159</v>
      </c>
      <c r="BB16" s="124" t="s">
        <v>110</v>
      </c>
      <c r="BC16" s="124" t="s">
        <v>160</v>
      </c>
      <c r="BD16" s="124" t="s">
        <v>112</v>
      </c>
    </row>
    <row r="17" s="2" customFormat="1" ht="18" customHeight="1">
      <c r="A17" s="40"/>
      <c r="B17" s="41"/>
      <c r="C17" s="40"/>
      <c r="D17" s="40"/>
      <c r="E17" s="29" t="s">
        <v>28</v>
      </c>
      <c r="F17" s="40"/>
      <c r="G17" s="40"/>
      <c r="H17" s="40"/>
      <c r="I17" s="34" t="s">
        <v>29</v>
      </c>
      <c r="J17" s="29" t="s">
        <v>3</v>
      </c>
      <c r="K17" s="40"/>
      <c r="L17" s="12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Z17" s="124" t="s">
        <v>161</v>
      </c>
      <c r="BA17" s="124" t="s">
        <v>162</v>
      </c>
      <c r="BB17" s="124" t="s">
        <v>110</v>
      </c>
      <c r="BC17" s="124" t="s">
        <v>163</v>
      </c>
      <c r="BD17" s="124" t="s">
        <v>112</v>
      </c>
    </row>
    <row r="18" s="2" customFormat="1" ht="6.96" customHeight="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12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Z18" s="124" t="s">
        <v>164</v>
      </c>
      <c r="BA18" s="124" t="s">
        <v>165</v>
      </c>
      <c r="BB18" s="124" t="s">
        <v>110</v>
      </c>
      <c r="BC18" s="124" t="s">
        <v>166</v>
      </c>
      <c r="BD18" s="124" t="s">
        <v>112</v>
      </c>
    </row>
    <row r="19" s="2" customFormat="1" ht="12" customHeight="1">
      <c r="A19" s="40"/>
      <c r="B19" s="41"/>
      <c r="C19" s="40"/>
      <c r="D19" s="34" t="s">
        <v>30</v>
      </c>
      <c r="E19" s="40"/>
      <c r="F19" s="40"/>
      <c r="G19" s="40"/>
      <c r="H19" s="40"/>
      <c r="I19" s="34" t="s">
        <v>26</v>
      </c>
      <c r="J19" s="35" t="str">
        <f>'Rekapitulace stavby'!AN13</f>
        <v>Vyplň údaj</v>
      </c>
      <c r="K19" s="40"/>
      <c r="L19" s="12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Z19" s="124" t="s">
        <v>167</v>
      </c>
      <c r="BA19" s="124" t="s">
        <v>168</v>
      </c>
      <c r="BB19" s="124" t="s">
        <v>110</v>
      </c>
      <c r="BC19" s="124" t="s">
        <v>169</v>
      </c>
      <c r="BD19" s="124" t="s">
        <v>112</v>
      </c>
    </row>
    <row r="20" s="2" customFormat="1" ht="18" customHeight="1">
      <c r="A20" s="40"/>
      <c r="B20" s="41"/>
      <c r="C20" s="40"/>
      <c r="D20" s="40"/>
      <c r="E20" s="35" t="str">
        <f>'Rekapitulace stavby'!E14</f>
        <v>Vyplň údaj</v>
      </c>
      <c r="F20" s="29"/>
      <c r="G20" s="29"/>
      <c r="H20" s="29"/>
      <c r="I20" s="34" t="s">
        <v>29</v>
      </c>
      <c r="J20" s="35" t="str">
        <f>'Rekapitulace stavby'!AN14</f>
        <v>Vyplň údaj</v>
      </c>
      <c r="K20" s="40"/>
      <c r="L20" s="12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Z20" s="124" t="s">
        <v>170</v>
      </c>
      <c r="BA20" s="124" t="s">
        <v>171</v>
      </c>
      <c r="BB20" s="124" t="s">
        <v>110</v>
      </c>
      <c r="BC20" s="124" t="s">
        <v>172</v>
      </c>
      <c r="BD20" s="124" t="s">
        <v>112</v>
      </c>
    </row>
    <row r="21" s="2" customFormat="1" ht="6.96" customHeight="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12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Z21" s="124" t="s">
        <v>173</v>
      </c>
      <c r="BA21" s="124" t="s">
        <v>174</v>
      </c>
      <c r="BB21" s="124" t="s">
        <v>110</v>
      </c>
      <c r="BC21" s="124" t="s">
        <v>175</v>
      </c>
      <c r="BD21" s="124" t="s">
        <v>112</v>
      </c>
    </row>
    <row r="22" s="2" customFormat="1" ht="12" customHeight="1">
      <c r="A22" s="40"/>
      <c r="B22" s="41"/>
      <c r="C22" s="40"/>
      <c r="D22" s="34" t="s">
        <v>32</v>
      </c>
      <c r="E22" s="40"/>
      <c r="F22" s="40"/>
      <c r="G22" s="40"/>
      <c r="H22" s="40"/>
      <c r="I22" s="34" t="s">
        <v>26</v>
      </c>
      <c r="J22" s="29" t="s">
        <v>33</v>
      </c>
      <c r="K22" s="40"/>
      <c r="L22" s="12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Z22" s="124" t="s">
        <v>176</v>
      </c>
      <c r="BA22" s="124" t="s">
        <v>177</v>
      </c>
      <c r="BB22" s="124" t="s">
        <v>119</v>
      </c>
      <c r="BC22" s="124" t="s">
        <v>178</v>
      </c>
      <c r="BD22" s="124" t="s">
        <v>112</v>
      </c>
    </row>
    <row r="23" s="2" customFormat="1" ht="18" customHeight="1">
      <c r="A23" s="40"/>
      <c r="B23" s="41"/>
      <c r="C23" s="40"/>
      <c r="D23" s="40"/>
      <c r="E23" s="29" t="s">
        <v>34</v>
      </c>
      <c r="F23" s="40"/>
      <c r="G23" s="40"/>
      <c r="H23" s="40"/>
      <c r="I23" s="34" t="s">
        <v>29</v>
      </c>
      <c r="J23" s="29" t="s">
        <v>3</v>
      </c>
      <c r="K23" s="40"/>
      <c r="L23" s="12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Z23" s="124" t="s">
        <v>179</v>
      </c>
      <c r="BA23" s="124" t="s">
        <v>180</v>
      </c>
      <c r="BB23" s="124" t="s">
        <v>119</v>
      </c>
      <c r="BC23" s="124" t="s">
        <v>137</v>
      </c>
      <c r="BD23" s="124" t="s">
        <v>112</v>
      </c>
    </row>
    <row r="24" s="2" customFormat="1" ht="6.96" customHeight="1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12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Z24" s="124" t="s">
        <v>181</v>
      </c>
      <c r="BA24" s="124" t="s">
        <v>182</v>
      </c>
      <c r="BB24" s="124" t="s">
        <v>110</v>
      </c>
      <c r="BC24" s="124" t="s">
        <v>183</v>
      </c>
      <c r="BD24" s="124" t="s">
        <v>112</v>
      </c>
    </row>
    <row r="25" s="2" customFormat="1" ht="12" customHeight="1">
      <c r="A25" s="40"/>
      <c r="B25" s="41"/>
      <c r="C25" s="40"/>
      <c r="D25" s="34" t="s">
        <v>36</v>
      </c>
      <c r="E25" s="40"/>
      <c r="F25" s="40"/>
      <c r="G25" s="40"/>
      <c r="H25" s="40"/>
      <c r="I25" s="34" t="s">
        <v>26</v>
      </c>
      <c r="J25" s="29" t="str">
        <f>IF('Rekapitulace stavby'!AN19="","",'Rekapitulace stavby'!AN19)</f>
        <v/>
      </c>
      <c r="K25" s="40"/>
      <c r="L25" s="12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Z25" s="124" t="s">
        <v>184</v>
      </c>
      <c r="BA25" s="124" t="s">
        <v>185</v>
      </c>
      <c r="BB25" s="124" t="s">
        <v>110</v>
      </c>
      <c r="BC25" s="124" t="s">
        <v>186</v>
      </c>
      <c r="BD25" s="124" t="s">
        <v>112</v>
      </c>
    </row>
    <row r="26" s="2" customFormat="1" ht="18" customHeight="1">
      <c r="A26" s="40"/>
      <c r="B26" s="41"/>
      <c r="C26" s="40"/>
      <c r="D26" s="40"/>
      <c r="E26" s="29" t="str">
        <f>IF('Rekapitulace stavby'!E20="","",'Rekapitulace stavby'!E20)</f>
        <v xml:space="preserve"> </v>
      </c>
      <c r="F26" s="40"/>
      <c r="G26" s="40"/>
      <c r="H26" s="40"/>
      <c r="I26" s="34" t="s">
        <v>29</v>
      </c>
      <c r="J26" s="29" t="str">
        <f>IF('Rekapitulace stavby'!AN20="","",'Rekapitulace stavby'!AN20)</f>
        <v/>
      </c>
      <c r="K26" s="40"/>
      <c r="L26" s="12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Z26" s="124" t="s">
        <v>187</v>
      </c>
      <c r="BA26" s="124" t="s">
        <v>188</v>
      </c>
      <c r="BB26" s="124" t="s">
        <v>110</v>
      </c>
      <c r="BC26" s="124" t="s">
        <v>189</v>
      </c>
      <c r="BD26" s="124" t="s">
        <v>112</v>
      </c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12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Z27" s="124" t="s">
        <v>190</v>
      </c>
      <c r="BA27" s="124" t="s">
        <v>191</v>
      </c>
      <c r="BB27" s="124" t="s">
        <v>110</v>
      </c>
      <c r="BC27" s="124" t="s">
        <v>192</v>
      </c>
      <c r="BD27" s="124" t="s">
        <v>112</v>
      </c>
    </row>
    <row r="28" s="2" customFormat="1" ht="12" customHeight="1">
      <c r="A28" s="40"/>
      <c r="B28" s="41"/>
      <c r="C28" s="40"/>
      <c r="D28" s="34" t="s">
        <v>38</v>
      </c>
      <c r="E28" s="40"/>
      <c r="F28" s="40"/>
      <c r="G28" s="40"/>
      <c r="H28" s="40"/>
      <c r="I28" s="40"/>
      <c r="J28" s="40"/>
      <c r="K28" s="40"/>
      <c r="L28" s="12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Z28" s="124" t="s">
        <v>193</v>
      </c>
      <c r="BA28" s="124" t="s">
        <v>194</v>
      </c>
      <c r="BB28" s="124" t="s">
        <v>110</v>
      </c>
      <c r="BC28" s="124" t="s">
        <v>195</v>
      </c>
      <c r="BD28" s="124" t="s">
        <v>112</v>
      </c>
    </row>
    <row r="29" s="8" customFormat="1" ht="179.25" customHeight="1">
      <c r="A29" s="128"/>
      <c r="B29" s="129"/>
      <c r="C29" s="128"/>
      <c r="D29" s="128"/>
      <c r="E29" s="38" t="s">
        <v>39</v>
      </c>
      <c r="F29" s="38"/>
      <c r="G29" s="38"/>
      <c r="H29" s="38"/>
      <c r="I29" s="128"/>
      <c r="J29" s="128"/>
      <c r="K29" s="128"/>
      <c r="L29" s="130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Z29" s="131" t="s">
        <v>196</v>
      </c>
      <c r="BA29" s="131" t="s">
        <v>197</v>
      </c>
      <c r="BB29" s="131" t="s">
        <v>110</v>
      </c>
      <c r="BC29" s="131" t="s">
        <v>198</v>
      </c>
      <c r="BD29" s="131" t="s">
        <v>112</v>
      </c>
    </row>
    <row r="30" s="2" customFormat="1" ht="6.96" customHeight="1">
      <c r="A30" s="40"/>
      <c r="B30" s="41"/>
      <c r="C30" s="40"/>
      <c r="D30" s="40"/>
      <c r="E30" s="40"/>
      <c r="F30" s="40"/>
      <c r="G30" s="40"/>
      <c r="H30" s="40"/>
      <c r="I30" s="40"/>
      <c r="J30" s="40"/>
      <c r="K30" s="40"/>
      <c r="L30" s="12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Z30" s="124" t="s">
        <v>199</v>
      </c>
      <c r="BA30" s="124" t="s">
        <v>200</v>
      </c>
      <c r="BB30" s="124" t="s">
        <v>110</v>
      </c>
      <c r="BC30" s="124" t="s">
        <v>201</v>
      </c>
      <c r="BD30" s="124" t="s">
        <v>112</v>
      </c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Z31" s="124" t="s">
        <v>202</v>
      </c>
      <c r="BA31" s="124" t="s">
        <v>203</v>
      </c>
      <c r="BB31" s="124" t="s">
        <v>110</v>
      </c>
      <c r="BC31" s="124" t="s">
        <v>204</v>
      </c>
      <c r="BD31" s="124" t="s">
        <v>112</v>
      </c>
    </row>
    <row r="32" s="2" customFormat="1" ht="25.44" customHeight="1">
      <c r="A32" s="40"/>
      <c r="B32" s="41"/>
      <c r="C32" s="40"/>
      <c r="D32" s="132" t="s">
        <v>40</v>
      </c>
      <c r="E32" s="40"/>
      <c r="F32" s="40"/>
      <c r="G32" s="40"/>
      <c r="H32" s="40"/>
      <c r="I32" s="40"/>
      <c r="J32" s="92">
        <f>ROUND(J112, 2)</f>
        <v>0</v>
      </c>
      <c r="K32" s="40"/>
      <c r="L32" s="12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Z32" s="124" t="s">
        <v>205</v>
      </c>
      <c r="BA32" s="124" t="s">
        <v>206</v>
      </c>
      <c r="BB32" s="124" t="s">
        <v>110</v>
      </c>
      <c r="BC32" s="124" t="s">
        <v>207</v>
      </c>
      <c r="BD32" s="124" t="s">
        <v>112</v>
      </c>
    </row>
    <row r="33" s="2" customFormat="1" ht="6.96" customHeight="1">
      <c r="A33" s="40"/>
      <c r="B33" s="41"/>
      <c r="C33" s="40"/>
      <c r="D33" s="86"/>
      <c r="E33" s="86"/>
      <c r="F33" s="86"/>
      <c r="G33" s="86"/>
      <c r="H33" s="86"/>
      <c r="I33" s="86"/>
      <c r="J33" s="86"/>
      <c r="K33" s="86"/>
      <c r="L33" s="12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Z33" s="124" t="s">
        <v>208</v>
      </c>
      <c r="BA33" s="124" t="s">
        <v>209</v>
      </c>
      <c r="BB33" s="124" t="s">
        <v>119</v>
      </c>
      <c r="BC33" s="124" t="s">
        <v>133</v>
      </c>
      <c r="BD33" s="124" t="s">
        <v>112</v>
      </c>
    </row>
    <row r="34" s="2" customFormat="1" ht="14.4" customHeight="1">
      <c r="A34" s="40"/>
      <c r="B34" s="41"/>
      <c r="C34" s="40"/>
      <c r="D34" s="40"/>
      <c r="E34" s="40"/>
      <c r="F34" s="45" t="s">
        <v>42</v>
      </c>
      <c r="G34" s="40"/>
      <c r="H34" s="40"/>
      <c r="I34" s="45" t="s">
        <v>41</v>
      </c>
      <c r="J34" s="45" t="s">
        <v>43</v>
      </c>
      <c r="K34" s="40"/>
      <c r="L34" s="12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1"/>
      <c r="C35" s="40"/>
      <c r="D35" s="133" t="s">
        <v>44</v>
      </c>
      <c r="E35" s="34" t="s">
        <v>45</v>
      </c>
      <c r="F35" s="134">
        <f>ROUND((SUM(BE112:BE1520)),  2)</f>
        <v>0</v>
      </c>
      <c r="G35" s="40"/>
      <c r="H35" s="40"/>
      <c r="I35" s="135">
        <v>0.20999999999999999</v>
      </c>
      <c r="J35" s="134">
        <f>ROUND(((SUM(BE112:BE1520))*I35),  2)</f>
        <v>0</v>
      </c>
      <c r="K35" s="40"/>
      <c r="L35" s="12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1"/>
      <c r="C36" s="40"/>
      <c r="D36" s="40"/>
      <c r="E36" s="34" t="s">
        <v>46</v>
      </c>
      <c r="F36" s="134">
        <f>ROUND((SUM(BF112:BF1520)),  2)</f>
        <v>0</v>
      </c>
      <c r="G36" s="40"/>
      <c r="H36" s="40"/>
      <c r="I36" s="135">
        <v>0.12</v>
      </c>
      <c r="J36" s="134">
        <f>ROUND(((SUM(BF112:BF1520))*I36),  2)</f>
        <v>0</v>
      </c>
      <c r="K36" s="40"/>
      <c r="L36" s="12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47</v>
      </c>
      <c r="F37" s="134">
        <f>ROUND((SUM(BG112:BG1520)),  2)</f>
        <v>0</v>
      </c>
      <c r="G37" s="40"/>
      <c r="H37" s="40"/>
      <c r="I37" s="135">
        <v>0.20999999999999999</v>
      </c>
      <c r="J37" s="134">
        <f>0</f>
        <v>0</v>
      </c>
      <c r="K37" s="40"/>
      <c r="L37" s="12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1"/>
      <c r="C38" s="40"/>
      <c r="D38" s="40"/>
      <c r="E38" s="34" t="s">
        <v>48</v>
      </c>
      <c r="F38" s="134">
        <f>ROUND((SUM(BH112:BH1520)),  2)</f>
        <v>0</v>
      </c>
      <c r="G38" s="40"/>
      <c r="H38" s="40"/>
      <c r="I38" s="135">
        <v>0.12</v>
      </c>
      <c r="J38" s="134">
        <f>0</f>
        <v>0</v>
      </c>
      <c r="K38" s="40"/>
      <c r="L38" s="12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1"/>
      <c r="C39" s="40"/>
      <c r="D39" s="40"/>
      <c r="E39" s="34" t="s">
        <v>49</v>
      </c>
      <c r="F39" s="134">
        <f>ROUND((SUM(BI112:BI1520)),  2)</f>
        <v>0</v>
      </c>
      <c r="G39" s="40"/>
      <c r="H39" s="40"/>
      <c r="I39" s="135">
        <v>0</v>
      </c>
      <c r="J39" s="134">
        <f>0</f>
        <v>0</v>
      </c>
      <c r="K39" s="40"/>
      <c r="L39" s="12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12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1"/>
      <c r="C41" s="136"/>
      <c r="D41" s="137" t="s">
        <v>50</v>
      </c>
      <c r="E41" s="78"/>
      <c r="F41" s="78"/>
      <c r="G41" s="138" t="s">
        <v>51</v>
      </c>
      <c r="H41" s="139" t="s">
        <v>52</v>
      </c>
      <c r="I41" s="78"/>
      <c r="J41" s="140">
        <f>SUM(J32:J39)</f>
        <v>0</v>
      </c>
      <c r="K41" s="141"/>
      <c r="L41" s="12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12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12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210</v>
      </c>
      <c r="D47" s="40"/>
      <c r="E47" s="40"/>
      <c r="F47" s="40"/>
      <c r="G47" s="40"/>
      <c r="H47" s="40"/>
      <c r="I47" s="40"/>
      <c r="J47" s="40"/>
      <c r="K47" s="40"/>
      <c r="L47" s="12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12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0"/>
      <c r="E49" s="40"/>
      <c r="F49" s="40"/>
      <c r="G49" s="40"/>
      <c r="H49" s="40"/>
      <c r="I49" s="40"/>
      <c r="J49" s="40"/>
      <c r="K49" s="40"/>
      <c r="L49" s="12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0"/>
      <c r="D50" s="40"/>
      <c r="E50" s="126" t="str">
        <f>E7</f>
        <v>STAVEBNÍ ÚPRAVY MATEŘSKÉ ŠKOLY č.p.100_PŘÍSTAVBA NOVÉ KUCHYNĚ_STAVBA</v>
      </c>
      <c r="F50" s="34"/>
      <c r="G50" s="34"/>
      <c r="H50" s="34"/>
      <c r="I50" s="40"/>
      <c r="J50" s="40"/>
      <c r="K50" s="40"/>
      <c r="L50" s="12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4"/>
      <c r="C51" s="34" t="s">
        <v>130</v>
      </c>
      <c r="L51" s="24"/>
    </row>
    <row r="52" s="2" customFormat="1" ht="16.5" customHeight="1">
      <c r="A52" s="40"/>
      <c r="B52" s="41"/>
      <c r="C52" s="40"/>
      <c r="D52" s="40"/>
      <c r="E52" s="126" t="s">
        <v>134</v>
      </c>
      <c r="F52" s="40"/>
      <c r="G52" s="40"/>
      <c r="H52" s="40"/>
      <c r="I52" s="40"/>
      <c r="J52" s="40"/>
      <c r="K52" s="40"/>
      <c r="L52" s="12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138</v>
      </c>
      <c r="D53" s="40"/>
      <c r="E53" s="40"/>
      <c r="F53" s="40"/>
      <c r="G53" s="40"/>
      <c r="H53" s="40"/>
      <c r="I53" s="40"/>
      <c r="J53" s="40"/>
      <c r="K53" s="40"/>
      <c r="L53" s="12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0"/>
      <c r="D54" s="40"/>
      <c r="E54" s="64" t="str">
        <f>E11</f>
        <v>01 - Přístavba nové kuchyně s jídelnou</v>
      </c>
      <c r="F54" s="40"/>
      <c r="G54" s="40"/>
      <c r="H54" s="40"/>
      <c r="I54" s="40"/>
      <c r="J54" s="40"/>
      <c r="K54" s="40"/>
      <c r="L54" s="12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12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0"/>
      <c r="E56" s="40"/>
      <c r="F56" s="29" t="str">
        <f>F14</f>
        <v>p.č.109st.,141/2,141/21, k.ú. Dolní Nemojov</v>
      </c>
      <c r="G56" s="40"/>
      <c r="H56" s="40"/>
      <c r="I56" s="34" t="s">
        <v>23</v>
      </c>
      <c r="J56" s="66" t="str">
        <f>IF(J14="","",J14)</f>
        <v>3. 6. 2025</v>
      </c>
      <c r="K56" s="40"/>
      <c r="L56" s="12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12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0"/>
      <c r="E58" s="40"/>
      <c r="F58" s="29" t="str">
        <f>E17</f>
        <v>Obec Nemojov, Dolní Nemojov 13, 544 61 Nemojov</v>
      </c>
      <c r="G58" s="40"/>
      <c r="H58" s="40"/>
      <c r="I58" s="34" t="s">
        <v>32</v>
      </c>
      <c r="J58" s="38" t="str">
        <f>E23</f>
        <v>FORT21 s.r.o.</v>
      </c>
      <c r="K58" s="40"/>
      <c r="L58" s="12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30</v>
      </c>
      <c r="D59" s="40"/>
      <c r="E59" s="40"/>
      <c r="F59" s="29" t="str">
        <f>IF(E20="","",E20)</f>
        <v>Vyplň údaj</v>
      </c>
      <c r="G59" s="40"/>
      <c r="H59" s="40"/>
      <c r="I59" s="34" t="s">
        <v>36</v>
      </c>
      <c r="J59" s="38" t="str">
        <f>E26</f>
        <v xml:space="preserve"> </v>
      </c>
      <c r="K59" s="40"/>
      <c r="L59" s="12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12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42" t="s">
        <v>211</v>
      </c>
      <c r="D61" s="136"/>
      <c r="E61" s="136"/>
      <c r="F61" s="136"/>
      <c r="G61" s="136"/>
      <c r="H61" s="136"/>
      <c r="I61" s="136"/>
      <c r="J61" s="143" t="s">
        <v>212</v>
      </c>
      <c r="K61" s="136"/>
      <c r="L61" s="12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12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44" t="s">
        <v>72</v>
      </c>
      <c r="D63" s="40"/>
      <c r="E63" s="40"/>
      <c r="F63" s="40"/>
      <c r="G63" s="40"/>
      <c r="H63" s="40"/>
      <c r="I63" s="40"/>
      <c r="J63" s="92">
        <f>J112</f>
        <v>0</v>
      </c>
      <c r="K63" s="40"/>
      <c r="L63" s="12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21" t="s">
        <v>213</v>
      </c>
    </row>
    <row r="64" s="9" customFormat="1" ht="24.96" customHeight="1">
      <c r="A64" s="9"/>
      <c r="B64" s="145"/>
      <c r="C64" s="9"/>
      <c r="D64" s="146" t="s">
        <v>214</v>
      </c>
      <c r="E64" s="147"/>
      <c r="F64" s="147"/>
      <c r="G64" s="147"/>
      <c r="H64" s="147"/>
      <c r="I64" s="147"/>
      <c r="J64" s="148">
        <f>J113</f>
        <v>0</v>
      </c>
      <c r="K64" s="9"/>
      <c r="L64" s="145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9"/>
      <c r="C65" s="10"/>
      <c r="D65" s="150" t="s">
        <v>215</v>
      </c>
      <c r="E65" s="151"/>
      <c r="F65" s="151"/>
      <c r="G65" s="151"/>
      <c r="H65" s="151"/>
      <c r="I65" s="151"/>
      <c r="J65" s="152">
        <f>J114</f>
        <v>0</v>
      </c>
      <c r="K65" s="10"/>
      <c r="L65" s="14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9"/>
      <c r="C66" s="10"/>
      <c r="D66" s="150" t="s">
        <v>216</v>
      </c>
      <c r="E66" s="151"/>
      <c r="F66" s="151"/>
      <c r="G66" s="151"/>
      <c r="H66" s="151"/>
      <c r="I66" s="151"/>
      <c r="J66" s="152">
        <f>J173</f>
        <v>0</v>
      </c>
      <c r="K66" s="10"/>
      <c r="L66" s="14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9"/>
      <c r="C67" s="10"/>
      <c r="D67" s="150" t="s">
        <v>217</v>
      </c>
      <c r="E67" s="151"/>
      <c r="F67" s="151"/>
      <c r="G67" s="151"/>
      <c r="H67" s="151"/>
      <c r="I67" s="151"/>
      <c r="J67" s="152">
        <f>J282</f>
        <v>0</v>
      </c>
      <c r="K67" s="10"/>
      <c r="L67" s="14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9"/>
      <c r="C68" s="10"/>
      <c r="D68" s="150" t="s">
        <v>218</v>
      </c>
      <c r="E68" s="151"/>
      <c r="F68" s="151"/>
      <c r="G68" s="151"/>
      <c r="H68" s="151"/>
      <c r="I68" s="151"/>
      <c r="J68" s="152">
        <f>J418</f>
        <v>0</v>
      </c>
      <c r="K68" s="10"/>
      <c r="L68" s="14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9"/>
      <c r="C69" s="10"/>
      <c r="D69" s="150" t="s">
        <v>219</v>
      </c>
      <c r="E69" s="151"/>
      <c r="F69" s="151"/>
      <c r="G69" s="151"/>
      <c r="H69" s="151"/>
      <c r="I69" s="151"/>
      <c r="J69" s="152">
        <f>J473</f>
        <v>0</v>
      </c>
      <c r="K69" s="10"/>
      <c r="L69" s="14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9"/>
      <c r="C70" s="10"/>
      <c r="D70" s="150" t="s">
        <v>220</v>
      </c>
      <c r="E70" s="151"/>
      <c r="F70" s="151"/>
      <c r="G70" s="151"/>
      <c r="H70" s="151"/>
      <c r="I70" s="151"/>
      <c r="J70" s="152">
        <f>J488</f>
        <v>0</v>
      </c>
      <c r="K70" s="10"/>
      <c r="L70" s="14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49"/>
      <c r="C71" s="10"/>
      <c r="D71" s="150" t="s">
        <v>221</v>
      </c>
      <c r="E71" s="151"/>
      <c r="F71" s="151"/>
      <c r="G71" s="151"/>
      <c r="H71" s="151"/>
      <c r="I71" s="151"/>
      <c r="J71" s="152">
        <f>J684</f>
        <v>0</v>
      </c>
      <c r="K71" s="10"/>
      <c r="L71" s="14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49"/>
      <c r="C72" s="10"/>
      <c r="D72" s="150" t="s">
        <v>222</v>
      </c>
      <c r="E72" s="151"/>
      <c r="F72" s="151"/>
      <c r="G72" s="151"/>
      <c r="H72" s="151"/>
      <c r="I72" s="151"/>
      <c r="J72" s="152">
        <f>J695</f>
        <v>0</v>
      </c>
      <c r="K72" s="10"/>
      <c r="L72" s="14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49"/>
      <c r="C73" s="10"/>
      <c r="D73" s="150" t="s">
        <v>223</v>
      </c>
      <c r="E73" s="151"/>
      <c r="F73" s="151"/>
      <c r="G73" s="151"/>
      <c r="H73" s="151"/>
      <c r="I73" s="151"/>
      <c r="J73" s="152">
        <f>J810</f>
        <v>0</v>
      </c>
      <c r="K73" s="10"/>
      <c r="L73" s="14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49"/>
      <c r="C74" s="10"/>
      <c r="D74" s="150" t="s">
        <v>224</v>
      </c>
      <c r="E74" s="151"/>
      <c r="F74" s="151"/>
      <c r="G74" s="151"/>
      <c r="H74" s="151"/>
      <c r="I74" s="151"/>
      <c r="J74" s="152">
        <f>J820</f>
        <v>0</v>
      </c>
      <c r="K74" s="10"/>
      <c r="L74" s="14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45"/>
      <c r="C75" s="9"/>
      <c r="D75" s="146" t="s">
        <v>225</v>
      </c>
      <c r="E75" s="147"/>
      <c r="F75" s="147"/>
      <c r="G75" s="147"/>
      <c r="H75" s="147"/>
      <c r="I75" s="147"/>
      <c r="J75" s="148">
        <f>J823</f>
        <v>0</v>
      </c>
      <c r="K75" s="9"/>
      <c r="L75" s="145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10" customFormat="1" ht="19.92" customHeight="1">
      <c r="A76" s="10"/>
      <c r="B76" s="149"/>
      <c r="C76" s="10"/>
      <c r="D76" s="150" t="s">
        <v>226</v>
      </c>
      <c r="E76" s="151"/>
      <c r="F76" s="151"/>
      <c r="G76" s="151"/>
      <c r="H76" s="151"/>
      <c r="I76" s="151"/>
      <c r="J76" s="152">
        <f>J824</f>
        <v>0</v>
      </c>
      <c r="K76" s="10"/>
      <c r="L76" s="14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49"/>
      <c r="C77" s="10"/>
      <c r="D77" s="150" t="s">
        <v>227</v>
      </c>
      <c r="E77" s="151"/>
      <c r="F77" s="151"/>
      <c r="G77" s="151"/>
      <c r="H77" s="151"/>
      <c r="I77" s="151"/>
      <c r="J77" s="152">
        <f>J873</f>
        <v>0</v>
      </c>
      <c r="K77" s="10"/>
      <c r="L77" s="14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49"/>
      <c r="C78" s="10"/>
      <c r="D78" s="150" t="s">
        <v>228</v>
      </c>
      <c r="E78" s="151"/>
      <c r="F78" s="151"/>
      <c r="G78" s="151"/>
      <c r="H78" s="151"/>
      <c r="I78" s="151"/>
      <c r="J78" s="152">
        <f>J939</f>
        <v>0</v>
      </c>
      <c r="K78" s="10"/>
      <c r="L78" s="14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49"/>
      <c r="C79" s="10"/>
      <c r="D79" s="150" t="s">
        <v>229</v>
      </c>
      <c r="E79" s="151"/>
      <c r="F79" s="151"/>
      <c r="G79" s="151"/>
      <c r="H79" s="151"/>
      <c r="I79" s="151"/>
      <c r="J79" s="152">
        <f>J1001</f>
        <v>0</v>
      </c>
      <c r="K79" s="10"/>
      <c r="L79" s="14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49"/>
      <c r="C80" s="10"/>
      <c r="D80" s="150" t="s">
        <v>230</v>
      </c>
      <c r="E80" s="151"/>
      <c r="F80" s="151"/>
      <c r="G80" s="151"/>
      <c r="H80" s="151"/>
      <c r="I80" s="151"/>
      <c r="J80" s="152">
        <f>J1006</f>
        <v>0</v>
      </c>
      <c r="K80" s="10"/>
      <c r="L80" s="14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49"/>
      <c r="C81" s="10"/>
      <c r="D81" s="150" t="s">
        <v>231</v>
      </c>
      <c r="E81" s="151"/>
      <c r="F81" s="151"/>
      <c r="G81" s="151"/>
      <c r="H81" s="151"/>
      <c r="I81" s="151"/>
      <c r="J81" s="152">
        <f>J1109</f>
        <v>0</v>
      </c>
      <c r="K81" s="10"/>
      <c r="L81" s="14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49"/>
      <c r="C82" s="10"/>
      <c r="D82" s="150" t="s">
        <v>232</v>
      </c>
      <c r="E82" s="151"/>
      <c r="F82" s="151"/>
      <c r="G82" s="151"/>
      <c r="H82" s="151"/>
      <c r="I82" s="151"/>
      <c r="J82" s="152">
        <f>J1136</f>
        <v>0</v>
      </c>
      <c r="K82" s="10"/>
      <c r="L82" s="14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49"/>
      <c r="C83" s="10"/>
      <c r="D83" s="150" t="s">
        <v>233</v>
      </c>
      <c r="E83" s="151"/>
      <c r="F83" s="151"/>
      <c r="G83" s="151"/>
      <c r="H83" s="151"/>
      <c r="I83" s="151"/>
      <c r="J83" s="152">
        <f>J1197</f>
        <v>0</v>
      </c>
      <c r="K83" s="10"/>
      <c r="L83" s="14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49"/>
      <c r="C84" s="10"/>
      <c r="D84" s="150" t="s">
        <v>234</v>
      </c>
      <c r="E84" s="151"/>
      <c r="F84" s="151"/>
      <c r="G84" s="151"/>
      <c r="H84" s="151"/>
      <c r="I84" s="151"/>
      <c r="J84" s="152">
        <f>J1265</f>
        <v>0</v>
      </c>
      <c r="K84" s="10"/>
      <c r="L84" s="149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49"/>
      <c r="C85" s="10"/>
      <c r="D85" s="150" t="s">
        <v>235</v>
      </c>
      <c r="E85" s="151"/>
      <c r="F85" s="151"/>
      <c r="G85" s="151"/>
      <c r="H85" s="151"/>
      <c r="I85" s="151"/>
      <c r="J85" s="152">
        <f>J1291</f>
        <v>0</v>
      </c>
      <c r="K85" s="10"/>
      <c r="L85" s="149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49"/>
      <c r="C86" s="10"/>
      <c r="D86" s="150" t="s">
        <v>236</v>
      </c>
      <c r="E86" s="151"/>
      <c r="F86" s="151"/>
      <c r="G86" s="151"/>
      <c r="H86" s="151"/>
      <c r="I86" s="151"/>
      <c r="J86" s="152">
        <f>J1332</f>
        <v>0</v>
      </c>
      <c r="K86" s="10"/>
      <c r="L86" s="149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49"/>
      <c r="C87" s="10"/>
      <c r="D87" s="150" t="s">
        <v>237</v>
      </c>
      <c r="E87" s="151"/>
      <c r="F87" s="151"/>
      <c r="G87" s="151"/>
      <c r="H87" s="151"/>
      <c r="I87" s="151"/>
      <c r="J87" s="152">
        <f>J1369</f>
        <v>0</v>
      </c>
      <c r="K87" s="10"/>
      <c r="L87" s="149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9.92" customHeight="1">
      <c r="A88" s="10"/>
      <c r="B88" s="149"/>
      <c r="C88" s="10"/>
      <c r="D88" s="150" t="s">
        <v>238</v>
      </c>
      <c r="E88" s="151"/>
      <c r="F88" s="151"/>
      <c r="G88" s="151"/>
      <c r="H88" s="151"/>
      <c r="I88" s="151"/>
      <c r="J88" s="152">
        <f>J1414</f>
        <v>0</v>
      </c>
      <c r="K88" s="10"/>
      <c r="L88" s="149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9.92" customHeight="1">
      <c r="A89" s="10"/>
      <c r="B89" s="149"/>
      <c r="C89" s="10"/>
      <c r="D89" s="150" t="s">
        <v>239</v>
      </c>
      <c r="E89" s="151"/>
      <c r="F89" s="151"/>
      <c r="G89" s="151"/>
      <c r="H89" s="151"/>
      <c r="I89" s="151"/>
      <c r="J89" s="152">
        <f>J1469</f>
        <v>0</v>
      </c>
      <c r="K89" s="10"/>
      <c r="L89" s="149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9.92" customHeight="1">
      <c r="A90" s="10"/>
      <c r="B90" s="149"/>
      <c r="C90" s="10"/>
      <c r="D90" s="150" t="s">
        <v>240</v>
      </c>
      <c r="E90" s="151"/>
      <c r="F90" s="151"/>
      <c r="G90" s="151"/>
      <c r="H90" s="151"/>
      <c r="I90" s="151"/>
      <c r="J90" s="152">
        <f>J1480</f>
        <v>0</v>
      </c>
      <c r="K90" s="10"/>
      <c r="L90" s="149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2" customFormat="1" ht="21.84" customHeight="1">
      <c r="A91" s="40"/>
      <c r="B91" s="41"/>
      <c r="C91" s="40"/>
      <c r="D91" s="40"/>
      <c r="E91" s="40"/>
      <c r="F91" s="40"/>
      <c r="G91" s="40"/>
      <c r="H91" s="40"/>
      <c r="I91" s="40"/>
      <c r="J91" s="40"/>
      <c r="K91" s="40"/>
      <c r="L91" s="12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57"/>
      <c r="C92" s="58"/>
      <c r="D92" s="58"/>
      <c r="E92" s="58"/>
      <c r="F92" s="58"/>
      <c r="G92" s="58"/>
      <c r="H92" s="58"/>
      <c r="I92" s="58"/>
      <c r="J92" s="58"/>
      <c r="K92" s="58"/>
      <c r="L92" s="12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6" s="2" customFormat="1" ht="6.96" customHeight="1">
      <c r="A96" s="40"/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127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24.96" customHeight="1">
      <c r="A97" s="40"/>
      <c r="B97" s="41"/>
      <c r="C97" s="25" t="s">
        <v>241</v>
      </c>
      <c r="D97" s="40"/>
      <c r="E97" s="40"/>
      <c r="F97" s="40"/>
      <c r="G97" s="40"/>
      <c r="H97" s="40"/>
      <c r="I97" s="40"/>
      <c r="J97" s="40"/>
      <c r="K97" s="40"/>
      <c r="L97" s="127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6.96" customHeight="1">
      <c r="A98" s="40"/>
      <c r="B98" s="41"/>
      <c r="C98" s="40"/>
      <c r="D98" s="40"/>
      <c r="E98" s="40"/>
      <c r="F98" s="40"/>
      <c r="G98" s="40"/>
      <c r="H98" s="40"/>
      <c r="I98" s="40"/>
      <c r="J98" s="40"/>
      <c r="K98" s="40"/>
      <c r="L98" s="127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2" customHeight="1">
      <c r="A99" s="40"/>
      <c r="B99" s="41"/>
      <c r="C99" s="34" t="s">
        <v>17</v>
      </c>
      <c r="D99" s="40"/>
      <c r="E99" s="40"/>
      <c r="F99" s="40"/>
      <c r="G99" s="40"/>
      <c r="H99" s="40"/>
      <c r="I99" s="40"/>
      <c r="J99" s="40"/>
      <c r="K99" s="40"/>
      <c r="L99" s="127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26.25" customHeight="1">
      <c r="A100" s="40"/>
      <c r="B100" s="41"/>
      <c r="C100" s="40"/>
      <c r="D100" s="40"/>
      <c r="E100" s="126" t="str">
        <f>E7</f>
        <v>STAVEBNÍ ÚPRAVY MATEŘSKÉ ŠKOLY č.p.100_PŘÍSTAVBA NOVÉ KUCHYNĚ_STAVBA</v>
      </c>
      <c r="F100" s="34"/>
      <c r="G100" s="34"/>
      <c r="H100" s="34"/>
      <c r="I100" s="40"/>
      <c r="J100" s="40"/>
      <c r="K100" s="40"/>
      <c r="L100" s="127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1" customFormat="1" ht="12" customHeight="1">
      <c r="B101" s="24"/>
      <c r="C101" s="34" t="s">
        <v>130</v>
      </c>
      <c r="L101" s="24"/>
    </row>
    <row r="102" s="2" customFormat="1" ht="16.5" customHeight="1">
      <c r="A102" s="40"/>
      <c r="B102" s="41"/>
      <c r="C102" s="40"/>
      <c r="D102" s="40"/>
      <c r="E102" s="126" t="s">
        <v>134</v>
      </c>
      <c r="F102" s="40"/>
      <c r="G102" s="40"/>
      <c r="H102" s="40"/>
      <c r="I102" s="40"/>
      <c r="J102" s="40"/>
      <c r="K102" s="40"/>
      <c r="L102" s="127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12" customHeight="1">
      <c r="A103" s="40"/>
      <c r="B103" s="41"/>
      <c r="C103" s="34" t="s">
        <v>138</v>
      </c>
      <c r="D103" s="40"/>
      <c r="E103" s="40"/>
      <c r="F103" s="40"/>
      <c r="G103" s="40"/>
      <c r="H103" s="40"/>
      <c r="I103" s="40"/>
      <c r="J103" s="40"/>
      <c r="K103" s="40"/>
      <c r="L103" s="127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16.5" customHeight="1">
      <c r="A104" s="40"/>
      <c r="B104" s="41"/>
      <c r="C104" s="40"/>
      <c r="D104" s="40"/>
      <c r="E104" s="64" t="str">
        <f>E11</f>
        <v>01 - Přístavba nové kuchyně s jídelnou</v>
      </c>
      <c r="F104" s="40"/>
      <c r="G104" s="40"/>
      <c r="H104" s="40"/>
      <c r="I104" s="40"/>
      <c r="J104" s="40"/>
      <c r="K104" s="40"/>
      <c r="L104" s="127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2" customFormat="1" ht="6.96" customHeight="1">
      <c r="A105" s="40"/>
      <c r="B105" s="41"/>
      <c r="C105" s="40"/>
      <c r="D105" s="40"/>
      <c r="E105" s="40"/>
      <c r="F105" s="40"/>
      <c r="G105" s="40"/>
      <c r="H105" s="40"/>
      <c r="I105" s="40"/>
      <c r="J105" s="40"/>
      <c r="K105" s="40"/>
      <c r="L105" s="127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2" customFormat="1" ht="12" customHeight="1">
      <c r="A106" s="40"/>
      <c r="B106" s="41"/>
      <c r="C106" s="34" t="s">
        <v>21</v>
      </c>
      <c r="D106" s="40"/>
      <c r="E106" s="40"/>
      <c r="F106" s="29" t="str">
        <f>F14</f>
        <v>p.č.109st.,141/2,141/21, k.ú. Dolní Nemojov</v>
      </c>
      <c r="G106" s="40"/>
      <c r="H106" s="40"/>
      <c r="I106" s="34" t="s">
        <v>23</v>
      </c>
      <c r="J106" s="66" t="str">
        <f>IF(J14="","",J14)</f>
        <v>3. 6. 2025</v>
      </c>
      <c r="K106" s="40"/>
      <c r="L106" s="127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="2" customFormat="1" ht="6.96" customHeight="1">
      <c r="A107" s="40"/>
      <c r="B107" s="41"/>
      <c r="C107" s="40"/>
      <c r="D107" s="40"/>
      <c r="E107" s="40"/>
      <c r="F107" s="40"/>
      <c r="G107" s="40"/>
      <c r="H107" s="40"/>
      <c r="I107" s="40"/>
      <c r="J107" s="40"/>
      <c r="K107" s="40"/>
      <c r="L107" s="127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15.15" customHeight="1">
      <c r="A108" s="40"/>
      <c r="B108" s="41"/>
      <c r="C108" s="34" t="s">
        <v>25</v>
      </c>
      <c r="D108" s="40"/>
      <c r="E108" s="40"/>
      <c r="F108" s="29" t="str">
        <f>E17</f>
        <v>Obec Nemojov, Dolní Nemojov 13, 544 61 Nemojov</v>
      </c>
      <c r="G108" s="40"/>
      <c r="H108" s="40"/>
      <c r="I108" s="34" t="s">
        <v>32</v>
      </c>
      <c r="J108" s="38" t="str">
        <f>E23</f>
        <v>FORT21 s.r.o.</v>
      </c>
      <c r="K108" s="40"/>
      <c r="L108" s="127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15.15" customHeight="1">
      <c r="A109" s="40"/>
      <c r="B109" s="41"/>
      <c r="C109" s="34" t="s">
        <v>30</v>
      </c>
      <c r="D109" s="40"/>
      <c r="E109" s="40"/>
      <c r="F109" s="29" t="str">
        <f>IF(E20="","",E20)</f>
        <v>Vyplň údaj</v>
      </c>
      <c r="G109" s="40"/>
      <c r="H109" s="40"/>
      <c r="I109" s="34" t="s">
        <v>36</v>
      </c>
      <c r="J109" s="38" t="str">
        <f>E26</f>
        <v xml:space="preserve"> </v>
      </c>
      <c r="K109" s="40"/>
      <c r="L109" s="127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10.32" customHeight="1">
      <c r="A110" s="40"/>
      <c r="B110" s="41"/>
      <c r="C110" s="40"/>
      <c r="D110" s="40"/>
      <c r="E110" s="40"/>
      <c r="F110" s="40"/>
      <c r="G110" s="40"/>
      <c r="H110" s="40"/>
      <c r="I110" s="40"/>
      <c r="J110" s="40"/>
      <c r="K110" s="40"/>
      <c r="L110" s="127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11" customFormat="1" ht="29.28" customHeight="1">
      <c r="A111" s="153"/>
      <c r="B111" s="154"/>
      <c r="C111" s="155" t="s">
        <v>242</v>
      </c>
      <c r="D111" s="156" t="s">
        <v>59</v>
      </c>
      <c r="E111" s="156" t="s">
        <v>55</v>
      </c>
      <c r="F111" s="156" t="s">
        <v>56</v>
      </c>
      <c r="G111" s="156" t="s">
        <v>243</v>
      </c>
      <c r="H111" s="156" t="s">
        <v>244</v>
      </c>
      <c r="I111" s="156" t="s">
        <v>245</v>
      </c>
      <c r="J111" s="157" t="s">
        <v>212</v>
      </c>
      <c r="K111" s="158" t="s">
        <v>246</v>
      </c>
      <c r="L111" s="159"/>
      <c r="M111" s="82" t="s">
        <v>3</v>
      </c>
      <c r="N111" s="83" t="s">
        <v>44</v>
      </c>
      <c r="O111" s="83" t="s">
        <v>247</v>
      </c>
      <c r="P111" s="83" t="s">
        <v>248</v>
      </c>
      <c r="Q111" s="83" t="s">
        <v>249</v>
      </c>
      <c r="R111" s="83" t="s">
        <v>250</v>
      </c>
      <c r="S111" s="83" t="s">
        <v>251</v>
      </c>
      <c r="T111" s="84" t="s">
        <v>252</v>
      </c>
      <c r="U111" s="153"/>
      <c r="V111" s="153"/>
      <c r="W111" s="153"/>
      <c r="X111" s="153"/>
      <c r="Y111" s="153"/>
      <c r="Z111" s="153"/>
      <c r="AA111" s="153"/>
      <c r="AB111" s="153"/>
      <c r="AC111" s="153"/>
      <c r="AD111" s="153"/>
      <c r="AE111" s="153"/>
    </row>
    <row r="112" s="2" customFormat="1" ht="22.8" customHeight="1">
      <c r="A112" s="40"/>
      <c r="B112" s="41"/>
      <c r="C112" s="89" t="s">
        <v>253</v>
      </c>
      <c r="D112" s="40"/>
      <c r="E112" s="40"/>
      <c r="F112" s="40"/>
      <c r="G112" s="40"/>
      <c r="H112" s="40"/>
      <c r="I112" s="40"/>
      <c r="J112" s="160">
        <f>BK112</f>
        <v>0</v>
      </c>
      <c r="K112" s="40"/>
      <c r="L112" s="41"/>
      <c r="M112" s="85"/>
      <c r="N112" s="70"/>
      <c r="O112" s="86"/>
      <c r="P112" s="161">
        <f>P113+P823</f>
        <v>0</v>
      </c>
      <c r="Q112" s="86"/>
      <c r="R112" s="161">
        <f>R113+R823</f>
        <v>576.14198950999992</v>
      </c>
      <c r="S112" s="86"/>
      <c r="T112" s="162">
        <f>T113+T823</f>
        <v>79.06542340999998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21" t="s">
        <v>73</v>
      </c>
      <c r="AU112" s="21" t="s">
        <v>213</v>
      </c>
      <c r="BK112" s="163">
        <f>BK113+BK823</f>
        <v>0</v>
      </c>
    </row>
    <row r="113" s="12" customFormat="1" ht="25.92" customHeight="1">
      <c r="A113" s="12"/>
      <c r="B113" s="164"/>
      <c r="C113" s="12"/>
      <c r="D113" s="165" t="s">
        <v>73</v>
      </c>
      <c r="E113" s="166" t="s">
        <v>254</v>
      </c>
      <c r="F113" s="166" t="s">
        <v>255</v>
      </c>
      <c r="G113" s="12"/>
      <c r="H113" s="12"/>
      <c r="I113" s="167"/>
      <c r="J113" s="168">
        <f>BK113</f>
        <v>0</v>
      </c>
      <c r="K113" s="12"/>
      <c r="L113" s="164"/>
      <c r="M113" s="169"/>
      <c r="N113" s="170"/>
      <c r="O113" s="170"/>
      <c r="P113" s="171">
        <f>P114+P173+P282+P418+P473+P488+P684+P695+P810+P820</f>
        <v>0</v>
      </c>
      <c r="Q113" s="170"/>
      <c r="R113" s="171">
        <f>R114+R173+R282+R418+R473+R488+R684+R695+R810+R820</f>
        <v>536.98992473999988</v>
      </c>
      <c r="S113" s="170"/>
      <c r="T113" s="172">
        <f>T114+T173+T282+T418+T473+T488+T684+T695+T810+T820</f>
        <v>78.825142009999979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165" t="s">
        <v>81</v>
      </c>
      <c r="AT113" s="173" t="s">
        <v>73</v>
      </c>
      <c r="AU113" s="173" t="s">
        <v>74</v>
      </c>
      <c r="AY113" s="165" t="s">
        <v>256</v>
      </c>
      <c r="BK113" s="174">
        <f>BK114+BK173+BK282+BK418+BK473+BK488+BK684+BK695+BK810+BK820</f>
        <v>0</v>
      </c>
    </row>
    <row r="114" s="12" customFormat="1" ht="22.8" customHeight="1">
      <c r="A114" s="12"/>
      <c r="B114" s="164"/>
      <c r="C114" s="12"/>
      <c r="D114" s="165" t="s">
        <v>73</v>
      </c>
      <c r="E114" s="175" t="s">
        <v>81</v>
      </c>
      <c r="F114" s="175" t="s">
        <v>257</v>
      </c>
      <c r="G114" s="12"/>
      <c r="H114" s="12"/>
      <c r="I114" s="167"/>
      <c r="J114" s="176">
        <f>BK114</f>
        <v>0</v>
      </c>
      <c r="K114" s="12"/>
      <c r="L114" s="164"/>
      <c r="M114" s="169"/>
      <c r="N114" s="170"/>
      <c r="O114" s="170"/>
      <c r="P114" s="171">
        <f>SUM(P115:P172)</f>
        <v>0</v>
      </c>
      <c r="Q114" s="170"/>
      <c r="R114" s="171">
        <f>SUM(R115:R172)</f>
        <v>0.35341999999999996</v>
      </c>
      <c r="S114" s="170"/>
      <c r="T114" s="172">
        <f>SUM(T115:T172)</f>
        <v>69.548284999999993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165" t="s">
        <v>81</v>
      </c>
      <c r="AT114" s="173" t="s">
        <v>73</v>
      </c>
      <c r="AU114" s="173" t="s">
        <v>81</v>
      </c>
      <c r="AY114" s="165" t="s">
        <v>256</v>
      </c>
      <c r="BK114" s="174">
        <f>SUM(BK115:BK172)</f>
        <v>0</v>
      </c>
    </row>
    <row r="115" s="2" customFormat="1" ht="55.5" customHeight="1">
      <c r="A115" s="40"/>
      <c r="B115" s="177"/>
      <c r="C115" s="178" t="s">
        <v>81</v>
      </c>
      <c r="D115" s="178" t="s">
        <v>258</v>
      </c>
      <c r="E115" s="179" t="s">
        <v>259</v>
      </c>
      <c r="F115" s="180" t="s">
        <v>260</v>
      </c>
      <c r="G115" s="181" t="s">
        <v>110</v>
      </c>
      <c r="H115" s="182">
        <v>202</v>
      </c>
      <c r="I115" s="183"/>
      <c r="J115" s="184">
        <f>ROUND(I115*H115,2)</f>
        <v>0</v>
      </c>
      <c r="K115" s="185"/>
      <c r="L115" s="41"/>
      <c r="M115" s="186" t="s">
        <v>3</v>
      </c>
      <c r="N115" s="187" t="s">
        <v>45</v>
      </c>
      <c r="O115" s="74"/>
      <c r="P115" s="188">
        <f>O115*H115</f>
        <v>0</v>
      </c>
      <c r="Q115" s="188">
        <v>0</v>
      </c>
      <c r="R115" s="188">
        <f>Q115*H115</f>
        <v>0</v>
      </c>
      <c r="S115" s="188">
        <v>0.29499999999999998</v>
      </c>
      <c r="T115" s="189">
        <f>S115*H115</f>
        <v>59.589999999999996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190" t="s">
        <v>261</v>
      </c>
      <c r="AT115" s="190" t="s">
        <v>258</v>
      </c>
      <c r="AU115" s="190" t="s">
        <v>83</v>
      </c>
      <c r="AY115" s="21" t="s">
        <v>256</v>
      </c>
      <c r="BE115" s="191">
        <f>IF(N115="základní",J115,0)</f>
        <v>0</v>
      </c>
      <c r="BF115" s="191">
        <f>IF(N115="snížená",J115,0)</f>
        <v>0</v>
      </c>
      <c r="BG115" s="191">
        <f>IF(N115="zákl. přenesená",J115,0)</f>
        <v>0</v>
      </c>
      <c r="BH115" s="191">
        <f>IF(N115="sníž. přenesená",J115,0)</f>
        <v>0</v>
      </c>
      <c r="BI115" s="191">
        <f>IF(N115="nulová",J115,0)</f>
        <v>0</v>
      </c>
      <c r="BJ115" s="21" t="s">
        <v>81</v>
      </c>
      <c r="BK115" s="191">
        <f>ROUND(I115*H115,2)</f>
        <v>0</v>
      </c>
      <c r="BL115" s="21" t="s">
        <v>261</v>
      </c>
      <c r="BM115" s="190" t="s">
        <v>262</v>
      </c>
    </row>
    <row r="116" s="2" customFormat="1">
      <c r="A116" s="40"/>
      <c r="B116" s="41"/>
      <c r="C116" s="40"/>
      <c r="D116" s="192" t="s">
        <v>263</v>
      </c>
      <c r="E116" s="40"/>
      <c r="F116" s="193" t="s">
        <v>264</v>
      </c>
      <c r="G116" s="40"/>
      <c r="H116" s="40"/>
      <c r="I116" s="194"/>
      <c r="J116" s="40"/>
      <c r="K116" s="40"/>
      <c r="L116" s="41"/>
      <c r="M116" s="195"/>
      <c r="N116" s="196"/>
      <c r="O116" s="74"/>
      <c r="P116" s="74"/>
      <c r="Q116" s="74"/>
      <c r="R116" s="74"/>
      <c r="S116" s="74"/>
      <c r="T116" s="75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21" t="s">
        <v>263</v>
      </c>
      <c r="AU116" s="21" t="s">
        <v>83</v>
      </c>
    </row>
    <row r="117" s="13" customFormat="1">
      <c r="A117" s="13"/>
      <c r="B117" s="197"/>
      <c r="C117" s="13"/>
      <c r="D117" s="198" t="s">
        <v>265</v>
      </c>
      <c r="E117" s="199" t="s">
        <v>3</v>
      </c>
      <c r="F117" s="200" t="s">
        <v>155</v>
      </c>
      <c r="G117" s="13"/>
      <c r="H117" s="201">
        <v>202</v>
      </c>
      <c r="I117" s="202"/>
      <c r="J117" s="13"/>
      <c r="K117" s="13"/>
      <c r="L117" s="197"/>
      <c r="M117" s="203"/>
      <c r="N117" s="204"/>
      <c r="O117" s="204"/>
      <c r="P117" s="204"/>
      <c r="Q117" s="204"/>
      <c r="R117" s="204"/>
      <c r="S117" s="204"/>
      <c r="T117" s="20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199" t="s">
        <v>265</v>
      </c>
      <c r="AU117" s="199" t="s">
        <v>83</v>
      </c>
      <c r="AV117" s="13" t="s">
        <v>83</v>
      </c>
      <c r="AW117" s="13" t="s">
        <v>35</v>
      </c>
      <c r="AX117" s="13" t="s">
        <v>74</v>
      </c>
      <c r="AY117" s="199" t="s">
        <v>256</v>
      </c>
    </row>
    <row r="118" s="14" customFormat="1">
      <c r="A118" s="14"/>
      <c r="B118" s="206"/>
      <c r="C118" s="14"/>
      <c r="D118" s="198" t="s">
        <v>265</v>
      </c>
      <c r="E118" s="207" t="s">
        <v>3</v>
      </c>
      <c r="F118" s="208" t="s">
        <v>266</v>
      </c>
      <c r="G118" s="14"/>
      <c r="H118" s="209">
        <v>202</v>
      </c>
      <c r="I118" s="210"/>
      <c r="J118" s="14"/>
      <c r="K118" s="14"/>
      <c r="L118" s="206"/>
      <c r="M118" s="211"/>
      <c r="N118" s="212"/>
      <c r="O118" s="212"/>
      <c r="P118" s="212"/>
      <c r="Q118" s="212"/>
      <c r="R118" s="212"/>
      <c r="S118" s="212"/>
      <c r="T118" s="21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07" t="s">
        <v>265</v>
      </c>
      <c r="AU118" s="207" t="s">
        <v>83</v>
      </c>
      <c r="AV118" s="14" t="s">
        <v>261</v>
      </c>
      <c r="AW118" s="14" t="s">
        <v>35</v>
      </c>
      <c r="AX118" s="14" t="s">
        <v>81</v>
      </c>
      <c r="AY118" s="207" t="s">
        <v>256</v>
      </c>
    </row>
    <row r="119" s="2" customFormat="1" ht="49.05" customHeight="1">
      <c r="A119" s="40"/>
      <c r="B119" s="177"/>
      <c r="C119" s="178" t="s">
        <v>83</v>
      </c>
      <c r="D119" s="178" t="s">
        <v>258</v>
      </c>
      <c r="E119" s="179" t="s">
        <v>267</v>
      </c>
      <c r="F119" s="180" t="s">
        <v>268</v>
      </c>
      <c r="G119" s="181" t="s">
        <v>119</v>
      </c>
      <c r="H119" s="182">
        <v>48.576999999999998</v>
      </c>
      <c r="I119" s="183"/>
      <c r="J119" s="184">
        <f>ROUND(I119*H119,2)</f>
        <v>0</v>
      </c>
      <c r="K119" s="185"/>
      <c r="L119" s="41"/>
      <c r="M119" s="186" t="s">
        <v>3</v>
      </c>
      <c r="N119" s="187" t="s">
        <v>45</v>
      </c>
      <c r="O119" s="74"/>
      <c r="P119" s="188">
        <f>O119*H119</f>
        <v>0</v>
      </c>
      <c r="Q119" s="188">
        <v>0</v>
      </c>
      <c r="R119" s="188">
        <f>Q119*H119</f>
        <v>0</v>
      </c>
      <c r="S119" s="188">
        <v>0.20499999999999999</v>
      </c>
      <c r="T119" s="189">
        <f>S119*H119</f>
        <v>9.9582849999999983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190" t="s">
        <v>261</v>
      </c>
      <c r="AT119" s="190" t="s">
        <v>258</v>
      </c>
      <c r="AU119" s="190" t="s">
        <v>83</v>
      </c>
      <c r="AY119" s="21" t="s">
        <v>256</v>
      </c>
      <c r="BE119" s="191">
        <f>IF(N119="základní",J119,0)</f>
        <v>0</v>
      </c>
      <c r="BF119" s="191">
        <f>IF(N119="snížená",J119,0)</f>
        <v>0</v>
      </c>
      <c r="BG119" s="191">
        <f>IF(N119="zákl. přenesená",J119,0)</f>
        <v>0</v>
      </c>
      <c r="BH119" s="191">
        <f>IF(N119="sníž. přenesená",J119,0)</f>
        <v>0</v>
      </c>
      <c r="BI119" s="191">
        <f>IF(N119="nulová",J119,0)</f>
        <v>0</v>
      </c>
      <c r="BJ119" s="21" t="s">
        <v>81</v>
      </c>
      <c r="BK119" s="191">
        <f>ROUND(I119*H119,2)</f>
        <v>0</v>
      </c>
      <c r="BL119" s="21" t="s">
        <v>261</v>
      </c>
      <c r="BM119" s="190" t="s">
        <v>269</v>
      </c>
    </row>
    <row r="120" s="2" customFormat="1">
      <c r="A120" s="40"/>
      <c r="B120" s="41"/>
      <c r="C120" s="40"/>
      <c r="D120" s="192" t="s">
        <v>263</v>
      </c>
      <c r="E120" s="40"/>
      <c r="F120" s="193" t="s">
        <v>270</v>
      </c>
      <c r="G120" s="40"/>
      <c r="H120" s="40"/>
      <c r="I120" s="194"/>
      <c r="J120" s="40"/>
      <c r="K120" s="40"/>
      <c r="L120" s="41"/>
      <c r="M120" s="195"/>
      <c r="N120" s="196"/>
      <c r="O120" s="74"/>
      <c r="P120" s="74"/>
      <c r="Q120" s="74"/>
      <c r="R120" s="74"/>
      <c r="S120" s="74"/>
      <c r="T120" s="75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21" t="s">
        <v>263</v>
      </c>
      <c r="AU120" s="21" t="s">
        <v>83</v>
      </c>
    </row>
    <row r="121" s="13" customFormat="1">
      <c r="A121" s="13"/>
      <c r="B121" s="197"/>
      <c r="C121" s="13"/>
      <c r="D121" s="198" t="s">
        <v>265</v>
      </c>
      <c r="E121" s="199" t="s">
        <v>3</v>
      </c>
      <c r="F121" s="200" t="s">
        <v>271</v>
      </c>
      <c r="G121" s="13"/>
      <c r="H121" s="201">
        <v>48.576999999999998</v>
      </c>
      <c r="I121" s="202"/>
      <c r="J121" s="13"/>
      <c r="K121" s="13"/>
      <c r="L121" s="197"/>
      <c r="M121" s="203"/>
      <c r="N121" s="204"/>
      <c r="O121" s="204"/>
      <c r="P121" s="204"/>
      <c r="Q121" s="204"/>
      <c r="R121" s="204"/>
      <c r="S121" s="204"/>
      <c r="T121" s="20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199" t="s">
        <v>265</v>
      </c>
      <c r="AU121" s="199" t="s">
        <v>83</v>
      </c>
      <c r="AV121" s="13" t="s">
        <v>83</v>
      </c>
      <c r="AW121" s="13" t="s">
        <v>35</v>
      </c>
      <c r="AX121" s="13" t="s">
        <v>74</v>
      </c>
      <c r="AY121" s="199" t="s">
        <v>256</v>
      </c>
    </row>
    <row r="122" s="14" customFormat="1">
      <c r="A122" s="14"/>
      <c r="B122" s="206"/>
      <c r="C122" s="14"/>
      <c r="D122" s="198" t="s">
        <v>265</v>
      </c>
      <c r="E122" s="207" t="s">
        <v>3</v>
      </c>
      <c r="F122" s="208" t="s">
        <v>266</v>
      </c>
      <c r="G122" s="14"/>
      <c r="H122" s="209">
        <v>48.576999999999998</v>
      </c>
      <c r="I122" s="210"/>
      <c r="J122" s="14"/>
      <c r="K122" s="14"/>
      <c r="L122" s="206"/>
      <c r="M122" s="211"/>
      <c r="N122" s="212"/>
      <c r="O122" s="212"/>
      <c r="P122" s="212"/>
      <c r="Q122" s="212"/>
      <c r="R122" s="212"/>
      <c r="S122" s="212"/>
      <c r="T122" s="21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07" t="s">
        <v>265</v>
      </c>
      <c r="AU122" s="207" t="s">
        <v>83</v>
      </c>
      <c r="AV122" s="14" t="s">
        <v>261</v>
      </c>
      <c r="AW122" s="14" t="s">
        <v>35</v>
      </c>
      <c r="AX122" s="14" t="s">
        <v>81</v>
      </c>
      <c r="AY122" s="207" t="s">
        <v>256</v>
      </c>
    </row>
    <row r="123" s="2" customFormat="1" ht="44.25" customHeight="1">
      <c r="A123" s="40"/>
      <c r="B123" s="177"/>
      <c r="C123" s="178" t="s">
        <v>112</v>
      </c>
      <c r="D123" s="178" t="s">
        <v>258</v>
      </c>
      <c r="E123" s="179" t="s">
        <v>272</v>
      </c>
      <c r="F123" s="180" t="s">
        <v>273</v>
      </c>
      <c r="G123" s="181" t="s">
        <v>274</v>
      </c>
      <c r="H123" s="182">
        <v>412</v>
      </c>
      <c r="I123" s="183"/>
      <c r="J123" s="184">
        <f>ROUND(I123*H123,2)</f>
        <v>0</v>
      </c>
      <c r="K123" s="185"/>
      <c r="L123" s="41"/>
      <c r="M123" s="186" t="s">
        <v>3</v>
      </c>
      <c r="N123" s="187" t="s">
        <v>45</v>
      </c>
      <c r="O123" s="74"/>
      <c r="P123" s="188">
        <f>O123*H123</f>
        <v>0</v>
      </c>
      <c r="Q123" s="188">
        <v>0</v>
      </c>
      <c r="R123" s="188">
        <f>Q123*H123</f>
        <v>0</v>
      </c>
      <c r="S123" s="188">
        <v>0</v>
      </c>
      <c r="T123" s="189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190" t="s">
        <v>261</v>
      </c>
      <c r="AT123" s="190" t="s">
        <v>258</v>
      </c>
      <c r="AU123" s="190" t="s">
        <v>83</v>
      </c>
      <c r="AY123" s="21" t="s">
        <v>256</v>
      </c>
      <c r="BE123" s="191">
        <f>IF(N123="základní",J123,0)</f>
        <v>0</v>
      </c>
      <c r="BF123" s="191">
        <f>IF(N123="snížená",J123,0)</f>
        <v>0</v>
      </c>
      <c r="BG123" s="191">
        <f>IF(N123="zákl. přenesená",J123,0)</f>
        <v>0</v>
      </c>
      <c r="BH123" s="191">
        <f>IF(N123="sníž. přenesená",J123,0)</f>
        <v>0</v>
      </c>
      <c r="BI123" s="191">
        <f>IF(N123="nulová",J123,0)</f>
        <v>0</v>
      </c>
      <c r="BJ123" s="21" t="s">
        <v>81</v>
      </c>
      <c r="BK123" s="191">
        <f>ROUND(I123*H123,2)</f>
        <v>0</v>
      </c>
      <c r="BL123" s="21" t="s">
        <v>261</v>
      </c>
      <c r="BM123" s="190" t="s">
        <v>275</v>
      </c>
    </row>
    <row r="124" s="2" customFormat="1">
      <c r="A124" s="40"/>
      <c r="B124" s="41"/>
      <c r="C124" s="40"/>
      <c r="D124" s="192" t="s">
        <v>263</v>
      </c>
      <c r="E124" s="40"/>
      <c r="F124" s="193" t="s">
        <v>276</v>
      </c>
      <c r="G124" s="40"/>
      <c r="H124" s="40"/>
      <c r="I124" s="194"/>
      <c r="J124" s="40"/>
      <c r="K124" s="40"/>
      <c r="L124" s="41"/>
      <c r="M124" s="195"/>
      <c r="N124" s="196"/>
      <c r="O124" s="74"/>
      <c r="P124" s="74"/>
      <c r="Q124" s="74"/>
      <c r="R124" s="74"/>
      <c r="S124" s="74"/>
      <c r="T124" s="75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21" t="s">
        <v>263</v>
      </c>
      <c r="AU124" s="21" t="s">
        <v>83</v>
      </c>
    </row>
    <row r="125" s="15" customFormat="1">
      <c r="A125" s="15"/>
      <c r="B125" s="214"/>
      <c r="C125" s="15"/>
      <c r="D125" s="198" t="s">
        <v>265</v>
      </c>
      <c r="E125" s="215" t="s">
        <v>3</v>
      </c>
      <c r="F125" s="216" t="s">
        <v>277</v>
      </c>
      <c r="G125" s="15"/>
      <c r="H125" s="215" t="s">
        <v>3</v>
      </c>
      <c r="I125" s="217"/>
      <c r="J125" s="15"/>
      <c r="K125" s="15"/>
      <c r="L125" s="214"/>
      <c r="M125" s="218"/>
      <c r="N125" s="219"/>
      <c r="O125" s="219"/>
      <c r="P125" s="219"/>
      <c r="Q125" s="219"/>
      <c r="R125" s="219"/>
      <c r="S125" s="219"/>
      <c r="T125" s="220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15" t="s">
        <v>265</v>
      </c>
      <c r="AU125" s="215" t="s">
        <v>83</v>
      </c>
      <c r="AV125" s="15" t="s">
        <v>81</v>
      </c>
      <c r="AW125" s="15" t="s">
        <v>35</v>
      </c>
      <c r="AX125" s="15" t="s">
        <v>74</v>
      </c>
      <c r="AY125" s="215" t="s">
        <v>256</v>
      </c>
    </row>
    <row r="126" s="13" customFormat="1">
      <c r="A126" s="13"/>
      <c r="B126" s="197"/>
      <c r="C126" s="13"/>
      <c r="D126" s="198" t="s">
        <v>265</v>
      </c>
      <c r="E126" s="199" t="s">
        <v>3</v>
      </c>
      <c r="F126" s="200" t="s">
        <v>278</v>
      </c>
      <c r="G126" s="13"/>
      <c r="H126" s="201">
        <v>412</v>
      </c>
      <c r="I126" s="202"/>
      <c r="J126" s="13"/>
      <c r="K126" s="13"/>
      <c r="L126" s="197"/>
      <c r="M126" s="203"/>
      <c r="N126" s="204"/>
      <c r="O126" s="204"/>
      <c r="P126" s="204"/>
      <c r="Q126" s="204"/>
      <c r="R126" s="204"/>
      <c r="S126" s="204"/>
      <c r="T126" s="20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99" t="s">
        <v>265</v>
      </c>
      <c r="AU126" s="199" t="s">
        <v>83</v>
      </c>
      <c r="AV126" s="13" t="s">
        <v>83</v>
      </c>
      <c r="AW126" s="13" t="s">
        <v>35</v>
      </c>
      <c r="AX126" s="13" t="s">
        <v>74</v>
      </c>
      <c r="AY126" s="199" t="s">
        <v>256</v>
      </c>
    </row>
    <row r="127" s="14" customFormat="1">
      <c r="A127" s="14"/>
      <c r="B127" s="206"/>
      <c r="C127" s="14"/>
      <c r="D127" s="198" t="s">
        <v>265</v>
      </c>
      <c r="E127" s="207" t="s">
        <v>3</v>
      </c>
      <c r="F127" s="208" t="s">
        <v>266</v>
      </c>
      <c r="G127" s="14"/>
      <c r="H127" s="209">
        <v>412</v>
      </c>
      <c r="I127" s="210"/>
      <c r="J127" s="14"/>
      <c r="K127" s="14"/>
      <c r="L127" s="206"/>
      <c r="M127" s="211"/>
      <c r="N127" s="212"/>
      <c r="O127" s="212"/>
      <c r="P127" s="212"/>
      <c r="Q127" s="212"/>
      <c r="R127" s="212"/>
      <c r="S127" s="212"/>
      <c r="T127" s="21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07" t="s">
        <v>265</v>
      </c>
      <c r="AU127" s="207" t="s">
        <v>83</v>
      </c>
      <c r="AV127" s="14" t="s">
        <v>261</v>
      </c>
      <c r="AW127" s="14" t="s">
        <v>35</v>
      </c>
      <c r="AX127" s="14" t="s">
        <v>81</v>
      </c>
      <c r="AY127" s="207" t="s">
        <v>256</v>
      </c>
    </row>
    <row r="128" s="2" customFormat="1" ht="24.15" customHeight="1">
      <c r="A128" s="40"/>
      <c r="B128" s="177"/>
      <c r="C128" s="178" t="s">
        <v>261</v>
      </c>
      <c r="D128" s="178" t="s">
        <v>258</v>
      </c>
      <c r="E128" s="179" t="s">
        <v>279</v>
      </c>
      <c r="F128" s="180" t="s">
        <v>280</v>
      </c>
      <c r="G128" s="181" t="s">
        <v>110</v>
      </c>
      <c r="H128" s="182">
        <v>110</v>
      </c>
      <c r="I128" s="183"/>
      <c r="J128" s="184">
        <f>ROUND(I128*H128,2)</f>
        <v>0</v>
      </c>
      <c r="K128" s="185"/>
      <c r="L128" s="41"/>
      <c r="M128" s="186" t="s">
        <v>3</v>
      </c>
      <c r="N128" s="187" t="s">
        <v>45</v>
      </c>
      <c r="O128" s="74"/>
      <c r="P128" s="188">
        <f>O128*H128</f>
        <v>0</v>
      </c>
      <c r="Q128" s="188">
        <v>0.00069999999999999999</v>
      </c>
      <c r="R128" s="188">
        <f>Q128*H128</f>
        <v>0.076999999999999999</v>
      </c>
      <c r="S128" s="188">
        <v>0</v>
      </c>
      <c r="T128" s="189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190" t="s">
        <v>261</v>
      </c>
      <c r="AT128" s="190" t="s">
        <v>258</v>
      </c>
      <c r="AU128" s="190" t="s">
        <v>83</v>
      </c>
      <c r="AY128" s="21" t="s">
        <v>256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21" t="s">
        <v>81</v>
      </c>
      <c r="BK128" s="191">
        <f>ROUND(I128*H128,2)</f>
        <v>0</v>
      </c>
      <c r="BL128" s="21" t="s">
        <v>261</v>
      </c>
      <c r="BM128" s="190" t="s">
        <v>281</v>
      </c>
    </row>
    <row r="129" s="2" customFormat="1">
      <c r="A129" s="40"/>
      <c r="B129" s="41"/>
      <c r="C129" s="40"/>
      <c r="D129" s="192" t="s">
        <v>263</v>
      </c>
      <c r="E129" s="40"/>
      <c r="F129" s="193" t="s">
        <v>282</v>
      </c>
      <c r="G129" s="40"/>
      <c r="H129" s="40"/>
      <c r="I129" s="194"/>
      <c r="J129" s="40"/>
      <c r="K129" s="40"/>
      <c r="L129" s="41"/>
      <c r="M129" s="195"/>
      <c r="N129" s="196"/>
      <c r="O129" s="74"/>
      <c r="P129" s="74"/>
      <c r="Q129" s="74"/>
      <c r="R129" s="74"/>
      <c r="S129" s="74"/>
      <c r="T129" s="75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21" t="s">
        <v>263</v>
      </c>
      <c r="AU129" s="21" t="s">
        <v>83</v>
      </c>
    </row>
    <row r="130" s="13" customFormat="1">
      <c r="A130" s="13"/>
      <c r="B130" s="197"/>
      <c r="C130" s="13"/>
      <c r="D130" s="198" t="s">
        <v>265</v>
      </c>
      <c r="E130" s="199" t="s">
        <v>3</v>
      </c>
      <c r="F130" s="200" t="s">
        <v>283</v>
      </c>
      <c r="G130" s="13"/>
      <c r="H130" s="201">
        <v>110</v>
      </c>
      <c r="I130" s="202"/>
      <c r="J130" s="13"/>
      <c r="K130" s="13"/>
      <c r="L130" s="197"/>
      <c r="M130" s="203"/>
      <c r="N130" s="204"/>
      <c r="O130" s="204"/>
      <c r="P130" s="204"/>
      <c r="Q130" s="204"/>
      <c r="R130" s="204"/>
      <c r="S130" s="204"/>
      <c r="T130" s="20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9" t="s">
        <v>265</v>
      </c>
      <c r="AU130" s="199" t="s">
        <v>83</v>
      </c>
      <c r="AV130" s="13" t="s">
        <v>83</v>
      </c>
      <c r="AW130" s="13" t="s">
        <v>35</v>
      </c>
      <c r="AX130" s="13" t="s">
        <v>74</v>
      </c>
      <c r="AY130" s="199" t="s">
        <v>256</v>
      </c>
    </row>
    <row r="131" s="14" customFormat="1">
      <c r="A131" s="14"/>
      <c r="B131" s="206"/>
      <c r="C131" s="14"/>
      <c r="D131" s="198" t="s">
        <v>265</v>
      </c>
      <c r="E131" s="207" t="s">
        <v>3</v>
      </c>
      <c r="F131" s="208" t="s">
        <v>266</v>
      </c>
      <c r="G131" s="14"/>
      <c r="H131" s="209">
        <v>110</v>
      </c>
      <c r="I131" s="210"/>
      <c r="J131" s="14"/>
      <c r="K131" s="14"/>
      <c r="L131" s="206"/>
      <c r="M131" s="211"/>
      <c r="N131" s="212"/>
      <c r="O131" s="212"/>
      <c r="P131" s="212"/>
      <c r="Q131" s="212"/>
      <c r="R131" s="212"/>
      <c r="S131" s="212"/>
      <c r="T131" s="21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7" t="s">
        <v>265</v>
      </c>
      <c r="AU131" s="207" t="s">
        <v>83</v>
      </c>
      <c r="AV131" s="14" t="s">
        <v>261</v>
      </c>
      <c r="AW131" s="14" t="s">
        <v>35</v>
      </c>
      <c r="AX131" s="14" t="s">
        <v>81</v>
      </c>
      <c r="AY131" s="207" t="s">
        <v>256</v>
      </c>
    </row>
    <row r="132" s="2" customFormat="1" ht="44.25" customHeight="1">
      <c r="A132" s="40"/>
      <c r="B132" s="177"/>
      <c r="C132" s="178" t="s">
        <v>284</v>
      </c>
      <c r="D132" s="178" t="s">
        <v>258</v>
      </c>
      <c r="E132" s="179" t="s">
        <v>285</v>
      </c>
      <c r="F132" s="180" t="s">
        <v>286</v>
      </c>
      <c r="G132" s="181" t="s">
        <v>110</v>
      </c>
      <c r="H132" s="182">
        <v>110</v>
      </c>
      <c r="I132" s="183"/>
      <c r="J132" s="184">
        <f>ROUND(I132*H132,2)</f>
        <v>0</v>
      </c>
      <c r="K132" s="185"/>
      <c r="L132" s="41"/>
      <c r="M132" s="186" t="s">
        <v>3</v>
      </c>
      <c r="N132" s="187" t="s">
        <v>45</v>
      </c>
      <c r="O132" s="74"/>
      <c r="P132" s="188">
        <f>O132*H132</f>
        <v>0</v>
      </c>
      <c r="Q132" s="188">
        <v>0</v>
      </c>
      <c r="R132" s="188">
        <f>Q132*H132</f>
        <v>0</v>
      </c>
      <c r="S132" s="188">
        <v>0</v>
      </c>
      <c r="T132" s="189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190" t="s">
        <v>261</v>
      </c>
      <c r="AT132" s="190" t="s">
        <v>258</v>
      </c>
      <c r="AU132" s="190" t="s">
        <v>83</v>
      </c>
      <c r="AY132" s="21" t="s">
        <v>256</v>
      </c>
      <c r="BE132" s="191">
        <f>IF(N132="základní",J132,0)</f>
        <v>0</v>
      </c>
      <c r="BF132" s="191">
        <f>IF(N132="snížená",J132,0)</f>
        <v>0</v>
      </c>
      <c r="BG132" s="191">
        <f>IF(N132="zákl. přenesená",J132,0)</f>
        <v>0</v>
      </c>
      <c r="BH132" s="191">
        <f>IF(N132="sníž. přenesená",J132,0)</f>
        <v>0</v>
      </c>
      <c r="BI132" s="191">
        <f>IF(N132="nulová",J132,0)</f>
        <v>0</v>
      </c>
      <c r="BJ132" s="21" t="s">
        <v>81</v>
      </c>
      <c r="BK132" s="191">
        <f>ROUND(I132*H132,2)</f>
        <v>0</v>
      </c>
      <c r="BL132" s="21" t="s">
        <v>261</v>
      </c>
      <c r="BM132" s="190" t="s">
        <v>287</v>
      </c>
    </row>
    <row r="133" s="2" customFormat="1">
      <c r="A133" s="40"/>
      <c r="B133" s="41"/>
      <c r="C133" s="40"/>
      <c r="D133" s="192" t="s">
        <v>263</v>
      </c>
      <c r="E133" s="40"/>
      <c r="F133" s="193" t="s">
        <v>288</v>
      </c>
      <c r="G133" s="40"/>
      <c r="H133" s="40"/>
      <c r="I133" s="194"/>
      <c r="J133" s="40"/>
      <c r="K133" s="40"/>
      <c r="L133" s="41"/>
      <c r="M133" s="195"/>
      <c r="N133" s="196"/>
      <c r="O133" s="74"/>
      <c r="P133" s="74"/>
      <c r="Q133" s="74"/>
      <c r="R133" s="74"/>
      <c r="S133" s="74"/>
      <c r="T133" s="75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21" t="s">
        <v>263</v>
      </c>
      <c r="AU133" s="21" t="s">
        <v>83</v>
      </c>
    </row>
    <row r="134" s="2" customFormat="1" ht="33" customHeight="1">
      <c r="A134" s="40"/>
      <c r="B134" s="177"/>
      <c r="C134" s="178" t="s">
        <v>289</v>
      </c>
      <c r="D134" s="178" t="s">
        <v>258</v>
      </c>
      <c r="E134" s="179" t="s">
        <v>290</v>
      </c>
      <c r="F134" s="180" t="s">
        <v>291</v>
      </c>
      <c r="G134" s="181" t="s">
        <v>274</v>
      </c>
      <c r="H134" s="182">
        <v>412</v>
      </c>
      <c r="I134" s="183"/>
      <c r="J134" s="184">
        <f>ROUND(I134*H134,2)</f>
        <v>0</v>
      </c>
      <c r="K134" s="185"/>
      <c r="L134" s="41"/>
      <c r="M134" s="186" t="s">
        <v>3</v>
      </c>
      <c r="N134" s="187" t="s">
        <v>45</v>
      </c>
      <c r="O134" s="74"/>
      <c r="P134" s="188">
        <f>O134*H134</f>
        <v>0</v>
      </c>
      <c r="Q134" s="188">
        <v>0.00046000000000000001</v>
      </c>
      <c r="R134" s="188">
        <f>Q134*H134</f>
        <v>0.18951999999999999</v>
      </c>
      <c r="S134" s="188">
        <v>0</v>
      </c>
      <c r="T134" s="189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190" t="s">
        <v>261</v>
      </c>
      <c r="AT134" s="190" t="s">
        <v>258</v>
      </c>
      <c r="AU134" s="190" t="s">
        <v>83</v>
      </c>
      <c r="AY134" s="21" t="s">
        <v>256</v>
      </c>
      <c r="BE134" s="191">
        <f>IF(N134="základní",J134,0)</f>
        <v>0</v>
      </c>
      <c r="BF134" s="191">
        <f>IF(N134="snížená",J134,0)</f>
        <v>0</v>
      </c>
      <c r="BG134" s="191">
        <f>IF(N134="zákl. přenesená",J134,0)</f>
        <v>0</v>
      </c>
      <c r="BH134" s="191">
        <f>IF(N134="sníž. přenesená",J134,0)</f>
        <v>0</v>
      </c>
      <c r="BI134" s="191">
        <f>IF(N134="nulová",J134,0)</f>
        <v>0</v>
      </c>
      <c r="BJ134" s="21" t="s">
        <v>81</v>
      </c>
      <c r="BK134" s="191">
        <f>ROUND(I134*H134,2)</f>
        <v>0</v>
      </c>
      <c r="BL134" s="21" t="s">
        <v>261</v>
      </c>
      <c r="BM134" s="190" t="s">
        <v>292</v>
      </c>
    </row>
    <row r="135" s="2" customFormat="1">
      <c r="A135" s="40"/>
      <c r="B135" s="41"/>
      <c r="C135" s="40"/>
      <c r="D135" s="192" t="s">
        <v>263</v>
      </c>
      <c r="E135" s="40"/>
      <c r="F135" s="193" t="s">
        <v>293</v>
      </c>
      <c r="G135" s="40"/>
      <c r="H135" s="40"/>
      <c r="I135" s="194"/>
      <c r="J135" s="40"/>
      <c r="K135" s="40"/>
      <c r="L135" s="41"/>
      <c r="M135" s="195"/>
      <c r="N135" s="196"/>
      <c r="O135" s="74"/>
      <c r="P135" s="74"/>
      <c r="Q135" s="74"/>
      <c r="R135" s="74"/>
      <c r="S135" s="74"/>
      <c r="T135" s="75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21" t="s">
        <v>263</v>
      </c>
      <c r="AU135" s="21" t="s">
        <v>83</v>
      </c>
    </row>
    <row r="136" s="2" customFormat="1" ht="37.8" customHeight="1">
      <c r="A136" s="40"/>
      <c r="B136" s="177"/>
      <c r="C136" s="178" t="s">
        <v>294</v>
      </c>
      <c r="D136" s="178" t="s">
        <v>258</v>
      </c>
      <c r="E136" s="179" t="s">
        <v>295</v>
      </c>
      <c r="F136" s="180" t="s">
        <v>296</v>
      </c>
      <c r="G136" s="181" t="s">
        <v>274</v>
      </c>
      <c r="H136" s="182">
        <v>412</v>
      </c>
      <c r="I136" s="183"/>
      <c r="J136" s="184">
        <f>ROUND(I136*H136,2)</f>
        <v>0</v>
      </c>
      <c r="K136" s="185"/>
      <c r="L136" s="41"/>
      <c r="M136" s="186" t="s">
        <v>3</v>
      </c>
      <c r="N136" s="187" t="s">
        <v>45</v>
      </c>
      <c r="O136" s="74"/>
      <c r="P136" s="188">
        <f>O136*H136</f>
        <v>0</v>
      </c>
      <c r="Q136" s="188">
        <v>0</v>
      </c>
      <c r="R136" s="188">
        <f>Q136*H136</f>
        <v>0</v>
      </c>
      <c r="S136" s="188">
        <v>0</v>
      </c>
      <c r="T136" s="189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190" t="s">
        <v>261</v>
      </c>
      <c r="AT136" s="190" t="s">
        <v>258</v>
      </c>
      <c r="AU136" s="190" t="s">
        <v>83</v>
      </c>
      <c r="AY136" s="21" t="s">
        <v>256</v>
      </c>
      <c r="BE136" s="191">
        <f>IF(N136="základní",J136,0)</f>
        <v>0</v>
      </c>
      <c r="BF136" s="191">
        <f>IF(N136="snížená",J136,0)</f>
        <v>0</v>
      </c>
      <c r="BG136" s="191">
        <f>IF(N136="zákl. přenesená",J136,0)</f>
        <v>0</v>
      </c>
      <c r="BH136" s="191">
        <f>IF(N136="sníž. přenesená",J136,0)</f>
        <v>0</v>
      </c>
      <c r="BI136" s="191">
        <f>IF(N136="nulová",J136,0)</f>
        <v>0</v>
      </c>
      <c r="BJ136" s="21" t="s">
        <v>81</v>
      </c>
      <c r="BK136" s="191">
        <f>ROUND(I136*H136,2)</f>
        <v>0</v>
      </c>
      <c r="BL136" s="21" t="s">
        <v>261</v>
      </c>
      <c r="BM136" s="190" t="s">
        <v>297</v>
      </c>
    </row>
    <row r="137" s="2" customFormat="1">
      <c r="A137" s="40"/>
      <c r="B137" s="41"/>
      <c r="C137" s="40"/>
      <c r="D137" s="192" t="s">
        <v>263</v>
      </c>
      <c r="E137" s="40"/>
      <c r="F137" s="193" t="s">
        <v>298</v>
      </c>
      <c r="G137" s="40"/>
      <c r="H137" s="40"/>
      <c r="I137" s="194"/>
      <c r="J137" s="40"/>
      <c r="K137" s="40"/>
      <c r="L137" s="41"/>
      <c r="M137" s="195"/>
      <c r="N137" s="196"/>
      <c r="O137" s="74"/>
      <c r="P137" s="74"/>
      <c r="Q137" s="74"/>
      <c r="R137" s="74"/>
      <c r="S137" s="74"/>
      <c r="T137" s="75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21" t="s">
        <v>263</v>
      </c>
      <c r="AU137" s="21" t="s">
        <v>83</v>
      </c>
    </row>
    <row r="138" s="2" customFormat="1" ht="33" customHeight="1">
      <c r="A138" s="40"/>
      <c r="B138" s="177"/>
      <c r="C138" s="178" t="s">
        <v>299</v>
      </c>
      <c r="D138" s="178" t="s">
        <v>258</v>
      </c>
      <c r="E138" s="179" t="s">
        <v>300</v>
      </c>
      <c r="F138" s="180" t="s">
        <v>301</v>
      </c>
      <c r="G138" s="181" t="s">
        <v>110</v>
      </c>
      <c r="H138" s="182">
        <v>110</v>
      </c>
      <c r="I138" s="183"/>
      <c r="J138" s="184">
        <f>ROUND(I138*H138,2)</f>
        <v>0</v>
      </c>
      <c r="K138" s="185"/>
      <c r="L138" s="41"/>
      <c r="M138" s="186" t="s">
        <v>3</v>
      </c>
      <c r="N138" s="187" t="s">
        <v>45</v>
      </c>
      <c r="O138" s="74"/>
      <c r="P138" s="188">
        <f>O138*H138</f>
        <v>0</v>
      </c>
      <c r="Q138" s="188">
        <v>0.00079000000000000001</v>
      </c>
      <c r="R138" s="188">
        <f>Q138*H138</f>
        <v>0.086900000000000005</v>
      </c>
      <c r="S138" s="188">
        <v>0</v>
      </c>
      <c r="T138" s="189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190" t="s">
        <v>261</v>
      </c>
      <c r="AT138" s="190" t="s">
        <v>258</v>
      </c>
      <c r="AU138" s="190" t="s">
        <v>83</v>
      </c>
      <c r="AY138" s="21" t="s">
        <v>256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21" t="s">
        <v>81</v>
      </c>
      <c r="BK138" s="191">
        <f>ROUND(I138*H138,2)</f>
        <v>0</v>
      </c>
      <c r="BL138" s="21" t="s">
        <v>261</v>
      </c>
      <c r="BM138" s="190" t="s">
        <v>302</v>
      </c>
    </row>
    <row r="139" s="2" customFormat="1">
      <c r="A139" s="40"/>
      <c r="B139" s="41"/>
      <c r="C139" s="40"/>
      <c r="D139" s="192" t="s">
        <v>263</v>
      </c>
      <c r="E139" s="40"/>
      <c r="F139" s="193" t="s">
        <v>303</v>
      </c>
      <c r="G139" s="40"/>
      <c r="H139" s="40"/>
      <c r="I139" s="194"/>
      <c r="J139" s="40"/>
      <c r="K139" s="40"/>
      <c r="L139" s="41"/>
      <c r="M139" s="195"/>
      <c r="N139" s="196"/>
      <c r="O139" s="74"/>
      <c r="P139" s="74"/>
      <c r="Q139" s="74"/>
      <c r="R139" s="74"/>
      <c r="S139" s="74"/>
      <c r="T139" s="75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21" t="s">
        <v>263</v>
      </c>
      <c r="AU139" s="21" t="s">
        <v>83</v>
      </c>
    </row>
    <row r="140" s="2" customFormat="1" ht="37.8" customHeight="1">
      <c r="A140" s="40"/>
      <c r="B140" s="177"/>
      <c r="C140" s="178" t="s">
        <v>304</v>
      </c>
      <c r="D140" s="178" t="s">
        <v>258</v>
      </c>
      <c r="E140" s="179" t="s">
        <v>305</v>
      </c>
      <c r="F140" s="180" t="s">
        <v>306</v>
      </c>
      <c r="G140" s="181" t="s">
        <v>110</v>
      </c>
      <c r="H140" s="182">
        <v>110</v>
      </c>
      <c r="I140" s="183"/>
      <c r="J140" s="184">
        <f>ROUND(I140*H140,2)</f>
        <v>0</v>
      </c>
      <c r="K140" s="185"/>
      <c r="L140" s="41"/>
      <c r="M140" s="186" t="s">
        <v>3</v>
      </c>
      <c r="N140" s="187" t="s">
        <v>45</v>
      </c>
      <c r="O140" s="74"/>
      <c r="P140" s="188">
        <f>O140*H140</f>
        <v>0</v>
      </c>
      <c r="Q140" s="188">
        <v>0</v>
      </c>
      <c r="R140" s="188">
        <f>Q140*H140</f>
        <v>0</v>
      </c>
      <c r="S140" s="188">
        <v>0</v>
      </c>
      <c r="T140" s="189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190" t="s">
        <v>261</v>
      </c>
      <c r="AT140" s="190" t="s">
        <v>258</v>
      </c>
      <c r="AU140" s="190" t="s">
        <v>83</v>
      </c>
      <c r="AY140" s="21" t="s">
        <v>256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21" t="s">
        <v>81</v>
      </c>
      <c r="BK140" s="191">
        <f>ROUND(I140*H140,2)</f>
        <v>0</v>
      </c>
      <c r="BL140" s="21" t="s">
        <v>261</v>
      </c>
      <c r="BM140" s="190" t="s">
        <v>307</v>
      </c>
    </row>
    <row r="141" s="2" customFormat="1">
      <c r="A141" s="40"/>
      <c r="B141" s="41"/>
      <c r="C141" s="40"/>
      <c r="D141" s="192" t="s">
        <v>263</v>
      </c>
      <c r="E141" s="40"/>
      <c r="F141" s="193" t="s">
        <v>308</v>
      </c>
      <c r="G141" s="40"/>
      <c r="H141" s="40"/>
      <c r="I141" s="194"/>
      <c r="J141" s="40"/>
      <c r="K141" s="40"/>
      <c r="L141" s="41"/>
      <c r="M141" s="195"/>
      <c r="N141" s="196"/>
      <c r="O141" s="74"/>
      <c r="P141" s="74"/>
      <c r="Q141" s="74"/>
      <c r="R141" s="74"/>
      <c r="S141" s="74"/>
      <c r="T141" s="75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21" t="s">
        <v>263</v>
      </c>
      <c r="AU141" s="21" t="s">
        <v>83</v>
      </c>
    </row>
    <row r="142" s="2" customFormat="1" ht="62.7" customHeight="1">
      <c r="A142" s="40"/>
      <c r="B142" s="177"/>
      <c r="C142" s="178" t="s">
        <v>309</v>
      </c>
      <c r="D142" s="178" t="s">
        <v>258</v>
      </c>
      <c r="E142" s="179" t="s">
        <v>310</v>
      </c>
      <c r="F142" s="180" t="s">
        <v>311</v>
      </c>
      <c r="G142" s="181" t="s">
        <v>274</v>
      </c>
      <c r="H142" s="182">
        <v>412</v>
      </c>
      <c r="I142" s="183"/>
      <c r="J142" s="184">
        <f>ROUND(I142*H142,2)</f>
        <v>0</v>
      </c>
      <c r="K142" s="185"/>
      <c r="L142" s="41"/>
      <c r="M142" s="186" t="s">
        <v>3</v>
      </c>
      <c r="N142" s="187" t="s">
        <v>45</v>
      </c>
      <c r="O142" s="74"/>
      <c r="P142" s="188">
        <f>O142*H142</f>
        <v>0</v>
      </c>
      <c r="Q142" s="188">
        <v>0</v>
      </c>
      <c r="R142" s="188">
        <f>Q142*H142</f>
        <v>0</v>
      </c>
      <c r="S142" s="188">
        <v>0</v>
      </c>
      <c r="T142" s="189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190" t="s">
        <v>261</v>
      </c>
      <c r="AT142" s="190" t="s">
        <v>258</v>
      </c>
      <c r="AU142" s="190" t="s">
        <v>83</v>
      </c>
      <c r="AY142" s="21" t="s">
        <v>256</v>
      </c>
      <c r="BE142" s="191">
        <f>IF(N142="základní",J142,0)</f>
        <v>0</v>
      </c>
      <c r="BF142" s="191">
        <f>IF(N142="snížená",J142,0)</f>
        <v>0</v>
      </c>
      <c r="BG142" s="191">
        <f>IF(N142="zákl. přenesená",J142,0)</f>
        <v>0</v>
      </c>
      <c r="BH142" s="191">
        <f>IF(N142="sníž. přenesená",J142,0)</f>
        <v>0</v>
      </c>
      <c r="BI142" s="191">
        <f>IF(N142="nulová",J142,0)</f>
        <v>0</v>
      </c>
      <c r="BJ142" s="21" t="s">
        <v>81</v>
      </c>
      <c r="BK142" s="191">
        <f>ROUND(I142*H142,2)</f>
        <v>0</v>
      </c>
      <c r="BL142" s="21" t="s">
        <v>261</v>
      </c>
      <c r="BM142" s="190" t="s">
        <v>312</v>
      </c>
    </row>
    <row r="143" s="2" customFormat="1">
      <c r="A143" s="40"/>
      <c r="B143" s="41"/>
      <c r="C143" s="40"/>
      <c r="D143" s="192" t="s">
        <v>263</v>
      </c>
      <c r="E143" s="40"/>
      <c r="F143" s="193" t="s">
        <v>313</v>
      </c>
      <c r="G143" s="40"/>
      <c r="H143" s="40"/>
      <c r="I143" s="194"/>
      <c r="J143" s="40"/>
      <c r="K143" s="40"/>
      <c r="L143" s="41"/>
      <c r="M143" s="195"/>
      <c r="N143" s="196"/>
      <c r="O143" s="74"/>
      <c r="P143" s="74"/>
      <c r="Q143" s="74"/>
      <c r="R143" s="74"/>
      <c r="S143" s="74"/>
      <c r="T143" s="75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21" t="s">
        <v>263</v>
      </c>
      <c r="AU143" s="21" t="s">
        <v>83</v>
      </c>
    </row>
    <row r="144" s="2" customFormat="1" ht="62.7" customHeight="1">
      <c r="A144" s="40"/>
      <c r="B144" s="177"/>
      <c r="C144" s="178" t="s">
        <v>314</v>
      </c>
      <c r="D144" s="178" t="s">
        <v>258</v>
      </c>
      <c r="E144" s="179" t="s">
        <v>315</v>
      </c>
      <c r="F144" s="180" t="s">
        <v>316</v>
      </c>
      <c r="G144" s="181" t="s">
        <v>274</v>
      </c>
      <c r="H144" s="182">
        <v>37.302999999999997</v>
      </c>
      <c r="I144" s="183"/>
      <c r="J144" s="184">
        <f>ROUND(I144*H144,2)</f>
        <v>0</v>
      </c>
      <c r="K144" s="185"/>
      <c r="L144" s="41"/>
      <c r="M144" s="186" t="s">
        <v>3</v>
      </c>
      <c r="N144" s="187" t="s">
        <v>45</v>
      </c>
      <c r="O144" s="74"/>
      <c r="P144" s="188">
        <f>O144*H144</f>
        <v>0</v>
      </c>
      <c r="Q144" s="188">
        <v>0</v>
      </c>
      <c r="R144" s="188">
        <f>Q144*H144</f>
        <v>0</v>
      </c>
      <c r="S144" s="188">
        <v>0</v>
      </c>
      <c r="T144" s="189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190" t="s">
        <v>261</v>
      </c>
      <c r="AT144" s="190" t="s">
        <v>258</v>
      </c>
      <c r="AU144" s="190" t="s">
        <v>83</v>
      </c>
      <c r="AY144" s="21" t="s">
        <v>256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21" t="s">
        <v>81</v>
      </c>
      <c r="BK144" s="191">
        <f>ROUND(I144*H144,2)</f>
        <v>0</v>
      </c>
      <c r="BL144" s="21" t="s">
        <v>261</v>
      </c>
      <c r="BM144" s="190" t="s">
        <v>317</v>
      </c>
    </row>
    <row r="145" s="2" customFormat="1">
      <c r="A145" s="40"/>
      <c r="B145" s="41"/>
      <c r="C145" s="40"/>
      <c r="D145" s="192" t="s">
        <v>263</v>
      </c>
      <c r="E145" s="40"/>
      <c r="F145" s="193" t="s">
        <v>318</v>
      </c>
      <c r="G145" s="40"/>
      <c r="H145" s="40"/>
      <c r="I145" s="194"/>
      <c r="J145" s="40"/>
      <c r="K145" s="40"/>
      <c r="L145" s="41"/>
      <c r="M145" s="195"/>
      <c r="N145" s="196"/>
      <c r="O145" s="74"/>
      <c r="P145" s="74"/>
      <c r="Q145" s="74"/>
      <c r="R145" s="74"/>
      <c r="S145" s="74"/>
      <c r="T145" s="75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21" t="s">
        <v>263</v>
      </c>
      <c r="AU145" s="21" t="s">
        <v>83</v>
      </c>
    </row>
    <row r="146" s="13" customFormat="1">
      <c r="A146" s="13"/>
      <c r="B146" s="197"/>
      <c r="C146" s="13"/>
      <c r="D146" s="198" t="s">
        <v>265</v>
      </c>
      <c r="E146" s="199" t="s">
        <v>3</v>
      </c>
      <c r="F146" s="200" t="s">
        <v>319</v>
      </c>
      <c r="G146" s="13"/>
      <c r="H146" s="201">
        <v>37.302999999999997</v>
      </c>
      <c r="I146" s="202"/>
      <c r="J146" s="13"/>
      <c r="K146" s="13"/>
      <c r="L146" s="197"/>
      <c r="M146" s="203"/>
      <c r="N146" s="204"/>
      <c r="O146" s="204"/>
      <c r="P146" s="204"/>
      <c r="Q146" s="204"/>
      <c r="R146" s="204"/>
      <c r="S146" s="204"/>
      <c r="T146" s="20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9" t="s">
        <v>265</v>
      </c>
      <c r="AU146" s="199" t="s">
        <v>83</v>
      </c>
      <c r="AV146" s="13" t="s">
        <v>83</v>
      </c>
      <c r="AW146" s="13" t="s">
        <v>35</v>
      </c>
      <c r="AX146" s="13" t="s">
        <v>74</v>
      </c>
      <c r="AY146" s="199" t="s">
        <v>256</v>
      </c>
    </row>
    <row r="147" s="14" customFormat="1">
      <c r="A147" s="14"/>
      <c r="B147" s="206"/>
      <c r="C147" s="14"/>
      <c r="D147" s="198" t="s">
        <v>265</v>
      </c>
      <c r="E147" s="207" t="s">
        <v>3</v>
      </c>
      <c r="F147" s="208" t="s">
        <v>266</v>
      </c>
      <c r="G147" s="14"/>
      <c r="H147" s="209">
        <v>37.302999999999997</v>
      </c>
      <c r="I147" s="210"/>
      <c r="J147" s="14"/>
      <c r="K147" s="14"/>
      <c r="L147" s="206"/>
      <c r="M147" s="211"/>
      <c r="N147" s="212"/>
      <c r="O147" s="212"/>
      <c r="P147" s="212"/>
      <c r="Q147" s="212"/>
      <c r="R147" s="212"/>
      <c r="S147" s="212"/>
      <c r="T147" s="21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7" t="s">
        <v>265</v>
      </c>
      <c r="AU147" s="207" t="s">
        <v>83</v>
      </c>
      <c r="AV147" s="14" t="s">
        <v>261</v>
      </c>
      <c r="AW147" s="14" t="s">
        <v>35</v>
      </c>
      <c r="AX147" s="14" t="s">
        <v>81</v>
      </c>
      <c r="AY147" s="207" t="s">
        <v>256</v>
      </c>
    </row>
    <row r="148" s="2" customFormat="1" ht="66.75" customHeight="1">
      <c r="A148" s="40"/>
      <c r="B148" s="177"/>
      <c r="C148" s="178" t="s">
        <v>9</v>
      </c>
      <c r="D148" s="178" t="s">
        <v>258</v>
      </c>
      <c r="E148" s="179" t="s">
        <v>320</v>
      </c>
      <c r="F148" s="180" t="s">
        <v>321</v>
      </c>
      <c r="G148" s="181" t="s">
        <v>274</v>
      </c>
      <c r="H148" s="182">
        <v>708.75699999999995</v>
      </c>
      <c r="I148" s="183"/>
      <c r="J148" s="184">
        <f>ROUND(I148*H148,2)</f>
        <v>0</v>
      </c>
      <c r="K148" s="185"/>
      <c r="L148" s="41"/>
      <c r="M148" s="186" t="s">
        <v>3</v>
      </c>
      <c r="N148" s="187" t="s">
        <v>45</v>
      </c>
      <c r="O148" s="74"/>
      <c r="P148" s="188">
        <f>O148*H148</f>
        <v>0</v>
      </c>
      <c r="Q148" s="188">
        <v>0</v>
      </c>
      <c r="R148" s="188">
        <f>Q148*H148</f>
        <v>0</v>
      </c>
      <c r="S148" s="188">
        <v>0</v>
      </c>
      <c r="T148" s="189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190" t="s">
        <v>261</v>
      </c>
      <c r="AT148" s="190" t="s">
        <v>258</v>
      </c>
      <c r="AU148" s="190" t="s">
        <v>83</v>
      </c>
      <c r="AY148" s="21" t="s">
        <v>256</v>
      </c>
      <c r="BE148" s="191">
        <f>IF(N148="základní",J148,0)</f>
        <v>0</v>
      </c>
      <c r="BF148" s="191">
        <f>IF(N148="snížená",J148,0)</f>
        <v>0</v>
      </c>
      <c r="BG148" s="191">
        <f>IF(N148="zákl. přenesená",J148,0)</f>
        <v>0</v>
      </c>
      <c r="BH148" s="191">
        <f>IF(N148="sníž. přenesená",J148,0)</f>
        <v>0</v>
      </c>
      <c r="BI148" s="191">
        <f>IF(N148="nulová",J148,0)</f>
        <v>0</v>
      </c>
      <c r="BJ148" s="21" t="s">
        <v>81</v>
      </c>
      <c r="BK148" s="191">
        <f>ROUND(I148*H148,2)</f>
        <v>0</v>
      </c>
      <c r="BL148" s="21" t="s">
        <v>261</v>
      </c>
      <c r="BM148" s="190" t="s">
        <v>322</v>
      </c>
    </row>
    <row r="149" s="2" customFormat="1">
      <c r="A149" s="40"/>
      <c r="B149" s="41"/>
      <c r="C149" s="40"/>
      <c r="D149" s="192" t="s">
        <v>263</v>
      </c>
      <c r="E149" s="40"/>
      <c r="F149" s="193" t="s">
        <v>323</v>
      </c>
      <c r="G149" s="40"/>
      <c r="H149" s="40"/>
      <c r="I149" s="194"/>
      <c r="J149" s="40"/>
      <c r="K149" s="40"/>
      <c r="L149" s="41"/>
      <c r="M149" s="195"/>
      <c r="N149" s="196"/>
      <c r="O149" s="74"/>
      <c r="P149" s="74"/>
      <c r="Q149" s="74"/>
      <c r="R149" s="74"/>
      <c r="S149" s="74"/>
      <c r="T149" s="75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21" t="s">
        <v>263</v>
      </c>
      <c r="AU149" s="21" t="s">
        <v>83</v>
      </c>
    </row>
    <row r="150" s="13" customFormat="1">
      <c r="A150" s="13"/>
      <c r="B150" s="197"/>
      <c r="C150" s="13"/>
      <c r="D150" s="198" t="s">
        <v>265</v>
      </c>
      <c r="E150" s="199" t="s">
        <v>3</v>
      </c>
      <c r="F150" s="200" t="s">
        <v>324</v>
      </c>
      <c r="G150" s="13"/>
      <c r="H150" s="201">
        <v>708.75699999999995</v>
      </c>
      <c r="I150" s="202"/>
      <c r="J150" s="13"/>
      <c r="K150" s="13"/>
      <c r="L150" s="197"/>
      <c r="M150" s="203"/>
      <c r="N150" s="204"/>
      <c r="O150" s="204"/>
      <c r="P150" s="204"/>
      <c r="Q150" s="204"/>
      <c r="R150" s="204"/>
      <c r="S150" s="204"/>
      <c r="T150" s="20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9" t="s">
        <v>265</v>
      </c>
      <c r="AU150" s="199" t="s">
        <v>83</v>
      </c>
      <c r="AV150" s="13" t="s">
        <v>83</v>
      </c>
      <c r="AW150" s="13" t="s">
        <v>35</v>
      </c>
      <c r="AX150" s="13" t="s">
        <v>74</v>
      </c>
      <c r="AY150" s="199" t="s">
        <v>256</v>
      </c>
    </row>
    <row r="151" s="14" customFormat="1">
      <c r="A151" s="14"/>
      <c r="B151" s="206"/>
      <c r="C151" s="14"/>
      <c r="D151" s="198" t="s">
        <v>265</v>
      </c>
      <c r="E151" s="207" t="s">
        <v>3</v>
      </c>
      <c r="F151" s="208" t="s">
        <v>266</v>
      </c>
      <c r="G151" s="14"/>
      <c r="H151" s="209">
        <v>708.75699999999995</v>
      </c>
      <c r="I151" s="210"/>
      <c r="J151" s="14"/>
      <c r="K151" s="14"/>
      <c r="L151" s="206"/>
      <c r="M151" s="211"/>
      <c r="N151" s="212"/>
      <c r="O151" s="212"/>
      <c r="P151" s="212"/>
      <c r="Q151" s="212"/>
      <c r="R151" s="212"/>
      <c r="S151" s="212"/>
      <c r="T151" s="21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7" t="s">
        <v>265</v>
      </c>
      <c r="AU151" s="207" t="s">
        <v>83</v>
      </c>
      <c r="AV151" s="14" t="s">
        <v>261</v>
      </c>
      <c r="AW151" s="14" t="s">
        <v>35</v>
      </c>
      <c r="AX151" s="14" t="s">
        <v>81</v>
      </c>
      <c r="AY151" s="207" t="s">
        <v>256</v>
      </c>
    </row>
    <row r="152" s="2" customFormat="1" ht="44.25" customHeight="1">
      <c r="A152" s="40"/>
      <c r="B152" s="177"/>
      <c r="C152" s="178" t="s">
        <v>325</v>
      </c>
      <c r="D152" s="178" t="s">
        <v>258</v>
      </c>
      <c r="E152" s="179" t="s">
        <v>326</v>
      </c>
      <c r="F152" s="180" t="s">
        <v>327</v>
      </c>
      <c r="G152" s="181" t="s">
        <v>274</v>
      </c>
      <c r="H152" s="182">
        <v>412</v>
      </c>
      <c r="I152" s="183"/>
      <c r="J152" s="184">
        <f>ROUND(I152*H152,2)</f>
        <v>0</v>
      </c>
      <c r="K152" s="185"/>
      <c r="L152" s="41"/>
      <c r="M152" s="186" t="s">
        <v>3</v>
      </c>
      <c r="N152" s="187" t="s">
        <v>45</v>
      </c>
      <c r="O152" s="74"/>
      <c r="P152" s="188">
        <f>O152*H152</f>
        <v>0</v>
      </c>
      <c r="Q152" s="188">
        <v>0</v>
      </c>
      <c r="R152" s="188">
        <f>Q152*H152</f>
        <v>0</v>
      </c>
      <c r="S152" s="188">
        <v>0</v>
      </c>
      <c r="T152" s="189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190" t="s">
        <v>261</v>
      </c>
      <c r="AT152" s="190" t="s">
        <v>258</v>
      </c>
      <c r="AU152" s="190" t="s">
        <v>83</v>
      </c>
      <c r="AY152" s="21" t="s">
        <v>256</v>
      </c>
      <c r="BE152" s="191">
        <f>IF(N152="základní",J152,0)</f>
        <v>0</v>
      </c>
      <c r="BF152" s="191">
        <f>IF(N152="snížená",J152,0)</f>
        <v>0</v>
      </c>
      <c r="BG152" s="191">
        <f>IF(N152="zákl. přenesená",J152,0)</f>
        <v>0</v>
      </c>
      <c r="BH152" s="191">
        <f>IF(N152="sníž. přenesená",J152,0)</f>
        <v>0</v>
      </c>
      <c r="BI152" s="191">
        <f>IF(N152="nulová",J152,0)</f>
        <v>0</v>
      </c>
      <c r="BJ152" s="21" t="s">
        <v>81</v>
      </c>
      <c r="BK152" s="191">
        <f>ROUND(I152*H152,2)</f>
        <v>0</v>
      </c>
      <c r="BL152" s="21" t="s">
        <v>261</v>
      </c>
      <c r="BM152" s="190" t="s">
        <v>328</v>
      </c>
    </row>
    <row r="153" s="2" customFormat="1">
      <c r="A153" s="40"/>
      <c r="B153" s="41"/>
      <c r="C153" s="40"/>
      <c r="D153" s="192" t="s">
        <v>263</v>
      </c>
      <c r="E153" s="40"/>
      <c r="F153" s="193" t="s">
        <v>329</v>
      </c>
      <c r="G153" s="40"/>
      <c r="H153" s="40"/>
      <c r="I153" s="194"/>
      <c r="J153" s="40"/>
      <c r="K153" s="40"/>
      <c r="L153" s="41"/>
      <c r="M153" s="195"/>
      <c r="N153" s="196"/>
      <c r="O153" s="74"/>
      <c r="P153" s="74"/>
      <c r="Q153" s="74"/>
      <c r="R153" s="74"/>
      <c r="S153" s="74"/>
      <c r="T153" s="75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21" t="s">
        <v>263</v>
      </c>
      <c r="AU153" s="21" t="s">
        <v>83</v>
      </c>
    </row>
    <row r="154" s="2" customFormat="1" ht="44.25" customHeight="1">
      <c r="A154" s="40"/>
      <c r="B154" s="177"/>
      <c r="C154" s="178" t="s">
        <v>330</v>
      </c>
      <c r="D154" s="178" t="s">
        <v>258</v>
      </c>
      <c r="E154" s="179" t="s">
        <v>331</v>
      </c>
      <c r="F154" s="180" t="s">
        <v>332</v>
      </c>
      <c r="G154" s="181" t="s">
        <v>274</v>
      </c>
      <c r="H154" s="182">
        <v>412</v>
      </c>
      <c r="I154" s="183"/>
      <c r="J154" s="184">
        <f>ROUND(I154*H154,2)</f>
        <v>0</v>
      </c>
      <c r="K154" s="185"/>
      <c r="L154" s="41"/>
      <c r="M154" s="186" t="s">
        <v>3</v>
      </c>
      <c r="N154" s="187" t="s">
        <v>45</v>
      </c>
      <c r="O154" s="74"/>
      <c r="P154" s="188">
        <f>O154*H154</f>
        <v>0</v>
      </c>
      <c r="Q154" s="188">
        <v>0</v>
      </c>
      <c r="R154" s="188">
        <f>Q154*H154</f>
        <v>0</v>
      </c>
      <c r="S154" s="188">
        <v>0</v>
      </c>
      <c r="T154" s="189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190" t="s">
        <v>261</v>
      </c>
      <c r="AT154" s="190" t="s">
        <v>258</v>
      </c>
      <c r="AU154" s="190" t="s">
        <v>83</v>
      </c>
      <c r="AY154" s="21" t="s">
        <v>256</v>
      </c>
      <c r="BE154" s="191">
        <f>IF(N154="základní",J154,0)</f>
        <v>0</v>
      </c>
      <c r="BF154" s="191">
        <f>IF(N154="snížená",J154,0)</f>
        <v>0</v>
      </c>
      <c r="BG154" s="191">
        <f>IF(N154="zákl. přenesená",J154,0)</f>
        <v>0</v>
      </c>
      <c r="BH154" s="191">
        <f>IF(N154="sníž. přenesená",J154,0)</f>
        <v>0</v>
      </c>
      <c r="BI154" s="191">
        <f>IF(N154="nulová",J154,0)</f>
        <v>0</v>
      </c>
      <c r="BJ154" s="21" t="s">
        <v>81</v>
      </c>
      <c r="BK154" s="191">
        <f>ROUND(I154*H154,2)</f>
        <v>0</v>
      </c>
      <c r="BL154" s="21" t="s">
        <v>261</v>
      </c>
      <c r="BM154" s="190" t="s">
        <v>333</v>
      </c>
    </row>
    <row r="155" s="2" customFormat="1">
      <c r="A155" s="40"/>
      <c r="B155" s="41"/>
      <c r="C155" s="40"/>
      <c r="D155" s="192" t="s">
        <v>263</v>
      </c>
      <c r="E155" s="40"/>
      <c r="F155" s="193" t="s">
        <v>334</v>
      </c>
      <c r="G155" s="40"/>
      <c r="H155" s="40"/>
      <c r="I155" s="194"/>
      <c r="J155" s="40"/>
      <c r="K155" s="40"/>
      <c r="L155" s="41"/>
      <c r="M155" s="195"/>
      <c r="N155" s="196"/>
      <c r="O155" s="74"/>
      <c r="P155" s="74"/>
      <c r="Q155" s="74"/>
      <c r="R155" s="74"/>
      <c r="S155" s="74"/>
      <c r="T155" s="75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21" t="s">
        <v>263</v>
      </c>
      <c r="AU155" s="21" t="s">
        <v>83</v>
      </c>
    </row>
    <row r="156" s="2" customFormat="1" ht="44.25" customHeight="1">
      <c r="A156" s="40"/>
      <c r="B156" s="177"/>
      <c r="C156" s="178" t="s">
        <v>335</v>
      </c>
      <c r="D156" s="178" t="s">
        <v>258</v>
      </c>
      <c r="E156" s="179" t="s">
        <v>336</v>
      </c>
      <c r="F156" s="180" t="s">
        <v>337</v>
      </c>
      <c r="G156" s="181" t="s">
        <v>338</v>
      </c>
      <c r="H156" s="182">
        <v>67.144999999999996</v>
      </c>
      <c r="I156" s="183"/>
      <c r="J156" s="184">
        <f>ROUND(I156*H156,2)</f>
        <v>0</v>
      </c>
      <c r="K156" s="185"/>
      <c r="L156" s="41"/>
      <c r="M156" s="186" t="s">
        <v>3</v>
      </c>
      <c r="N156" s="187" t="s">
        <v>45</v>
      </c>
      <c r="O156" s="74"/>
      <c r="P156" s="188">
        <f>O156*H156</f>
        <v>0</v>
      </c>
      <c r="Q156" s="188">
        <v>0</v>
      </c>
      <c r="R156" s="188">
        <f>Q156*H156</f>
        <v>0</v>
      </c>
      <c r="S156" s="188">
        <v>0</v>
      </c>
      <c r="T156" s="189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190" t="s">
        <v>261</v>
      </c>
      <c r="AT156" s="190" t="s">
        <v>258</v>
      </c>
      <c r="AU156" s="190" t="s">
        <v>83</v>
      </c>
      <c r="AY156" s="21" t="s">
        <v>256</v>
      </c>
      <c r="BE156" s="191">
        <f>IF(N156="základní",J156,0)</f>
        <v>0</v>
      </c>
      <c r="BF156" s="191">
        <f>IF(N156="snížená",J156,0)</f>
        <v>0</v>
      </c>
      <c r="BG156" s="191">
        <f>IF(N156="zákl. přenesená",J156,0)</f>
        <v>0</v>
      </c>
      <c r="BH156" s="191">
        <f>IF(N156="sníž. přenesená",J156,0)</f>
        <v>0</v>
      </c>
      <c r="BI156" s="191">
        <f>IF(N156="nulová",J156,0)</f>
        <v>0</v>
      </c>
      <c r="BJ156" s="21" t="s">
        <v>81</v>
      </c>
      <c r="BK156" s="191">
        <f>ROUND(I156*H156,2)</f>
        <v>0</v>
      </c>
      <c r="BL156" s="21" t="s">
        <v>261</v>
      </c>
      <c r="BM156" s="190" t="s">
        <v>339</v>
      </c>
    </row>
    <row r="157" s="2" customFormat="1">
      <c r="A157" s="40"/>
      <c r="B157" s="41"/>
      <c r="C157" s="40"/>
      <c r="D157" s="192" t="s">
        <v>263</v>
      </c>
      <c r="E157" s="40"/>
      <c r="F157" s="193" t="s">
        <v>340</v>
      </c>
      <c r="G157" s="40"/>
      <c r="H157" s="40"/>
      <c r="I157" s="194"/>
      <c r="J157" s="40"/>
      <c r="K157" s="40"/>
      <c r="L157" s="41"/>
      <c r="M157" s="195"/>
      <c r="N157" s="196"/>
      <c r="O157" s="74"/>
      <c r="P157" s="74"/>
      <c r="Q157" s="74"/>
      <c r="R157" s="74"/>
      <c r="S157" s="74"/>
      <c r="T157" s="75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21" t="s">
        <v>263</v>
      </c>
      <c r="AU157" s="21" t="s">
        <v>83</v>
      </c>
    </row>
    <row r="158" s="13" customFormat="1">
      <c r="A158" s="13"/>
      <c r="B158" s="197"/>
      <c r="C158" s="13"/>
      <c r="D158" s="198" t="s">
        <v>265</v>
      </c>
      <c r="E158" s="199" t="s">
        <v>3</v>
      </c>
      <c r="F158" s="200" t="s">
        <v>341</v>
      </c>
      <c r="G158" s="13"/>
      <c r="H158" s="201">
        <v>67.144999999999996</v>
      </c>
      <c r="I158" s="202"/>
      <c r="J158" s="13"/>
      <c r="K158" s="13"/>
      <c r="L158" s="197"/>
      <c r="M158" s="203"/>
      <c r="N158" s="204"/>
      <c r="O158" s="204"/>
      <c r="P158" s="204"/>
      <c r="Q158" s="204"/>
      <c r="R158" s="204"/>
      <c r="S158" s="204"/>
      <c r="T158" s="20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9" t="s">
        <v>265</v>
      </c>
      <c r="AU158" s="199" t="s">
        <v>83</v>
      </c>
      <c r="AV158" s="13" t="s">
        <v>83</v>
      </c>
      <c r="AW158" s="13" t="s">
        <v>35</v>
      </c>
      <c r="AX158" s="13" t="s">
        <v>74</v>
      </c>
      <c r="AY158" s="199" t="s">
        <v>256</v>
      </c>
    </row>
    <row r="159" s="14" customFormat="1">
      <c r="A159" s="14"/>
      <c r="B159" s="206"/>
      <c r="C159" s="14"/>
      <c r="D159" s="198" t="s">
        <v>265</v>
      </c>
      <c r="E159" s="207" t="s">
        <v>3</v>
      </c>
      <c r="F159" s="208" t="s">
        <v>266</v>
      </c>
      <c r="G159" s="14"/>
      <c r="H159" s="209">
        <v>67.144999999999996</v>
      </c>
      <c r="I159" s="210"/>
      <c r="J159" s="14"/>
      <c r="K159" s="14"/>
      <c r="L159" s="206"/>
      <c r="M159" s="211"/>
      <c r="N159" s="212"/>
      <c r="O159" s="212"/>
      <c r="P159" s="212"/>
      <c r="Q159" s="212"/>
      <c r="R159" s="212"/>
      <c r="S159" s="212"/>
      <c r="T159" s="21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07" t="s">
        <v>265</v>
      </c>
      <c r="AU159" s="207" t="s">
        <v>83</v>
      </c>
      <c r="AV159" s="14" t="s">
        <v>261</v>
      </c>
      <c r="AW159" s="14" t="s">
        <v>35</v>
      </c>
      <c r="AX159" s="14" t="s">
        <v>81</v>
      </c>
      <c r="AY159" s="207" t="s">
        <v>256</v>
      </c>
    </row>
    <row r="160" s="2" customFormat="1" ht="37.8" customHeight="1">
      <c r="A160" s="40"/>
      <c r="B160" s="177"/>
      <c r="C160" s="178" t="s">
        <v>342</v>
      </c>
      <c r="D160" s="178" t="s">
        <v>258</v>
      </c>
      <c r="E160" s="179" t="s">
        <v>343</v>
      </c>
      <c r="F160" s="180" t="s">
        <v>344</v>
      </c>
      <c r="G160" s="181" t="s">
        <v>274</v>
      </c>
      <c r="H160" s="182">
        <v>37.302999999999997</v>
      </c>
      <c r="I160" s="183"/>
      <c r="J160" s="184">
        <f>ROUND(I160*H160,2)</f>
        <v>0</v>
      </c>
      <c r="K160" s="185"/>
      <c r="L160" s="41"/>
      <c r="M160" s="186" t="s">
        <v>3</v>
      </c>
      <c r="N160" s="187" t="s">
        <v>45</v>
      </c>
      <c r="O160" s="74"/>
      <c r="P160" s="188">
        <f>O160*H160</f>
        <v>0</v>
      </c>
      <c r="Q160" s="188">
        <v>0</v>
      </c>
      <c r="R160" s="188">
        <f>Q160*H160</f>
        <v>0</v>
      </c>
      <c r="S160" s="188">
        <v>0</v>
      </c>
      <c r="T160" s="189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190" t="s">
        <v>261</v>
      </c>
      <c r="AT160" s="190" t="s">
        <v>258</v>
      </c>
      <c r="AU160" s="190" t="s">
        <v>83</v>
      </c>
      <c r="AY160" s="21" t="s">
        <v>256</v>
      </c>
      <c r="BE160" s="191">
        <f>IF(N160="základní",J160,0)</f>
        <v>0</v>
      </c>
      <c r="BF160" s="191">
        <f>IF(N160="snížená",J160,0)</f>
        <v>0</v>
      </c>
      <c r="BG160" s="191">
        <f>IF(N160="zákl. přenesená",J160,0)</f>
        <v>0</v>
      </c>
      <c r="BH160" s="191">
        <f>IF(N160="sníž. přenesená",J160,0)</f>
        <v>0</v>
      </c>
      <c r="BI160" s="191">
        <f>IF(N160="nulová",J160,0)</f>
        <v>0</v>
      </c>
      <c r="BJ160" s="21" t="s">
        <v>81</v>
      </c>
      <c r="BK160" s="191">
        <f>ROUND(I160*H160,2)</f>
        <v>0</v>
      </c>
      <c r="BL160" s="21" t="s">
        <v>261</v>
      </c>
      <c r="BM160" s="190" t="s">
        <v>345</v>
      </c>
    </row>
    <row r="161" s="2" customFormat="1">
      <c r="A161" s="40"/>
      <c r="B161" s="41"/>
      <c r="C161" s="40"/>
      <c r="D161" s="192" t="s">
        <v>263</v>
      </c>
      <c r="E161" s="40"/>
      <c r="F161" s="193" t="s">
        <v>346</v>
      </c>
      <c r="G161" s="40"/>
      <c r="H161" s="40"/>
      <c r="I161" s="194"/>
      <c r="J161" s="40"/>
      <c r="K161" s="40"/>
      <c r="L161" s="41"/>
      <c r="M161" s="195"/>
      <c r="N161" s="196"/>
      <c r="O161" s="74"/>
      <c r="P161" s="74"/>
      <c r="Q161" s="74"/>
      <c r="R161" s="74"/>
      <c r="S161" s="74"/>
      <c r="T161" s="75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21" t="s">
        <v>263</v>
      </c>
      <c r="AU161" s="21" t="s">
        <v>83</v>
      </c>
    </row>
    <row r="162" s="2" customFormat="1" ht="44.25" customHeight="1">
      <c r="A162" s="40"/>
      <c r="B162" s="177"/>
      <c r="C162" s="178" t="s">
        <v>347</v>
      </c>
      <c r="D162" s="178" t="s">
        <v>258</v>
      </c>
      <c r="E162" s="179" t="s">
        <v>348</v>
      </c>
      <c r="F162" s="180" t="s">
        <v>349</v>
      </c>
      <c r="G162" s="181" t="s">
        <v>274</v>
      </c>
      <c r="H162" s="182">
        <v>374.697</v>
      </c>
      <c r="I162" s="183"/>
      <c r="J162" s="184">
        <f>ROUND(I162*H162,2)</f>
        <v>0</v>
      </c>
      <c r="K162" s="185"/>
      <c r="L162" s="41"/>
      <c r="M162" s="186" t="s">
        <v>3</v>
      </c>
      <c r="N162" s="187" t="s">
        <v>45</v>
      </c>
      <c r="O162" s="74"/>
      <c r="P162" s="188">
        <f>O162*H162</f>
        <v>0</v>
      </c>
      <c r="Q162" s="188">
        <v>0</v>
      </c>
      <c r="R162" s="188">
        <f>Q162*H162</f>
        <v>0</v>
      </c>
      <c r="S162" s="188">
        <v>0</v>
      </c>
      <c r="T162" s="189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190" t="s">
        <v>261</v>
      </c>
      <c r="AT162" s="190" t="s">
        <v>258</v>
      </c>
      <c r="AU162" s="190" t="s">
        <v>83</v>
      </c>
      <c r="AY162" s="21" t="s">
        <v>256</v>
      </c>
      <c r="BE162" s="191">
        <f>IF(N162="základní",J162,0)</f>
        <v>0</v>
      </c>
      <c r="BF162" s="191">
        <f>IF(N162="snížená",J162,0)</f>
        <v>0</v>
      </c>
      <c r="BG162" s="191">
        <f>IF(N162="zákl. přenesená",J162,0)</f>
        <v>0</v>
      </c>
      <c r="BH162" s="191">
        <f>IF(N162="sníž. přenesená",J162,0)</f>
        <v>0</v>
      </c>
      <c r="BI162" s="191">
        <f>IF(N162="nulová",J162,0)</f>
        <v>0</v>
      </c>
      <c r="BJ162" s="21" t="s">
        <v>81</v>
      </c>
      <c r="BK162" s="191">
        <f>ROUND(I162*H162,2)</f>
        <v>0</v>
      </c>
      <c r="BL162" s="21" t="s">
        <v>261</v>
      </c>
      <c r="BM162" s="190" t="s">
        <v>350</v>
      </c>
    </row>
    <row r="163" s="2" customFormat="1">
      <c r="A163" s="40"/>
      <c r="B163" s="41"/>
      <c r="C163" s="40"/>
      <c r="D163" s="192" t="s">
        <v>263</v>
      </c>
      <c r="E163" s="40"/>
      <c r="F163" s="193" t="s">
        <v>351</v>
      </c>
      <c r="G163" s="40"/>
      <c r="H163" s="40"/>
      <c r="I163" s="194"/>
      <c r="J163" s="40"/>
      <c r="K163" s="40"/>
      <c r="L163" s="41"/>
      <c r="M163" s="195"/>
      <c r="N163" s="196"/>
      <c r="O163" s="74"/>
      <c r="P163" s="74"/>
      <c r="Q163" s="74"/>
      <c r="R163" s="74"/>
      <c r="S163" s="74"/>
      <c r="T163" s="75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21" t="s">
        <v>263</v>
      </c>
      <c r="AU163" s="21" t="s">
        <v>83</v>
      </c>
    </row>
    <row r="164" s="13" customFormat="1">
      <c r="A164" s="13"/>
      <c r="B164" s="197"/>
      <c r="C164" s="13"/>
      <c r="D164" s="198" t="s">
        <v>265</v>
      </c>
      <c r="E164" s="199" t="s">
        <v>3</v>
      </c>
      <c r="F164" s="200" t="s">
        <v>352</v>
      </c>
      <c r="G164" s="13"/>
      <c r="H164" s="201">
        <v>412</v>
      </c>
      <c r="I164" s="202"/>
      <c r="J164" s="13"/>
      <c r="K164" s="13"/>
      <c r="L164" s="197"/>
      <c r="M164" s="203"/>
      <c r="N164" s="204"/>
      <c r="O164" s="204"/>
      <c r="P164" s="204"/>
      <c r="Q164" s="204"/>
      <c r="R164" s="204"/>
      <c r="S164" s="204"/>
      <c r="T164" s="20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99" t="s">
        <v>265</v>
      </c>
      <c r="AU164" s="199" t="s">
        <v>83</v>
      </c>
      <c r="AV164" s="13" t="s">
        <v>83</v>
      </c>
      <c r="AW164" s="13" t="s">
        <v>35</v>
      </c>
      <c r="AX164" s="13" t="s">
        <v>74</v>
      </c>
      <c r="AY164" s="199" t="s">
        <v>256</v>
      </c>
    </row>
    <row r="165" s="13" customFormat="1">
      <c r="A165" s="13"/>
      <c r="B165" s="197"/>
      <c r="C165" s="13"/>
      <c r="D165" s="198" t="s">
        <v>265</v>
      </c>
      <c r="E165" s="199" t="s">
        <v>3</v>
      </c>
      <c r="F165" s="200" t="s">
        <v>353</v>
      </c>
      <c r="G165" s="13"/>
      <c r="H165" s="201">
        <v>-19.475000000000001</v>
      </c>
      <c r="I165" s="202"/>
      <c r="J165" s="13"/>
      <c r="K165" s="13"/>
      <c r="L165" s="197"/>
      <c r="M165" s="203"/>
      <c r="N165" s="204"/>
      <c r="O165" s="204"/>
      <c r="P165" s="204"/>
      <c r="Q165" s="204"/>
      <c r="R165" s="204"/>
      <c r="S165" s="204"/>
      <c r="T165" s="20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9" t="s">
        <v>265</v>
      </c>
      <c r="AU165" s="199" t="s">
        <v>83</v>
      </c>
      <c r="AV165" s="13" t="s">
        <v>83</v>
      </c>
      <c r="AW165" s="13" t="s">
        <v>35</v>
      </c>
      <c r="AX165" s="13" t="s">
        <v>74</v>
      </c>
      <c r="AY165" s="199" t="s">
        <v>256</v>
      </c>
    </row>
    <row r="166" s="13" customFormat="1">
      <c r="A166" s="13"/>
      <c r="B166" s="197"/>
      <c r="C166" s="13"/>
      <c r="D166" s="198" t="s">
        <v>265</v>
      </c>
      <c r="E166" s="199" t="s">
        <v>3</v>
      </c>
      <c r="F166" s="200" t="s">
        <v>354</v>
      </c>
      <c r="G166" s="13"/>
      <c r="H166" s="201">
        <v>-1.163</v>
      </c>
      <c r="I166" s="202"/>
      <c r="J166" s="13"/>
      <c r="K166" s="13"/>
      <c r="L166" s="197"/>
      <c r="M166" s="203"/>
      <c r="N166" s="204"/>
      <c r="O166" s="204"/>
      <c r="P166" s="204"/>
      <c r="Q166" s="204"/>
      <c r="R166" s="204"/>
      <c r="S166" s="204"/>
      <c r="T166" s="20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99" t="s">
        <v>265</v>
      </c>
      <c r="AU166" s="199" t="s">
        <v>83</v>
      </c>
      <c r="AV166" s="13" t="s">
        <v>83</v>
      </c>
      <c r="AW166" s="13" t="s">
        <v>35</v>
      </c>
      <c r="AX166" s="13" t="s">
        <v>74</v>
      </c>
      <c r="AY166" s="199" t="s">
        <v>256</v>
      </c>
    </row>
    <row r="167" s="13" customFormat="1">
      <c r="A167" s="13"/>
      <c r="B167" s="197"/>
      <c r="C167" s="13"/>
      <c r="D167" s="198" t="s">
        <v>265</v>
      </c>
      <c r="E167" s="199" t="s">
        <v>3</v>
      </c>
      <c r="F167" s="200" t="s">
        <v>355</v>
      </c>
      <c r="G167" s="13"/>
      <c r="H167" s="201">
        <v>-0.125</v>
      </c>
      <c r="I167" s="202"/>
      <c r="J167" s="13"/>
      <c r="K167" s="13"/>
      <c r="L167" s="197"/>
      <c r="M167" s="203"/>
      <c r="N167" s="204"/>
      <c r="O167" s="204"/>
      <c r="P167" s="204"/>
      <c r="Q167" s="204"/>
      <c r="R167" s="204"/>
      <c r="S167" s="204"/>
      <c r="T167" s="20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9" t="s">
        <v>265</v>
      </c>
      <c r="AU167" s="199" t="s">
        <v>83</v>
      </c>
      <c r="AV167" s="13" t="s">
        <v>83</v>
      </c>
      <c r="AW167" s="13" t="s">
        <v>35</v>
      </c>
      <c r="AX167" s="13" t="s">
        <v>74</v>
      </c>
      <c r="AY167" s="199" t="s">
        <v>256</v>
      </c>
    </row>
    <row r="168" s="13" customFormat="1">
      <c r="A168" s="13"/>
      <c r="B168" s="197"/>
      <c r="C168" s="13"/>
      <c r="D168" s="198" t="s">
        <v>265</v>
      </c>
      <c r="E168" s="199" t="s">
        <v>3</v>
      </c>
      <c r="F168" s="200" t="s">
        <v>356</v>
      </c>
      <c r="G168" s="13"/>
      <c r="H168" s="201">
        <v>-3.8889999999999998</v>
      </c>
      <c r="I168" s="202"/>
      <c r="J168" s="13"/>
      <c r="K168" s="13"/>
      <c r="L168" s="197"/>
      <c r="M168" s="203"/>
      <c r="N168" s="204"/>
      <c r="O168" s="204"/>
      <c r="P168" s="204"/>
      <c r="Q168" s="204"/>
      <c r="R168" s="204"/>
      <c r="S168" s="204"/>
      <c r="T168" s="20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99" t="s">
        <v>265</v>
      </c>
      <c r="AU168" s="199" t="s">
        <v>83</v>
      </c>
      <c r="AV168" s="13" t="s">
        <v>83</v>
      </c>
      <c r="AW168" s="13" t="s">
        <v>35</v>
      </c>
      <c r="AX168" s="13" t="s">
        <v>74</v>
      </c>
      <c r="AY168" s="199" t="s">
        <v>256</v>
      </c>
    </row>
    <row r="169" s="13" customFormat="1">
      <c r="A169" s="13"/>
      <c r="B169" s="197"/>
      <c r="C169" s="13"/>
      <c r="D169" s="198" t="s">
        <v>265</v>
      </c>
      <c r="E169" s="199" t="s">
        <v>3</v>
      </c>
      <c r="F169" s="200" t="s">
        <v>357</v>
      </c>
      <c r="G169" s="13"/>
      <c r="H169" s="201">
        <v>-12.651</v>
      </c>
      <c r="I169" s="202"/>
      <c r="J169" s="13"/>
      <c r="K169" s="13"/>
      <c r="L169" s="197"/>
      <c r="M169" s="203"/>
      <c r="N169" s="204"/>
      <c r="O169" s="204"/>
      <c r="P169" s="204"/>
      <c r="Q169" s="204"/>
      <c r="R169" s="204"/>
      <c r="S169" s="204"/>
      <c r="T169" s="20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99" t="s">
        <v>265</v>
      </c>
      <c r="AU169" s="199" t="s">
        <v>83</v>
      </c>
      <c r="AV169" s="13" t="s">
        <v>83</v>
      </c>
      <c r="AW169" s="13" t="s">
        <v>35</v>
      </c>
      <c r="AX169" s="13" t="s">
        <v>74</v>
      </c>
      <c r="AY169" s="199" t="s">
        <v>256</v>
      </c>
    </row>
    <row r="170" s="14" customFormat="1">
      <c r="A170" s="14"/>
      <c r="B170" s="206"/>
      <c r="C170" s="14"/>
      <c r="D170" s="198" t="s">
        <v>265</v>
      </c>
      <c r="E170" s="207" t="s">
        <v>3</v>
      </c>
      <c r="F170" s="208" t="s">
        <v>266</v>
      </c>
      <c r="G170" s="14"/>
      <c r="H170" s="209">
        <v>374.697</v>
      </c>
      <c r="I170" s="210"/>
      <c r="J170" s="14"/>
      <c r="K170" s="14"/>
      <c r="L170" s="206"/>
      <c r="M170" s="211"/>
      <c r="N170" s="212"/>
      <c r="O170" s="212"/>
      <c r="P170" s="212"/>
      <c r="Q170" s="212"/>
      <c r="R170" s="212"/>
      <c r="S170" s="212"/>
      <c r="T170" s="21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07" t="s">
        <v>265</v>
      </c>
      <c r="AU170" s="207" t="s">
        <v>83</v>
      </c>
      <c r="AV170" s="14" t="s">
        <v>261</v>
      </c>
      <c r="AW170" s="14" t="s">
        <v>35</v>
      </c>
      <c r="AX170" s="14" t="s">
        <v>81</v>
      </c>
      <c r="AY170" s="207" t="s">
        <v>256</v>
      </c>
    </row>
    <row r="171" s="2" customFormat="1" ht="24.15" customHeight="1">
      <c r="A171" s="40"/>
      <c r="B171" s="177"/>
      <c r="C171" s="178" t="s">
        <v>358</v>
      </c>
      <c r="D171" s="178" t="s">
        <v>258</v>
      </c>
      <c r="E171" s="179" t="s">
        <v>359</v>
      </c>
      <c r="F171" s="180" t="s">
        <v>360</v>
      </c>
      <c r="G171" s="181" t="s">
        <v>274</v>
      </c>
      <c r="H171" s="182">
        <v>374.697</v>
      </c>
      <c r="I171" s="183"/>
      <c r="J171" s="184">
        <f>ROUND(I171*H171,2)</f>
        <v>0</v>
      </c>
      <c r="K171" s="185"/>
      <c r="L171" s="41"/>
      <c r="M171" s="186" t="s">
        <v>3</v>
      </c>
      <c r="N171" s="187" t="s">
        <v>45</v>
      </c>
      <c r="O171" s="74"/>
      <c r="P171" s="188">
        <f>O171*H171</f>
        <v>0</v>
      </c>
      <c r="Q171" s="188">
        <v>0</v>
      </c>
      <c r="R171" s="188">
        <f>Q171*H171</f>
        <v>0</v>
      </c>
      <c r="S171" s="188">
        <v>0</v>
      </c>
      <c r="T171" s="189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190" t="s">
        <v>261</v>
      </c>
      <c r="AT171" s="190" t="s">
        <v>258</v>
      </c>
      <c r="AU171" s="190" t="s">
        <v>83</v>
      </c>
      <c r="AY171" s="21" t="s">
        <v>256</v>
      </c>
      <c r="BE171" s="191">
        <f>IF(N171="základní",J171,0)</f>
        <v>0</v>
      </c>
      <c r="BF171" s="191">
        <f>IF(N171="snížená",J171,0)</f>
        <v>0</v>
      </c>
      <c r="BG171" s="191">
        <f>IF(N171="zákl. přenesená",J171,0)</f>
        <v>0</v>
      </c>
      <c r="BH171" s="191">
        <f>IF(N171="sníž. přenesená",J171,0)</f>
        <v>0</v>
      </c>
      <c r="BI171" s="191">
        <f>IF(N171="nulová",J171,0)</f>
        <v>0</v>
      </c>
      <c r="BJ171" s="21" t="s">
        <v>81</v>
      </c>
      <c r="BK171" s="191">
        <f>ROUND(I171*H171,2)</f>
        <v>0</v>
      </c>
      <c r="BL171" s="21" t="s">
        <v>261</v>
      </c>
      <c r="BM171" s="190" t="s">
        <v>361</v>
      </c>
    </row>
    <row r="172" s="2" customFormat="1">
      <c r="A172" s="40"/>
      <c r="B172" s="41"/>
      <c r="C172" s="40"/>
      <c r="D172" s="192" t="s">
        <v>263</v>
      </c>
      <c r="E172" s="40"/>
      <c r="F172" s="193" t="s">
        <v>362</v>
      </c>
      <c r="G172" s="40"/>
      <c r="H172" s="40"/>
      <c r="I172" s="194"/>
      <c r="J172" s="40"/>
      <c r="K172" s="40"/>
      <c r="L172" s="41"/>
      <c r="M172" s="195"/>
      <c r="N172" s="196"/>
      <c r="O172" s="74"/>
      <c r="P172" s="74"/>
      <c r="Q172" s="74"/>
      <c r="R172" s="74"/>
      <c r="S172" s="74"/>
      <c r="T172" s="75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21" t="s">
        <v>263</v>
      </c>
      <c r="AU172" s="21" t="s">
        <v>83</v>
      </c>
    </row>
    <row r="173" s="12" customFormat="1" ht="22.8" customHeight="1">
      <c r="A173" s="12"/>
      <c r="B173" s="164"/>
      <c r="C173" s="12"/>
      <c r="D173" s="165" t="s">
        <v>73</v>
      </c>
      <c r="E173" s="175" t="s">
        <v>83</v>
      </c>
      <c r="F173" s="175" t="s">
        <v>363</v>
      </c>
      <c r="G173" s="12"/>
      <c r="H173" s="12"/>
      <c r="I173" s="167"/>
      <c r="J173" s="176">
        <f>BK173</f>
        <v>0</v>
      </c>
      <c r="K173" s="12"/>
      <c r="L173" s="164"/>
      <c r="M173" s="169"/>
      <c r="N173" s="170"/>
      <c r="O173" s="170"/>
      <c r="P173" s="171">
        <f>SUM(P174:P281)</f>
        <v>0</v>
      </c>
      <c r="Q173" s="170"/>
      <c r="R173" s="171">
        <f>SUM(R174:R281)</f>
        <v>151.41626048999999</v>
      </c>
      <c r="S173" s="170"/>
      <c r="T173" s="172">
        <f>SUM(T174:T281)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65" t="s">
        <v>81</v>
      </c>
      <c r="AT173" s="173" t="s">
        <v>73</v>
      </c>
      <c r="AU173" s="173" t="s">
        <v>81</v>
      </c>
      <c r="AY173" s="165" t="s">
        <v>256</v>
      </c>
      <c r="BK173" s="174">
        <f>SUM(BK174:BK281)</f>
        <v>0</v>
      </c>
    </row>
    <row r="174" s="2" customFormat="1" ht="62.7" customHeight="1">
      <c r="A174" s="40"/>
      <c r="B174" s="177"/>
      <c r="C174" s="178" t="s">
        <v>364</v>
      </c>
      <c r="D174" s="178" t="s">
        <v>258</v>
      </c>
      <c r="E174" s="179" t="s">
        <v>365</v>
      </c>
      <c r="F174" s="180" t="s">
        <v>366</v>
      </c>
      <c r="G174" s="181" t="s">
        <v>119</v>
      </c>
      <c r="H174" s="182">
        <v>18.48</v>
      </c>
      <c r="I174" s="183"/>
      <c r="J174" s="184">
        <f>ROUND(I174*H174,2)</f>
        <v>0</v>
      </c>
      <c r="K174" s="185"/>
      <c r="L174" s="41"/>
      <c r="M174" s="186" t="s">
        <v>3</v>
      </c>
      <c r="N174" s="187" t="s">
        <v>45</v>
      </c>
      <c r="O174" s="74"/>
      <c r="P174" s="188">
        <f>O174*H174</f>
        <v>0</v>
      </c>
      <c r="Q174" s="188">
        <v>0.2044</v>
      </c>
      <c r="R174" s="188">
        <f>Q174*H174</f>
        <v>3.7773120000000002</v>
      </c>
      <c r="S174" s="188">
        <v>0</v>
      </c>
      <c r="T174" s="189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190" t="s">
        <v>261</v>
      </c>
      <c r="AT174" s="190" t="s">
        <v>258</v>
      </c>
      <c r="AU174" s="190" t="s">
        <v>83</v>
      </c>
      <c r="AY174" s="21" t="s">
        <v>256</v>
      </c>
      <c r="BE174" s="191">
        <f>IF(N174="základní",J174,0)</f>
        <v>0</v>
      </c>
      <c r="BF174" s="191">
        <f>IF(N174="snížená",J174,0)</f>
        <v>0</v>
      </c>
      <c r="BG174" s="191">
        <f>IF(N174="zákl. přenesená",J174,0)</f>
        <v>0</v>
      </c>
      <c r="BH174" s="191">
        <f>IF(N174="sníž. přenesená",J174,0)</f>
        <v>0</v>
      </c>
      <c r="BI174" s="191">
        <f>IF(N174="nulová",J174,0)</f>
        <v>0</v>
      </c>
      <c r="BJ174" s="21" t="s">
        <v>81</v>
      </c>
      <c r="BK174" s="191">
        <f>ROUND(I174*H174,2)</f>
        <v>0</v>
      </c>
      <c r="BL174" s="21" t="s">
        <v>261</v>
      </c>
      <c r="BM174" s="190" t="s">
        <v>367</v>
      </c>
    </row>
    <row r="175" s="2" customFormat="1">
      <c r="A175" s="40"/>
      <c r="B175" s="41"/>
      <c r="C175" s="40"/>
      <c r="D175" s="192" t="s">
        <v>263</v>
      </c>
      <c r="E175" s="40"/>
      <c r="F175" s="193" t="s">
        <v>368</v>
      </c>
      <c r="G175" s="40"/>
      <c r="H175" s="40"/>
      <c r="I175" s="194"/>
      <c r="J175" s="40"/>
      <c r="K175" s="40"/>
      <c r="L175" s="41"/>
      <c r="M175" s="195"/>
      <c r="N175" s="196"/>
      <c r="O175" s="74"/>
      <c r="P175" s="74"/>
      <c r="Q175" s="74"/>
      <c r="R175" s="74"/>
      <c r="S175" s="74"/>
      <c r="T175" s="75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21" t="s">
        <v>263</v>
      </c>
      <c r="AU175" s="21" t="s">
        <v>83</v>
      </c>
    </row>
    <row r="176" s="13" customFormat="1">
      <c r="A176" s="13"/>
      <c r="B176" s="197"/>
      <c r="C176" s="13"/>
      <c r="D176" s="198" t="s">
        <v>265</v>
      </c>
      <c r="E176" s="199" t="s">
        <v>3</v>
      </c>
      <c r="F176" s="200" t="s">
        <v>369</v>
      </c>
      <c r="G176" s="13"/>
      <c r="H176" s="201">
        <v>18.48</v>
      </c>
      <c r="I176" s="202"/>
      <c r="J176" s="13"/>
      <c r="K176" s="13"/>
      <c r="L176" s="197"/>
      <c r="M176" s="203"/>
      <c r="N176" s="204"/>
      <c r="O176" s="204"/>
      <c r="P176" s="204"/>
      <c r="Q176" s="204"/>
      <c r="R176" s="204"/>
      <c r="S176" s="204"/>
      <c r="T176" s="20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99" t="s">
        <v>265</v>
      </c>
      <c r="AU176" s="199" t="s">
        <v>83</v>
      </c>
      <c r="AV176" s="13" t="s">
        <v>83</v>
      </c>
      <c r="AW176" s="13" t="s">
        <v>35</v>
      </c>
      <c r="AX176" s="13" t="s">
        <v>74</v>
      </c>
      <c r="AY176" s="199" t="s">
        <v>256</v>
      </c>
    </row>
    <row r="177" s="14" customFormat="1">
      <c r="A177" s="14"/>
      <c r="B177" s="206"/>
      <c r="C177" s="14"/>
      <c r="D177" s="198" t="s">
        <v>265</v>
      </c>
      <c r="E177" s="207" t="s">
        <v>3</v>
      </c>
      <c r="F177" s="208" t="s">
        <v>266</v>
      </c>
      <c r="G177" s="14"/>
      <c r="H177" s="209">
        <v>18.48</v>
      </c>
      <c r="I177" s="210"/>
      <c r="J177" s="14"/>
      <c r="K177" s="14"/>
      <c r="L177" s="206"/>
      <c r="M177" s="211"/>
      <c r="N177" s="212"/>
      <c r="O177" s="212"/>
      <c r="P177" s="212"/>
      <c r="Q177" s="212"/>
      <c r="R177" s="212"/>
      <c r="S177" s="212"/>
      <c r="T177" s="21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07" t="s">
        <v>265</v>
      </c>
      <c r="AU177" s="207" t="s">
        <v>83</v>
      </c>
      <c r="AV177" s="14" t="s">
        <v>261</v>
      </c>
      <c r="AW177" s="14" t="s">
        <v>35</v>
      </c>
      <c r="AX177" s="14" t="s">
        <v>81</v>
      </c>
      <c r="AY177" s="207" t="s">
        <v>256</v>
      </c>
    </row>
    <row r="178" s="2" customFormat="1" ht="44.25" customHeight="1">
      <c r="A178" s="40"/>
      <c r="B178" s="177"/>
      <c r="C178" s="178" t="s">
        <v>137</v>
      </c>
      <c r="D178" s="178" t="s">
        <v>258</v>
      </c>
      <c r="E178" s="179" t="s">
        <v>370</v>
      </c>
      <c r="F178" s="180" t="s">
        <v>371</v>
      </c>
      <c r="G178" s="181" t="s">
        <v>110</v>
      </c>
      <c r="H178" s="182">
        <v>207.5</v>
      </c>
      <c r="I178" s="183"/>
      <c r="J178" s="184">
        <f>ROUND(I178*H178,2)</f>
        <v>0</v>
      </c>
      <c r="K178" s="185"/>
      <c r="L178" s="41"/>
      <c r="M178" s="186" t="s">
        <v>3</v>
      </c>
      <c r="N178" s="187" t="s">
        <v>45</v>
      </c>
      <c r="O178" s="74"/>
      <c r="P178" s="188">
        <f>O178*H178</f>
        <v>0</v>
      </c>
      <c r="Q178" s="188">
        <v>0.00013999999999999999</v>
      </c>
      <c r="R178" s="188">
        <f>Q178*H178</f>
        <v>0.029049999999999996</v>
      </c>
      <c r="S178" s="188">
        <v>0</v>
      </c>
      <c r="T178" s="189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190" t="s">
        <v>261</v>
      </c>
      <c r="AT178" s="190" t="s">
        <v>258</v>
      </c>
      <c r="AU178" s="190" t="s">
        <v>83</v>
      </c>
      <c r="AY178" s="21" t="s">
        <v>256</v>
      </c>
      <c r="BE178" s="191">
        <f>IF(N178="základní",J178,0)</f>
        <v>0</v>
      </c>
      <c r="BF178" s="191">
        <f>IF(N178="snížená",J178,0)</f>
        <v>0</v>
      </c>
      <c r="BG178" s="191">
        <f>IF(N178="zákl. přenesená",J178,0)</f>
        <v>0</v>
      </c>
      <c r="BH178" s="191">
        <f>IF(N178="sníž. přenesená",J178,0)</f>
        <v>0</v>
      </c>
      <c r="BI178" s="191">
        <f>IF(N178="nulová",J178,0)</f>
        <v>0</v>
      </c>
      <c r="BJ178" s="21" t="s">
        <v>81</v>
      </c>
      <c r="BK178" s="191">
        <f>ROUND(I178*H178,2)</f>
        <v>0</v>
      </c>
      <c r="BL178" s="21" t="s">
        <v>261</v>
      </c>
      <c r="BM178" s="190" t="s">
        <v>372</v>
      </c>
    </row>
    <row r="179" s="2" customFormat="1">
      <c r="A179" s="40"/>
      <c r="B179" s="41"/>
      <c r="C179" s="40"/>
      <c r="D179" s="192" t="s">
        <v>263</v>
      </c>
      <c r="E179" s="40"/>
      <c r="F179" s="193" t="s">
        <v>373</v>
      </c>
      <c r="G179" s="40"/>
      <c r="H179" s="40"/>
      <c r="I179" s="194"/>
      <c r="J179" s="40"/>
      <c r="K179" s="40"/>
      <c r="L179" s="41"/>
      <c r="M179" s="195"/>
      <c r="N179" s="196"/>
      <c r="O179" s="74"/>
      <c r="P179" s="74"/>
      <c r="Q179" s="74"/>
      <c r="R179" s="74"/>
      <c r="S179" s="74"/>
      <c r="T179" s="75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21" t="s">
        <v>263</v>
      </c>
      <c r="AU179" s="21" t="s">
        <v>83</v>
      </c>
    </row>
    <row r="180" s="2" customFormat="1" ht="24.15" customHeight="1">
      <c r="A180" s="40"/>
      <c r="B180" s="177"/>
      <c r="C180" s="221" t="s">
        <v>8</v>
      </c>
      <c r="D180" s="221" t="s">
        <v>374</v>
      </c>
      <c r="E180" s="222" t="s">
        <v>375</v>
      </c>
      <c r="F180" s="223" t="s">
        <v>376</v>
      </c>
      <c r="G180" s="224" t="s">
        <v>110</v>
      </c>
      <c r="H180" s="225">
        <v>245.78399999999999</v>
      </c>
      <c r="I180" s="226"/>
      <c r="J180" s="227">
        <f>ROUND(I180*H180,2)</f>
        <v>0</v>
      </c>
      <c r="K180" s="228"/>
      <c r="L180" s="229"/>
      <c r="M180" s="230" t="s">
        <v>3</v>
      </c>
      <c r="N180" s="231" t="s">
        <v>45</v>
      </c>
      <c r="O180" s="74"/>
      <c r="P180" s="188">
        <f>O180*H180</f>
        <v>0</v>
      </c>
      <c r="Q180" s="188">
        <v>0.00014999999999999999</v>
      </c>
      <c r="R180" s="188">
        <f>Q180*H180</f>
        <v>0.036867599999999993</v>
      </c>
      <c r="S180" s="188">
        <v>0</v>
      </c>
      <c r="T180" s="189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190" t="s">
        <v>299</v>
      </c>
      <c r="AT180" s="190" t="s">
        <v>374</v>
      </c>
      <c r="AU180" s="190" t="s">
        <v>83</v>
      </c>
      <c r="AY180" s="21" t="s">
        <v>256</v>
      </c>
      <c r="BE180" s="191">
        <f>IF(N180="základní",J180,0)</f>
        <v>0</v>
      </c>
      <c r="BF180" s="191">
        <f>IF(N180="snížená",J180,0)</f>
        <v>0</v>
      </c>
      <c r="BG180" s="191">
        <f>IF(N180="zákl. přenesená",J180,0)</f>
        <v>0</v>
      </c>
      <c r="BH180" s="191">
        <f>IF(N180="sníž. přenesená",J180,0)</f>
        <v>0</v>
      </c>
      <c r="BI180" s="191">
        <f>IF(N180="nulová",J180,0)</f>
        <v>0</v>
      </c>
      <c r="BJ180" s="21" t="s">
        <v>81</v>
      </c>
      <c r="BK180" s="191">
        <f>ROUND(I180*H180,2)</f>
        <v>0</v>
      </c>
      <c r="BL180" s="21" t="s">
        <v>261</v>
      </c>
      <c r="BM180" s="190" t="s">
        <v>377</v>
      </c>
    </row>
    <row r="181" s="13" customFormat="1">
      <c r="A181" s="13"/>
      <c r="B181" s="197"/>
      <c r="C181" s="13"/>
      <c r="D181" s="198" t="s">
        <v>265</v>
      </c>
      <c r="E181" s="199" t="s">
        <v>3</v>
      </c>
      <c r="F181" s="200" t="s">
        <v>378</v>
      </c>
      <c r="G181" s="13"/>
      <c r="H181" s="201">
        <v>203</v>
      </c>
      <c r="I181" s="202"/>
      <c r="J181" s="13"/>
      <c r="K181" s="13"/>
      <c r="L181" s="197"/>
      <c r="M181" s="203"/>
      <c r="N181" s="204"/>
      <c r="O181" s="204"/>
      <c r="P181" s="204"/>
      <c r="Q181" s="204"/>
      <c r="R181" s="204"/>
      <c r="S181" s="204"/>
      <c r="T181" s="20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99" t="s">
        <v>265</v>
      </c>
      <c r="AU181" s="199" t="s">
        <v>83</v>
      </c>
      <c r="AV181" s="13" t="s">
        <v>83</v>
      </c>
      <c r="AW181" s="13" t="s">
        <v>35</v>
      </c>
      <c r="AX181" s="13" t="s">
        <v>74</v>
      </c>
      <c r="AY181" s="199" t="s">
        <v>256</v>
      </c>
    </row>
    <row r="182" s="13" customFormat="1">
      <c r="A182" s="13"/>
      <c r="B182" s="197"/>
      <c r="C182" s="13"/>
      <c r="D182" s="198" t="s">
        <v>265</v>
      </c>
      <c r="E182" s="199" t="s">
        <v>3</v>
      </c>
      <c r="F182" s="200" t="s">
        <v>379</v>
      </c>
      <c r="G182" s="13"/>
      <c r="H182" s="201">
        <v>4.5</v>
      </c>
      <c r="I182" s="202"/>
      <c r="J182" s="13"/>
      <c r="K182" s="13"/>
      <c r="L182" s="197"/>
      <c r="M182" s="203"/>
      <c r="N182" s="204"/>
      <c r="O182" s="204"/>
      <c r="P182" s="204"/>
      <c r="Q182" s="204"/>
      <c r="R182" s="204"/>
      <c r="S182" s="204"/>
      <c r="T182" s="20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99" t="s">
        <v>265</v>
      </c>
      <c r="AU182" s="199" t="s">
        <v>83</v>
      </c>
      <c r="AV182" s="13" t="s">
        <v>83</v>
      </c>
      <c r="AW182" s="13" t="s">
        <v>35</v>
      </c>
      <c r="AX182" s="13" t="s">
        <v>74</v>
      </c>
      <c r="AY182" s="199" t="s">
        <v>256</v>
      </c>
    </row>
    <row r="183" s="14" customFormat="1">
      <c r="A183" s="14"/>
      <c r="B183" s="206"/>
      <c r="C183" s="14"/>
      <c r="D183" s="198" t="s">
        <v>265</v>
      </c>
      <c r="E183" s="207" t="s">
        <v>3</v>
      </c>
      <c r="F183" s="208" t="s">
        <v>266</v>
      </c>
      <c r="G183" s="14"/>
      <c r="H183" s="209">
        <v>207.5</v>
      </c>
      <c r="I183" s="210"/>
      <c r="J183" s="14"/>
      <c r="K183" s="14"/>
      <c r="L183" s="206"/>
      <c r="M183" s="211"/>
      <c r="N183" s="212"/>
      <c r="O183" s="212"/>
      <c r="P183" s="212"/>
      <c r="Q183" s="212"/>
      <c r="R183" s="212"/>
      <c r="S183" s="212"/>
      <c r="T183" s="21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07" t="s">
        <v>265</v>
      </c>
      <c r="AU183" s="207" t="s">
        <v>83</v>
      </c>
      <c r="AV183" s="14" t="s">
        <v>261</v>
      </c>
      <c r="AW183" s="14" t="s">
        <v>35</v>
      </c>
      <c r="AX183" s="14" t="s">
        <v>81</v>
      </c>
      <c r="AY183" s="207" t="s">
        <v>256</v>
      </c>
    </row>
    <row r="184" s="13" customFormat="1">
      <c r="A184" s="13"/>
      <c r="B184" s="197"/>
      <c r="C184" s="13"/>
      <c r="D184" s="198" t="s">
        <v>265</v>
      </c>
      <c r="E184" s="13"/>
      <c r="F184" s="200" t="s">
        <v>380</v>
      </c>
      <c r="G184" s="13"/>
      <c r="H184" s="201">
        <v>245.78399999999999</v>
      </c>
      <c r="I184" s="202"/>
      <c r="J184" s="13"/>
      <c r="K184" s="13"/>
      <c r="L184" s="197"/>
      <c r="M184" s="203"/>
      <c r="N184" s="204"/>
      <c r="O184" s="204"/>
      <c r="P184" s="204"/>
      <c r="Q184" s="204"/>
      <c r="R184" s="204"/>
      <c r="S184" s="204"/>
      <c r="T184" s="20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99" t="s">
        <v>265</v>
      </c>
      <c r="AU184" s="199" t="s">
        <v>83</v>
      </c>
      <c r="AV184" s="13" t="s">
        <v>83</v>
      </c>
      <c r="AW184" s="13" t="s">
        <v>4</v>
      </c>
      <c r="AX184" s="13" t="s">
        <v>81</v>
      </c>
      <c r="AY184" s="199" t="s">
        <v>256</v>
      </c>
    </row>
    <row r="185" s="2" customFormat="1" ht="44.25" customHeight="1">
      <c r="A185" s="40"/>
      <c r="B185" s="177"/>
      <c r="C185" s="178" t="s">
        <v>381</v>
      </c>
      <c r="D185" s="178" t="s">
        <v>258</v>
      </c>
      <c r="E185" s="179" t="s">
        <v>382</v>
      </c>
      <c r="F185" s="180" t="s">
        <v>383</v>
      </c>
      <c r="G185" s="181" t="s">
        <v>119</v>
      </c>
      <c r="H185" s="182">
        <v>17.899999999999999</v>
      </c>
      <c r="I185" s="183"/>
      <c r="J185" s="184">
        <f>ROUND(I185*H185,2)</f>
        <v>0</v>
      </c>
      <c r="K185" s="185"/>
      <c r="L185" s="41"/>
      <c r="M185" s="186" t="s">
        <v>3</v>
      </c>
      <c r="N185" s="187" t="s">
        <v>45</v>
      </c>
      <c r="O185" s="74"/>
      <c r="P185" s="188">
        <f>O185*H185</f>
        <v>0</v>
      </c>
      <c r="Q185" s="188">
        <v>0.00050000000000000001</v>
      </c>
      <c r="R185" s="188">
        <f>Q185*H185</f>
        <v>0.0089499999999999996</v>
      </c>
      <c r="S185" s="188">
        <v>0</v>
      </c>
      <c r="T185" s="189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190" t="s">
        <v>261</v>
      </c>
      <c r="AT185" s="190" t="s">
        <v>258</v>
      </c>
      <c r="AU185" s="190" t="s">
        <v>83</v>
      </c>
      <c r="AY185" s="21" t="s">
        <v>256</v>
      </c>
      <c r="BE185" s="191">
        <f>IF(N185="základní",J185,0)</f>
        <v>0</v>
      </c>
      <c r="BF185" s="191">
        <f>IF(N185="snížená",J185,0)</f>
        <v>0</v>
      </c>
      <c r="BG185" s="191">
        <f>IF(N185="zákl. přenesená",J185,0)</f>
        <v>0</v>
      </c>
      <c r="BH185" s="191">
        <f>IF(N185="sníž. přenesená",J185,0)</f>
        <v>0</v>
      </c>
      <c r="BI185" s="191">
        <f>IF(N185="nulová",J185,0)</f>
        <v>0</v>
      </c>
      <c r="BJ185" s="21" t="s">
        <v>81</v>
      </c>
      <c r="BK185" s="191">
        <f>ROUND(I185*H185,2)</f>
        <v>0</v>
      </c>
      <c r="BL185" s="21" t="s">
        <v>261</v>
      </c>
      <c r="BM185" s="190" t="s">
        <v>384</v>
      </c>
    </row>
    <row r="186" s="2" customFormat="1">
      <c r="A186" s="40"/>
      <c r="B186" s="41"/>
      <c r="C186" s="40"/>
      <c r="D186" s="192" t="s">
        <v>263</v>
      </c>
      <c r="E186" s="40"/>
      <c r="F186" s="193" t="s">
        <v>385</v>
      </c>
      <c r="G186" s="40"/>
      <c r="H186" s="40"/>
      <c r="I186" s="194"/>
      <c r="J186" s="40"/>
      <c r="K186" s="40"/>
      <c r="L186" s="41"/>
      <c r="M186" s="195"/>
      <c r="N186" s="196"/>
      <c r="O186" s="74"/>
      <c r="P186" s="74"/>
      <c r="Q186" s="74"/>
      <c r="R186" s="74"/>
      <c r="S186" s="74"/>
      <c r="T186" s="75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21" t="s">
        <v>263</v>
      </c>
      <c r="AU186" s="21" t="s">
        <v>83</v>
      </c>
    </row>
    <row r="187" s="13" customFormat="1">
      <c r="A187" s="13"/>
      <c r="B187" s="197"/>
      <c r="C187" s="13"/>
      <c r="D187" s="198" t="s">
        <v>265</v>
      </c>
      <c r="E187" s="199" t="s">
        <v>3</v>
      </c>
      <c r="F187" s="200" t="s">
        <v>386</v>
      </c>
      <c r="G187" s="13"/>
      <c r="H187" s="201">
        <v>17.899999999999999</v>
      </c>
      <c r="I187" s="202"/>
      <c r="J187" s="13"/>
      <c r="K187" s="13"/>
      <c r="L187" s="197"/>
      <c r="M187" s="203"/>
      <c r="N187" s="204"/>
      <c r="O187" s="204"/>
      <c r="P187" s="204"/>
      <c r="Q187" s="204"/>
      <c r="R187" s="204"/>
      <c r="S187" s="204"/>
      <c r="T187" s="20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99" t="s">
        <v>265</v>
      </c>
      <c r="AU187" s="199" t="s">
        <v>83</v>
      </c>
      <c r="AV187" s="13" t="s">
        <v>83</v>
      </c>
      <c r="AW187" s="13" t="s">
        <v>35</v>
      </c>
      <c r="AX187" s="13" t="s">
        <v>74</v>
      </c>
      <c r="AY187" s="199" t="s">
        <v>256</v>
      </c>
    </row>
    <row r="188" s="14" customFormat="1">
      <c r="A188" s="14"/>
      <c r="B188" s="206"/>
      <c r="C188" s="14"/>
      <c r="D188" s="198" t="s">
        <v>265</v>
      </c>
      <c r="E188" s="207" t="s">
        <v>3</v>
      </c>
      <c r="F188" s="208" t="s">
        <v>266</v>
      </c>
      <c r="G188" s="14"/>
      <c r="H188" s="209">
        <v>17.899999999999999</v>
      </c>
      <c r="I188" s="210"/>
      <c r="J188" s="14"/>
      <c r="K188" s="14"/>
      <c r="L188" s="206"/>
      <c r="M188" s="211"/>
      <c r="N188" s="212"/>
      <c r="O188" s="212"/>
      <c r="P188" s="212"/>
      <c r="Q188" s="212"/>
      <c r="R188" s="212"/>
      <c r="S188" s="212"/>
      <c r="T188" s="21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07" t="s">
        <v>265</v>
      </c>
      <c r="AU188" s="207" t="s">
        <v>83</v>
      </c>
      <c r="AV188" s="14" t="s">
        <v>261</v>
      </c>
      <c r="AW188" s="14" t="s">
        <v>35</v>
      </c>
      <c r="AX188" s="14" t="s">
        <v>81</v>
      </c>
      <c r="AY188" s="207" t="s">
        <v>256</v>
      </c>
    </row>
    <row r="189" s="2" customFormat="1" ht="44.25" customHeight="1">
      <c r="A189" s="40"/>
      <c r="B189" s="177"/>
      <c r="C189" s="178" t="s">
        <v>387</v>
      </c>
      <c r="D189" s="178" t="s">
        <v>258</v>
      </c>
      <c r="E189" s="179" t="s">
        <v>388</v>
      </c>
      <c r="F189" s="180" t="s">
        <v>389</v>
      </c>
      <c r="G189" s="181" t="s">
        <v>119</v>
      </c>
      <c r="H189" s="182">
        <v>33.700000000000003</v>
      </c>
      <c r="I189" s="183"/>
      <c r="J189" s="184">
        <f>ROUND(I189*H189,2)</f>
        <v>0</v>
      </c>
      <c r="K189" s="185"/>
      <c r="L189" s="41"/>
      <c r="M189" s="186" t="s">
        <v>3</v>
      </c>
      <c r="N189" s="187" t="s">
        <v>45</v>
      </c>
      <c r="O189" s="74"/>
      <c r="P189" s="188">
        <f>O189*H189</f>
        <v>0</v>
      </c>
      <c r="Q189" s="188">
        <v>0.00076000000000000004</v>
      </c>
      <c r="R189" s="188">
        <f>Q189*H189</f>
        <v>0.025612000000000003</v>
      </c>
      <c r="S189" s="188">
        <v>0</v>
      </c>
      <c r="T189" s="189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190" t="s">
        <v>261</v>
      </c>
      <c r="AT189" s="190" t="s">
        <v>258</v>
      </c>
      <c r="AU189" s="190" t="s">
        <v>83</v>
      </c>
      <c r="AY189" s="21" t="s">
        <v>256</v>
      </c>
      <c r="BE189" s="191">
        <f>IF(N189="základní",J189,0)</f>
        <v>0</v>
      </c>
      <c r="BF189" s="191">
        <f>IF(N189="snížená",J189,0)</f>
        <v>0</v>
      </c>
      <c r="BG189" s="191">
        <f>IF(N189="zákl. přenesená",J189,0)</f>
        <v>0</v>
      </c>
      <c r="BH189" s="191">
        <f>IF(N189="sníž. přenesená",J189,0)</f>
        <v>0</v>
      </c>
      <c r="BI189" s="191">
        <f>IF(N189="nulová",J189,0)</f>
        <v>0</v>
      </c>
      <c r="BJ189" s="21" t="s">
        <v>81</v>
      </c>
      <c r="BK189" s="191">
        <f>ROUND(I189*H189,2)</f>
        <v>0</v>
      </c>
      <c r="BL189" s="21" t="s">
        <v>261</v>
      </c>
      <c r="BM189" s="190" t="s">
        <v>390</v>
      </c>
    </row>
    <row r="190" s="2" customFormat="1">
      <c r="A190" s="40"/>
      <c r="B190" s="41"/>
      <c r="C190" s="40"/>
      <c r="D190" s="192" t="s">
        <v>263</v>
      </c>
      <c r="E190" s="40"/>
      <c r="F190" s="193" t="s">
        <v>391</v>
      </c>
      <c r="G190" s="40"/>
      <c r="H190" s="40"/>
      <c r="I190" s="194"/>
      <c r="J190" s="40"/>
      <c r="K190" s="40"/>
      <c r="L190" s="41"/>
      <c r="M190" s="195"/>
      <c r="N190" s="196"/>
      <c r="O190" s="74"/>
      <c r="P190" s="74"/>
      <c r="Q190" s="74"/>
      <c r="R190" s="74"/>
      <c r="S190" s="74"/>
      <c r="T190" s="75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21" t="s">
        <v>263</v>
      </c>
      <c r="AU190" s="21" t="s">
        <v>83</v>
      </c>
    </row>
    <row r="191" s="13" customFormat="1">
      <c r="A191" s="13"/>
      <c r="B191" s="197"/>
      <c r="C191" s="13"/>
      <c r="D191" s="198" t="s">
        <v>265</v>
      </c>
      <c r="E191" s="199" t="s">
        <v>3</v>
      </c>
      <c r="F191" s="200" t="s">
        <v>392</v>
      </c>
      <c r="G191" s="13"/>
      <c r="H191" s="201">
        <v>33.700000000000003</v>
      </c>
      <c r="I191" s="202"/>
      <c r="J191" s="13"/>
      <c r="K191" s="13"/>
      <c r="L191" s="197"/>
      <c r="M191" s="203"/>
      <c r="N191" s="204"/>
      <c r="O191" s="204"/>
      <c r="P191" s="204"/>
      <c r="Q191" s="204"/>
      <c r="R191" s="204"/>
      <c r="S191" s="204"/>
      <c r="T191" s="20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99" t="s">
        <v>265</v>
      </c>
      <c r="AU191" s="199" t="s">
        <v>83</v>
      </c>
      <c r="AV191" s="13" t="s">
        <v>83</v>
      </c>
      <c r="AW191" s="13" t="s">
        <v>35</v>
      </c>
      <c r="AX191" s="13" t="s">
        <v>74</v>
      </c>
      <c r="AY191" s="199" t="s">
        <v>256</v>
      </c>
    </row>
    <row r="192" s="14" customFormat="1">
      <c r="A192" s="14"/>
      <c r="B192" s="206"/>
      <c r="C192" s="14"/>
      <c r="D192" s="198" t="s">
        <v>265</v>
      </c>
      <c r="E192" s="207" t="s">
        <v>3</v>
      </c>
      <c r="F192" s="208" t="s">
        <v>266</v>
      </c>
      <c r="G192" s="14"/>
      <c r="H192" s="209">
        <v>33.700000000000003</v>
      </c>
      <c r="I192" s="210"/>
      <c r="J192" s="14"/>
      <c r="K192" s="14"/>
      <c r="L192" s="206"/>
      <c r="M192" s="211"/>
      <c r="N192" s="212"/>
      <c r="O192" s="212"/>
      <c r="P192" s="212"/>
      <c r="Q192" s="212"/>
      <c r="R192" s="212"/>
      <c r="S192" s="212"/>
      <c r="T192" s="21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07" t="s">
        <v>265</v>
      </c>
      <c r="AU192" s="207" t="s">
        <v>83</v>
      </c>
      <c r="AV192" s="14" t="s">
        <v>261</v>
      </c>
      <c r="AW192" s="14" t="s">
        <v>35</v>
      </c>
      <c r="AX192" s="14" t="s">
        <v>81</v>
      </c>
      <c r="AY192" s="207" t="s">
        <v>256</v>
      </c>
    </row>
    <row r="193" s="2" customFormat="1" ht="24.15" customHeight="1">
      <c r="A193" s="40"/>
      <c r="B193" s="177"/>
      <c r="C193" s="178" t="s">
        <v>393</v>
      </c>
      <c r="D193" s="178" t="s">
        <v>258</v>
      </c>
      <c r="E193" s="179" t="s">
        <v>394</v>
      </c>
      <c r="F193" s="180" t="s">
        <v>395</v>
      </c>
      <c r="G193" s="181" t="s">
        <v>119</v>
      </c>
      <c r="H193" s="182">
        <v>4.7999999999999998</v>
      </c>
      <c r="I193" s="183"/>
      <c r="J193" s="184">
        <f>ROUND(I193*H193,2)</f>
        <v>0</v>
      </c>
      <c r="K193" s="185"/>
      <c r="L193" s="41"/>
      <c r="M193" s="186" t="s">
        <v>3</v>
      </c>
      <c r="N193" s="187" t="s">
        <v>45</v>
      </c>
      <c r="O193" s="74"/>
      <c r="P193" s="188">
        <f>O193*H193</f>
        <v>0</v>
      </c>
      <c r="Q193" s="188">
        <v>0.0021900000000000001</v>
      </c>
      <c r="R193" s="188">
        <f>Q193*H193</f>
        <v>0.010512000000000001</v>
      </c>
      <c r="S193" s="188">
        <v>0</v>
      </c>
      <c r="T193" s="189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190" t="s">
        <v>261</v>
      </c>
      <c r="AT193" s="190" t="s">
        <v>258</v>
      </c>
      <c r="AU193" s="190" t="s">
        <v>83</v>
      </c>
      <c r="AY193" s="21" t="s">
        <v>256</v>
      </c>
      <c r="BE193" s="191">
        <f>IF(N193="základní",J193,0)</f>
        <v>0</v>
      </c>
      <c r="BF193" s="191">
        <f>IF(N193="snížená",J193,0)</f>
        <v>0</v>
      </c>
      <c r="BG193" s="191">
        <f>IF(N193="zákl. přenesená",J193,0)</f>
        <v>0</v>
      </c>
      <c r="BH193" s="191">
        <f>IF(N193="sníž. přenesená",J193,0)</f>
        <v>0</v>
      </c>
      <c r="BI193" s="191">
        <f>IF(N193="nulová",J193,0)</f>
        <v>0</v>
      </c>
      <c r="BJ193" s="21" t="s">
        <v>81</v>
      </c>
      <c r="BK193" s="191">
        <f>ROUND(I193*H193,2)</f>
        <v>0</v>
      </c>
      <c r="BL193" s="21" t="s">
        <v>261</v>
      </c>
      <c r="BM193" s="190" t="s">
        <v>396</v>
      </c>
    </row>
    <row r="194" s="2" customFormat="1">
      <c r="A194" s="40"/>
      <c r="B194" s="41"/>
      <c r="C194" s="40"/>
      <c r="D194" s="192" t="s">
        <v>263</v>
      </c>
      <c r="E194" s="40"/>
      <c r="F194" s="193" t="s">
        <v>397</v>
      </c>
      <c r="G194" s="40"/>
      <c r="H194" s="40"/>
      <c r="I194" s="194"/>
      <c r="J194" s="40"/>
      <c r="K194" s="40"/>
      <c r="L194" s="41"/>
      <c r="M194" s="195"/>
      <c r="N194" s="196"/>
      <c r="O194" s="74"/>
      <c r="P194" s="74"/>
      <c r="Q194" s="74"/>
      <c r="R194" s="74"/>
      <c r="S194" s="74"/>
      <c r="T194" s="75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21" t="s">
        <v>263</v>
      </c>
      <c r="AU194" s="21" t="s">
        <v>83</v>
      </c>
    </row>
    <row r="195" s="13" customFormat="1">
      <c r="A195" s="13"/>
      <c r="B195" s="197"/>
      <c r="C195" s="13"/>
      <c r="D195" s="198" t="s">
        <v>265</v>
      </c>
      <c r="E195" s="199" t="s">
        <v>3</v>
      </c>
      <c r="F195" s="200" t="s">
        <v>398</v>
      </c>
      <c r="G195" s="13"/>
      <c r="H195" s="201">
        <v>4.7999999999999998</v>
      </c>
      <c r="I195" s="202"/>
      <c r="J195" s="13"/>
      <c r="K195" s="13"/>
      <c r="L195" s="197"/>
      <c r="M195" s="203"/>
      <c r="N195" s="204"/>
      <c r="O195" s="204"/>
      <c r="P195" s="204"/>
      <c r="Q195" s="204"/>
      <c r="R195" s="204"/>
      <c r="S195" s="204"/>
      <c r="T195" s="20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99" t="s">
        <v>265</v>
      </c>
      <c r="AU195" s="199" t="s">
        <v>83</v>
      </c>
      <c r="AV195" s="13" t="s">
        <v>83</v>
      </c>
      <c r="AW195" s="13" t="s">
        <v>35</v>
      </c>
      <c r="AX195" s="13" t="s">
        <v>74</v>
      </c>
      <c r="AY195" s="199" t="s">
        <v>256</v>
      </c>
    </row>
    <row r="196" s="14" customFormat="1">
      <c r="A196" s="14"/>
      <c r="B196" s="206"/>
      <c r="C196" s="14"/>
      <c r="D196" s="198" t="s">
        <v>265</v>
      </c>
      <c r="E196" s="207" t="s">
        <v>3</v>
      </c>
      <c r="F196" s="208" t="s">
        <v>266</v>
      </c>
      <c r="G196" s="14"/>
      <c r="H196" s="209">
        <v>4.7999999999999998</v>
      </c>
      <c r="I196" s="210"/>
      <c r="J196" s="14"/>
      <c r="K196" s="14"/>
      <c r="L196" s="206"/>
      <c r="M196" s="211"/>
      <c r="N196" s="212"/>
      <c r="O196" s="212"/>
      <c r="P196" s="212"/>
      <c r="Q196" s="212"/>
      <c r="R196" s="212"/>
      <c r="S196" s="212"/>
      <c r="T196" s="21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07" t="s">
        <v>265</v>
      </c>
      <c r="AU196" s="207" t="s">
        <v>83</v>
      </c>
      <c r="AV196" s="14" t="s">
        <v>261</v>
      </c>
      <c r="AW196" s="14" t="s">
        <v>35</v>
      </c>
      <c r="AX196" s="14" t="s">
        <v>81</v>
      </c>
      <c r="AY196" s="207" t="s">
        <v>256</v>
      </c>
    </row>
    <row r="197" s="2" customFormat="1" ht="24.15" customHeight="1">
      <c r="A197" s="40"/>
      <c r="B197" s="177"/>
      <c r="C197" s="178" t="s">
        <v>399</v>
      </c>
      <c r="D197" s="178" t="s">
        <v>258</v>
      </c>
      <c r="E197" s="179" t="s">
        <v>400</v>
      </c>
      <c r="F197" s="180" t="s">
        <v>401</v>
      </c>
      <c r="G197" s="181" t="s">
        <v>274</v>
      </c>
      <c r="H197" s="182">
        <v>10.15</v>
      </c>
      <c r="I197" s="183"/>
      <c r="J197" s="184">
        <f>ROUND(I197*H197,2)</f>
        <v>0</v>
      </c>
      <c r="K197" s="185"/>
      <c r="L197" s="41"/>
      <c r="M197" s="186" t="s">
        <v>3</v>
      </c>
      <c r="N197" s="187" t="s">
        <v>45</v>
      </c>
      <c r="O197" s="74"/>
      <c r="P197" s="188">
        <f>O197*H197</f>
        <v>0</v>
      </c>
      <c r="Q197" s="188">
        <v>2.1600000000000001</v>
      </c>
      <c r="R197" s="188">
        <f>Q197*H197</f>
        <v>21.924000000000003</v>
      </c>
      <c r="S197" s="188">
        <v>0</v>
      </c>
      <c r="T197" s="189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190" t="s">
        <v>261</v>
      </c>
      <c r="AT197" s="190" t="s">
        <v>258</v>
      </c>
      <c r="AU197" s="190" t="s">
        <v>83</v>
      </c>
      <c r="AY197" s="21" t="s">
        <v>256</v>
      </c>
      <c r="BE197" s="191">
        <f>IF(N197="základní",J197,0)</f>
        <v>0</v>
      </c>
      <c r="BF197" s="191">
        <f>IF(N197="snížená",J197,0)</f>
        <v>0</v>
      </c>
      <c r="BG197" s="191">
        <f>IF(N197="zákl. přenesená",J197,0)</f>
        <v>0</v>
      </c>
      <c r="BH197" s="191">
        <f>IF(N197="sníž. přenesená",J197,0)</f>
        <v>0</v>
      </c>
      <c r="BI197" s="191">
        <f>IF(N197="nulová",J197,0)</f>
        <v>0</v>
      </c>
      <c r="BJ197" s="21" t="s">
        <v>81</v>
      </c>
      <c r="BK197" s="191">
        <f>ROUND(I197*H197,2)</f>
        <v>0</v>
      </c>
      <c r="BL197" s="21" t="s">
        <v>261</v>
      </c>
      <c r="BM197" s="190" t="s">
        <v>402</v>
      </c>
    </row>
    <row r="198" s="2" customFormat="1">
      <c r="A198" s="40"/>
      <c r="B198" s="41"/>
      <c r="C198" s="40"/>
      <c r="D198" s="192" t="s">
        <v>263</v>
      </c>
      <c r="E198" s="40"/>
      <c r="F198" s="193" t="s">
        <v>403</v>
      </c>
      <c r="G198" s="40"/>
      <c r="H198" s="40"/>
      <c r="I198" s="194"/>
      <c r="J198" s="40"/>
      <c r="K198" s="40"/>
      <c r="L198" s="41"/>
      <c r="M198" s="195"/>
      <c r="N198" s="196"/>
      <c r="O198" s="74"/>
      <c r="P198" s="74"/>
      <c r="Q198" s="74"/>
      <c r="R198" s="74"/>
      <c r="S198" s="74"/>
      <c r="T198" s="75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21" t="s">
        <v>263</v>
      </c>
      <c r="AU198" s="21" t="s">
        <v>83</v>
      </c>
    </row>
    <row r="199" s="13" customFormat="1">
      <c r="A199" s="13"/>
      <c r="B199" s="197"/>
      <c r="C199" s="13"/>
      <c r="D199" s="198" t="s">
        <v>265</v>
      </c>
      <c r="E199" s="199" t="s">
        <v>3</v>
      </c>
      <c r="F199" s="200" t="s">
        <v>404</v>
      </c>
      <c r="G199" s="13"/>
      <c r="H199" s="201">
        <v>10.15</v>
      </c>
      <c r="I199" s="202"/>
      <c r="J199" s="13"/>
      <c r="K199" s="13"/>
      <c r="L199" s="197"/>
      <c r="M199" s="203"/>
      <c r="N199" s="204"/>
      <c r="O199" s="204"/>
      <c r="P199" s="204"/>
      <c r="Q199" s="204"/>
      <c r="R199" s="204"/>
      <c r="S199" s="204"/>
      <c r="T199" s="20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99" t="s">
        <v>265</v>
      </c>
      <c r="AU199" s="199" t="s">
        <v>83</v>
      </c>
      <c r="AV199" s="13" t="s">
        <v>83</v>
      </c>
      <c r="AW199" s="13" t="s">
        <v>35</v>
      </c>
      <c r="AX199" s="13" t="s">
        <v>74</v>
      </c>
      <c r="AY199" s="199" t="s">
        <v>256</v>
      </c>
    </row>
    <row r="200" s="14" customFormat="1">
      <c r="A200" s="14"/>
      <c r="B200" s="206"/>
      <c r="C200" s="14"/>
      <c r="D200" s="198" t="s">
        <v>265</v>
      </c>
      <c r="E200" s="207" t="s">
        <v>3</v>
      </c>
      <c r="F200" s="208" t="s">
        <v>266</v>
      </c>
      <c r="G200" s="14"/>
      <c r="H200" s="209">
        <v>10.15</v>
      </c>
      <c r="I200" s="210"/>
      <c r="J200" s="14"/>
      <c r="K200" s="14"/>
      <c r="L200" s="206"/>
      <c r="M200" s="211"/>
      <c r="N200" s="212"/>
      <c r="O200" s="212"/>
      <c r="P200" s="212"/>
      <c r="Q200" s="212"/>
      <c r="R200" s="212"/>
      <c r="S200" s="212"/>
      <c r="T200" s="21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07" t="s">
        <v>265</v>
      </c>
      <c r="AU200" s="207" t="s">
        <v>83</v>
      </c>
      <c r="AV200" s="14" t="s">
        <v>261</v>
      </c>
      <c r="AW200" s="14" t="s">
        <v>35</v>
      </c>
      <c r="AX200" s="14" t="s">
        <v>81</v>
      </c>
      <c r="AY200" s="207" t="s">
        <v>256</v>
      </c>
    </row>
    <row r="201" s="2" customFormat="1" ht="33" customHeight="1">
      <c r="A201" s="40"/>
      <c r="B201" s="177"/>
      <c r="C201" s="178" t="s">
        <v>405</v>
      </c>
      <c r="D201" s="178" t="s">
        <v>258</v>
      </c>
      <c r="E201" s="179" t="s">
        <v>406</v>
      </c>
      <c r="F201" s="180" t="s">
        <v>407</v>
      </c>
      <c r="G201" s="181" t="s">
        <v>274</v>
      </c>
      <c r="H201" s="182">
        <v>15.225</v>
      </c>
      <c r="I201" s="183"/>
      <c r="J201" s="184">
        <f>ROUND(I201*H201,2)</f>
        <v>0</v>
      </c>
      <c r="K201" s="185"/>
      <c r="L201" s="41"/>
      <c r="M201" s="186" t="s">
        <v>3</v>
      </c>
      <c r="N201" s="187" t="s">
        <v>45</v>
      </c>
      <c r="O201" s="74"/>
      <c r="P201" s="188">
        <f>O201*H201</f>
        <v>0</v>
      </c>
      <c r="Q201" s="188">
        <v>2.3010199999999998</v>
      </c>
      <c r="R201" s="188">
        <f>Q201*H201</f>
        <v>35.033029499999998</v>
      </c>
      <c r="S201" s="188">
        <v>0</v>
      </c>
      <c r="T201" s="189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190" t="s">
        <v>261</v>
      </c>
      <c r="AT201" s="190" t="s">
        <v>258</v>
      </c>
      <c r="AU201" s="190" t="s">
        <v>83</v>
      </c>
      <c r="AY201" s="21" t="s">
        <v>256</v>
      </c>
      <c r="BE201" s="191">
        <f>IF(N201="základní",J201,0)</f>
        <v>0</v>
      </c>
      <c r="BF201" s="191">
        <f>IF(N201="snížená",J201,0)</f>
        <v>0</v>
      </c>
      <c r="BG201" s="191">
        <f>IF(N201="zákl. přenesená",J201,0)</f>
        <v>0</v>
      </c>
      <c r="BH201" s="191">
        <f>IF(N201="sníž. přenesená",J201,0)</f>
        <v>0</v>
      </c>
      <c r="BI201" s="191">
        <f>IF(N201="nulová",J201,0)</f>
        <v>0</v>
      </c>
      <c r="BJ201" s="21" t="s">
        <v>81</v>
      </c>
      <c r="BK201" s="191">
        <f>ROUND(I201*H201,2)</f>
        <v>0</v>
      </c>
      <c r="BL201" s="21" t="s">
        <v>261</v>
      </c>
      <c r="BM201" s="190" t="s">
        <v>408</v>
      </c>
    </row>
    <row r="202" s="2" customFormat="1">
      <c r="A202" s="40"/>
      <c r="B202" s="41"/>
      <c r="C202" s="40"/>
      <c r="D202" s="192" t="s">
        <v>263</v>
      </c>
      <c r="E202" s="40"/>
      <c r="F202" s="193" t="s">
        <v>409</v>
      </c>
      <c r="G202" s="40"/>
      <c r="H202" s="40"/>
      <c r="I202" s="194"/>
      <c r="J202" s="40"/>
      <c r="K202" s="40"/>
      <c r="L202" s="41"/>
      <c r="M202" s="195"/>
      <c r="N202" s="196"/>
      <c r="O202" s="74"/>
      <c r="P202" s="74"/>
      <c r="Q202" s="74"/>
      <c r="R202" s="74"/>
      <c r="S202" s="74"/>
      <c r="T202" s="75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21" t="s">
        <v>263</v>
      </c>
      <c r="AU202" s="21" t="s">
        <v>83</v>
      </c>
    </row>
    <row r="203" s="13" customFormat="1">
      <c r="A203" s="13"/>
      <c r="B203" s="197"/>
      <c r="C203" s="13"/>
      <c r="D203" s="198" t="s">
        <v>265</v>
      </c>
      <c r="E203" s="199" t="s">
        <v>3</v>
      </c>
      <c r="F203" s="200" t="s">
        <v>410</v>
      </c>
      <c r="G203" s="13"/>
      <c r="H203" s="201">
        <v>15.225</v>
      </c>
      <c r="I203" s="202"/>
      <c r="J203" s="13"/>
      <c r="K203" s="13"/>
      <c r="L203" s="197"/>
      <c r="M203" s="203"/>
      <c r="N203" s="204"/>
      <c r="O203" s="204"/>
      <c r="P203" s="204"/>
      <c r="Q203" s="204"/>
      <c r="R203" s="204"/>
      <c r="S203" s="204"/>
      <c r="T203" s="20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99" t="s">
        <v>265</v>
      </c>
      <c r="AU203" s="199" t="s">
        <v>83</v>
      </c>
      <c r="AV203" s="13" t="s">
        <v>83</v>
      </c>
      <c r="AW203" s="13" t="s">
        <v>35</v>
      </c>
      <c r="AX203" s="13" t="s">
        <v>74</v>
      </c>
      <c r="AY203" s="199" t="s">
        <v>256</v>
      </c>
    </row>
    <row r="204" s="14" customFormat="1">
      <c r="A204" s="14"/>
      <c r="B204" s="206"/>
      <c r="C204" s="14"/>
      <c r="D204" s="198" t="s">
        <v>265</v>
      </c>
      <c r="E204" s="207" t="s">
        <v>3</v>
      </c>
      <c r="F204" s="208" t="s">
        <v>266</v>
      </c>
      <c r="G204" s="14"/>
      <c r="H204" s="209">
        <v>15.225</v>
      </c>
      <c r="I204" s="210"/>
      <c r="J204" s="14"/>
      <c r="K204" s="14"/>
      <c r="L204" s="206"/>
      <c r="M204" s="211"/>
      <c r="N204" s="212"/>
      <c r="O204" s="212"/>
      <c r="P204" s="212"/>
      <c r="Q204" s="212"/>
      <c r="R204" s="212"/>
      <c r="S204" s="212"/>
      <c r="T204" s="21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07" t="s">
        <v>265</v>
      </c>
      <c r="AU204" s="207" t="s">
        <v>83</v>
      </c>
      <c r="AV204" s="14" t="s">
        <v>261</v>
      </c>
      <c r="AW204" s="14" t="s">
        <v>35</v>
      </c>
      <c r="AX204" s="14" t="s">
        <v>81</v>
      </c>
      <c r="AY204" s="207" t="s">
        <v>256</v>
      </c>
    </row>
    <row r="205" s="2" customFormat="1" ht="16.5" customHeight="1">
      <c r="A205" s="40"/>
      <c r="B205" s="177"/>
      <c r="C205" s="178" t="s">
        <v>411</v>
      </c>
      <c r="D205" s="178" t="s">
        <v>258</v>
      </c>
      <c r="E205" s="179" t="s">
        <v>412</v>
      </c>
      <c r="F205" s="180" t="s">
        <v>413</v>
      </c>
      <c r="G205" s="181" t="s">
        <v>110</v>
      </c>
      <c r="H205" s="182">
        <v>7.2000000000000002</v>
      </c>
      <c r="I205" s="183"/>
      <c r="J205" s="184">
        <f>ROUND(I205*H205,2)</f>
        <v>0</v>
      </c>
      <c r="K205" s="185"/>
      <c r="L205" s="41"/>
      <c r="M205" s="186" t="s">
        <v>3</v>
      </c>
      <c r="N205" s="187" t="s">
        <v>45</v>
      </c>
      <c r="O205" s="74"/>
      <c r="P205" s="188">
        <f>O205*H205</f>
        <v>0</v>
      </c>
      <c r="Q205" s="188">
        <v>0.0029399999999999999</v>
      </c>
      <c r="R205" s="188">
        <f>Q205*H205</f>
        <v>0.021167999999999999</v>
      </c>
      <c r="S205" s="188">
        <v>0</v>
      </c>
      <c r="T205" s="189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190" t="s">
        <v>261</v>
      </c>
      <c r="AT205" s="190" t="s">
        <v>258</v>
      </c>
      <c r="AU205" s="190" t="s">
        <v>83</v>
      </c>
      <c r="AY205" s="21" t="s">
        <v>256</v>
      </c>
      <c r="BE205" s="191">
        <f>IF(N205="základní",J205,0)</f>
        <v>0</v>
      </c>
      <c r="BF205" s="191">
        <f>IF(N205="snížená",J205,0)</f>
        <v>0</v>
      </c>
      <c r="BG205" s="191">
        <f>IF(N205="zákl. přenesená",J205,0)</f>
        <v>0</v>
      </c>
      <c r="BH205" s="191">
        <f>IF(N205="sníž. přenesená",J205,0)</f>
        <v>0</v>
      </c>
      <c r="BI205" s="191">
        <f>IF(N205="nulová",J205,0)</f>
        <v>0</v>
      </c>
      <c r="BJ205" s="21" t="s">
        <v>81</v>
      </c>
      <c r="BK205" s="191">
        <f>ROUND(I205*H205,2)</f>
        <v>0</v>
      </c>
      <c r="BL205" s="21" t="s">
        <v>261</v>
      </c>
      <c r="BM205" s="190" t="s">
        <v>414</v>
      </c>
    </row>
    <row r="206" s="2" customFormat="1">
      <c r="A206" s="40"/>
      <c r="B206" s="41"/>
      <c r="C206" s="40"/>
      <c r="D206" s="192" t="s">
        <v>263</v>
      </c>
      <c r="E206" s="40"/>
      <c r="F206" s="193" t="s">
        <v>415</v>
      </c>
      <c r="G206" s="40"/>
      <c r="H206" s="40"/>
      <c r="I206" s="194"/>
      <c r="J206" s="40"/>
      <c r="K206" s="40"/>
      <c r="L206" s="41"/>
      <c r="M206" s="195"/>
      <c r="N206" s="196"/>
      <c r="O206" s="74"/>
      <c r="P206" s="74"/>
      <c r="Q206" s="74"/>
      <c r="R206" s="74"/>
      <c r="S206" s="74"/>
      <c r="T206" s="75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21" t="s">
        <v>263</v>
      </c>
      <c r="AU206" s="21" t="s">
        <v>83</v>
      </c>
    </row>
    <row r="207" s="13" customFormat="1">
      <c r="A207" s="13"/>
      <c r="B207" s="197"/>
      <c r="C207" s="13"/>
      <c r="D207" s="198" t="s">
        <v>265</v>
      </c>
      <c r="E207" s="199" t="s">
        <v>3</v>
      </c>
      <c r="F207" s="200" t="s">
        <v>416</v>
      </c>
      <c r="G207" s="13"/>
      <c r="H207" s="201">
        <v>7.2000000000000002</v>
      </c>
      <c r="I207" s="202"/>
      <c r="J207" s="13"/>
      <c r="K207" s="13"/>
      <c r="L207" s="197"/>
      <c r="M207" s="203"/>
      <c r="N207" s="204"/>
      <c r="O207" s="204"/>
      <c r="P207" s="204"/>
      <c r="Q207" s="204"/>
      <c r="R207" s="204"/>
      <c r="S207" s="204"/>
      <c r="T207" s="20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99" t="s">
        <v>265</v>
      </c>
      <c r="AU207" s="199" t="s">
        <v>83</v>
      </c>
      <c r="AV207" s="13" t="s">
        <v>83</v>
      </c>
      <c r="AW207" s="13" t="s">
        <v>35</v>
      </c>
      <c r="AX207" s="13" t="s">
        <v>74</v>
      </c>
      <c r="AY207" s="199" t="s">
        <v>256</v>
      </c>
    </row>
    <row r="208" s="14" customFormat="1">
      <c r="A208" s="14"/>
      <c r="B208" s="206"/>
      <c r="C208" s="14"/>
      <c r="D208" s="198" t="s">
        <v>265</v>
      </c>
      <c r="E208" s="207" t="s">
        <v>3</v>
      </c>
      <c r="F208" s="208" t="s">
        <v>266</v>
      </c>
      <c r="G208" s="14"/>
      <c r="H208" s="209">
        <v>7.2000000000000002</v>
      </c>
      <c r="I208" s="210"/>
      <c r="J208" s="14"/>
      <c r="K208" s="14"/>
      <c r="L208" s="206"/>
      <c r="M208" s="211"/>
      <c r="N208" s="212"/>
      <c r="O208" s="212"/>
      <c r="P208" s="212"/>
      <c r="Q208" s="212"/>
      <c r="R208" s="212"/>
      <c r="S208" s="212"/>
      <c r="T208" s="21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07" t="s">
        <v>265</v>
      </c>
      <c r="AU208" s="207" t="s">
        <v>83</v>
      </c>
      <c r="AV208" s="14" t="s">
        <v>261</v>
      </c>
      <c r="AW208" s="14" t="s">
        <v>35</v>
      </c>
      <c r="AX208" s="14" t="s">
        <v>81</v>
      </c>
      <c r="AY208" s="207" t="s">
        <v>256</v>
      </c>
    </row>
    <row r="209" s="2" customFormat="1" ht="16.5" customHeight="1">
      <c r="A209" s="40"/>
      <c r="B209" s="177"/>
      <c r="C209" s="178" t="s">
        <v>417</v>
      </c>
      <c r="D209" s="178" t="s">
        <v>258</v>
      </c>
      <c r="E209" s="179" t="s">
        <v>418</v>
      </c>
      <c r="F209" s="180" t="s">
        <v>419</v>
      </c>
      <c r="G209" s="181" t="s">
        <v>110</v>
      </c>
      <c r="H209" s="182">
        <v>7.2000000000000002</v>
      </c>
      <c r="I209" s="183"/>
      <c r="J209" s="184">
        <f>ROUND(I209*H209,2)</f>
        <v>0</v>
      </c>
      <c r="K209" s="185"/>
      <c r="L209" s="41"/>
      <c r="M209" s="186" t="s">
        <v>3</v>
      </c>
      <c r="N209" s="187" t="s">
        <v>45</v>
      </c>
      <c r="O209" s="74"/>
      <c r="P209" s="188">
        <f>O209*H209</f>
        <v>0</v>
      </c>
      <c r="Q209" s="188">
        <v>0</v>
      </c>
      <c r="R209" s="188">
        <f>Q209*H209</f>
        <v>0</v>
      </c>
      <c r="S209" s="188">
        <v>0</v>
      </c>
      <c r="T209" s="189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190" t="s">
        <v>261</v>
      </c>
      <c r="AT209" s="190" t="s">
        <v>258</v>
      </c>
      <c r="AU209" s="190" t="s">
        <v>83</v>
      </c>
      <c r="AY209" s="21" t="s">
        <v>256</v>
      </c>
      <c r="BE209" s="191">
        <f>IF(N209="základní",J209,0)</f>
        <v>0</v>
      </c>
      <c r="BF209" s="191">
        <f>IF(N209="snížená",J209,0)</f>
        <v>0</v>
      </c>
      <c r="BG209" s="191">
        <f>IF(N209="zákl. přenesená",J209,0)</f>
        <v>0</v>
      </c>
      <c r="BH209" s="191">
        <f>IF(N209="sníž. přenesená",J209,0)</f>
        <v>0</v>
      </c>
      <c r="BI209" s="191">
        <f>IF(N209="nulová",J209,0)</f>
        <v>0</v>
      </c>
      <c r="BJ209" s="21" t="s">
        <v>81</v>
      </c>
      <c r="BK209" s="191">
        <f>ROUND(I209*H209,2)</f>
        <v>0</v>
      </c>
      <c r="BL209" s="21" t="s">
        <v>261</v>
      </c>
      <c r="BM209" s="190" t="s">
        <v>420</v>
      </c>
    </row>
    <row r="210" s="2" customFormat="1">
      <c r="A210" s="40"/>
      <c r="B210" s="41"/>
      <c r="C210" s="40"/>
      <c r="D210" s="192" t="s">
        <v>263</v>
      </c>
      <c r="E210" s="40"/>
      <c r="F210" s="193" t="s">
        <v>421</v>
      </c>
      <c r="G210" s="40"/>
      <c r="H210" s="40"/>
      <c r="I210" s="194"/>
      <c r="J210" s="40"/>
      <c r="K210" s="40"/>
      <c r="L210" s="41"/>
      <c r="M210" s="195"/>
      <c r="N210" s="196"/>
      <c r="O210" s="74"/>
      <c r="P210" s="74"/>
      <c r="Q210" s="74"/>
      <c r="R210" s="74"/>
      <c r="S210" s="74"/>
      <c r="T210" s="75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21" t="s">
        <v>263</v>
      </c>
      <c r="AU210" s="21" t="s">
        <v>83</v>
      </c>
    </row>
    <row r="211" s="2" customFormat="1" ht="24.15" customHeight="1">
      <c r="A211" s="40"/>
      <c r="B211" s="177"/>
      <c r="C211" s="178" t="s">
        <v>422</v>
      </c>
      <c r="D211" s="178" t="s">
        <v>258</v>
      </c>
      <c r="E211" s="179" t="s">
        <v>423</v>
      </c>
      <c r="F211" s="180" t="s">
        <v>424</v>
      </c>
      <c r="G211" s="181" t="s">
        <v>338</v>
      </c>
      <c r="H211" s="182">
        <v>1.827</v>
      </c>
      <c r="I211" s="183"/>
      <c r="J211" s="184">
        <f>ROUND(I211*H211,2)</f>
        <v>0</v>
      </c>
      <c r="K211" s="185"/>
      <c r="L211" s="41"/>
      <c r="M211" s="186" t="s">
        <v>3</v>
      </c>
      <c r="N211" s="187" t="s">
        <v>45</v>
      </c>
      <c r="O211" s="74"/>
      <c r="P211" s="188">
        <f>O211*H211</f>
        <v>0</v>
      </c>
      <c r="Q211" s="188">
        <v>1.06277</v>
      </c>
      <c r="R211" s="188">
        <f>Q211*H211</f>
        <v>1.9416807899999999</v>
      </c>
      <c r="S211" s="188">
        <v>0</v>
      </c>
      <c r="T211" s="189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190" t="s">
        <v>261</v>
      </c>
      <c r="AT211" s="190" t="s">
        <v>258</v>
      </c>
      <c r="AU211" s="190" t="s">
        <v>83</v>
      </c>
      <c r="AY211" s="21" t="s">
        <v>256</v>
      </c>
      <c r="BE211" s="191">
        <f>IF(N211="základní",J211,0)</f>
        <v>0</v>
      </c>
      <c r="BF211" s="191">
        <f>IF(N211="snížená",J211,0)</f>
        <v>0</v>
      </c>
      <c r="BG211" s="191">
        <f>IF(N211="zákl. přenesená",J211,0)</f>
        <v>0</v>
      </c>
      <c r="BH211" s="191">
        <f>IF(N211="sníž. přenesená",J211,0)</f>
        <v>0</v>
      </c>
      <c r="BI211" s="191">
        <f>IF(N211="nulová",J211,0)</f>
        <v>0</v>
      </c>
      <c r="BJ211" s="21" t="s">
        <v>81</v>
      </c>
      <c r="BK211" s="191">
        <f>ROUND(I211*H211,2)</f>
        <v>0</v>
      </c>
      <c r="BL211" s="21" t="s">
        <v>261</v>
      </c>
      <c r="BM211" s="190" t="s">
        <v>425</v>
      </c>
    </row>
    <row r="212" s="2" customFormat="1">
      <c r="A212" s="40"/>
      <c r="B212" s="41"/>
      <c r="C212" s="40"/>
      <c r="D212" s="192" t="s">
        <v>263</v>
      </c>
      <c r="E212" s="40"/>
      <c r="F212" s="193" t="s">
        <v>426</v>
      </c>
      <c r="G212" s="40"/>
      <c r="H212" s="40"/>
      <c r="I212" s="194"/>
      <c r="J212" s="40"/>
      <c r="K212" s="40"/>
      <c r="L212" s="41"/>
      <c r="M212" s="195"/>
      <c r="N212" s="196"/>
      <c r="O212" s="74"/>
      <c r="P212" s="74"/>
      <c r="Q212" s="74"/>
      <c r="R212" s="74"/>
      <c r="S212" s="74"/>
      <c r="T212" s="75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21" t="s">
        <v>263</v>
      </c>
      <c r="AU212" s="21" t="s">
        <v>83</v>
      </c>
    </row>
    <row r="213" s="13" customFormat="1">
      <c r="A213" s="13"/>
      <c r="B213" s="197"/>
      <c r="C213" s="13"/>
      <c r="D213" s="198" t="s">
        <v>265</v>
      </c>
      <c r="E213" s="199" t="s">
        <v>3</v>
      </c>
      <c r="F213" s="200" t="s">
        <v>427</v>
      </c>
      <c r="G213" s="13"/>
      <c r="H213" s="201">
        <v>1.827</v>
      </c>
      <c r="I213" s="202"/>
      <c r="J213" s="13"/>
      <c r="K213" s="13"/>
      <c r="L213" s="197"/>
      <c r="M213" s="203"/>
      <c r="N213" s="204"/>
      <c r="O213" s="204"/>
      <c r="P213" s="204"/>
      <c r="Q213" s="204"/>
      <c r="R213" s="204"/>
      <c r="S213" s="204"/>
      <c r="T213" s="20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99" t="s">
        <v>265</v>
      </c>
      <c r="AU213" s="199" t="s">
        <v>83</v>
      </c>
      <c r="AV213" s="13" t="s">
        <v>83</v>
      </c>
      <c r="AW213" s="13" t="s">
        <v>35</v>
      </c>
      <c r="AX213" s="13" t="s">
        <v>74</v>
      </c>
      <c r="AY213" s="199" t="s">
        <v>256</v>
      </c>
    </row>
    <row r="214" s="14" customFormat="1">
      <c r="A214" s="14"/>
      <c r="B214" s="206"/>
      <c r="C214" s="14"/>
      <c r="D214" s="198" t="s">
        <v>265</v>
      </c>
      <c r="E214" s="207" t="s">
        <v>3</v>
      </c>
      <c r="F214" s="208" t="s">
        <v>266</v>
      </c>
      <c r="G214" s="14"/>
      <c r="H214" s="209">
        <v>1.827</v>
      </c>
      <c r="I214" s="210"/>
      <c r="J214" s="14"/>
      <c r="K214" s="14"/>
      <c r="L214" s="206"/>
      <c r="M214" s="211"/>
      <c r="N214" s="212"/>
      <c r="O214" s="212"/>
      <c r="P214" s="212"/>
      <c r="Q214" s="212"/>
      <c r="R214" s="212"/>
      <c r="S214" s="212"/>
      <c r="T214" s="21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07" t="s">
        <v>265</v>
      </c>
      <c r="AU214" s="207" t="s">
        <v>83</v>
      </c>
      <c r="AV214" s="14" t="s">
        <v>261</v>
      </c>
      <c r="AW214" s="14" t="s">
        <v>35</v>
      </c>
      <c r="AX214" s="14" t="s">
        <v>81</v>
      </c>
      <c r="AY214" s="207" t="s">
        <v>256</v>
      </c>
    </row>
    <row r="215" s="2" customFormat="1" ht="24.15" customHeight="1">
      <c r="A215" s="40"/>
      <c r="B215" s="177"/>
      <c r="C215" s="178" t="s">
        <v>428</v>
      </c>
      <c r="D215" s="178" t="s">
        <v>258</v>
      </c>
      <c r="E215" s="179" t="s">
        <v>429</v>
      </c>
      <c r="F215" s="180" t="s">
        <v>430</v>
      </c>
      <c r="G215" s="181" t="s">
        <v>274</v>
      </c>
      <c r="H215" s="182">
        <v>19.475000000000001</v>
      </c>
      <c r="I215" s="183"/>
      <c r="J215" s="184">
        <f>ROUND(I215*H215,2)</f>
        <v>0</v>
      </c>
      <c r="K215" s="185"/>
      <c r="L215" s="41"/>
      <c r="M215" s="186" t="s">
        <v>3</v>
      </c>
      <c r="N215" s="187" t="s">
        <v>45</v>
      </c>
      <c r="O215" s="74"/>
      <c r="P215" s="188">
        <f>O215*H215</f>
        <v>0</v>
      </c>
      <c r="Q215" s="188">
        <v>2.3010199999999998</v>
      </c>
      <c r="R215" s="188">
        <f>Q215*H215</f>
        <v>44.812364500000001</v>
      </c>
      <c r="S215" s="188">
        <v>0</v>
      </c>
      <c r="T215" s="189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190" t="s">
        <v>261</v>
      </c>
      <c r="AT215" s="190" t="s">
        <v>258</v>
      </c>
      <c r="AU215" s="190" t="s">
        <v>83</v>
      </c>
      <c r="AY215" s="21" t="s">
        <v>256</v>
      </c>
      <c r="BE215" s="191">
        <f>IF(N215="základní",J215,0)</f>
        <v>0</v>
      </c>
      <c r="BF215" s="191">
        <f>IF(N215="snížená",J215,0)</f>
        <v>0</v>
      </c>
      <c r="BG215" s="191">
        <f>IF(N215="zákl. přenesená",J215,0)</f>
        <v>0</v>
      </c>
      <c r="BH215" s="191">
        <f>IF(N215="sníž. přenesená",J215,0)</f>
        <v>0</v>
      </c>
      <c r="BI215" s="191">
        <f>IF(N215="nulová",J215,0)</f>
        <v>0</v>
      </c>
      <c r="BJ215" s="21" t="s">
        <v>81</v>
      </c>
      <c r="BK215" s="191">
        <f>ROUND(I215*H215,2)</f>
        <v>0</v>
      </c>
      <c r="BL215" s="21" t="s">
        <v>261</v>
      </c>
      <c r="BM215" s="190" t="s">
        <v>431</v>
      </c>
    </row>
    <row r="216" s="2" customFormat="1">
      <c r="A216" s="40"/>
      <c r="B216" s="41"/>
      <c r="C216" s="40"/>
      <c r="D216" s="192" t="s">
        <v>263</v>
      </c>
      <c r="E216" s="40"/>
      <c r="F216" s="193" t="s">
        <v>432</v>
      </c>
      <c r="G216" s="40"/>
      <c r="H216" s="40"/>
      <c r="I216" s="194"/>
      <c r="J216" s="40"/>
      <c r="K216" s="40"/>
      <c r="L216" s="41"/>
      <c r="M216" s="195"/>
      <c r="N216" s="196"/>
      <c r="O216" s="74"/>
      <c r="P216" s="74"/>
      <c r="Q216" s="74"/>
      <c r="R216" s="74"/>
      <c r="S216" s="74"/>
      <c r="T216" s="75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21" t="s">
        <v>263</v>
      </c>
      <c r="AU216" s="21" t="s">
        <v>83</v>
      </c>
    </row>
    <row r="217" s="15" customFormat="1">
      <c r="A217" s="15"/>
      <c r="B217" s="214"/>
      <c r="C217" s="15"/>
      <c r="D217" s="198" t="s">
        <v>265</v>
      </c>
      <c r="E217" s="215" t="s">
        <v>3</v>
      </c>
      <c r="F217" s="216" t="s">
        <v>433</v>
      </c>
      <c r="G217" s="15"/>
      <c r="H217" s="215" t="s">
        <v>3</v>
      </c>
      <c r="I217" s="217"/>
      <c r="J217" s="15"/>
      <c r="K217" s="15"/>
      <c r="L217" s="214"/>
      <c r="M217" s="218"/>
      <c r="N217" s="219"/>
      <c r="O217" s="219"/>
      <c r="P217" s="219"/>
      <c r="Q217" s="219"/>
      <c r="R217" s="219"/>
      <c r="S217" s="219"/>
      <c r="T217" s="220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15" t="s">
        <v>265</v>
      </c>
      <c r="AU217" s="215" t="s">
        <v>83</v>
      </c>
      <c r="AV217" s="15" t="s">
        <v>81</v>
      </c>
      <c r="AW217" s="15" t="s">
        <v>35</v>
      </c>
      <c r="AX217" s="15" t="s">
        <v>74</v>
      </c>
      <c r="AY217" s="215" t="s">
        <v>256</v>
      </c>
    </row>
    <row r="218" s="13" customFormat="1">
      <c r="A218" s="13"/>
      <c r="B218" s="197"/>
      <c r="C218" s="13"/>
      <c r="D218" s="198" t="s">
        <v>265</v>
      </c>
      <c r="E218" s="199" t="s">
        <v>3</v>
      </c>
      <c r="F218" s="200" t="s">
        <v>434</v>
      </c>
      <c r="G218" s="13"/>
      <c r="H218" s="201">
        <v>5.173</v>
      </c>
      <c r="I218" s="202"/>
      <c r="J218" s="13"/>
      <c r="K218" s="13"/>
      <c r="L218" s="197"/>
      <c r="M218" s="203"/>
      <c r="N218" s="204"/>
      <c r="O218" s="204"/>
      <c r="P218" s="204"/>
      <c r="Q218" s="204"/>
      <c r="R218" s="204"/>
      <c r="S218" s="204"/>
      <c r="T218" s="20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99" t="s">
        <v>265</v>
      </c>
      <c r="AU218" s="199" t="s">
        <v>83</v>
      </c>
      <c r="AV218" s="13" t="s">
        <v>83</v>
      </c>
      <c r="AW218" s="13" t="s">
        <v>35</v>
      </c>
      <c r="AX218" s="13" t="s">
        <v>74</v>
      </c>
      <c r="AY218" s="199" t="s">
        <v>256</v>
      </c>
    </row>
    <row r="219" s="13" customFormat="1">
      <c r="A219" s="13"/>
      <c r="B219" s="197"/>
      <c r="C219" s="13"/>
      <c r="D219" s="198" t="s">
        <v>265</v>
      </c>
      <c r="E219" s="199" t="s">
        <v>3</v>
      </c>
      <c r="F219" s="200" t="s">
        <v>435</v>
      </c>
      <c r="G219" s="13"/>
      <c r="H219" s="201">
        <v>0.71299999999999997</v>
      </c>
      <c r="I219" s="202"/>
      <c r="J219" s="13"/>
      <c r="K219" s="13"/>
      <c r="L219" s="197"/>
      <c r="M219" s="203"/>
      <c r="N219" s="204"/>
      <c r="O219" s="204"/>
      <c r="P219" s="204"/>
      <c r="Q219" s="204"/>
      <c r="R219" s="204"/>
      <c r="S219" s="204"/>
      <c r="T219" s="20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99" t="s">
        <v>265</v>
      </c>
      <c r="AU219" s="199" t="s">
        <v>83</v>
      </c>
      <c r="AV219" s="13" t="s">
        <v>83</v>
      </c>
      <c r="AW219" s="13" t="s">
        <v>35</v>
      </c>
      <c r="AX219" s="13" t="s">
        <v>74</v>
      </c>
      <c r="AY219" s="199" t="s">
        <v>256</v>
      </c>
    </row>
    <row r="220" s="13" customFormat="1">
      <c r="A220" s="13"/>
      <c r="B220" s="197"/>
      <c r="C220" s="13"/>
      <c r="D220" s="198" t="s">
        <v>265</v>
      </c>
      <c r="E220" s="199" t="s">
        <v>3</v>
      </c>
      <c r="F220" s="200" t="s">
        <v>436</v>
      </c>
      <c r="G220" s="13"/>
      <c r="H220" s="201">
        <v>7.8289999999999997</v>
      </c>
      <c r="I220" s="202"/>
      <c r="J220" s="13"/>
      <c r="K220" s="13"/>
      <c r="L220" s="197"/>
      <c r="M220" s="203"/>
      <c r="N220" s="204"/>
      <c r="O220" s="204"/>
      <c r="P220" s="204"/>
      <c r="Q220" s="204"/>
      <c r="R220" s="204"/>
      <c r="S220" s="204"/>
      <c r="T220" s="20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99" t="s">
        <v>265</v>
      </c>
      <c r="AU220" s="199" t="s">
        <v>83</v>
      </c>
      <c r="AV220" s="13" t="s">
        <v>83</v>
      </c>
      <c r="AW220" s="13" t="s">
        <v>35</v>
      </c>
      <c r="AX220" s="13" t="s">
        <v>74</v>
      </c>
      <c r="AY220" s="199" t="s">
        <v>256</v>
      </c>
    </row>
    <row r="221" s="13" customFormat="1">
      <c r="A221" s="13"/>
      <c r="B221" s="197"/>
      <c r="C221" s="13"/>
      <c r="D221" s="198" t="s">
        <v>265</v>
      </c>
      <c r="E221" s="199" t="s">
        <v>3</v>
      </c>
      <c r="F221" s="200" t="s">
        <v>437</v>
      </c>
      <c r="G221" s="13"/>
      <c r="H221" s="201">
        <v>4.343</v>
      </c>
      <c r="I221" s="202"/>
      <c r="J221" s="13"/>
      <c r="K221" s="13"/>
      <c r="L221" s="197"/>
      <c r="M221" s="203"/>
      <c r="N221" s="204"/>
      <c r="O221" s="204"/>
      <c r="P221" s="204"/>
      <c r="Q221" s="204"/>
      <c r="R221" s="204"/>
      <c r="S221" s="204"/>
      <c r="T221" s="20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99" t="s">
        <v>265</v>
      </c>
      <c r="AU221" s="199" t="s">
        <v>83</v>
      </c>
      <c r="AV221" s="13" t="s">
        <v>83</v>
      </c>
      <c r="AW221" s="13" t="s">
        <v>35</v>
      </c>
      <c r="AX221" s="13" t="s">
        <v>74</v>
      </c>
      <c r="AY221" s="199" t="s">
        <v>256</v>
      </c>
    </row>
    <row r="222" s="13" customFormat="1">
      <c r="A222" s="13"/>
      <c r="B222" s="197"/>
      <c r="C222" s="13"/>
      <c r="D222" s="198" t="s">
        <v>265</v>
      </c>
      <c r="E222" s="199" t="s">
        <v>3</v>
      </c>
      <c r="F222" s="200" t="s">
        <v>438</v>
      </c>
      <c r="G222" s="13"/>
      <c r="H222" s="201">
        <v>0.78900000000000003</v>
      </c>
      <c r="I222" s="202"/>
      <c r="J222" s="13"/>
      <c r="K222" s="13"/>
      <c r="L222" s="197"/>
      <c r="M222" s="203"/>
      <c r="N222" s="204"/>
      <c r="O222" s="204"/>
      <c r="P222" s="204"/>
      <c r="Q222" s="204"/>
      <c r="R222" s="204"/>
      <c r="S222" s="204"/>
      <c r="T222" s="20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99" t="s">
        <v>265</v>
      </c>
      <c r="AU222" s="199" t="s">
        <v>83</v>
      </c>
      <c r="AV222" s="13" t="s">
        <v>83</v>
      </c>
      <c r="AW222" s="13" t="s">
        <v>35</v>
      </c>
      <c r="AX222" s="13" t="s">
        <v>74</v>
      </c>
      <c r="AY222" s="199" t="s">
        <v>256</v>
      </c>
    </row>
    <row r="223" s="13" customFormat="1">
      <c r="A223" s="13"/>
      <c r="B223" s="197"/>
      <c r="C223" s="13"/>
      <c r="D223" s="198" t="s">
        <v>265</v>
      </c>
      <c r="E223" s="199" t="s">
        <v>3</v>
      </c>
      <c r="F223" s="200" t="s">
        <v>439</v>
      </c>
      <c r="G223" s="13"/>
      <c r="H223" s="201">
        <v>0.628</v>
      </c>
      <c r="I223" s="202"/>
      <c r="J223" s="13"/>
      <c r="K223" s="13"/>
      <c r="L223" s="197"/>
      <c r="M223" s="203"/>
      <c r="N223" s="204"/>
      <c r="O223" s="204"/>
      <c r="P223" s="204"/>
      <c r="Q223" s="204"/>
      <c r="R223" s="204"/>
      <c r="S223" s="204"/>
      <c r="T223" s="20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99" t="s">
        <v>265</v>
      </c>
      <c r="AU223" s="199" t="s">
        <v>83</v>
      </c>
      <c r="AV223" s="13" t="s">
        <v>83</v>
      </c>
      <c r="AW223" s="13" t="s">
        <v>35</v>
      </c>
      <c r="AX223" s="13" t="s">
        <v>74</v>
      </c>
      <c r="AY223" s="199" t="s">
        <v>256</v>
      </c>
    </row>
    <row r="224" s="14" customFormat="1">
      <c r="A224" s="14"/>
      <c r="B224" s="206"/>
      <c r="C224" s="14"/>
      <c r="D224" s="198" t="s">
        <v>265</v>
      </c>
      <c r="E224" s="207" t="s">
        <v>3</v>
      </c>
      <c r="F224" s="208" t="s">
        <v>266</v>
      </c>
      <c r="G224" s="14"/>
      <c r="H224" s="209">
        <v>19.475000000000001</v>
      </c>
      <c r="I224" s="210"/>
      <c r="J224" s="14"/>
      <c r="K224" s="14"/>
      <c r="L224" s="206"/>
      <c r="M224" s="211"/>
      <c r="N224" s="212"/>
      <c r="O224" s="212"/>
      <c r="P224" s="212"/>
      <c r="Q224" s="212"/>
      <c r="R224" s="212"/>
      <c r="S224" s="212"/>
      <c r="T224" s="21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07" t="s">
        <v>265</v>
      </c>
      <c r="AU224" s="207" t="s">
        <v>83</v>
      </c>
      <c r="AV224" s="14" t="s">
        <v>261</v>
      </c>
      <c r="AW224" s="14" t="s">
        <v>35</v>
      </c>
      <c r="AX224" s="14" t="s">
        <v>81</v>
      </c>
      <c r="AY224" s="207" t="s">
        <v>256</v>
      </c>
    </row>
    <row r="225" s="2" customFormat="1" ht="16.5" customHeight="1">
      <c r="A225" s="40"/>
      <c r="B225" s="177"/>
      <c r="C225" s="178" t="s">
        <v>440</v>
      </c>
      <c r="D225" s="178" t="s">
        <v>258</v>
      </c>
      <c r="E225" s="179" t="s">
        <v>441</v>
      </c>
      <c r="F225" s="180" t="s">
        <v>442</v>
      </c>
      <c r="G225" s="181" t="s">
        <v>110</v>
      </c>
      <c r="H225" s="182">
        <v>67.683000000000007</v>
      </c>
      <c r="I225" s="183"/>
      <c r="J225" s="184">
        <f>ROUND(I225*H225,2)</f>
        <v>0</v>
      </c>
      <c r="K225" s="185"/>
      <c r="L225" s="41"/>
      <c r="M225" s="186" t="s">
        <v>3</v>
      </c>
      <c r="N225" s="187" t="s">
        <v>45</v>
      </c>
      <c r="O225" s="74"/>
      <c r="P225" s="188">
        <f>O225*H225</f>
        <v>0</v>
      </c>
      <c r="Q225" s="188">
        <v>0.0026900000000000001</v>
      </c>
      <c r="R225" s="188">
        <f>Q225*H225</f>
        <v>0.18206727000000003</v>
      </c>
      <c r="S225" s="188">
        <v>0</v>
      </c>
      <c r="T225" s="189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190" t="s">
        <v>261</v>
      </c>
      <c r="AT225" s="190" t="s">
        <v>258</v>
      </c>
      <c r="AU225" s="190" t="s">
        <v>83</v>
      </c>
      <c r="AY225" s="21" t="s">
        <v>256</v>
      </c>
      <c r="BE225" s="191">
        <f>IF(N225="základní",J225,0)</f>
        <v>0</v>
      </c>
      <c r="BF225" s="191">
        <f>IF(N225="snížená",J225,0)</f>
        <v>0</v>
      </c>
      <c r="BG225" s="191">
        <f>IF(N225="zákl. přenesená",J225,0)</f>
        <v>0</v>
      </c>
      <c r="BH225" s="191">
        <f>IF(N225="sníž. přenesená",J225,0)</f>
        <v>0</v>
      </c>
      <c r="BI225" s="191">
        <f>IF(N225="nulová",J225,0)</f>
        <v>0</v>
      </c>
      <c r="BJ225" s="21" t="s">
        <v>81</v>
      </c>
      <c r="BK225" s="191">
        <f>ROUND(I225*H225,2)</f>
        <v>0</v>
      </c>
      <c r="BL225" s="21" t="s">
        <v>261</v>
      </c>
      <c r="BM225" s="190" t="s">
        <v>443</v>
      </c>
    </row>
    <row r="226" s="2" customFormat="1">
      <c r="A226" s="40"/>
      <c r="B226" s="41"/>
      <c r="C226" s="40"/>
      <c r="D226" s="192" t="s">
        <v>263</v>
      </c>
      <c r="E226" s="40"/>
      <c r="F226" s="193" t="s">
        <v>444</v>
      </c>
      <c r="G226" s="40"/>
      <c r="H226" s="40"/>
      <c r="I226" s="194"/>
      <c r="J226" s="40"/>
      <c r="K226" s="40"/>
      <c r="L226" s="41"/>
      <c r="M226" s="195"/>
      <c r="N226" s="196"/>
      <c r="O226" s="74"/>
      <c r="P226" s="74"/>
      <c r="Q226" s="74"/>
      <c r="R226" s="74"/>
      <c r="S226" s="74"/>
      <c r="T226" s="75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21" t="s">
        <v>263</v>
      </c>
      <c r="AU226" s="21" t="s">
        <v>83</v>
      </c>
    </row>
    <row r="227" s="15" customFormat="1">
      <c r="A227" s="15"/>
      <c r="B227" s="214"/>
      <c r="C227" s="15"/>
      <c r="D227" s="198" t="s">
        <v>265</v>
      </c>
      <c r="E227" s="215" t="s">
        <v>3</v>
      </c>
      <c r="F227" s="216" t="s">
        <v>433</v>
      </c>
      <c r="G227" s="15"/>
      <c r="H227" s="215" t="s">
        <v>3</v>
      </c>
      <c r="I227" s="217"/>
      <c r="J227" s="15"/>
      <c r="K227" s="15"/>
      <c r="L227" s="214"/>
      <c r="M227" s="218"/>
      <c r="N227" s="219"/>
      <c r="O227" s="219"/>
      <c r="P227" s="219"/>
      <c r="Q227" s="219"/>
      <c r="R227" s="219"/>
      <c r="S227" s="219"/>
      <c r="T227" s="220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15" t="s">
        <v>265</v>
      </c>
      <c r="AU227" s="215" t="s">
        <v>83</v>
      </c>
      <c r="AV227" s="15" t="s">
        <v>81</v>
      </c>
      <c r="AW227" s="15" t="s">
        <v>35</v>
      </c>
      <c r="AX227" s="15" t="s">
        <v>74</v>
      </c>
      <c r="AY227" s="215" t="s">
        <v>256</v>
      </c>
    </row>
    <row r="228" s="13" customFormat="1">
      <c r="A228" s="13"/>
      <c r="B228" s="197"/>
      <c r="C228" s="13"/>
      <c r="D228" s="198" t="s">
        <v>265</v>
      </c>
      <c r="E228" s="199" t="s">
        <v>3</v>
      </c>
      <c r="F228" s="200" t="s">
        <v>445</v>
      </c>
      <c r="G228" s="13"/>
      <c r="H228" s="201">
        <v>17.242999999999999</v>
      </c>
      <c r="I228" s="202"/>
      <c r="J228" s="13"/>
      <c r="K228" s="13"/>
      <c r="L228" s="197"/>
      <c r="M228" s="203"/>
      <c r="N228" s="204"/>
      <c r="O228" s="204"/>
      <c r="P228" s="204"/>
      <c r="Q228" s="204"/>
      <c r="R228" s="204"/>
      <c r="S228" s="204"/>
      <c r="T228" s="20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99" t="s">
        <v>265</v>
      </c>
      <c r="AU228" s="199" t="s">
        <v>83</v>
      </c>
      <c r="AV228" s="13" t="s">
        <v>83</v>
      </c>
      <c r="AW228" s="13" t="s">
        <v>35</v>
      </c>
      <c r="AX228" s="13" t="s">
        <v>74</v>
      </c>
      <c r="AY228" s="199" t="s">
        <v>256</v>
      </c>
    </row>
    <row r="229" s="13" customFormat="1">
      <c r="A229" s="13"/>
      <c r="B229" s="197"/>
      <c r="C229" s="13"/>
      <c r="D229" s="198" t="s">
        <v>265</v>
      </c>
      <c r="E229" s="199" t="s">
        <v>3</v>
      </c>
      <c r="F229" s="200" t="s">
        <v>446</v>
      </c>
      <c r="G229" s="13"/>
      <c r="H229" s="201">
        <v>2.8500000000000001</v>
      </c>
      <c r="I229" s="202"/>
      <c r="J229" s="13"/>
      <c r="K229" s="13"/>
      <c r="L229" s="197"/>
      <c r="M229" s="203"/>
      <c r="N229" s="204"/>
      <c r="O229" s="204"/>
      <c r="P229" s="204"/>
      <c r="Q229" s="204"/>
      <c r="R229" s="204"/>
      <c r="S229" s="204"/>
      <c r="T229" s="20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99" t="s">
        <v>265</v>
      </c>
      <c r="AU229" s="199" t="s">
        <v>83</v>
      </c>
      <c r="AV229" s="13" t="s">
        <v>83</v>
      </c>
      <c r="AW229" s="13" t="s">
        <v>35</v>
      </c>
      <c r="AX229" s="13" t="s">
        <v>74</v>
      </c>
      <c r="AY229" s="199" t="s">
        <v>256</v>
      </c>
    </row>
    <row r="230" s="13" customFormat="1">
      <c r="A230" s="13"/>
      <c r="B230" s="197"/>
      <c r="C230" s="13"/>
      <c r="D230" s="198" t="s">
        <v>265</v>
      </c>
      <c r="E230" s="199" t="s">
        <v>3</v>
      </c>
      <c r="F230" s="200" t="s">
        <v>447</v>
      </c>
      <c r="G230" s="13"/>
      <c r="H230" s="201">
        <v>26.094999999999999</v>
      </c>
      <c r="I230" s="202"/>
      <c r="J230" s="13"/>
      <c r="K230" s="13"/>
      <c r="L230" s="197"/>
      <c r="M230" s="203"/>
      <c r="N230" s="204"/>
      <c r="O230" s="204"/>
      <c r="P230" s="204"/>
      <c r="Q230" s="204"/>
      <c r="R230" s="204"/>
      <c r="S230" s="204"/>
      <c r="T230" s="20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99" t="s">
        <v>265</v>
      </c>
      <c r="AU230" s="199" t="s">
        <v>83</v>
      </c>
      <c r="AV230" s="13" t="s">
        <v>83</v>
      </c>
      <c r="AW230" s="13" t="s">
        <v>35</v>
      </c>
      <c r="AX230" s="13" t="s">
        <v>74</v>
      </c>
      <c r="AY230" s="199" t="s">
        <v>256</v>
      </c>
    </row>
    <row r="231" s="13" customFormat="1">
      <c r="A231" s="13"/>
      <c r="B231" s="197"/>
      <c r="C231" s="13"/>
      <c r="D231" s="198" t="s">
        <v>265</v>
      </c>
      <c r="E231" s="199" t="s">
        <v>3</v>
      </c>
      <c r="F231" s="200" t="s">
        <v>448</v>
      </c>
      <c r="G231" s="13"/>
      <c r="H231" s="201">
        <v>17.370000000000001</v>
      </c>
      <c r="I231" s="202"/>
      <c r="J231" s="13"/>
      <c r="K231" s="13"/>
      <c r="L231" s="197"/>
      <c r="M231" s="203"/>
      <c r="N231" s="204"/>
      <c r="O231" s="204"/>
      <c r="P231" s="204"/>
      <c r="Q231" s="204"/>
      <c r="R231" s="204"/>
      <c r="S231" s="204"/>
      <c r="T231" s="20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99" t="s">
        <v>265</v>
      </c>
      <c r="AU231" s="199" t="s">
        <v>83</v>
      </c>
      <c r="AV231" s="13" t="s">
        <v>83</v>
      </c>
      <c r="AW231" s="13" t="s">
        <v>35</v>
      </c>
      <c r="AX231" s="13" t="s">
        <v>74</v>
      </c>
      <c r="AY231" s="199" t="s">
        <v>256</v>
      </c>
    </row>
    <row r="232" s="13" customFormat="1">
      <c r="A232" s="13"/>
      <c r="B232" s="197"/>
      <c r="C232" s="13"/>
      <c r="D232" s="198" t="s">
        <v>265</v>
      </c>
      <c r="E232" s="199" t="s">
        <v>3</v>
      </c>
      <c r="F232" s="200" t="s">
        <v>449</v>
      </c>
      <c r="G232" s="13"/>
      <c r="H232" s="201">
        <v>2.8700000000000001</v>
      </c>
      <c r="I232" s="202"/>
      <c r="J232" s="13"/>
      <c r="K232" s="13"/>
      <c r="L232" s="197"/>
      <c r="M232" s="203"/>
      <c r="N232" s="204"/>
      <c r="O232" s="204"/>
      <c r="P232" s="204"/>
      <c r="Q232" s="204"/>
      <c r="R232" s="204"/>
      <c r="S232" s="204"/>
      <c r="T232" s="20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99" t="s">
        <v>265</v>
      </c>
      <c r="AU232" s="199" t="s">
        <v>83</v>
      </c>
      <c r="AV232" s="13" t="s">
        <v>83</v>
      </c>
      <c r="AW232" s="13" t="s">
        <v>35</v>
      </c>
      <c r="AX232" s="13" t="s">
        <v>74</v>
      </c>
      <c r="AY232" s="199" t="s">
        <v>256</v>
      </c>
    </row>
    <row r="233" s="13" customFormat="1">
      <c r="A233" s="13"/>
      <c r="B233" s="197"/>
      <c r="C233" s="13"/>
      <c r="D233" s="198" t="s">
        <v>265</v>
      </c>
      <c r="E233" s="199" t="s">
        <v>3</v>
      </c>
      <c r="F233" s="200" t="s">
        <v>450</v>
      </c>
      <c r="G233" s="13"/>
      <c r="H233" s="201">
        <v>1.2549999999999999</v>
      </c>
      <c r="I233" s="202"/>
      <c r="J233" s="13"/>
      <c r="K233" s="13"/>
      <c r="L233" s="197"/>
      <c r="M233" s="203"/>
      <c r="N233" s="204"/>
      <c r="O233" s="204"/>
      <c r="P233" s="204"/>
      <c r="Q233" s="204"/>
      <c r="R233" s="204"/>
      <c r="S233" s="204"/>
      <c r="T233" s="20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99" t="s">
        <v>265</v>
      </c>
      <c r="AU233" s="199" t="s">
        <v>83</v>
      </c>
      <c r="AV233" s="13" t="s">
        <v>83</v>
      </c>
      <c r="AW233" s="13" t="s">
        <v>35</v>
      </c>
      <c r="AX233" s="13" t="s">
        <v>74</v>
      </c>
      <c r="AY233" s="199" t="s">
        <v>256</v>
      </c>
    </row>
    <row r="234" s="14" customFormat="1">
      <c r="A234" s="14"/>
      <c r="B234" s="206"/>
      <c r="C234" s="14"/>
      <c r="D234" s="198" t="s">
        <v>265</v>
      </c>
      <c r="E234" s="207" t="s">
        <v>3</v>
      </c>
      <c r="F234" s="208" t="s">
        <v>266</v>
      </c>
      <c r="G234" s="14"/>
      <c r="H234" s="209">
        <v>67.683000000000007</v>
      </c>
      <c r="I234" s="210"/>
      <c r="J234" s="14"/>
      <c r="K234" s="14"/>
      <c r="L234" s="206"/>
      <c r="M234" s="211"/>
      <c r="N234" s="212"/>
      <c r="O234" s="212"/>
      <c r="P234" s="212"/>
      <c r="Q234" s="212"/>
      <c r="R234" s="212"/>
      <c r="S234" s="212"/>
      <c r="T234" s="21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07" t="s">
        <v>265</v>
      </c>
      <c r="AU234" s="207" t="s">
        <v>83</v>
      </c>
      <c r="AV234" s="14" t="s">
        <v>261</v>
      </c>
      <c r="AW234" s="14" t="s">
        <v>35</v>
      </c>
      <c r="AX234" s="14" t="s">
        <v>81</v>
      </c>
      <c r="AY234" s="207" t="s">
        <v>256</v>
      </c>
    </row>
    <row r="235" s="2" customFormat="1" ht="16.5" customHeight="1">
      <c r="A235" s="40"/>
      <c r="B235" s="177"/>
      <c r="C235" s="178" t="s">
        <v>451</v>
      </c>
      <c r="D235" s="178" t="s">
        <v>258</v>
      </c>
      <c r="E235" s="179" t="s">
        <v>452</v>
      </c>
      <c r="F235" s="180" t="s">
        <v>453</v>
      </c>
      <c r="G235" s="181" t="s">
        <v>110</v>
      </c>
      <c r="H235" s="182">
        <v>67.683000000000007</v>
      </c>
      <c r="I235" s="183"/>
      <c r="J235" s="184">
        <f>ROUND(I235*H235,2)</f>
        <v>0</v>
      </c>
      <c r="K235" s="185"/>
      <c r="L235" s="41"/>
      <c r="M235" s="186" t="s">
        <v>3</v>
      </c>
      <c r="N235" s="187" t="s">
        <v>45</v>
      </c>
      <c r="O235" s="74"/>
      <c r="P235" s="188">
        <f>O235*H235</f>
        <v>0</v>
      </c>
      <c r="Q235" s="188">
        <v>0</v>
      </c>
      <c r="R235" s="188">
        <f>Q235*H235</f>
        <v>0</v>
      </c>
      <c r="S235" s="188">
        <v>0</v>
      </c>
      <c r="T235" s="189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190" t="s">
        <v>261</v>
      </c>
      <c r="AT235" s="190" t="s">
        <v>258</v>
      </c>
      <c r="AU235" s="190" t="s">
        <v>83</v>
      </c>
      <c r="AY235" s="21" t="s">
        <v>256</v>
      </c>
      <c r="BE235" s="191">
        <f>IF(N235="základní",J235,0)</f>
        <v>0</v>
      </c>
      <c r="BF235" s="191">
        <f>IF(N235="snížená",J235,0)</f>
        <v>0</v>
      </c>
      <c r="BG235" s="191">
        <f>IF(N235="zákl. přenesená",J235,0)</f>
        <v>0</v>
      </c>
      <c r="BH235" s="191">
        <f>IF(N235="sníž. přenesená",J235,0)</f>
        <v>0</v>
      </c>
      <c r="BI235" s="191">
        <f>IF(N235="nulová",J235,0)</f>
        <v>0</v>
      </c>
      <c r="BJ235" s="21" t="s">
        <v>81</v>
      </c>
      <c r="BK235" s="191">
        <f>ROUND(I235*H235,2)</f>
        <v>0</v>
      </c>
      <c r="BL235" s="21" t="s">
        <v>261</v>
      </c>
      <c r="BM235" s="190" t="s">
        <v>454</v>
      </c>
    </row>
    <row r="236" s="2" customFormat="1">
      <c r="A236" s="40"/>
      <c r="B236" s="41"/>
      <c r="C236" s="40"/>
      <c r="D236" s="192" t="s">
        <v>263</v>
      </c>
      <c r="E236" s="40"/>
      <c r="F236" s="193" t="s">
        <v>455</v>
      </c>
      <c r="G236" s="40"/>
      <c r="H236" s="40"/>
      <c r="I236" s="194"/>
      <c r="J236" s="40"/>
      <c r="K236" s="40"/>
      <c r="L236" s="41"/>
      <c r="M236" s="195"/>
      <c r="N236" s="196"/>
      <c r="O236" s="74"/>
      <c r="P236" s="74"/>
      <c r="Q236" s="74"/>
      <c r="R236" s="74"/>
      <c r="S236" s="74"/>
      <c r="T236" s="75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21" t="s">
        <v>263</v>
      </c>
      <c r="AU236" s="21" t="s">
        <v>83</v>
      </c>
    </row>
    <row r="237" s="2" customFormat="1" ht="24.15" customHeight="1">
      <c r="A237" s="40"/>
      <c r="B237" s="177"/>
      <c r="C237" s="178" t="s">
        <v>456</v>
      </c>
      <c r="D237" s="178" t="s">
        <v>258</v>
      </c>
      <c r="E237" s="179" t="s">
        <v>457</v>
      </c>
      <c r="F237" s="180" t="s">
        <v>458</v>
      </c>
      <c r="G237" s="181" t="s">
        <v>274</v>
      </c>
      <c r="H237" s="182">
        <v>1.163</v>
      </c>
      <c r="I237" s="183"/>
      <c r="J237" s="184">
        <f>ROUND(I237*H237,2)</f>
        <v>0</v>
      </c>
      <c r="K237" s="185"/>
      <c r="L237" s="41"/>
      <c r="M237" s="186" t="s">
        <v>3</v>
      </c>
      <c r="N237" s="187" t="s">
        <v>45</v>
      </c>
      <c r="O237" s="74"/>
      <c r="P237" s="188">
        <f>O237*H237</f>
        <v>0</v>
      </c>
      <c r="Q237" s="188">
        <v>2.3010199999999998</v>
      </c>
      <c r="R237" s="188">
        <f>Q237*H237</f>
        <v>2.6760862599999999</v>
      </c>
      <c r="S237" s="188">
        <v>0</v>
      </c>
      <c r="T237" s="189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190" t="s">
        <v>261</v>
      </c>
      <c r="AT237" s="190" t="s">
        <v>258</v>
      </c>
      <c r="AU237" s="190" t="s">
        <v>83</v>
      </c>
      <c r="AY237" s="21" t="s">
        <v>256</v>
      </c>
      <c r="BE237" s="191">
        <f>IF(N237="základní",J237,0)</f>
        <v>0</v>
      </c>
      <c r="BF237" s="191">
        <f>IF(N237="snížená",J237,0)</f>
        <v>0</v>
      </c>
      <c r="BG237" s="191">
        <f>IF(N237="zákl. přenesená",J237,0)</f>
        <v>0</v>
      </c>
      <c r="BH237" s="191">
        <f>IF(N237="sníž. přenesená",J237,0)</f>
        <v>0</v>
      </c>
      <c r="BI237" s="191">
        <f>IF(N237="nulová",J237,0)</f>
        <v>0</v>
      </c>
      <c r="BJ237" s="21" t="s">
        <v>81</v>
      </c>
      <c r="BK237" s="191">
        <f>ROUND(I237*H237,2)</f>
        <v>0</v>
      </c>
      <c r="BL237" s="21" t="s">
        <v>261</v>
      </c>
      <c r="BM237" s="190" t="s">
        <v>459</v>
      </c>
    </row>
    <row r="238" s="2" customFormat="1">
      <c r="A238" s="40"/>
      <c r="B238" s="41"/>
      <c r="C238" s="40"/>
      <c r="D238" s="192" t="s">
        <v>263</v>
      </c>
      <c r="E238" s="40"/>
      <c r="F238" s="193" t="s">
        <v>460</v>
      </c>
      <c r="G238" s="40"/>
      <c r="H238" s="40"/>
      <c r="I238" s="194"/>
      <c r="J238" s="40"/>
      <c r="K238" s="40"/>
      <c r="L238" s="41"/>
      <c r="M238" s="195"/>
      <c r="N238" s="196"/>
      <c r="O238" s="74"/>
      <c r="P238" s="74"/>
      <c r="Q238" s="74"/>
      <c r="R238" s="74"/>
      <c r="S238" s="74"/>
      <c r="T238" s="75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21" t="s">
        <v>263</v>
      </c>
      <c r="AU238" s="21" t="s">
        <v>83</v>
      </c>
    </row>
    <row r="239" s="15" customFormat="1">
      <c r="A239" s="15"/>
      <c r="B239" s="214"/>
      <c r="C239" s="15"/>
      <c r="D239" s="198" t="s">
        <v>265</v>
      </c>
      <c r="E239" s="215" t="s">
        <v>3</v>
      </c>
      <c r="F239" s="216" t="s">
        <v>461</v>
      </c>
      <c r="G239" s="15"/>
      <c r="H239" s="215" t="s">
        <v>3</v>
      </c>
      <c r="I239" s="217"/>
      <c r="J239" s="15"/>
      <c r="K239" s="15"/>
      <c r="L239" s="214"/>
      <c r="M239" s="218"/>
      <c r="N239" s="219"/>
      <c r="O239" s="219"/>
      <c r="P239" s="219"/>
      <c r="Q239" s="219"/>
      <c r="R239" s="219"/>
      <c r="S239" s="219"/>
      <c r="T239" s="220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15" t="s">
        <v>265</v>
      </c>
      <c r="AU239" s="215" t="s">
        <v>83</v>
      </c>
      <c r="AV239" s="15" t="s">
        <v>81</v>
      </c>
      <c r="AW239" s="15" t="s">
        <v>35</v>
      </c>
      <c r="AX239" s="15" t="s">
        <v>74</v>
      </c>
      <c r="AY239" s="215" t="s">
        <v>256</v>
      </c>
    </row>
    <row r="240" s="13" customFormat="1">
      <c r="A240" s="13"/>
      <c r="B240" s="197"/>
      <c r="C240" s="13"/>
      <c r="D240" s="198" t="s">
        <v>265</v>
      </c>
      <c r="E240" s="199" t="s">
        <v>3</v>
      </c>
      <c r="F240" s="200" t="s">
        <v>462</v>
      </c>
      <c r="G240" s="13"/>
      <c r="H240" s="201">
        <v>0.22500000000000001</v>
      </c>
      <c r="I240" s="202"/>
      <c r="J240" s="13"/>
      <c r="K240" s="13"/>
      <c r="L240" s="197"/>
      <c r="M240" s="203"/>
      <c r="N240" s="204"/>
      <c r="O240" s="204"/>
      <c r="P240" s="204"/>
      <c r="Q240" s="204"/>
      <c r="R240" s="204"/>
      <c r="S240" s="204"/>
      <c r="T240" s="20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99" t="s">
        <v>265</v>
      </c>
      <c r="AU240" s="199" t="s">
        <v>83</v>
      </c>
      <c r="AV240" s="13" t="s">
        <v>83</v>
      </c>
      <c r="AW240" s="13" t="s">
        <v>35</v>
      </c>
      <c r="AX240" s="13" t="s">
        <v>74</v>
      </c>
      <c r="AY240" s="199" t="s">
        <v>256</v>
      </c>
    </row>
    <row r="241" s="13" customFormat="1">
      <c r="A241" s="13"/>
      <c r="B241" s="197"/>
      <c r="C241" s="13"/>
      <c r="D241" s="198" t="s">
        <v>265</v>
      </c>
      <c r="E241" s="199" t="s">
        <v>3</v>
      </c>
      <c r="F241" s="200" t="s">
        <v>463</v>
      </c>
      <c r="G241" s="13"/>
      <c r="H241" s="201">
        <v>0.93799999999999994</v>
      </c>
      <c r="I241" s="202"/>
      <c r="J241" s="13"/>
      <c r="K241" s="13"/>
      <c r="L241" s="197"/>
      <c r="M241" s="203"/>
      <c r="N241" s="204"/>
      <c r="O241" s="204"/>
      <c r="P241" s="204"/>
      <c r="Q241" s="204"/>
      <c r="R241" s="204"/>
      <c r="S241" s="204"/>
      <c r="T241" s="20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99" t="s">
        <v>265</v>
      </c>
      <c r="AU241" s="199" t="s">
        <v>83</v>
      </c>
      <c r="AV241" s="13" t="s">
        <v>83</v>
      </c>
      <c r="AW241" s="13" t="s">
        <v>35</v>
      </c>
      <c r="AX241" s="13" t="s">
        <v>74</v>
      </c>
      <c r="AY241" s="199" t="s">
        <v>256</v>
      </c>
    </row>
    <row r="242" s="14" customFormat="1">
      <c r="A242" s="14"/>
      <c r="B242" s="206"/>
      <c r="C242" s="14"/>
      <c r="D242" s="198" t="s">
        <v>265</v>
      </c>
      <c r="E242" s="207" t="s">
        <v>3</v>
      </c>
      <c r="F242" s="208" t="s">
        <v>266</v>
      </c>
      <c r="G242" s="14"/>
      <c r="H242" s="209">
        <v>1.163</v>
      </c>
      <c r="I242" s="210"/>
      <c r="J242" s="14"/>
      <c r="K242" s="14"/>
      <c r="L242" s="206"/>
      <c r="M242" s="211"/>
      <c r="N242" s="212"/>
      <c r="O242" s="212"/>
      <c r="P242" s="212"/>
      <c r="Q242" s="212"/>
      <c r="R242" s="212"/>
      <c r="S242" s="212"/>
      <c r="T242" s="21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07" t="s">
        <v>265</v>
      </c>
      <c r="AU242" s="207" t="s">
        <v>83</v>
      </c>
      <c r="AV242" s="14" t="s">
        <v>261</v>
      </c>
      <c r="AW242" s="14" t="s">
        <v>35</v>
      </c>
      <c r="AX242" s="14" t="s">
        <v>81</v>
      </c>
      <c r="AY242" s="207" t="s">
        <v>256</v>
      </c>
    </row>
    <row r="243" s="2" customFormat="1" ht="16.5" customHeight="1">
      <c r="A243" s="40"/>
      <c r="B243" s="177"/>
      <c r="C243" s="178" t="s">
        <v>464</v>
      </c>
      <c r="D243" s="178" t="s">
        <v>258</v>
      </c>
      <c r="E243" s="179" t="s">
        <v>465</v>
      </c>
      <c r="F243" s="180" t="s">
        <v>466</v>
      </c>
      <c r="G243" s="181" t="s">
        <v>110</v>
      </c>
      <c r="H243" s="182">
        <v>13</v>
      </c>
      <c r="I243" s="183"/>
      <c r="J243" s="184">
        <f>ROUND(I243*H243,2)</f>
        <v>0</v>
      </c>
      <c r="K243" s="185"/>
      <c r="L243" s="41"/>
      <c r="M243" s="186" t="s">
        <v>3</v>
      </c>
      <c r="N243" s="187" t="s">
        <v>45</v>
      </c>
      <c r="O243" s="74"/>
      <c r="P243" s="188">
        <f>O243*H243</f>
        <v>0</v>
      </c>
      <c r="Q243" s="188">
        <v>0.00264</v>
      </c>
      <c r="R243" s="188">
        <f>Q243*H243</f>
        <v>0.034320000000000003</v>
      </c>
      <c r="S243" s="188">
        <v>0</v>
      </c>
      <c r="T243" s="189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190" t="s">
        <v>261</v>
      </c>
      <c r="AT243" s="190" t="s">
        <v>258</v>
      </c>
      <c r="AU243" s="190" t="s">
        <v>83</v>
      </c>
      <c r="AY243" s="21" t="s">
        <v>256</v>
      </c>
      <c r="BE243" s="191">
        <f>IF(N243="základní",J243,0)</f>
        <v>0</v>
      </c>
      <c r="BF243" s="191">
        <f>IF(N243="snížená",J243,0)</f>
        <v>0</v>
      </c>
      <c r="BG243" s="191">
        <f>IF(N243="zákl. přenesená",J243,0)</f>
        <v>0</v>
      </c>
      <c r="BH243" s="191">
        <f>IF(N243="sníž. přenesená",J243,0)</f>
        <v>0</v>
      </c>
      <c r="BI243" s="191">
        <f>IF(N243="nulová",J243,0)</f>
        <v>0</v>
      </c>
      <c r="BJ243" s="21" t="s">
        <v>81</v>
      </c>
      <c r="BK243" s="191">
        <f>ROUND(I243*H243,2)</f>
        <v>0</v>
      </c>
      <c r="BL243" s="21" t="s">
        <v>261</v>
      </c>
      <c r="BM243" s="190" t="s">
        <v>467</v>
      </c>
    </row>
    <row r="244" s="2" customFormat="1">
      <c r="A244" s="40"/>
      <c r="B244" s="41"/>
      <c r="C244" s="40"/>
      <c r="D244" s="192" t="s">
        <v>263</v>
      </c>
      <c r="E244" s="40"/>
      <c r="F244" s="193" t="s">
        <v>468</v>
      </c>
      <c r="G244" s="40"/>
      <c r="H244" s="40"/>
      <c r="I244" s="194"/>
      <c r="J244" s="40"/>
      <c r="K244" s="40"/>
      <c r="L244" s="41"/>
      <c r="M244" s="195"/>
      <c r="N244" s="196"/>
      <c r="O244" s="74"/>
      <c r="P244" s="74"/>
      <c r="Q244" s="74"/>
      <c r="R244" s="74"/>
      <c r="S244" s="74"/>
      <c r="T244" s="75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21" t="s">
        <v>263</v>
      </c>
      <c r="AU244" s="21" t="s">
        <v>83</v>
      </c>
    </row>
    <row r="245" s="15" customFormat="1">
      <c r="A245" s="15"/>
      <c r="B245" s="214"/>
      <c r="C245" s="15"/>
      <c r="D245" s="198" t="s">
        <v>265</v>
      </c>
      <c r="E245" s="215" t="s">
        <v>3</v>
      </c>
      <c r="F245" s="216" t="s">
        <v>469</v>
      </c>
      <c r="G245" s="15"/>
      <c r="H245" s="215" t="s">
        <v>3</v>
      </c>
      <c r="I245" s="217"/>
      <c r="J245" s="15"/>
      <c r="K245" s="15"/>
      <c r="L245" s="214"/>
      <c r="M245" s="218"/>
      <c r="N245" s="219"/>
      <c r="O245" s="219"/>
      <c r="P245" s="219"/>
      <c r="Q245" s="219"/>
      <c r="R245" s="219"/>
      <c r="S245" s="219"/>
      <c r="T245" s="220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15" t="s">
        <v>265</v>
      </c>
      <c r="AU245" s="215" t="s">
        <v>83</v>
      </c>
      <c r="AV245" s="15" t="s">
        <v>81</v>
      </c>
      <c r="AW245" s="15" t="s">
        <v>35</v>
      </c>
      <c r="AX245" s="15" t="s">
        <v>74</v>
      </c>
      <c r="AY245" s="215" t="s">
        <v>256</v>
      </c>
    </row>
    <row r="246" s="13" customFormat="1">
      <c r="A246" s="13"/>
      <c r="B246" s="197"/>
      <c r="C246" s="13"/>
      <c r="D246" s="198" t="s">
        <v>265</v>
      </c>
      <c r="E246" s="199" t="s">
        <v>3</v>
      </c>
      <c r="F246" s="200" t="s">
        <v>470</v>
      </c>
      <c r="G246" s="13"/>
      <c r="H246" s="201">
        <v>1.5</v>
      </c>
      <c r="I246" s="202"/>
      <c r="J246" s="13"/>
      <c r="K246" s="13"/>
      <c r="L246" s="197"/>
      <c r="M246" s="203"/>
      <c r="N246" s="204"/>
      <c r="O246" s="204"/>
      <c r="P246" s="204"/>
      <c r="Q246" s="204"/>
      <c r="R246" s="204"/>
      <c r="S246" s="204"/>
      <c r="T246" s="20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99" t="s">
        <v>265</v>
      </c>
      <c r="AU246" s="199" t="s">
        <v>83</v>
      </c>
      <c r="AV246" s="13" t="s">
        <v>83</v>
      </c>
      <c r="AW246" s="13" t="s">
        <v>35</v>
      </c>
      <c r="AX246" s="13" t="s">
        <v>74</v>
      </c>
      <c r="AY246" s="199" t="s">
        <v>256</v>
      </c>
    </row>
    <row r="247" s="13" customFormat="1">
      <c r="A247" s="13"/>
      <c r="B247" s="197"/>
      <c r="C247" s="13"/>
      <c r="D247" s="198" t="s">
        <v>265</v>
      </c>
      <c r="E247" s="199" t="s">
        <v>3</v>
      </c>
      <c r="F247" s="200" t="s">
        <v>470</v>
      </c>
      <c r="G247" s="13"/>
      <c r="H247" s="201">
        <v>1.5</v>
      </c>
      <c r="I247" s="202"/>
      <c r="J247" s="13"/>
      <c r="K247" s="13"/>
      <c r="L247" s="197"/>
      <c r="M247" s="203"/>
      <c r="N247" s="204"/>
      <c r="O247" s="204"/>
      <c r="P247" s="204"/>
      <c r="Q247" s="204"/>
      <c r="R247" s="204"/>
      <c r="S247" s="204"/>
      <c r="T247" s="20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99" t="s">
        <v>265</v>
      </c>
      <c r="AU247" s="199" t="s">
        <v>83</v>
      </c>
      <c r="AV247" s="13" t="s">
        <v>83</v>
      </c>
      <c r="AW247" s="13" t="s">
        <v>35</v>
      </c>
      <c r="AX247" s="13" t="s">
        <v>74</v>
      </c>
      <c r="AY247" s="199" t="s">
        <v>256</v>
      </c>
    </row>
    <row r="248" s="13" customFormat="1">
      <c r="A248" s="13"/>
      <c r="B248" s="197"/>
      <c r="C248" s="13"/>
      <c r="D248" s="198" t="s">
        <v>265</v>
      </c>
      <c r="E248" s="199" t="s">
        <v>3</v>
      </c>
      <c r="F248" s="200" t="s">
        <v>471</v>
      </c>
      <c r="G248" s="13"/>
      <c r="H248" s="201">
        <v>2</v>
      </c>
      <c r="I248" s="202"/>
      <c r="J248" s="13"/>
      <c r="K248" s="13"/>
      <c r="L248" s="197"/>
      <c r="M248" s="203"/>
      <c r="N248" s="204"/>
      <c r="O248" s="204"/>
      <c r="P248" s="204"/>
      <c r="Q248" s="204"/>
      <c r="R248" s="204"/>
      <c r="S248" s="204"/>
      <c r="T248" s="20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99" t="s">
        <v>265</v>
      </c>
      <c r="AU248" s="199" t="s">
        <v>83</v>
      </c>
      <c r="AV248" s="13" t="s">
        <v>83</v>
      </c>
      <c r="AW248" s="13" t="s">
        <v>35</v>
      </c>
      <c r="AX248" s="13" t="s">
        <v>74</v>
      </c>
      <c r="AY248" s="199" t="s">
        <v>256</v>
      </c>
    </row>
    <row r="249" s="13" customFormat="1">
      <c r="A249" s="13"/>
      <c r="B249" s="197"/>
      <c r="C249" s="13"/>
      <c r="D249" s="198" t="s">
        <v>265</v>
      </c>
      <c r="E249" s="199" t="s">
        <v>3</v>
      </c>
      <c r="F249" s="200" t="s">
        <v>471</v>
      </c>
      <c r="G249" s="13"/>
      <c r="H249" s="201">
        <v>2</v>
      </c>
      <c r="I249" s="202"/>
      <c r="J249" s="13"/>
      <c r="K249" s="13"/>
      <c r="L249" s="197"/>
      <c r="M249" s="203"/>
      <c r="N249" s="204"/>
      <c r="O249" s="204"/>
      <c r="P249" s="204"/>
      <c r="Q249" s="204"/>
      <c r="R249" s="204"/>
      <c r="S249" s="204"/>
      <c r="T249" s="20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99" t="s">
        <v>265</v>
      </c>
      <c r="AU249" s="199" t="s">
        <v>83</v>
      </c>
      <c r="AV249" s="13" t="s">
        <v>83</v>
      </c>
      <c r="AW249" s="13" t="s">
        <v>35</v>
      </c>
      <c r="AX249" s="13" t="s">
        <v>74</v>
      </c>
      <c r="AY249" s="199" t="s">
        <v>256</v>
      </c>
    </row>
    <row r="250" s="13" customFormat="1">
      <c r="A250" s="13"/>
      <c r="B250" s="197"/>
      <c r="C250" s="13"/>
      <c r="D250" s="198" t="s">
        <v>265</v>
      </c>
      <c r="E250" s="199" t="s">
        <v>3</v>
      </c>
      <c r="F250" s="200" t="s">
        <v>471</v>
      </c>
      <c r="G250" s="13"/>
      <c r="H250" s="201">
        <v>2</v>
      </c>
      <c r="I250" s="202"/>
      <c r="J250" s="13"/>
      <c r="K250" s="13"/>
      <c r="L250" s="197"/>
      <c r="M250" s="203"/>
      <c r="N250" s="204"/>
      <c r="O250" s="204"/>
      <c r="P250" s="204"/>
      <c r="Q250" s="204"/>
      <c r="R250" s="204"/>
      <c r="S250" s="204"/>
      <c r="T250" s="20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199" t="s">
        <v>265</v>
      </c>
      <c r="AU250" s="199" t="s">
        <v>83</v>
      </c>
      <c r="AV250" s="13" t="s">
        <v>83</v>
      </c>
      <c r="AW250" s="13" t="s">
        <v>35</v>
      </c>
      <c r="AX250" s="13" t="s">
        <v>74</v>
      </c>
      <c r="AY250" s="199" t="s">
        <v>256</v>
      </c>
    </row>
    <row r="251" s="13" customFormat="1">
      <c r="A251" s="13"/>
      <c r="B251" s="197"/>
      <c r="C251" s="13"/>
      <c r="D251" s="198" t="s">
        <v>265</v>
      </c>
      <c r="E251" s="199" t="s">
        <v>3</v>
      </c>
      <c r="F251" s="200" t="s">
        <v>471</v>
      </c>
      <c r="G251" s="13"/>
      <c r="H251" s="201">
        <v>2</v>
      </c>
      <c r="I251" s="202"/>
      <c r="J251" s="13"/>
      <c r="K251" s="13"/>
      <c r="L251" s="197"/>
      <c r="M251" s="203"/>
      <c r="N251" s="204"/>
      <c r="O251" s="204"/>
      <c r="P251" s="204"/>
      <c r="Q251" s="204"/>
      <c r="R251" s="204"/>
      <c r="S251" s="204"/>
      <c r="T251" s="20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99" t="s">
        <v>265</v>
      </c>
      <c r="AU251" s="199" t="s">
        <v>83</v>
      </c>
      <c r="AV251" s="13" t="s">
        <v>83</v>
      </c>
      <c r="AW251" s="13" t="s">
        <v>35</v>
      </c>
      <c r="AX251" s="13" t="s">
        <v>74</v>
      </c>
      <c r="AY251" s="199" t="s">
        <v>256</v>
      </c>
    </row>
    <row r="252" s="13" customFormat="1">
      <c r="A252" s="13"/>
      <c r="B252" s="197"/>
      <c r="C252" s="13"/>
      <c r="D252" s="198" t="s">
        <v>265</v>
      </c>
      <c r="E252" s="199" t="s">
        <v>3</v>
      </c>
      <c r="F252" s="200" t="s">
        <v>471</v>
      </c>
      <c r="G252" s="13"/>
      <c r="H252" s="201">
        <v>2</v>
      </c>
      <c r="I252" s="202"/>
      <c r="J252" s="13"/>
      <c r="K252" s="13"/>
      <c r="L252" s="197"/>
      <c r="M252" s="203"/>
      <c r="N252" s="204"/>
      <c r="O252" s="204"/>
      <c r="P252" s="204"/>
      <c r="Q252" s="204"/>
      <c r="R252" s="204"/>
      <c r="S252" s="204"/>
      <c r="T252" s="20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199" t="s">
        <v>265</v>
      </c>
      <c r="AU252" s="199" t="s">
        <v>83</v>
      </c>
      <c r="AV252" s="13" t="s">
        <v>83</v>
      </c>
      <c r="AW252" s="13" t="s">
        <v>35</v>
      </c>
      <c r="AX252" s="13" t="s">
        <v>74</v>
      </c>
      <c r="AY252" s="199" t="s">
        <v>256</v>
      </c>
    </row>
    <row r="253" s="14" customFormat="1">
      <c r="A253" s="14"/>
      <c r="B253" s="206"/>
      <c r="C253" s="14"/>
      <c r="D253" s="198" t="s">
        <v>265</v>
      </c>
      <c r="E253" s="207" t="s">
        <v>3</v>
      </c>
      <c r="F253" s="208" t="s">
        <v>266</v>
      </c>
      <c r="G253" s="14"/>
      <c r="H253" s="209">
        <v>13</v>
      </c>
      <c r="I253" s="210"/>
      <c r="J253" s="14"/>
      <c r="K253" s="14"/>
      <c r="L253" s="206"/>
      <c r="M253" s="211"/>
      <c r="N253" s="212"/>
      <c r="O253" s="212"/>
      <c r="P253" s="212"/>
      <c r="Q253" s="212"/>
      <c r="R253" s="212"/>
      <c r="S253" s="212"/>
      <c r="T253" s="21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07" t="s">
        <v>265</v>
      </c>
      <c r="AU253" s="207" t="s">
        <v>83</v>
      </c>
      <c r="AV253" s="14" t="s">
        <v>261</v>
      </c>
      <c r="AW253" s="14" t="s">
        <v>35</v>
      </c>
      <c r="AX253" s="14" t="s">
        <v>81</v>
      </c>
      <c r="AY253" s="207" t="s">
        <v>256</v>
      </c>
    </row>
    <row r="254" s="2" customFormat="1" ht="16.5" customHeight="1">
      <c r="A254" s="40"/>
      <c r="B254" s="177"/>
      <c r="C254" s="178" t="s">
        <v>472</v>
      </c>
      <c r="D254" s="178" t="s">
        <v>258</v>
      </c>
      <c r="E254" s="179" t="s">
        <v>473</v>
      </c>
      <c r="F254" s="180" t="s">
        <v>474</v>
      </c>
      <c r="G254" s="181" t="s">
        <v>110</v>
      </c>
      <c r="H254" s="182">
        <v>13</v>
      </c>
      <c r="I254" s="183"/>
      <c r="J254" s="184">
        <f>ROUND(I254*H254,2)</f>
        <v>0</v>
      </c>
      <c r="K254" s="185"/>
      <c r="L254" s="41"/>
      <c r="M254" s="186" t="s">
        <v>3</v>
      </c>
      <c r="N254" s="187" t="s">
        <v>45</v>
      </c>
      <c r="O254" s="74"/>
      <c r="P254" s="188">
        <f>O254*H254</f>
        <v>0</v>
      </c>
      <c r="Q254" s="188">
        <v>0</v>
      </c>
      <c r="R254" s="188">
        <f>Q254*H254</f>
        <v>0</v>
      </c>
      <c r="S254" s="188">
        <v>0</v>
      </c>
      <c r="T254" s="189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190" t="s">
        <v>261</v>
      </c>
      <c r="AT254" s="190" t="s">
        <v>258</v>
      </c>
      <c r="AU254" s="190" t="s">
        <v>83</v>
      </c>
      <c r="AY254" s="21" t="s">
        <v>256</v>
      </c>
      <c r="BE254" s="191">
        <f>IF(N254="základní",J254,0)</f>
        <v>0</v>
      </c>
      <c r="BF254" s="191">
        <f>IF(N254="snížená",J254,0)</f>
        <v>0</v>
      </c>
      <c r="BG254" s="191">
        <f>IF(N254="zákl. přenesená",J254,0)</f>
        <v>0</v>
      </c>
      <c r="BH254" s="191">
        <f>IF(N254="sníž. přenesená",J254,0)</f>
        <v>0</v>
      </c>
      <c r="BI254" s="191">
        <f>IF(N254="nulová",J254,0)</f>
        <v>0</v>
      </c>
      <c r="BJ254" s="21" t="s">
        <v>81</v>
      </c>
      <c r="BK254" s="191">
        <f>ROUND(I254*H254,2)</f>
        <v>0</v>
      </c>
      <c r="BL254" s="21" t="s">
        <v>261</v>
      </c>
      <c r="BM254" s="190" t="s">
        <v>475</v>
      </c>
    </row>
    <row r="255" s="2" customFormat="1">
      <c r="A255" s="40"/>
      <c r="B255" s="41"/>
      <c r="C255" s="40"/>
      <c r="D255" s="192" t="s">
        <v>263</v>
      </c>
      <c r="E255" s="40"/>
      <c r="F255" s="193" t="s">
        <v>476</v>
      </c>
      <c r="G255" s="40"/>
      <c r="H255" s="40"/>
      <c r="I255" s="194"/>
      <c r="J255" s="40"/>
      <c r="K255" s="40"/>
      <c r="L255" s="41"/>
      <c r="M255" s="195"/>
      <c r="N255" s="196"/>
      <c r="O255" s="74"/>
      <c r="P255" s="74"/>
      <c r="Q255" s="74"/>
      <c r="R255" s="74"/>
      <c r="S255" s="74"/>
      <c r="T255" s="75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21" t="s">
        <v>263</v>
      </c>
      <c r="AU255" s="21" t="s">
        <v>83</v>
      </c>
    </row>
    <row r="256" s="2" customFormat="1" ht="44.25" customHeight="1">
      <c r="A256" s="40"/>
      <c r="B256" s="177"/>
      <c r="C256" s="178" t="s">
        <v>477</v>
      </c>
      <c r="D256" s="178" t="s">
        <v>258</v>
      </c>
      <c r="E256" s="179" t="s">
        <v>478</v>
      </c>
      <c r="F256" s="180" t="s">
        <v>479</v>
      </c>
      <c r="G256" s="181" t="s">
        <v>110</v>
      </c>
      <c r="H256" s="182">
        <v>0.625</v>
      </c>
      <c r="I256" s="183"/>
      <c r="J256" s="184">
        <f>ROUND(I256*H256,2)</f>
        <v>0</v>
      </c>
      <c r="K256" s="185"/>
      <c r="L256" s="41"/>
      <c r="M256" s="186" t="s">
        <v>3</v>
      </c>
      <c r="N256" s="187" t="s">
        <v>45</v>
      </c>
      <c r="O256" s="74"/>
      <c r="P256" s="188">
        <f>O256*H256</f>
        <v>0</v>
      </c>
      <c r="Q256" s="188">
        <v>0.47738000000000003</v>
      </c>
      <c r="R256" s="188">
        <f>Q256*H256</f>
        <v>0.29836250000000003</v>
      </c>
      <c r="S256" s="188">
        <v>0</v>
      </c>
      <c r="T256" s="189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190" t="s">
        <v>261</v>
      </c>
      <c r="AT256" s="190" t="s">
        <v>258</v>
      </c>
      <c r="AU256" s="190" t="s">
        <v>83</v>
      </c>
      <c r="AY256" s="21" t="s">
        <v>256</v>
      </c>
      <c r="BE256" s="191">
        <f>IF(N256="základní",J256,0)</f>
        <v>0</v>
      </c>
      <c r="BF256" s="191">
        <f>IF(N256="snížená",J256,0)</f>
        <v>0</v>
      </c>
      <c r="BG256" s="191">
        <f>IF(N256="zákl. přenesená",J256,0)</f>
        <v>0</v>
      </c>
      <c r="BH256" s="191">
        <f>IF(N256="sníž. přenesená",J256,0)</f>
        <v>0</v>
      </c>
      <c r="BI256" s="191">
        <f>IF(N256="nulová",J256,0)</f>
        <v>0</v>
      </c>
      <c r="BJ256" s="21" t="s">
        <v>81</v>
      </c>
      <c r="BK256" s="191">
        <f>ROUND(I256*H256,2)</f>
        <v>0</v>
      </c>
      <c r="BL256" s="21" t="s">
        <v>261</v>
      </c>
      <c r="BM256" s="190" t="s">
        <v>480</v>
      </c>
    </row>
    <row r="257" s="2" customFormat="1">
      <c r="A257" s="40"/>
      <c r="B257" s="41"/>
      <c r="C257" s="40"/>
      <c r="D257" s="192" t="s">
        <v>263</v>
      </c>
      <c r="E257" s="40"/>
      <c r="F257" s="193" t="s">
        <v>481</v>
      </c>
      <c r="G257" s="40"/>
      <c r="H257" s="40"/>
      <c r="I257" s="194"/>
      <c r="J257" s="40"/>
      <c r="K257" s="40"/>
      <c r="L257" s="41"/>
      <c r="M257" s="195"/>
      <c r="N257" s="196"/>
      <c r="O257" s="74"/>
      <c r="P257" s="74"/>
      <c r="Q257" s="74"/>
      <c r="R257" s="74"/>
      <c r="S257" s="74"/>
      <c r="T257" s="75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21" t="s">
        <v>263</v>
      </c>
      <c r="AU257" s="21" t="s">
        <v>83</v>
      </c>
    </row>
    <row r="258" s="15" customFormat="1">
      <c r="A258" s="15"/>
      <c r="B258" s="214"/>
      <c r="C258" s="15"/>
      <c r="D258" s="198" t="s">
        <v>265</v>
      </c>
      <c r="E258" s="215" t="s">
        <v>3</v>
      </c>
      <c r="F258" s="216" t="s">
        <v>482</v>
      </c>
      <c r="G258" s="15"/>
      <c r="H258" s="215" t="s">
        <v>3</v>
      </c>
      <c r="I258" s="217"/>
      <c r="J258" s="15"/>
      <c r="K258" s="15"/>
      <c r="L258" s="214"/>
      <c r="M258" s="218"/>
      <c r="N258" s="219"/>
      <c r="O258" s="219"/>
      <c r="P258" s="219"/>
      <c r="Q258" s="219"/>
      <c r="R258" s="219"/>
      <c r="S258" s="219"/>
      <c r="T258" s="220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15" t="s">
        <v>265</v>
      </c>
      <c r="AU258" s="215" t="s">
        <v>83</v>
      </c>
      <c r="AV258" s="15" t="s">
        <v>81</v>
      </c>
      <c r="AW258" s="15" t="s">
        <v>35</v>
      </c>
      <c r="AX258" s="15" t="s">
        <v>74</v>
      </c>
      <c r="AY258" s="215" t="s">
        <v>256</v>
      </c>
    </row>
    <row r="259" s="13" customFormat="1">
      <c r="A259" s="13"/>
      <c r="B259" s="197"/>
      <c r="C259" s="13"/>
      <c r="D259" s="198" t="s">
        <v>265</v>
      </c>
      <c r="E259" s="199" t="s">
        <v>3</v>
      </c>
      <c r="F259" s="200" t="s">
        <v>483</v>
      </c>
      <c r="G259" s="13"/>
      <c r="H259" s="201">
        <v>0.625</v>
      </c>
      <c r="I259" s="202"/>
      <c r="J259" s="13"/>
      <c r="K259" s="13"/>
      <c r="L259" s="197"/>
      <c r="M259" s="203"/>
      <c r="N259" s="204"/>
      <c r="O259" s="204"/>
      <c r="P259" s="204"/>
      <c r="Q259" s="204"/>
      <c r="R259" s="204"/>
      <c r="S259" s="204"/>
      <c r="T259" s="20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99" t="s">
        <v>265</v>
      </c>
      <c r="AU259" s="199" t="s">
        <v>83</v>
      </c>
      <c r="AV259" s="13" t="s">
        <v>83</v>
      </c>
      <c r="AW259" s="13" t="s">
        <v>35</v>
      </c>
      <c r="AX259" s="13" t="s">
        <v>74</v>
      </c>
      <c r="AY259" s="199" t="s">
        <v>256</v>
      </c>
    </row>
    <row r="260" s="14" customFormat="1">
      <c r="A260" s="14"/>
      <c r="B260" s="206"/>
      <c r="C260" s="14"/>
      <c r="D260" s="198" t="s">
        <v>265</v>
      </c>
      <c r="E260" s="207" t="s">
        <v>3</v>
      </c>
      <c r="F260" s="208" t="s">
        <v>266</v>
      </c>
      <c r="G260" s="14"/>
      <c r="H260" s="209">
        <v>0.625</v>
      </c>
      <c r="I260" s="210"/>
      <c r="J260" s="14"/>
      <c r="K260" s="14"/>
      <c r="L260" s="206"/>
      <c r="M260" s="211"/>
      <c r="N260" s="212"/>
      <c r="O260" s="212"/>
      <c r="P260" s="212"/>
      <c r="Q260" s="212"/>
      <c r="R260" s="212"/>
      <c r="S260" s="212"/>
      <c r="T260" s="21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07" t="s">
        <v>265</v>
      </c>
      <c r="AU260" s="207" t="s">
        <v>83</v>
      </c>
      <c r="AV260" s="14" t="s">
        <v>261</v>
      </c>
      <c r="AW260" s="14" t="s">
        <v>35</v>
      </c>
      <c r="AX260" s="14" t="s">
        <v>81</v>
      </c>
      <c r="AY260" s="207" t="s">
        <v>256</v>
      </c>
    </row>
    <row r="261" s="2" customFormat="1" ht="44.25" customHeight="1">
      <c r="A261" s="40"/>
      <c r="B261" s="177"/>
      <c r="C261" s="178" t="s">
        <v>484</v>
      </c>
      <c r="D261" s="178" t="s">
        <v>258</v>
      </c>
      <c r="E261" s="179" t="s">
        <v>485</v>
      </c>
      <c r="F261" s="180" t="s">
        <v>486</v>
      </c>
      <c r="G261" s="181" t="s">
        <v>110</v>
      </c>
      <c r="H261" s="182">
        <v>12.962999999999999</v>
      </c>
      <c r="I261" s="183"/>
      <c r="J261" s="184">
        <f>ROUND(I261*H261,2)</f>
        <v>0</v>
      </c>
      <c r="K261" s="185"/>
      <c r="L261" s="41"/>
      <c r="M261" s="186" t="s">
        <v>3</v>
      </c>
      <c r="N261" s="187" t="s">
        <v>45</v>
      </c>
      <c r="O261" s="74"/>
      <c r="P261" s="188">
        <f>O261*H261</f>
        <v>0</v>
      </c>
      <c r="Q261" s="188">
        <v>0.69501000000000002</v>
      </c>
      <c r="R261" s="188">
        <f>Q261*H261</f>
        <v>9.0094146300000002</v>
      </c>
      <c r="S261" s="188">
        <v>0</v>
      </c>
      <c r="T261" s="189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190" t="s">
        <v>261</v>
      </c>
      <c r="AT261" s="190" t="s">
        <v>258</v>
      </c>
      <c r="AU261" s="190" t="s">
        <v>83</v>
      </c>
      <c r="AY261" s="21" t="s">
        <v>256</v>
      </c>
      <c r="BE261" s="191">
        <f>IF(N261="základní",J261,0)</f>
        <v>0</v>
      </c>
      <c r="BF261" s="191">
        <f>IF(N261="snížená",J261,0)</f>
        <v>0</v>
      </c>
      <c r="BG261" s="191">
        <f>IF(N261="zákl. přenesená",J261,0)</f>
        <v>0</v>
      </c>
      <c r="BH261" s="191">
        <f>IF(N261="sníž. přenesená",J261,0)</f>
        <v>0</v>
      </c>
      <c r="BI261" s="191">
        <f>IF(N261="nulová",J261,0)</f>
        <v>0</v>
      </c>
      <c r="BJ261" s="21" t="s">
        <v>81</v>
      </c>
      <c r="BK261" s="191">
        <f>ROUND(I261*H261,2)</f>
        <v>0</v>
      </c>
      <c r="BL261" s="21" t="s">
        <v>261</v>
      </c>
      <c r="BM261" s="190" t="s">
        <v>487</v>
      </c>
    </row>
    <row r="262" s="2" customFormat="1">
      <c r="A262" s="40"/>
      <c r="B262" s="41"/>
      <c r="C262" s="40"/>
      <c r="D262" s="192" t="s">
        <v>263</v>
      </c>
      <c r="E262" s="40"/>
      <c r="F262" s="193" t="s">
        <v>488</v>
      </c>
      <c r="G262" s="40"/>
      <c r="H262" s="40"/>
      <c r="I262" s="194"/>
      <c r="J262" s="40"/>
      <c r="K262" s="40"/>
      <c r="L262" s="41"/>
      <c r="M262" s="195"/>
      <c r="N262" s="196"/>
      <c r="O262" s="74"/>
      <c r="P262" s="74"/>
      <c r="Q262" s="74"/>
      <c r="R262" s="74"/>
      <c r="S262" s="74"/>
      <c r="T262" s="75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21" t="s">
        <v>263</v>
      </c>
      <c r="AU262" s="21" t="s">
        <v>83</v>
      </c>
    </row>
    <row r="263" s="15" customFormat="1">
      <c r="A263" s="15"/>
      <c r="B263" s="214"/>
      <c r="C263" s="15"/>
      <c r="D263" s="198" t="s">
        <v>265</v>
      </c>
      <c r="E263" s="215" t="s">
        <v>3</v>
      </c>
      <c r="F263" s="216" t="s">
        <v>489</v>
      </c>
      <c r="G263" s="15"/>
      <c r="H263" s="215" t="s">
        <v>3</v>
      </c>
      <c r="I263" s="217"/>
      <c r="J263" s="15"/>
      <c r="K263" s="15"/>
      <c r="L263" s="214"/>
      <c r="M263" s="218"/>
      <c r="N263" s="219"/>
      <c r="O263" s="219"/>
      <c r="P263" s="219"/>
      <c r="Q263" s="219"/>
      <c r="R263" s="219"/>
      <c r="S263" s="219"/>
      <c r="T263" s="220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15" t="s">
        <v>265</v>
      </c>
      <c r="AU263" s="215" t="s">
        <v>83</v>
      </c>
      <c r="AV263" s="15" t="s">
        <v>81</v>
      </c>
      <c r="AW263" s="15" t="s">
        <v>35</v>
      </c>
      <c r="AX263" s="15" t="s">
        <v>74</v>
      </c>
      <c r="AY263" s="215" t="s">
        <v>256</v>
      </c>
    </row>
    <row r="264" s="13" customFormat="1">
      <c r="A264" s="13"/>
      <c r="B264" s="197"/>
      <c r="C264" s="13"/>
      <c r="D264" s="198" t="s">
        <v>265</v>
      </c>
      <c r="E264" s="199" t="s">
        <v>3</v>
      </c>
      <c r="F264" s="200" t="s">
        <v>490</v>
      </c>
      <c r="G264" s="13"/>
      <c r="H264" s="201">
        <v>7.875</v>
      </c>
      <c r="I264" s="202"/>
      <c r="J264" s="13"/>
      <c r="K264" s="13"/>
      <c r="L264" s="197"/>
      <c r="M264" s="203"/>
      <c r="N264" s="204"/>
      <c r="O264" s="204"/>
      <c r="P264" s="204"/>
      <c r="Q264" s="204"/>
      <c r="R264" s="204"/>
      <c r="S264" s="204"/>
      <c r="T264" s="20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99" t="s">
        <v>265</v>
      </c>
      <c r="AU264" s="199" t="s">
        <v>83</v>
      </c>
      <c r="AV264" s="13" t="s">
        <v>83</v>
      </c>
      <c r="AW264" s="13" t="s">
        <v>35</v>
      </c>
      <c r="AX264" s="13" t="s">
        <v>74</v>
      </c>
      <c r="AY264" s="199" t="s">
        <v>256</v>
      </c>
    </row>
    <row r="265" s="13" customFormat="1">
      <c r="A265" s="13"/>
      <c r="B265" s="197"/>
      <c r="C265" s="13"/>
      <c r="D265" s="198" t="s">
        <v>265</v>
      </c>
      <c r="E265" s="199" t="s">
        <v>3</v>
      </c>
      <c r="F265" s="200" t="s">
        <v>491</v>
      </c>
      <c r="G265" s="13"/>
      <c r="H265" s="201">
        <v>1.0880000000000001</v>
      </c>
      <c r="I265" s="202"/>
      <c r="J265" s="13"/>
      <c r="K265" s="13"/>
      <c r="L265" s="197"/>
      <c r="M265" s="203"/>
      <c r="N265" s="204"/>
      <c r="O265" s="204"/>
      <c r="P265" s="204"/>
      <c r="Q265" s="204"/>
      <c r="R265" s="204"/>
      <c r="S265" s="204"/>
      <c r="T265" s="20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99" t="s">
        <v>265</v>
      </c>
      <c r="AU265" s="199" t="s">
        <v>83</v>
      </c>
      <c r="AV265" s="13" t="s">
        <v>83</v>
      </c>
      <c r="AW265" s="13" t="s">
        <v>35</v>
      </c>
      <c r="AX265" s="13" t="s">
        <v>74</v>
      </c>
      <c r="AY265" s="199" t="s">
        <v>256</v>
      </c>
    </row>
    <row r="266" s="13" customFormat="1">
      <c r="A266" s="13"/>
      <c r="B266" s="197"/>
      <c r="C266" s="13"/>
      <c r="D266" s="198" t="s">
        <v>265</v>
      </c>
      <c r="E266" s="199" t="s">
        <v>3</v>
      </c>
      <c r="F266" s="200" t="s">
        <v>492</v>
      </c>
      <c r="G266" s="13"/>
      <c r="H266" s="201">
        <v>4</v>
      </c>
      <c r="I266" s="202"/>
      <c r="J266" s="13"/>
      <c r="K266" s="13"/>
      <c r="L266" s="197"/>
      <c r="M266" s="203"/>
      <c r="N266" s="204"/>
      <c r="O266" s="204"/>
      <c r="P266" s="204"/>
      <c r="Q266" s="204"/>
      <c r="R266" s="204"/>
      <c r="S266" s="204"/>
      <c r="T266" s="20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99" t="s">
        <v>265</v>
      </c>
      <c r="AU266" s="199" t="s">
        <v>83</v>
      </c>
      <c r="AV266" s="13" t="s">
        <v>83</v>
      </c>
      <c r="AW266" s="13" t="s">
        <v>35</v>
      </c>
      <c r="AX266" s="13" t="s">
        <v>74</v>
      </c>
      <c r="AY266" s="199" t="s">
        <v>256</v>
      </c>
    </row>
    <row r="267" s="14" customFormat="1">
      <c r="A267" s="14"/>
      <c r="B267" s="206"/>
      <c r="C267" s="14"/>
      <c r="D267" s="198" t="s">
        <v>265</v>
      </c>
      <c r="E267" s="207" t="s">
        <v>3</v>
      </c>
      <c r="F267" s="208" t="s">
        <v>266</v>
      </c>
      <c r="G267" s="14"/>
      <c r="H267" s="209">
        <v>12.962999999999999</v>
      </c>
      <c r="I267" s="210"/>
      <c r="J267" s="14"/>
      <c r="K267" s="14"/>
      <c r="L267" s="206"/>
      <c r="M267" s="211"/>
      <c r="N267" s="212"/>
      <c r="O267" s="212"/>
      <c r="P267" s="212"/>
      <c r="Q267" s="212"/>
      <c r="R267" s="212"/>
      <c r="S267" s="212"/>
      <c r="T267" s="213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07" t="s">
        <v>265</v>
      </c>
      <c r="AU267" s="207" t="s">
        <v>83</v>
      </c>
      <c r="AV267" s="14" t="s">
        <v>261</v>
      </c>
      <c r="AW267" s="14" t="s">
        <v>35</v>
      </c>
      <c r="AX267" s="14" t="s">
        <v>81</v>
      </c>
      <c r="AY267" s="207" t="s">
        <v>256</v>
      </c>
    </row>
    <row r="268" s="2" customFormat="1" ht="44.25" customHeight="1">
      <c r="A268" s="40"/>
      <c r="B268" s="177"/>
      <c r="C268" s="178" t="s">
        <v>493</v>
      </c>
      <c r="D268" s="178" t="s">
        <v>258</v>
      </c>
      <c r="E268" s="179" t="s">
        <v>494</v>
      </c>
      <c r="F268" s="180" t="s">
        <v>495</v>
      </c>
      <c r="G268" s="181" t="s">
        <v>110</v>
      </c>
      <c r="H268" s="182">
        <v>31.628</v>
      </c>
      <c r="I268" s="183"/>
      <c r="J268" s="184">
        <f>ROUND(I268*H268,2)</f>
        <v>0</v>
      </c>
      <c r="K268" s="185"/>
      <c r="L268" s="41"/>
      <c r="M268" s="186" t="s">
        <v>3</v>
      </c>
      <c r="N268" s="187" t="s">
        <v>45</v>
      </c>
      <c r="O268" s="74"/>
      <c r="P268" s="188">
        <f>O268*H268</f>
        <v>0</v>
      </c>
      <c r="Q268" s="188">
        <v>0.93198000000000003</v>
      </c>
      <c r="R268" s="188">
        <f>Q268*H268</f>
        <v>29.476663439999999</v>
      </c>
      <c r="S268" s="188">
        <v>0</v>
      </c>
      <c r="T268" s="189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190" t="s">
        <v>261</v>
      </c>
      <c r="AT268" s="190" t="s">
        <v>258</v>
      </c>
      <c r="AU268" s="190" t="s">
        <v>83</v>
      </c>
      <c r="AY268" s="21" t="s">
        <v>256</v>
      </c>
      <c r="BE268" s="191">
        <f>IF(N268="základní",J268,0)</f>
        <v>0</v>
      </c>
      <c r="BF268" s="191">
        <f>IF(N268="snížená",J268,0)</f>
        <v>0</v>
      </c>
      <c r="BG268" s="191">
        <f>IF(N268="zákl. přenesená",J268,0)</f>
        <v>0</v>
      </c>
      <c r="BH268" s="191">
        <f>IF(N268="sníž. přenesená",J268,0)</f>
        <v>0</v>
      </c>
      <c r="BI268" s="191">
        <f>IF(N268="nulová",J268,0)</f>
        <v>0</v>
      </c>
      <c r="BJ268" s="21" t="s">
        <v>81</v>
      </c>
      <c r="BK268" s="191">
        <f>ROUND(I268*H268,2)</f>
        <v>0</v>
      </c>
      <c r="BL268" s="21" t="s">
        <v>261</v>
      </c>
      <c r="BM268" s="190" t="s">
        <v>496</v>
      </c>
    </row>
    <row r="269" s="2" customFormat="1">
      <c r="A269" s="40"/>
      <c r="B269" s="41"/>
      <c r="C269" s="40"/>
      <c r="D269" s="192" t="s">
        <v>263</v>
      </c>
      <c r="E269" s="40"/>
      <c r="F269" s="193" t="s">
        <v>497</v>
      </c>
      <c r="G269" s="40"/>
      <c r="H269" s="40"/>
      <c r="I269" s="194"/>
      <c r="J269" s="40"/>
      <c r="K269" s="40"/>
      <c r="L269" s="41"/>
      <c r="M269" s="195"/>
      <c r="N269" s="196"/>
      <c r="O269" s="74"/>
      <c r="P269" s="74"/>
      <c r="Q269" s="74"/>
      <c r="R269" s="74"/>
      <c r="S269" s="74"/>
      <c r="T269" s="75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21" t="s">
        <v>263</v>
      </c>
      <c r="AU269" s="21" t="s">
        <v>83</v>
      </c>
    </row>
    <row r="270" s="15" customFormat="1">
      <c r="A270" s="15"/>
      <c r="B270" s="214"/>
      <c r="C270" s="15"/>
      <c r="D270" s="198" t="s">
        <v>265</v>
      </c>
      <c r="E270" s="215" t="s">
        <v>3</v>
      </c>
      <c r="F270" s="216" t="s">
        <v>489</v>
      </c>
      <c r="G270" s="15"/>
      <c r="H270" s="215" t="s">
        <v>3</v>
      </c>
      <c r="I270" s="217"/>
      <c r="J270" s="15"/>
      <c r="K270" s="15"/>
      <c r="L270" s="214"/>
      <c r="M270" s="218"/>
      <c r="N270" s="219"/>
      <c r="O270" s="219"/>
      <c r="P270" s="219"/>
      <c r="Q270" s="219"/>
      <c r="R270" s="219"/>
      <c r="S270" s="219"/>
      <c r="T270" s="220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15" t="s">
        <v>265</v>
      </c>
      <c r="AU270" s="215" t="s">
        <v>83</v>
      </c>
      <c r="AV270" s="15" t="s">
        <v>81</v>
      </c>
      <c r="AW270" s="15" t="s">
        <v>35</v>
      </c>
      <c r="AX270" s="15" t="s">
        <v>74</v>
      </c>
      <c r="AY270" s="215" t="s">
        <v>256</v>
      </c>
    </row>
    <row r="271" s="13" customFormat="1">
      <c r="A271" s="13"/>
      <c r="B271" s="197"/>
      <c r="C271" s="13"/>
      <c r="D271" s="198" t="s">
        <v>265</v>
      </c>
      <c r="E271" s="199" t="s">
        <v>3</v>
      </c>
      <c r="F271" s="200" t="s">
        <v>498</v>
      </c>
      <c r="G271" s="13"/>
      <c r="H271" s="201">
        <v>26.625</v>
      </c>
      <c r="I271" s="202"/>
      <c r="J271" s="13"/>
      <c r="K271" s="13"/>
      <c r="L271" s="197"/>
      <c r="M271" s="203"/>
      <c r="N271" s="204"/>
      <c r="O271" s="204"/>
      <c r="P271" s="204"/>
      <c r="Q271" s="204"/>
      <c r="R271" s="204"/>
      <c r="S271" s="204"/>
      <c r="T271" s="20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99" t="s">
        <v>265</v>
      </c>
      <c r="AU271" s="199" t="s">
        <v>83</v>
      </c>
      <c r="AV271" s="13" t="s">
        <v>83</v>
      </c>
      <c r="AW271" s="13" t="s">
        <v>35</v>
      </c>
      <c r="AX271" s="13" t="s">
        <v>74</v>
      </c>
      <c r="AY271" s="199" t="s">
        <v>256</v>
      </c>
    </row>
    <row r="272" s="13" customFormat="1">
      <c r="A272" s="13"/>
      <c r="B272" s="197"/>
      <c r="C272" s="13"/>
      <c r="D272" s="198" t="s">
        <v>265</v>
      </c>
      <c r="E272" s="199" t="s">
        <v>3</v>
      </c>
      <c r="F272" s="200" t="s">
        <v>491</v>
      </c>
      <c r="G272" s="13"/>
      <c r="H272" s="201">
        <v>1.0880000000000001</v>
      </c>
      <c r="I272" s="202"/>
      <c r="J272" s="13"/>
      <c r="K272" s="13"/>
      <c r="L272" s="197"/>
      <c r="M272" s="203"/>
      <c r="N272" s="204"/>
      <c r="O272" s="204"/>
      <c r="P272" s="204"/>
      <c r="Q272" s="204"/>
      <c r="R272" s="204"/>
      <c r="S272" s="204"/>
      <c r="T272" s="20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99" t="s">
        <v>265</v>
      </c>
      <c r="AU272" s="199" t="s">
        <v>83</v>
      </c>
      <c r="AV272" s="13" t="s">
        <v>83</v>
      </c>
      <c r="AW272" s="13" t="s">
        <v>35</v>
      </c>
      <c r="AX272" s="13" t="s">
        <v>74</v>
      </c>
      <c r="AY272" s="199" t="s">
        <v>256</v>
      </c>
    </row>
    <row r="273" s="13" customFormat="1">
      <c r="A273" s="13"/>
      <c r="B273" s="197"/>
      <c r="C273" s="13"/>
      <c r="D273" s="198" t="s">
        <v>265</v>
      </c>
      <c r="E273" s="199" t="s">
        <v>3</v>
      </c>
      <c r="F273" s="200" t="s">
        <v>499</v>
      </c>
      <c r="G273" s="13"/>
      <c r="H273" s="201">
        <v>3.915</v>
      </c>
      <c r="I273" s="202"/>
      <c r="J273" s="13"/>
      <c r="K273" s="13"/>
      <c r="L273" s="197"/>
      <c r="M273" s="203"/>
      <c r="N273" s="204"/>
      <c r="O273" s="204"/>
      <c r="P273" s="204"/>
      <c r="Q273" s="204"/>
      <c r="R273" s="204"/>
      <c r="S273" s="204"/>
      <c r="T273" s="20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99" t="s">
        <v>265</v>
      </c>
      <c r="AU273" s="199" t="s">
        <v>83</v>
      </c>
      <c r="AV273" s="13" t="s">
        <v>83</v>
      </c>
      <c r="AW273" s="13" t="s">
        <v>35</v>
      </c>
      <c r="AX273" s="13" t="s">
        <v>74</v>
      </c>
      <c r="AY273" s="199" t="s">
        <v>256</v>
      </c>
    </row>
    <row r="274" s="14" customFormat="1">
      <c r="A274" s="14"/>
      <c r="B274" s="206"/>
      <c r="C274" s="14"/>
      <c r="D274" s="198" t="s">
        <v>265</v>
      </c>
      <c r="E274" s="207" t="s">
        <v>3</v>
      </c>
      <c r="F274" s="208" t="s">
        <v>266</v>
      </c>
      <c r="G274" s="14"/>
      <c r="H274" s="209">
        <v>31.628</v>
      </c>
      <c r="I274" s="210"/>
      <c r="J274" s="14"/>
      <c r="K274" s="14"/>
      <c r="L274" s="206"/>
      <c r="M274" s="211"/>
      <c r="N274" s="212"/>
      <c r="O274" s="212"/>
      <c r="P274" s="212"/>
      <c r="Q274" s="212"/>
      <c r="R274" s="212"/>
      <c r="S274" s="212"/>
      <c r="T274" s="21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07" t="s">
        <v>265</v>
      </c>
      <c r="AU274" s="207" t="s">
        <v>83</v>
      </c>
      <c r="AV274" s="14" t="s">
        <v>261</v>
      </c>
      <c r="AW274" s="14" t="s">
        <v>35</v>
      </c>
      <c r="AX274" s="14" t="s">
        <v>81</v>
      </c>
      <c r="AY274" s="207" t="s">
        <v>256</v>
      </c>
    </row>
    <row r="275" s="2" customFormat="1" ht="55.5" customHeight="1">
      <c r="A275" s="40"/>
      <c r="B275" s="177"/>
      <c r="C275" s="178" t="s">
        <v>500</v>
      </c>
      <c r="D275" s="178" t="s">
        <v>258</v>
      </c>
      <c r="E275" s="179" t="s">
        <v>501</v>
      </c>
      <c r="F275" s="180" t="s">
        <v>502</v>
      </c>
      <c r="G275" s="181" t="s">
        <v>338</v>
      </c>
      <c r="H275" s="182">
        <v>2</v>
      </c>
      <c r="I275" s="183"/>
      <c r="J275" s="184">
        <f>ROUND(I275*H275,2)</f>
        <v>0</v>
      </c>
      <c r="K275" s="185"/>
      <c r="L275" s="41"/>
      <c r="M275" s="186" t="s">
        <v>3</v>
      </c>
      <c r="N275" s="187" t="s">
        <v>45</v>
      </c>
      <c r="O275" s="74"/>
      <c r="P275" s="188">
        <f>O275*H275</f>
        <v>0</v>
      </c>
      <c r="Q275" s="188">
        <v>1.0593999999999999</v>
      </c>
      <c r="R275" s="188">
        <f>Q275*H275</f>
        <v>2.1187999999999998</v>
      </c>
      <c r="S275" s="188">
        <v>0</v>
      </c>
      <c r="T275" s="189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190" t="s">
        <v>261</v>
      </c>
      <c r="AT275" s="190" t="s">
        <v>258</v>
      </c>
      <c r="AU275" s="190" t="s">
        <v>83</v>
      </c>
      <c r="AY275" s="21" t="s">
        <v>256</v>
      </c>
      <c r="BE275" s="191">
        <f>IF(N275="základní",J275,0)</f>
        <v>0</v>
      </c>
      <c r="BF275" s="191">
        <f>IF(N275="snížená",J275,0)</f>
        <v>0</v>
      </c>
      <c r="BG275" s="191">
        <f>IF(N275="zákl. přenesená",J275,0)</f>
        <v>0</v>
      </c>
      <c r="BH275" s="191">
        <f>IF(N275="sníž. přenesená",J275,0)</f>
        <v>0</v>
      </c>
      <c r="BI275" s="191">
        <f>IF(N275="nulová",J275,0)</f>
        <v>0</v>
      </c>
      <c r="BJ275" s="21" t="s">
        <v>81</v>
      </c>
      <c r="BK275" s="191">
        <f>ROUND(I275*H275,2)</f>
        <v>0</v>
      </c>
      <c r="BL275" s="21" t="s">
        <v>261</v>
      </c>
      <c r="BM275" s="190" t="s">
        <v>503</v>
      </c>
    </row>
    <row r="276" s="2" customFormat="1">
      <c r="A276" s="40"/>
      <c r="B276" s="41"/>
      <c r="C276" s="40"/>
      <c r="D276" s="192" t="s">
        <v>263</v>
      </c>
      <c r="E276" s="40"/>
      <c r="F276" s="193" t="s">
        <v>504</v>
      </c>
      <c r="G276" s="40"/>
      <c r="H276" s="40"/>
      <c r="I276" s="194"/>
      <c r="J276" s="40"/>
      <c r="K276" s="40"/>
      <c r="L276" s="41"/>
      <c r="M276" s="195"/>
      <c r="N276" s="196"/>
      <c r="O276" s="74"/>
      <c r="P276" s="74"/>
      <c r="Q276" s="74"/>
      <c r="R276" s="74"/>
      <c r="S276" s="74"/>
      <c r="T276" s="75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21" t="s">
        <v>263</v>
      </c>
      <c r="AU276" s="21" t="s">
        <v>83</v>
      </c>
    </row>
    <row r="277" s="13" customFormat="1">
      <c r="A277" s="13"/>
      <c r="B277" s="197"/>
      <c r="C277" s="13"/>
      <c r="D277" s="198" t="s">
        <v>265</v>
      </c>
      <c r="E277" s="199" t="s">
        <v>3</v>
      </c>
      <c r="F277" s="200" t="s">
        <v>505</v>
      </c>
      <c r="G277" s="13"/>
      <c r="H277" s="201">
        <v>0.125</v>
      </c>
      <c r="I277" s="202"/>
      <c r="J277" s="13"/>
      <c r="K277" s="13"/>
      <c r="L277" s="197"/>
      <c r="M277" s="203"/>
      <c r="N277" s="204"/>
      <c r="O277" s="204"/>
      <c r="P277" s="204"/>
      <c r="Q277" s="204"/>
      <c r="R277" s="204"/>
      <c r="S277" s="204"/>
      <c r="T277" s="20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99" t="s">
        <v>265</v>
      </c>
      <c r="AU277" s="199" t="s">
        <v>83</v>
      </c>
      <c r="AV277" s="13" t="s">
        <v>83</v>
      </c>
      <c r="AW277" s="13" t="s">
        <v>35</v>
      </c>
      <c r="AX277" s="13" t="s">
        <v>74</v>
      </c>
      <c r="AY277" s="199" t="s">
        <v>256</v>
      </c>
    </row>
    <row r="278" s="13" customFormat="1">
      <c r="A278" s="13"/>
      <c r="B278" s="197"/>
      <c r="C278" s="13"/>
      <c r="D278" s="198" t="s">
        <v>265</v>
      </c>
      <c r="E278" s="199" t="s">
        <v>3</v>
      </c>
      <c r="F278" s="200" t="s">
        <v>506</v>
      </c>
      <c r="G278" s="13"/>
      <c r="H278" s="201">
        <v>3.8889999999999998</v>
      </c>
      <c r="I278" s="202"/>
      <c r="J278" s="13"/>
      <c r="K278" s="13"/>
      <c r="L278" s="197"/>
      <c r="M278" s="203"/>
      <c r="N278" s="204"/>
      <c r="O278" s="204"/>
      <c r="P278" s="204"/>
      <c r="Q278" s="204"/>
      <c r="R278" s="204"/>
      <c r="S278" s="204"/>
      <c r="T278" s="20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99" t="s">
        <v>265</v>
      </c>
      <c r="AU278" s="199" t="s">
        <v>83</v>
      </c>
      <c r="AV278" s="13" t="s">
        <v>83</v>
      </c>
      <c r="AW278" s="13" t="s">
        <v>35</v>
      </c>
      <c r="AX278" s="13" t="s">
        <v>74</v>
      </c>
      <c r="AY278" s="199" t="s">
        <v>256</v>
      </c>
    </row>
    <row r="279" s="13" customFormat="1">
      <c r="A279" s="13"/>
      <c r="B279" s="197"/>
      <c r="C279" s="13"/>
      <c r="D279" s="198" t="s">
        <v>265</v>
      </c>
      <c r="E279" s="199" t="s">
        <v>3</v>
      </c>
      <c r="F279" s="200" t="s">
        <v>507</v>
      </c>
      <c r="G279" s="13"/>
      <c r="H279" s="201">
        <v>12.651</v>
      </c>
      <c r="I279" s="202"/>
      <c r="J279" s="13"/>
      <c r="K279" s="13"/>
      <c r="L279" s="197"/>
      <c r="M279" s="203"/>
      <c r="N279" s="204"/>
      <c r="O279" s="204"/>
      <c r="P279" s="204"/>
      <c r="Q279" s="204"/>
      <c r="R279" s="204"/>
      <c r="S279" s="204"/>
      <c r="T279" s="20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99" t="s">
        <v>265</v>
      </c>
      <c r="AU279" s="199" t="s">
        <v>83</v>
      </c>
      <c r="AV279" s="13" t="s">
        <v>83</v>
      </c>
      <c r="AW279" s="13" t="s">
        <v>35</v>
      </c>
      <c r="AX279" s="13" t="s">
        <v>74</v>
      </c>
      <c r="AY279" s="199" t="s">
        <v>256</v>
      </c>
    </row>
    <row r="280" s="14" customFormat="1">
      <c r="A280" s="14"/>
      <c r="B280" s="206"/>
      <c r="C280" s="14"/>
      <c r="D280" s="198" t="s">
        <v>265</v>
      </c>
      <c r="E280" s="207" t="s">
        <v>3</v>
      </c>
      <c r="F280" s="208" t="s">
        <v>266</v>
      </c>
      <c r="G280" s="14"/>
      <c r="H280" s="209">
        <v>16.664999999999999</v>
      </c>
      <c r="I280" s="210"/>
      <c r="J280" s="14"/>
      <c r="K280" s="14"/>
      <c r="L280" s="206"/>
      <c r="M280" s="211"/>
      <c r="N280" s="212"/>
      <c r="O280" s="212"/>
      <c r="P280" s="212"/>
      <c r="Q280" s="212"/>
      <c r="R280" s="212"/>
      <c r="S280" s="212"/>
      <c r="T280" s="213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07" t="s">
        <v>265</v>
      </c>
      <c r="AU280" s="207" t="s">
        <v>83</v>
      </c>
      <c r="AV280" s="14" t="s">
        <v>261</v>
      </c>
      <c r="AW280" s="14" t="s">
        <v>35</v>
      </c>
      <c r="AX280" s="14" t="s">
        <v>74</v>
      </c>
      <c r="AY280" s="207" t="s">
        <v>256</v>
      </c>
    </row>
    <row r="281" s="13" customFormat="1">
      <c r="A281" s="13"/>
      <c r="B281" s="197"/>
      <c r="C281" s="13"/>
      <c r="D281" s="198" t="s">
        <v>265</v>
      </c>
      <c r="E281" s="199" t="s">
        <v>3</v>
      </c>
      <c r="F281" s="200" t="s">
        <v>508</v>
      </c>
      <c r="G281" s="13"/>
      <c r="H281" s="201">
        <v>2</v>
      </c>
      <c r="I281" s="202"/>
      <c r="J281" s="13"/>
      <c r="K281" s="13"/>
      <c r="L281" s="197"/>
      <c r="M281" s="203"/>
      <c r="N281" s="204"/>
      <c r="O281" s="204"/>
      <c r="P281" s="204"/>
      <c r="Q281" s="204"/>
      <c r="R281" s="204"/>
      <c r="S281" s="204"/>
      <c r="T281" s="20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199" t="s">
        <v>265</v>
      </c>
      <c r="AU281" s="199" t="s">
        <v>83</v>
      </c>
      <c r="AV281" s="13" t="s">
        <v>83</v>
      </c>
      <c r="AW281" s="13" t="s">
        <v>35</v>
      </c>
      <c r="AX281" s="13" t="s">
        <v>81</v>
      </c>
      <c r="AY281" s="199" t="s">
        <v>256</v>
      </c>
    </row>
    <row r="282" s="12" customFormat="1" ht="22.8" customHeight="1">
      <c r="A282" s="12"/>
      <c r="B282" s="164"/>
      <c r="C282" s="12"/>
      <c r="D282" s="165" t="s">
        <v>73</v>
      </c>
      <c r="E282" s="175" t="s">
        <v>112</v>
      </c>
      <c r="F282" s="175" t="s">
        <v>509</v>
      </c>
      <c r="G282" s="12"/>
      <c r="H282" s="12"/>
      <c r="I282" s="167"/>
      <c r="J282" s="176">
        <f>BK282</f>
        <v>0</v>
      </c>
      <c r="K282" s="12"/>
      <c r="L282" s="164"/>
      <c r="M282" s="169"/>
      <c r="N282" s="170"/>
      <c r="O282" s="170"/>
      <c r="P282" s="171">
        <f>SUM(P283:P417)</f>
        <v>0</v>
      </c>
      <c r="Q282" s="170"/>
      <c r="R282" s="171">
        <f>SUM(R283:R417)</f>
        <v>80.903479619999999</v>
      </c>
      <c r="S282" s="170"/>
      <c r="T282" s="172">
        <f>SUM(T283:T417)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165" t="s">
        <v>81</v>
      </c>
      <c r="AT282" s="173" t="s">
        <v>73</v>
      </c>
      <c r="AU282" s="173" t="s">
        <v>81</v>
      </c>
      <c r="AY282" s="165" t="s">
        <v>256</v>
      </c>
      <c r="BK282" s="174">
        <f>SUM(BK283:BK417)</f>
        <v>0</v>
      </c>
    </row>
    <row r="283" s="2" customFormat="1" ht="37.8" customHeight="1">
      <c r="A283" s="40"/>
      <c r="B283" s="177"/>
      <c r="C283" s="178" t="s">
        <v>510</v>
      </c>
      <c r="D283" s="178" t="s">
        <v>258</v>
      </c>
      <c r="E283" s="179" t="s">
        <v>511</v>
      </c>
      <c r="F283" s="180" t="s">
        <v>512</v>
      </c>
      <c r="G283" s="181" t="s">
        <v>274</v>
      </c>
      <c r="H283" s="182">
        <v>0.254</v>
      </c>
      <c r="I283" s="183"/>
      <c r="J283" s="184">
        <f>ROUND(I283*H283,2)</f>
        <v>0</v>
      </c>
      <c r="K283" s="185"/>
      <c r="L283" s="41"/>
      <c r="M283" s="186" t="s">
        <v>3</v>
      </c>
      <c r="N283" s="187" t="s">
        <v>45</v>
      </c>
      <c r="O283" s="74"/>
      <c r="P283" s="188">
        <f>O283*H283</f>
        <v>0</v>
      </c>
      <c r="Q283" s="188">
        <v>1.8775</v>
      </c>
      <c r="R283" s="188">
        <f>Q283*H283</f>
        <v>0.476885</v>
      </c>
      <c r="S283" s="188">
        <v>0</v>
      </c>
      <c r="T283" s="189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190" t="s">
        <v>261</v>
      </c>
      <c r="AT283" s="190" t="s">
        <v>258</v>
      </c>
      <c r="AU283" s="190" t="s">
        <v>83</v>
      </c>
      <c r="AY283" s="21" t="s">
        <v>256</v>
      </c>
      <c r="BE283" s="191">
        <f>IF(N283="základní",J283,0)</f>
        <v>0</v>
      </c>
      <c r="BF283" s="191">
        <f>IF(N283="snížená",J283,0)</f>
        <v>0</v>
      </c>
      <c r="BG283" s="191">
        <f>IF(N283="zákl. přenesená",J283,0)</f>
        <v>0</v>
      </c>
      <c r="BH283" s="191">
        <f>IF(N283="sníž. přenesená",J283,0)</f>
        <v>0</v>
      </c>
      <c r="BI283" s="191">
        <f>IF(N283="nulová",J283,0)</f>
        <v>0</v>
      </c>
      <c r="BJ283" s="21" t="s">
        <v>81</v>
      </c>
      <c r="BK283" s="191">
        <f>ROUND(I283*H283,2)</f>
        <v>0</v>
      </c>
      <c r="BL283" s="21" t="s">
        <v>261</v>
      </c>
      <c r="BM283" s="190" t="s">
        <v>513</v>
      </c>
    </row>
    <row r="284" s="2" customFormat="1">
      <c r="A284" s="40"/>
      <c r="B284" s="41"/>
      <c r="C284" s="40"/>
      <c r="D284" s="192" t="s">
        <v>263</v>
      </c>
      <c r="E284" s="40"/>
      <c r="F284" s="193" t="s">
        <v>514</v>
      </c>
      <c r="G284" s="40"/>
      <c r="H284" s="40"/>
      <c r="I284" s="194"/>
      <c r="J284" s="40"/>
      <c r="K284" s="40"/>
      <c r="L284" s="41"/>
      <c r="M284" s="195"/>
      <c r="N284" s="196"/>
      <c r="O284" s="74"/>
      <c r="P284" s="74"/>
      <c r="Q284" s="74"/>
      <c r="R284" s="74"/>
      <c r="S284" s="74"/>
      <c r="T284" s="75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21" t="s">
        <v>263</v>
      </c>
      <c r="AU284" s="21" t="s">
        <v>83</v>
      </c>
    </row>
    <row r="285" s="13" customFormat="1">
      <c r="A285" s="13"/>
      <c r="B285" s="197"/>
      <c r="C285" s="13"/>
      <c r="D285" s="198" t="s">
        <v>265</v>
      </c>
      <c r="E285" s="199" t="s">
        <v>3</v>
      </c>
      <c r="F285" s="200" t="s">
        <v>515</v>
      </c>
      <c r="G285" s="13"/>
      <c r="H285" s="201">
        <v>0.254</v>
      </c>
      <c r="I285" s="202"/>
      <c r="J285" s="13"/>
      <c r="K285" s="13"/>
      <c r="L285" s="197"/>
      <c r="M285" s="203"/>
      <c r="N285" s="204"/>
      <c r="O285" s="204"/>
      <c r="P285" s="204"/>
      <c r="Q285" s="204"/>
      <c r="R285" s="204"/>
      <c r="S285" s="204"/>
      <c r="T285" s="205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199" t="s">
        <v>265</v>
      </c>
      <c r="AU285" s="199" t="s">
        <v>83</v>
      </c>
      <c r="AV285" s="13" t="s">
        <v>83</v>
      </c>
      <c r="AW285" s="13" t="s">
        <v>35</v>
      </c>
      <c r="AX285" s="13" t="s">
        <v>74</v>
      </c>
      <c r="AY285" s="199" t="s">
        <v>256</v>
      </c>
    </row>
    <row r="286" s="14" customFormat="1">
      <c r="A286" s="14"/>
      <c r="B286" s="206"/>
      <c r="C286" s="14"/>
      <c r="D286" s="198" t="s">
        <v>265</v>
      </c>
      <c r="E286" s="207" t="s">
        <v>3</v>
      </c>
      <c r="F286" s="208" t="s">
        <v>266</v>
      </c>
      <c r="G286" s="14"/>
      <c r="H286" s="209">
        <v>0.254</v>
      </c>
      <c r="I286" s="210"/>
      <c r="J286" s="14"/>
      <c r="K286" s="14"/>
      <c r="L286" s="206"/>
      <c r="M286" s="211"/>
      <c r="N286" s="212"/>
      <c r="O286" s="212"/>
      <c r="P286" s="212"/>
      <c r="Q286" s="212"/>
      <c r="R286" s="212"/>
      <c r="S286" s="212"/>
      <c r="T286" s="21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07" t="s">
        <v>265</v>
      </c>
      <c r="AU286" s="207" t="s">
        <v>83</v>
      </c>
      <c r="AV286" s="14" t="s">
        <v>261</v>
      </c>
      <c r="AW286" s="14" t="s">
        <v>35</v>
      </c>
      <c r="AX286" s="14" t="s">
        <v>81</v>
      </c>
      <c r="AY286" s="207" t="s">
        <v>256</v>
      </c>
    </row>
    <row r="287" s="2" customFormat="1" ht="37.8" customHeight="1">
      <c r="A287" s="40"/>
      <c r="B287" s="177"/>
      <c r="C287" s="178" t="s">
        <v>516</v>
      </c>
      <c r="D287" s="178" t="s">
        <v>258</v>
      </c>
      <c r="E287" s="179" t="s">
        <v>517</v>
      </c>
      <c r="F287" s="180" t="s">
        <v>518</v>
      </c>
      <c r="G287" s="181" t="s">
        <v>110</v>
      </c>
      <c r="H287" s="182">
        <v>13.4</v>
      </c>
      <c r="I287" s="183"/>
      <c r="J287" s="184">
        <f>ROUND(I287*H287,2)</f>
        <v>0</v>
      </c>
      <c r="K287" s="185"/>
      <c r="L287" s="41"/>
      <c r="M287" s="186" t="s">
        <v>3</v>
      </c>
      <c r="N287" s="187" t="s">
        <v>45</v>
      </c>
      <c r="O287" s="74"/>
      <c r="P287" s="188">
        <f>O287*H287</f>
        <v>0</v>
      </c>
      <c r="Q287" s="188">
        <v>0.24610000000000001</v>
      </c>
      <c r="R287" s="188">
        <f>Q287*H287</f>
        <v>3.2977400000000001</v>
      </c>
      <c r="S287" s="188">
        <v>0</v>
      </c>
      <c r="T287" s="189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190" t="s">
        <v>261</v>
      </c>
      <c r="AT287" s="190" t="s">
        <v>258</v>
      </c>
      <c r="AU287" s="190" t="s">
        <v>83</v>
      </c>
      <c r="AY287" s="21" t="s">
        <v>256</v>
      </c>
      <c r="BE287" s="191">
        <f>IF(N287="základní",J287,0)</f>
        <v>0</v>
      </c>
      <c r="BF287" s="191">
        <f>IF(N287="snížená",J287,0)</f>
        <v>0</v>
      </c>
      <c r="BG287" s="191">
        <f>IF(N287="zákl. přenesená",J287,0)</f>
        <v>0</v>
      </c>
      <c r="BH287" s="191">
        <f>IF(N287="sníž. přenesená",J287,0)</f>
        <v>0</v>
      </c>
      <c r="BI287" s="191">
        <f>IF(N287="nulová",J287,0)</f>
        <v>0</v>
      </c>
      <c r="BJ287" s="21" t="s">
        <v>81</v>
      </c>
      <c r="BK287" s="191">
        <f>ROUND(I287*H287,2)</f>
        <v>0</v>
      </c>
      <c r="BL287" s="21" t="s">
        <v>261</v>
      </c>
      <c r="BM287" s="190" t="s">
        <v>519</v>
      </c>
    </row>
    <row r="288" s="2" customFormat="1">
      <c r="A288" s="40"/>
      <c r="B288" s="41"/>
      <c r="C288" s="40"/>
      <c r="D288" s="192" t="s">
        <v>263</v>
      </c>
      <c r="E288" s="40"/>
      <c r="F288" s="193" t="s">
        <v>520</v>
      </c>
      <c r="G288" s="40"/>
      <c r="H288" s="40"/>
      <c r="I288" s="194"/>
      <c r="J288" s="40"/>
      <c r="K288" s="40"/>
      <c r="L288" s="41"/>
      <c r="M288" s="195"/>
      <c r="N288" s="196"/>
      <c r="O288" s="74"/>
      <c r="P288" s="74"/>
      <c r="Q288" s="74"/>
      <c r="R288" s="74"/>
      <c r="S288" s="74"/>
      <c r="T288" s="75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21" t="s">
        <v>263</v>
      </c>
      <c r="AU288" s="21" t="s">
        <v>83</v>
      </c>
    </row>
    <row r="289" s="13" customFormat="1">
      <c r="A289" s="13"/>
      <c r="B289" s="197"/>
      <c r="C289" s="13"/>
      <c r="D289" s="198" t="s">
        <v>265</v>
      </c>
      <c r="E289" s="199" t="s">
        <v>3</v>
      </c>
      <c r="F289" s="200" t="s">
        <v>164</v>
      </c>
      <c r="G289" s="13"/>
      <c r="H289" s="201">
        <v>13.4</v>
      </c>
      <c r="I289" s="202"/>
      <c r="J289" s="13"/>
      <c r="K289" s="13"/>
      <c r="L289" s="197"/>
      <c r="M289" s="203"/>
      <c r="N289" s="204"/>
      <c r="O289" s="204"/>
      <c r="P289" s="204"/>
      <c r="Q289" s="204"/>
      <c r="R289" s="204"/>
      <c r="S289" s="204"/>
      <c r="T289" s="20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199" t="s">
        <v>265</v>
      </c>
      <c r="AU289" s="199" t="s">
        <v>83</v>
      </c>
      <c r="AV289" s="13" t="s">
        <v>83</v>
      </c>
      <c r="AW289" s="13" t="s">
        <v>35</v>
      </c>
      <c r="AX289" s="13" t="s">
        <v>74</v>
      </c>
      <c r="AY289" s="199" t="s">
        <v>256</v>
      </c>
    </row>
    <row r="290" s="14" customFormat="1">
      <c r="A290" s="14"/>
      <c r="B290" s="206"/>
      <c r="C290" s="14"/>
      <c r="D290" s="198" t="s">
        <v>265</v>
      </c>
      <c r="E290" s="207" t="s">
        <v>3</v>
      </c>
      <c r="F290" s="208" t="s">
        <v>266</v>
      </c>
      <c r="G290" s="14"/>
      <c r="H290" s="209">
        <v>13.4</v>
      </c>
      <c r="I290" s="210"/>
      <c r="J290" s="14"/>
      <c r="K290" s="14"/>
      <c r="L290" s="206"/>
      <c r="M290" s="211"/>
      <c r="N290" s="212"/>
      <c r="O290" s="212"/>
      <c r="P290" s="212"/>
      <c r="Q290" s="212"/>
      <c r="R290" s="212"/>
      <c r="S290" s="212"/>
      <c r="T290" s="213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07" t="s">
        <v>265</v>
      </c>
      <c r="AU290" s="207" t="s">
        <v>83</v>
      </c>
      <c r="AV290" s="14" t="s">
        <v>261</v>
      </c>
      <c r="AW290" s="14" t="s">
        <v>35</v>
      </c>
      <c r="AX290" s="14" t="s">
        <v>81</v>
      </c>
      <c r="AY290" s="207" t="s">
        <v>256</v>
      </c>
    </row>
    <row r="291" s="2" customFormat="1" ht="66.75" customHeight="1">
      <c r="A291" s="40"/>
      <c r="B291" s="177"/>
      <c r="C291" s="178" t="s">
        <v>521</v>
      </c>
      <c r="D291" s="178" t="s">
        <v>258</v>
      </c>
      <c r="E291" s="179" t="s">
        <v>522</v>
      </c>
      <c r="F291" s="180" t="s">
        <v>523</v>
      </c>
      <c r="G291" s="181" t="s">
        <v>110</v>
      </c>
      <c r="H291" s="182">
        <v>35.710000000000001</v>
      </c>
      <c r="I291" s="183"/>
      <c r="J291" s="184">
        <f>ROUND(I291*H291,2)</f>
        <v>0</v>
      </c>
      <c r="K291" s="185"/>
      <c r="L291" s="41"/>
      <c r="M291" s="186" t="s">
        <v>3</v>
      </c>
      <c r="N291" s="187" t="s">
        <v>45</v>
      </c>
      <c r="O291" s="74"/>
      <c r="P291" s="188">
        <f>O291*H291</f>
        <v>0</v>
      </c>
      <c r="Q291" s="188">
        <v>0.20885999999999999</v>
      </c>
      <c r="R291" s="188">
        <f>Q291*H291</f>
        <v>7.4583905999999995</v>
      </c>
      <c r="S291" s="188">
        <v>0</v>
      </c>
      <c r="T291" s="189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190" t="s">
        <v>261</v>
      </c>
      <c r="AT291" s="190" t="s">
        <v>258</v>
      </c>
      <c r="AU291" s="190" t="s">
        <v>83</v>
      </c>
      <c r="AY291" s="21" t="s">
        <v>256</v>
      </c>
      <c r="BE291" s="191">
        <f>IF(N291="základní",J291,0)</f>
        <v>0</v>
      </c>
      <c r="BF291" s="191">
        <f>IF(N291="snížená",J291,0)</f>
        <v>0</v>
      </c>
      <c r="BG291" s="191">
        <f>IF(N291="zákl. přenesená",J291,0)</f>
        <v>0</v>
      </c>
      <c r="BH291" s="191">
        <f>IF(N291="sníž. přenesená",J291,0)</f>
        <v>0</v>
      </c>
      <c r="BI291" s="191">
        <f>IF(N291="nulová",J291,0)</f>
        <v>0</v>
      </c>
      <c r="BJ291" s="21" t="s">
        <v>81</v>
      </c>
      <c r="BK291" s="191">
        <f>ROUND(I291*H291,2)</f>
        <v>0</v>
      </c>
      <c r="BL291" s="21" t="s">
        <v>261</v>
      </c>
      <c r="BM291" s="190" t="s">
        <v>524</v>
      </c>
    </row>
    <row r="292" s="2" customFormat="1">
      <c r="A292" s="40"/>
      <c r="B292" s="41"/>
      <c r="C292" s="40"/>
      <c r="D292" s="192" t="s">
        <v>263</v>
      </c>
      <c r="E292" s="40"/>
      <c r="F292" s="193" t="s">
        <v>525</v>
      </c>
      <c r="G292" s="40"/>
      <c r="H292" s="40"/>
      <c r="I292" s="194"/>
      <c r="J292" s="40"/>
      <c r="K292" s="40"/>
      <c r="L292" s="41"/>
      <c r="M292" s="195"/>
      <c r="N292" s="196"/>
      <c r="O292" s="74"/>
      <c r="P292" s="74"/>
      <c r="Q292" s="74"/>
      <c r="R292" s="74"/>
      <c r="S292" s="74"/>
      <c r="T292" s="75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21" t="s">
        <v>263</v>
      </c>
      <c r="AU292" s="21" t="s">
        <v>83</v>
      </c>
    </row>
    <row r="293" s="13" customFormat="1">
      <c r="A293" s="13"/>
      <c r="B293" s="197"/>
      <c r="C293" s="13"/>
      <c r="D293" s="198" t="s">
        <v>265</v>
      </c>
      <c r="E293" s="199" t="s">
        <v>3</v>
      </c>
      <c r="F293" s="200" t="s">
        <v>161</v>
      </c>
      <c r="G293" s="13"/>
      <c r="H293" s="201">
        <v>35.710000000000001</v>
      </c>
      <c r="I293" s="202"/>
      <c r="J293" s="13"/>
      <c r="K293" s="13"/>
      <c r="L293" s="197"/>
      <c r="M293" s="203"/>
      <c r="N293" s="204"/>
      <c r="O293" s="204"/>
      <c r="P293" s="204"/>
      <c r="Q293" s="204"/>
      <c r="R293" s="204"/>
      <c r="S293" s="204"/>
      <c r="T293" s="20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99" t="s">
        <v>265</v>
      </c>
      <c r="AU293" s="199" t="s">
        <v>83</v>
      </c>
      <c r="AV293" s="13" t="s">
        <v>83</v>
      </c>
      <c r="AW293" s="13" t="s">
        <v>35</v>
      </c>
      <c r="AX293" s="13" t="s">
        <v>74</v>
      </c>
      <c r="AY293" s="199" t="s">
        <v>256</v>
      </c>
    </row>
    <row r="294" s="14" customFormat="1">
      <c r="A294" s="14"/>
      <c r="B294" s="206"/>
      <c r="C294" s="14"/>
      <c r="D294" s="198" t="s">
        <v>265</v>
      </c>
      <c r="E294" s="207" t="s">
        <v>3</v>
      </c>
      <c r="F294" s="208" t="s">
        <v>266</v>
      </c>
      <c r="G294" s="14"/>
      <c r="H294" s="209">
        <v>35.710000000000001</v>
      </c>
      <c r="I294" s="210"/>
      <c r="J294" s="14"/>
      <c r="K294" s="14"/>
      <c r="L294" s="206"/>
      <c r="M294" s="211"/>
      <c r="N294" s="212"/>
      <c r="O294" s="212"/>
      <c r="P294" s="212"/>
      <c r="Q294" s="212"/>
      <c r="R294" s="212"/>
      <c r="S294" s="212"/>
      <c r="T294" s="213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07" t="s">
        <v>265</v>
      </c>
      <c r="AU294" s="207" t="s">
        <v>83</v>
      </c>
      <c r="AV294" s="14" t="s">
        <v>261</v>
      </c>
      <c r="AW294" s="14" t="s">
        <v>35</v>
      </c>
      <c r="AX294" s="14" t="s">
        <v>81</v>
      </c>
      <c r="AY294" s="207" t="s">
        <v>256</v>
      </c>
    </row>
    <row r="295" s="2" customFormat="1" ht="66.75" customHeight="1">
      <c r="A295" s="40"/>
      <c r="B295" s="177"/>
      <c r="C295" s="178" t="s">
        <v>526</v>
      </c>
      <c r="D295" s="178" t="s">
        <v>258</v>
      </c>
      <c r="E295" s="179" t="s">
        <v>527</v>
      </c>
      <c r="F295" s="180" t="s">
        <v>528</v>
      </c>
      <c r="G295" s="181" t="s">
        <v>110</v>
      </c>
      <c r="H295" s="182">
        <v>60.125</v>
      </c>
      <c r="I295" s="183"/>
      <c r="J295" s="184">
        <f>ROUND(I295*H295,2)</f>
        <v>0</v>
      </c>
      <c r="K295" s="185"/>
      <c r="L295" s="41"/>
      <c r="M295" s="186" t="s">
        <v>3</v>
      </c>
      <c r="N295" s="187" t="s">
        <v>45</v>
      </c>
      <c r="O295" s="74"/>
      <c r="P295" s="188">
        <f>O295*H295</f>
        <v>0</v>
      </c>
      <c r="Q295" s="188">
        <v>0.26952999999999999</v>
      </c>
      <c r="R295" s="188">
        <f>Q295*H295</f>
        <v>16.205491249999998</v>
      </c>
      <c r="S295" s="188">
        <v>0</v>
      </c>
      <c r="T295" s="189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190" t="s">
        <v>261</v>
      </c>
      <c r="AT295" s="190" t="s">
        <v>258</v>
      </c>
      <c r="AU295" s="190" t="s">
        <v>83</v>
      </c>
      <c r="AY295" s="21" t="s">
        <v>256</v>
      </c>
      <c r="BE295" s="191">
        <f>IF(N295="základní",J295,0)</f>
        <v>0</v>
      </c>
      <c r="BF295" s="191">
        <f>IF(N295="snížená",J295,0)</f>
        <v>0</v>
      </c>
      <c r="BG295" s="191">
        <f>IF(N295="zákl. přenesená",J295,0)</f>
        <v>0</v>
      </c>
      <c r="BH295" s="191">
        <f>IF(N295="sníž. přenesená",J295,0)</f>
        <v>0</v>
      </c>
      <c r="BI295" s="191">
        <f>IF(N295="nulová",J295,0)</f>
        <v>0</v>
      </c>
      <c r="BJ295" s="21" t="s">
        <v>81</v>
      </c>
      <c r="BK295" s="191">
        <f>ROUND(I295*H295,2)</f>
        <v>0</v>
      </c>
      <c r="BL295" s="21" t="s">
        <v>261</v>
      </c>
      <c r="BM295" s="190" t="s">
        <v>529</v>
      </c>
    </row>
    <row r="296" s="2" customFormat="1">
      <c r="A296" s="40"/>
      <c r="B296" s="41"/>
      <c r="C296" s="40"/>
      <c r="D296" s="192" t="s">
        <v>263</v>
      </c>
      <c r="E296" s="40"/>
      <c r="F296" s="193" t="s">
        <v>530</v>
      </c>
      <c r="G296" s="40"/>
      <c r="H296" s="40"/>
      <c r="I296" s="194"/>
      <c r="J296" s="40"/>
      <c r="K296" s="40"/>
      <c r="L296" s="41"/>
      <c r="M296" s="195"/>
      <c r="N296" s="196"/>
      <c r="O296" s="74"/>
      <c r="P296" s="74"/>
      <c r="Q296" s="74"/>
      <c r="R296" s="74"/>
      <c r="S296" s="74"/>
      <c r="T296" s="75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21" t="s">
        <v>263</v>
      </c>
      <c r="AU296" s="21" t="s">
        <v>83</v>
      </c>
    </row>
    <row r="297" s="13" customFormat="1">
      <c r="A297" s="13"/>
      <c r="B297" s="197"/>
      <c r="C297" s="13"/>
      <c r="D297" s="198" t="s">
        <v>265</v>
      </c>
      <c r="E297" s="199" t="s">
        <v>3</v>
      </c>
      <c r="F297" s="200" t="s">
        <v>158</v>
      </c>
      <c r="G297" s="13"/>
      <c r="H297" s="201">
        <v>60.125</v>
      </c>
      <c r="I297" s="202"/>
      <c r="J297" s="13"/>
      <c r="K297" s="13"/>
      <c r="L297" s="197"/>
      <c r="M297" s="203"/>
      <c r="N297" s="204"/>
      <c r="O297" s="204"/>
      <c r="P297" s="204"/>
      <c r="Q297" s="204"/>
      <c r="R297" s="204"/>
      <c r="S297" s="204"/>
      <c r="T297" s="20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199" t="s">
        <v>265</v>
      </c>
      <c r="AU297" s="199" t="s">
        <v>83</v>
      </c>
      <c r="AV297" s="13" t="s">
        <v>83</v>
      </c>
      <c r="AW297" s="13" t="s">
        <v>35</v>
      </c>
      <c r="AX297" s="13" t="s">
        <v>74</v>
      </c>
      <c r="AY297" s="199" t="s">
        <v>256</v>
      </c>
    </row>
    <row r="298" s="14" customFormat="1">
      <c r="A298" s="14"/>
      <c r="B298" s="206"/>
      <c r="C298" s="14"/>
      <c r="D298" s="198" t="s">
        <v>265</v>
      </c>
      <c r="E298" s="207" t="s">
        <v>3</v>
      </c>
      <c r="F298" s="208" t="s">
        <v>266</v>
      </c>
      <c r="G298" s="14"/>
      <c r="H298" s="209">
        <v>60.125</v>
      </c>
      <c r="I298" s="210"/>
      <c r="J298" s="14"/>
      <c r="K298" s="14"/>
      <c r="L298" s="206"/>
      <c r="M298" s="211"/>
      <c r="N298" s="212"/>
      <c r="O298" s="212"/>
      <c r="P298" s="212"/>
      <c r="Q298" s="212"/>
      <c r="R298" s="212"/>
      <c r="S298" s="212"/>
      <c r="T298" s="213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07" t="s">
        <v>265</v>
      </c>
      <c r="AU298" s="207" t="s">
        <v>83</v>
      </c>
      <c r="AV298" s="14" t="s">
        <v>261</v>
      </c>
      <c r="AW298" s="14" t="s">
        <v>35</v>
      </c>
      <c r="AX298" s="14" t="s">
        <v>81</v>
      </c>
      <c r="AY298" s="207" t="s">
        <v>256</v>
      </c>
    </row>
    <row r="299" s="2" customFormat="1" ht="33" customHeight="1">
      <c r="A299" s="40"/>
      <c r="B299" s="177"/>
      <c r="C299" s="178" t="s">
        <v>531</v>
      </c>
      <c r="D299" s="178" t="s">
        <v>258</v>
      </c>
      <c r="E299" s="179" t="s">
        <v>532</v>
      </c>
      <c r="F299" s="180" t="s">
        <v>533</v>
      </c>
      <c r="G299" s="181" t="s">
        <v>119</v>
      </c>
      <c r="H299" s="182">
        <v>37.310000000000002</v>
      </c>
      <c r="I299" s="183"/>
      <c r="J299" s="184">
        <f>ROUND(I299*H299,2)</f>
        <v>0</v>
      </c>
      <c r="K299" s="185"/>
      <c r="L299" s="41"/>
      <c r="M299" s="186" t="s">
        <v>3</v>
      </c>
      <c r="N299" s="187" t="s">
        <v>45</v>
      </c>
      <c r="O299" s="74"/>
      <c r="P299" s="188">
        <f>O299*H299</f>
        <v>0</v>
      </c>
      <c r="Q299" s="188">
        <v>0.066919999999999993</v>
      </c>
      <c r="R299" s="188">
        <f>Q299*H299</f>
        <v>2.4967851999999997</v>
      </c>
      <c r="S299" s="188">
        <v>0</v>
      </c>
      <c r="T299" s="189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190" t="s">
        <v>261</v>
      </c>
      <c r="AT299" s="190" t="s">
        <v>258</v>
      </c>
      <c r="AU299" s="190" t="s">
        <v>83</v>
      </c>
      <c r="AY299" s="21" t="s">
        <v>256</v>
      </c>
      <c r="BE299" s="191">
        <f>IF(N299="základní",J299,0)</f>
        <v>0</v>
      </c>
      <c r="BF299" s="191">
        <f>IF(N299="snížená",J299,0)</f>
        <v>0</v>
      </c>
      <c r="BG299" s="191">
        <f>IF(N299="zákl. přenesená",J299,0)</f>
        <v>0</v>
      </c>
      <c r="BH299" s="191">
        <f>IF(N299="sníž. přenesená",J299,0)</f>
        <v>0</v>
      </c>
      <c r="BI299" s="191">
        <f>IF(N299="nulová",J299,0)</f>
        <v>0</v>
      </c>
      <c r="BJ299" s="21" t="s">
        <v>81</v>
      </c>
      <c r="BK299" s="191">
        <f>ROUND(I299*H299,2)</f>
        <v>0</v>
      </c>
      <c r="BL299" s="21" t="s">
        <v>261</v>
      </c>
      <c r="BM299" s="190" t="s">
        <v>534</v>
      </c>
    </row>
    <row r="300" s="2" customFormat="1">
      <c r="A300" s="40"/>
      <c r="B300" s="41"/>
      <c r="C300" s="40"/>
      <c r="D300" s="192" t="s">
        <v>263</v>
      </c>
      <c r="E300" s="40"/>
      <c r="F300" s="193" t="s">
        <v>535</v>
      </c>
      <c r="G300" s="40"/>
      <c r="H300" s="40"/>
      <c r="I300" s="194"/>
      <c r="J300" s="40"/>
      <c r="K300" s="40"/>
      <c r="L300" s="41"/>
      <c r="M300" s="195"/>
      <c r="N300" s="196"/>
      <c r="O300" s="74"/>
      <c r="P300" s="74"/>
      <c r="Q300" s="74"/>
      <c r="R300" s="74"/>
      <c r="S300" s="74"/>
      <c r="T300" s="75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21" t="s">
        <v>263</v>
      </c>
      <c r="AU300" s="21" t="s">
        <v>83</v>
      </c>
    </row>
    <row r="301" s="13" customFormat="1">
      <c r="A301" s="13"/>
      <c r="B301" s="197"/>
      <c r="C301" s="13"/>
      <c r="D301" s="198" t="s">
        <v>265</v>
      </c>
      <c r="E301" s="199" t="s">
        <v>3</v>
      </c>
      <c r="F301" s="200" t="s">
        <v>117</v>
      </c>
      <c r="G301" s="13"/>
      <c r="H301" s="201">
        <v>37.310000000000002</v>
      </c>
      <c r="I301" s="202"/>
      <c r="J301" s="13"/>
      <c r="K301" s="13"/>
      <c r="L301" s="197"/>
      <c r="M301" s="203"/>
      <c r="N301" s="204"/>
      <c r="O301" s="204"/>
      <c r="P301" s="204"/>
      <c r="Q301" s="204"/>
      <c r="R301" s="204"/>
      <c r="S301" s="204"/>
      <c r="T301" s="20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199" t="s">
        <v>265</v>
      </c>
      <c r="AU301" s="199" t="s">
        <v>83</v>
      </c>
      <c r="AV301" s="13" t="s">
        <v>83</v>
      </c>
      <c r="AW301" s="13" t="s">
        <v>35</v>
      </c>
      <c r="AX301" s="13" t="s">
        <v>74</v>
      </c>
      <c r="AY301" s="199" t="s">
        <v>256</v>
      </c>
    </row>
    <row r="302" s="14" customFormat="1">
      <c r="A302" s="14"/>
      <c r="B302" s="206"/>
      <c r="C302" s="14"/>
      <c r="D302" s="198" t="s">
        <v>265</v>
      </c>
      <c r="E302" s="207" t="s">
        <v>3</v>
      </c>
      <c r="F302" s="208" t="s">
        <v>266</v>
      </c>
      <c r="G302" s="14"/>
      <c r="H302" s="209">
        <v>37.310000000000002</v>
      </c>
      <c r="I302" s="210"/>
      <c r="J302" s="14"/>
      <c r="K302" s="14"/>
      <c r="L302" s="206"/>
      <c r="M302" s="211"/>
      <c r="N302" s="212"/>
      <c r="O302" s="212"/>
      <c r="P302" s="212"/>
      <c r="Q302" s="212"/>
      <c r="R302" s="212"/>
      <c r="S302" s="212"/>
      <c r="T302" s="213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07" t="s">
        <v>265</v>
      </c>
      <c r="AU302" s="207" t="s">
        <v>83</v>
      </c>
      <c r="AV302" s="14" t="s">
        <v>261</v>
      </c>
      <c r="AW302" s="14" t="s">
        <v>35</v>
      </c>
      <c r="AX302" s="14" t="s">
        <v>81</v>
      </c>
      <c r="AY302" s="207" t="s">
        <v>256</v>
      </c>
    </row>
    <row r="303" s="2" customFormat="1" ht="37.8" customHeight="1">
      <c r="A303" s="40"/>
      <c r="B303" s="177"/>
      <c r="C303" s="178" t="s">
        <v>536</v>
      </c>
      <c r="D303" s="178" t="s">
        <v>258</v>
      </c>
      <c r="E303" s="179" t="s">
        <v>537</v>
      </c>
      <c r="F303" s="180" t="s">
        <v>538</v>
      </c>
      <c r="G303" s="181" t="s">
        <v>539</v>
      </c>
      <c r="H303" s="182">
        <v>3</v>
      </c>
      <c r="I303" s="183"/>
      <c r="J303" s="184">
        <f>ROUND(I303*H303,2)</f>
        <v>0</v>
      </c>
      <c r="K303" s="185"/>
      <c r="L303" s="41"/>
      <c r="M303" s="186" t="s">
        <v>3</v>
      </c>
      <c r="N303" s="187" t="s">
        <v>45</v>
      </c>
      <c r="O303" s="74"/>
      <c r="P303" s="188">
        <f>O303*H303</f>
        <v>0</v>
      </c>
      <c r="Q303" s="188">
        <v>0.022780000000000002</v>
      </c>
      <c r="R303" s="188">
        <f>Q303*H303</f>
        <v>0.068340000000000012</v>
      </c>
      <c r="S303" s="188">
        <v>0</v>
      </c>
      <c r="T303" s="189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190" t="s">
        <v>261</v>
      </c>
      <c r="AT303" s="190" t="s">
        <v>258</v>
      </c>
      <c r="AU303" s="190" t="s">
        <v>83</v>
      </c>
      <c r="AY303" s="21" t="s">
        <v>256</v>
      </c>
      <c r="BE303" s="191">
        <f>IF(N303="základní",J303,0)</f>
        <v>0</v>
      </c>
      <c r="BF303" s="191">
        <f>IF(N303="snížená",J303,0)</f>
        <v>0</v>
      </c>
      <c r="BG303" s="191">
        <f>IF(N303="zákl. přenesená",J303,0)</f>
        <v>0</v>
      </c>
      <c r="BH303" s="191">
        <f>IF(N303="sníž. přenesená",J303,0)</f>
        <v>0</v>
      </c>
      <c r="BI303" s="191">
        <f>IF(N303="nulová",J303,0)</f>
        <v>0</v>
      </c>
      <c r="BJ303" s="21" t="s">
        <v>81</v>
      </c>
      <c r="BK303" s="191">
        <f>ROUND(I303*H303,2)</f>
        <v>0</v>
      </c>
      <c r="BL303" s="21" t="s">
        <v>261</v>
      </c>
      <c r="BM303" s="190" t="s">
        <v>540</v>
      </c>
    </row>
    <row r="304" s="2" customFormat="1">
      <c r="A304" s="40"/>
      <c r="B304" s="41"/>
      <c r="C304" s="40"/>
      <c r="D304" s="192" t="s">
        <v>263</v>
      </c>
      <c r="E304" s="40"/>
      <c r="F304" s="193" t="s">
        <v>541</v>
      </c>
      <c r="G304" s="40"/>
      <c r="H304" s="40"/>
      <c r="I304" s="194"/>
      <c r="J304" s="40"/>
      <c r="K304" s="40"/>
      <c r="L304" s="41"/>
      <c r="M304" s="195"/>
      <c r="N304" s="196"/>
      <c r="O304" s="74"/>
      <c r="P304" s="74"/>
      <c r="Q304" s="74"/>
      <c r="R304" s="74"/>
      <c r="S304" s="74"/>
      <c r="T304" s="75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21" t="s">
        <v>263</v>
      </c>
      <c r="AU304" s="21" t="s">
        <v>83</v>
      </c>
    </row>
    <row r="305" s="13" customFormat="1">
      <c r="A305" s="13"/>
      <c r="B305" s="197"/>
      <c r="C305" s="13"/>
      <c r="D305" s="198" t="s">
        <v>265</v>
      </c>
      <c r="E305" s="199" t="s">
        <v>3</v>
      </c>
      <c r="F305" s="200" t="s">
        <v>542</v>
      </c>
      <c r="G305" s="13"/>
      <c r="H305" s="201">
        <v>1</v>
      </c>
      <c r="I305" s="202"/>
      <c r="J305" s="13"/>
      <c r="K305" s="13"/>
      <c r="L305" s="197"/>
      <c r="M305" s="203"/>
      <c r="N305" s="204"/>
      <c r="O305" s="204"/>
      <c r="P305" s="204"/>
      <c r="Q305" s="204"/>
      <c r="R305" s="204"/>
      <c r="S305" s="204"/>
      <c r="T305" s="205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99" t="s">
        <v>265</v>
      </c>
      <c r="AU305" s="199" t="s">
        <v>83</v>
      </c>
      <c r="AV305" s="13" t="s">
        <v>83</v>
      </c>
      <c r="AW305" s="13" t="s">
        <v>35</v>
      </c>
      <c r="AX305" s="13" t="s">
        <v>74</v>
      </c>
      <c r="AY305" s="199" t="s">
        <v>256</v>
      </c>
    </row>
    <row r="306" s="13" customFormat="1">
      <c r="A306" s="13"/>
      <c r="B306" s="197"/>
      <c r="C306" s="13"/>
      <c r="D306" s="198" t="s">
        <v>265</v>
      </c>
      <c r="E306" s="199" t="s">
        <v>3</v>
      </c>
      <c r="F306" s="200" t="s">
        <v>543</v>
      </c>
      <c r="G306" s="13"/>
      <c r="H306" s="201">
        <v>2</v>
      </c>
      <c r="I306" s="202"/>
      <c r="J306" s="13"/>
      <c r="K306" s="13"/>
      <c r="L306" s="197"/>
      <c r="M306" s="203"/>
      <c r="N306" s="204"/>
      <c r="O306" s="204"/>
      <c r="P306" s="204"/>
      <c r="Q306" s="204"/>
      <c r="R306" s="204"/>
      <c r="S306" s="204"/>
      <c r="T306" s="20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199" t="s">
        <v>265</v>
      </c>
      <c r="AU306" s="199" t="s">
        <v>83</v>
      </c>
      <c r="AV306" s="13" t="s">
        <v>83</v>
      </c>
      <c r="AW306" s="13" t="s">
        <v>35</v>
      </c>
      <c r="AX306" s="13" t="s">
        <v>74</v>
      </c>
      <c r="AY306" s="199" t="s">
        <v>256</v>
      </c>
    </row>
    <row r="307" s="14" customFormat="1">
      <c r="A307" s="14"/>
      <c r="B307" s="206"/>
      <c r="C307" s="14"/>
      <c r="D307" s="198" t="s">
        <v>265</v>
      </c>
      <c r="E307" s="207" t="s">
        <v>3</v>
      </c>
      <c r="F307" s="208" t="s">
        <v>266</v>
      </c>
      <c r="G307" s="14"/>
      <c r="H307" s="209">
        <v>3</v>
      </c>
      <c r="I307" s="210"/>
      <c r="J307" s="14"/>
      <c r="K307" s="14"/>
      <c r="L307" s="206"/>
      <c r="M307" s="211"/>
      <c r="N307" s="212"/>
      <c r="O307" s="212"/>
      <c r="P307" s="212"/>
      <c r="Q307" s="212"/>
      <c r="R307" s="212"/>
      <c r="S307" s="212"/>
      <c r="T307" s="213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07" t="s">
        <v>265</v>
      </c>
      <c r="AU307" s="207" t="s">
        <v>83</v>
      </c>
      <c r="AV307" s="14" t="s">
        <v>261</v>
      </c>
      <c r="AW307" s="14" t="s">
        <v>35</v>
      </c>
      <c r="AX307" s="14" t="s">
        <v>81</v>
      </c>
      <c r="AY307" s="207" t="s">
        <v>256</v>
      </c>
    </row>
    <row r="308" s="2" customFormat="1" ht="37.8" customHeight="1">
      <c r="A308" s="40"/>
      <c r="B308" s="177"/>
      <c r="C308" s="178" t="s">
        <v>544</v>
      </c>
      <c r="D308" s="178" t="s">
        <v>258</v>
      </c>
      <c r="E308" s="179" t="s">
        <v>545</v>
      </c>
      <c r="F308" s="180" t="s">
        <v>546</v>
      </c>
      <c r="G308" s="181" t="s">
        <v>539</v>
      </c>
      <c r="H308" s="182">
        <v>2</v>
      </c>
      <c r="I308" s="183"/>
      <c r="J308" s="184">
        <f>ROUND(I308*H308,2)</f>
        <v>0</v>
      </c>
      <c r="K308" s="185"/>
      <c r="L308" s="41"/>
      <c r="M308" s="186" t="s">
        <v>3</v>
      </c>
      <c r="N308" s="187" t="s">
        <v>45</v>
      </c>
      <c r="O308" s="74"/>
      <c r="P308" s="188">
        <f>O308*H308</f>
        <v>0</v>
      </c>
      <c r="Q308" s="188">
        <v>0.026929999999999999</v>
      </c>
      <c r="R308" s="188">
        <f>Q308*H308</f>
        <v>0.053859999999999998</v>
      </c>
      <c r="S308" s="188">
        <v>0</v>
      </c>
      <c r="T308" s="189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190" t="s">
        <v>261</v>
      </c>
      <c r="AT308" s="190" t="s">
        <v>258</v>
      </c>
      <c r="AU308" s="190" t="s">
        <v>83</v>
      </c>
      <c r="AY308" s="21" t="s">
        <v>256</v>
      </c>
      <c r="BE308" s="191">
        <f>IF(N308="základní",J308,0)</f>
        <v>0</v>
      </c>
      <c r="BF308" s="191">
        <f>IF(N308="snížená",J308,0)</f>
        <v>0</v>
      </c>
      <c r="BG308" s="191">
        <f>IF(N308="zákl. přenesená",J308,0)</f>
        <v>0</v>
      </c>
      <c r="BH308" s="191">
        <f>IF(N308="sníž. přenesená",J308,0)</f>
        <v>0</v>
      </c>
      <c r="BI308" s="191">
        <f>IF(N308="nulová",J308,0)</f>
        <v>0</v>
      </c>
      <c r="BJ308" s="21" t="s">
        <v>81</v>
      </c>
      <c r="BK308" s="191">
        <f>ROUND(I308*H308,2)</f>
        <v>0</v>
      </c>
      <c r="BL308" s="21" t="s">
        <v>261</v>
      </c>
      <c r="BM308" s="190" t="s">
        <v>547</v>
      </c>
    </row>
    <row r="309" s="2" customFormat="1">
      <c r="A309" s="40"/>
      <c r="B309" s="41"/>
      <c r="C309" s="40"/>
      <c r="D309" s="192" t="s">
        <v>263</v>
      </c>
      <c r="E309" s="40"/>
      <c r="F309" s="193" t="s">
        <v>548</v>
      </c>
      <c r="G309" s="40"/>
      <c r="H309" s="40"/>
      <c r="I309" s="194"/>
      <c r="J309" s="40"/>
      <c r="K309" s="40"/>
      <c r="L309" s="41"/>
      <c r="M309" s="195"/>
      <c r="N309" s="196"/>
      <c r="O309" s="74"/>
      <c r="P309" s="74"/>
      <c r="Q309" s="74"/>
      <c r="R309" s="74"/>
      <c r="S309" s="74"/>
      <c r="T309" s="75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21" t="s">
        <v>263</v>
      </c>
      <c r="AU309" s="21" t="s">
        <v>83</v>
      </c>
    </row>
    <row r="310" s="13" customFormat="1">
      <c r="A310" s="13"/>
      <c r="B310" s="197"/>
      <c r="C310" s="13"/>
      <c r="D310" s="198" t="s">
        <v>265</v>
      </c>
      <c r="E310" s="199" t="s">
        <v>3</v>
      </c>
      <c r="F310" s="200" t="s">
        <v>542</v>
      </c>
      <c r="G310" s="13"/>
      <c r="H310" s="201">
        <v>1</v>
      </c>
      <c r="I310" s="202"/>
      <c r="J310" s="13"/>
      <c r="K310" s="13"/>
      <c r="L310" s="197"/>
      <c r="M310" s="203"/>
      <c r="N310" s="204"/>
      <c r="O310" s="204"/>
      <c r="P310" s="204"/>
      <c r="Q310" s="204"/>
      <c r="R310" s="204"/>
      <c r="S310" s="204"/>
      <c r="T310" s="20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199" t="s">
        <v>265</v>
      </c>
      <c r="AU310" s="199" t="s">
        <v>83</v>
      </c>
      <c r="AV310" s="13" t="s">
        <v>83</v>
      </c>
      <c r="AW310" s="13" t="s">
        <v>35</v>
      </c>
      <c r="AX310" s="13" t="s">
        <v>74</v>
      </c>
      <c r="AY310" s="199" t="s">
        <v>256</v>
      </c>
    </row>
    <row r="311" s="13" customFormat="1">
      <c r="A311" s="13"/>
      <c r="B311" s="197"/>
      <c r="C311" s="13"/>
      <c r="D311" s="198" t="s">
        <v>265</v>
      </c>
      <c r="E311" s="199" t="s">
        <v>3</v>
      </c>
      <c r="F311" s="200" t="s">
        <v>542</v>
      </c>
      <c r="G311" s="13"/>
      <c r="H311" s="201">
        <v>1</v>
      </c>
      <c r="I311" s="202"/>
      <c r="J311" s="13"/>
      <c r="K311" s="13"/>
      <c r="L311" s="197"/>
      <c r="M311" s="203"/>
      <c r="N311" s="204"/>
      <c r="O311" s="204"/>
      <c r="P311" s="204"/>
      <c r="Q311" s="204"/>
      <c r="R311" s="204"/>
      <c r="S311" s="204"/>
      <c r="T311" s="205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199" t="s">
        <v>265</v>
      </c>
      <c r="AU311" s="199" t="s">
        <v>83</v>
      </c>
      <c r="AV311" s="13" t="s">
        <v>83</v>
      </c>
      <c r="AW311" s="13" t="s">
        <v>35</v>
      </c>
      <c r="AX311" s="13" t="s">
        <v>74</v>
      </c>
      <c r="AY311" s="199" t="s">
        <v>256</v>
      </c>
    </row>
    <row r="312" s="14" customFormat="1">
      <c r="A312" s="14"/>
      <c r="B312" s="206"/>
      <c r="C312" s="14"/>
      <c r="D312" s="198" t="s">
        <v>265</v>
      </c>
      <c r="E312" s="207" t="s">
        <v>3</v>
      </c>
      <c r="F312" s="208" t="s">
        <v>266</v>
      </c>
      <c r="G312" s="14"/>
      <c r="H312" s="209">
        <v>2</v>
      </c>
      <c r="I312" s="210"/>
      <c r="J312" s="14"/>
      <c r="K312" s="14"/>
      <c r="L312" s="206"/>
      <c r="M312" s="211"/>
      <c r="N312" s="212"/>
      <c r="O312" s="212"/>
      <c r="P312" s="212"/>
      <c r="Q312" s="212"/>
      <c r="R312" s="212"/>
      <c r="S312" s="212"/>
      <c r="T312" s="213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07" t="s">
        <v>265</v>
      </c>
      <c r="AU312" s="207" t="s">
        <v>83</v>
      </c>
      <c r="AV312" s="14" t="s">
        <v>261</v>
      </c>
      <c r="AW312" s="14" t="s">
        <v>35</v>
      </c>
      <c r="AX312" s="14" t="s">
        <v>81</v>
      </c>
      <c r="AY312" s="207" t="s">
        <v>256</v>
      </c>
    </row>
    <row r="313" s="2" customFormat="1" ht="37.8" customHeight="1">
      <c r="A313" s="40"/>
      <c r="B313" s="177"/>
      <c r="C313" s="178" t="s">
        <v>549</v>
      </c>
      <c r="D313" s="178" t="s">
        <v>258</v>
      </c>
      <c r="E313" s="179" t="s">
        <v>550</v>
      </c>
      <c r="F313" s="180" t="s">
        <v>551</v>
      </c>
      <c r="G313" s="181" t="s">
        <v>539</v>
      </c>
      <c r="H313" s="182">
        <v>11</v>
      </c>
      <c r="I313" s="183"/>
      <c r="J313" s="184">
        <f>ROUND(I313*H313,2)</f>
        <v>0</v>
      </c>
      <c r="K313" s="185"/>
      <c r="L313" s="41"/>
      <c r="M313" s="186" t="s">
        <v>3</v>
      </c>
      <c r="N313" s="187" t="s">
        <v>45</v>
      </c>
      <c r="O313" s="74"/>
      <c r="P313" s="188">
        <f>O313*H313</f>
        <v>0</v>
      </c>
      <c r="Q313" s="188">
        <v>0.04555</v>
      </c>
      <c r="R313" s="188">
        <f>Q313*H313</f>
        <v>0.50105</v>
      </c>
      <c r="S313" s="188">
        <v>0</v>
      </c>
      <c r="T313" s="189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190" t="s">
        <v>261</v>
      </c>
      <c r="AT313" s="190" t="s">
        <v>258</v>
      </c>
      <c r="AU313" s="190" t="s">
        <v>83</v>
      </c>
      <c r="AY313" s="21" t="s">
        <v>256</v>
      </c>
      <c r="BE313" s="191">
        <f>IF(N313="základní",J313,0)</f>
        <v>0</v>
      </c>
      <c r="BF313" s="191">
        <f>IF(N313="snížená",J313,0)</f>
        <v>0</v>
      </c>
      <c r="BG313" s="191">
        <f>IF(N313="zákl. přenesená",J313,0)</f>
        <v>0</v>
      </c>
      <c r="BH313" s="191">
        <f>IF(N313="sníž. přenesená",J313,0)</f>
        <v>0</v>
      </c>
      <c r="BI313" s="191">
        <f>IF(N313="nulová",J313,0)</f>
        <v>0</v>
      </c>
      <c r="BJ313" s="21" t="s">
        <v>81</v>
      </c>
      <c r="BK313" s="191">
        <f>ROUND(I313*H313,2)</f>
        <v>0</v>
      </c>
      <c r="BL313" s="21" t="s">
        <v>261</v>
      </c>
      <c r="BM313" s="190" t="s">
        <v>552</v>
      </c>
    </row>
    <row r="314" s="2" customFormat="1">
      <c r="A314" s="40"/>
      <c r="B314" s="41"/>
      <c r="C314" s="40"/>
      <c r="D314" s="192" t="s">
        <v>263</v>
      </c>
      <c r="E314" s="40"/>
      <c r="F314" s="193" t="s">
        <v>553</v>
      </c>
      <c r="G314" s="40"/>
      <c r="H314" s="40"/>
      <c r="I314" s="194"/>
      <c r="J314" s="40"/>
      <c r="K314" s="40"/>
      <c r="L314" s="41"/>
      <c r="M314" s="195"/>
      <c r="N314" s="196"/>
      <c r="O314" s="74"/>
      <c r="P314" s="74"/>
      <c r="Q314" s="74"/>
      <c r="R314" s="74"/>
      <c r="S314" s="74"/>
      <c r="T314" s="75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21" t="s">
        <v>263</v>
      </c>
      <c r="AU314" s="21" t="s">
        <v>83</v>
      </c>
    </row>
    <row r="315" s="13" customFormat="1">
      <c r="A315" s="13"/>
      <c r="B315" s="197"/>
      <c r="C315" s="13"/>
      <c r="D315" s="198" t="s">
        <v>265</v>
      </c>
      <c r="E315" s="199" t="s">
        <v>3</v>
      </c>
      <c r="F315" s="200" t="s">
        <v>554</v>
      </c>
      <c r="G315" s="13"/>
      <c r="H315" s="201">
        <v>3</v>
      </c>
      <c r="I315" s="202"/>
      <c r="J315" s="13"/>
      <c r="K315" s="13"/>
      <c r="L315" s="197"/>
      <c r="M315" s="203"/>
      <c r="N315" s="204"/>
      <c r="O315" s="204"/>
      <c r="P315" s="204"/>
      <c r="Q315" s="204"/>
      <c r="R315" s="204"/>
      <c r="S315" s="204"/>
      <c r="T315" s="20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199" t="s">
        <v>265</v>
      </c>
      <c r="AU315" s="199" t="s">
        <v>83</v>
      </c>
      <c r="AV315" s="13" t="s">
        <v>83</v>
      </c>
      <c r="AW315" s="13" t="s">
        <v>35</v>
      </c>
      <c r="AX315" s="13" t="s">
        <v>74</v>
      </c>
      <c r="AY315" s="199" t="s">
        <v>256</v>
      </c>
    </row>
    <row r="316" s="13" customFormat="1">
      <c r="A316" s="13"/>
      <c r="B316" s="197"/>
      <c r="C316" s="13"/>
      <c r="D316" s="198" t="s">
        <v>265</v>
      </c>
      <c r="E316" s="199" t="s">
        <v>3</v>
      </c>
      <c r="F316" s="200" t="s">
        <v>555</v>
      </c>
      <c r="G316" s="13"/>
      <c r="H316" s="201">
        <v>6</v>
      </c>
      <c r="I316" s="202"/>
      <c r="J316" s="13"/>
      <c r="K316" s="13"/>
      <c r="L316" s="197"/>
      <c r="M316" s="203"/>
      <c r="N316" s="204"/>
      <c r="O316" s="204"/>
      <c r="P316" s="204"/>
      <c r="Q316" s="204"/>
      <c r="R316" s="204"/>
      <c r="S316" s="204"/>
      <c r="T316" s="205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199" t="s">
        <v>265</v>
      </c>
      <c r="AU316" s="199" t="s">
        <v>83</v>
      </c>
      <c r="AV316" s="13" t="s">
        <v>83</v>
      </c>
      <c r="AW316" s="13" t="s">
        <v>35</v>
      </c>
      <c r="AX316" s="13" t="s">
        <v>74</v>
      </c>
      <c r="AY316" s="199" t="s">
        <v>256</v>
      </c>
    </row>
    <row r="317" s="13" customFormat="1">
      <c r="A317" s="13"/>
      <c r="B317" s="197"/>
      <c r="C317" s="13"/>
      <c r="D317" s="198" t="s">
        <v>265</v>
      </c>
      <c r="E317" s="199" t="s">
        <v>3</v>
      </c>
      <c r="F317" s="200" t="s">
        <v>543</v>
      </c>
      <c r="G317" s="13"/>
      <c r="H317" s="201">
        <v>2</v>
      </c>
      <c r="I317" s="202"/>
      <c r="J317" s="13"/>
      <c r="K317" s="13"/>
      <c r="L317" s="197"/>
      <c r="M317" s="203"/>
      <c r="N317" s="204"/>
      <c r="O317" s="204"/>
      <c r="P317" s="204"/>
      <c r="Q317" s="204"/>
      <c r="R317" s="204"/>
      <c r="S317" s="204"/>
      <c r="T317" s="205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199" t="s">
        <v>265</v>
      </c>
      <c r="AU317" s="199" t="s">
        <v>83</v>
      </c>
      <c r="AV317" s="13" t="s">
        <v>83</v>
      </c>
      <c r="AW317" s="13" t="s">
        <v>35</v>
      </c>
      <c r="AX317" s="13" t="s">
        <v>74</v>
      </c>
      <c r="AY317" s="199" t="s">
        <v>256</v>
      </c>
    </row>
    <row r="318" s="14" customFormat="1">
      <c r="A318" s="14"/>
      <c r="B318" s="206"/>
      <c r="C318" s="14"/>
      <c r="D318" s="198" t="s">
        <v>265</v>
      </c>
      <c r="E318" s="207" t="s">
        <v>3</v>
      </c>
      <c r="F318" s="208" t="s">
        <v>266</v>
      </c>
      <c r="G318" s="14"/>
      <c r="H318" s="209">
        <v>11</v>
      </c>
      <c r="I318" s="210"/>
      <c r="J318" s="14"/>
      <c r="K318" s="14"/>
      <c r="L318" s="206"/>
      <c r="M318" s="211"/>
      <c r="N318" s="212"/>
      <c r="O318" s="212"/>
      <c r="P318" s="212"/>
      <c r="Q318" s="212"/>
      <c r="R318" s="212"/>
      <c r="S318" s="212"/>
      <c r="T318" s="213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07" t="s">
        <v>265</v>
      </c>
      <c r="AU318" s="207" t="s">
        <v>83</v>
      </c>
      <c r="AV318" s="14" t="s">
        <v>261</v>
      </c>
      <c r="AW318" s="14" t="s">
        <v>35</v>
      </c>
      <c r="AX318" s="14" t="s">
        <v>81</v>
      </c>
      <c r="AY318" s="207" t="s">
        <v>256</v>
      </c>
    </row>
    <row r="319" s="2" customFormat="1" ht="37.8" customHeight="1">
      <c r="A319" s="40"/>
      <c r="B319" s="177"/>
      <c r="C319" s="178" t="s">
        <v>556</v>
      </c>
      <c r="D319" s="178" t="s">
        <v>258</v>
      </c>
      <c r="E319" s="179" t="s">
        <v>557</v>
      </c>
      <c r="F319" s="180" t="s">
        <v>558</v>
      </c>
      <c r="G319" s="181" t="s">
        <v>539</v>
      </c>
      <c r="H319" s="182">
        <v>10</v>
      </c>
      <c r="I319" s="183"/>
      <c r="J319" s="184">
        <f>ROUND(I319*H319,2)</f>
        <v>0</v>
      </c>
      <c r="K319" s="185"/>
      <c r="L319" s="41"/>
      <c r="M319" s="186" t="s">
        <v>3</v>
      </c>
      <c r="N319" s="187" t="s">
        <v>45</v>
      </c>
      <c r="O319" s="74"/>
      <c r="P319" s="188">
        <f>O319*H319</f>
        <v>0</v>
      </c>
      <c r="Q319" s="188">
        <v>0.054550000000000001</v>
      </c>
      <c r="R319" s="188">
        <f>Q319*H319</f>
        <v>0.54549999999999998</v>
      </c>
      <c r="S319" s="188">
        <v>0</v>
      </c>
      <c r="T319" s="189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190" t="s">
        <v>261</v>
      </c>
      <c r="AT319" s="190" t="s">
        <v>258</v>
      </c>
      <c r="AU319" s="190" t="s">
        <v>83</v>
      </c>
      <c r="AY319" s="21" t="s">
        <v>256</v>
      </c>
      <c r="BE319" s="191">
        <f>IF(N319="základní",J319,0)</f>
        <v>0</v>
      </c>
      <c r="BF319" s="191">
        <f>IF(N319="snížená",J319,0)</f>
        <v>0</v>
      </c>
      <c r="BG319" s="191">
        <f>IF(N319="zákl. přenesená",J319,0)</f>
        <v>0</v>
      </c>
      <c r="BH319" s="191">
        <f>IF(N319="sníž. přenesená",J319,0)</f>
        <v>0</v>
      </c>
      <c r="BI319" s="191">
        <f>IF(N319="nulová",J319,0)</f>
        <v>0</v>
      </c>
      <c r="BJ319" s="21" t="s">
        <v>81</v>
      </c>
      <c r="BK319" s="191">
        <f>ROUND(I319*H319,2)</f>
        <v>0</v>
      </c>
      <c r="BL319" s="21" t="s">
        <v>261</v>
      </c>
      <c r="BM319" s="190" t="s">
        <v>559</v>
      </c>
    </row>
    <row r="320" s="2" customFormat="1">
      <c r="A320" s="40"/>
      <c r="B320" s="41"/>
      <c r="C320" s="40"/>
      <c r="D320" s="192" t="s">
        <v>263</v>
      </c>
      <c r="E320" s="40"/>
      <c r="F320" s="193" t="s">
        <v>560</v>
      </c>
      <c r="G320" s="40"/>
      <c r="H320" s="40"/>
      <c r="I320" s="194"/>
      <c r="J320" s="40"/>
      <c r="K320" s="40"/>
      <c r="L320" s="41"/>
      <c r="M320" s="195"/>
      <c r="N320" s="196"/>
      <c r="O320" s="74"/>
      <c r="P320" s="74"/>
      <c r="Q320" s="74"/>
      <c r="R320" s="74"/>
      <c r="S320" s="74"/>
      <c r="T320" s="75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21" t="s">
        <v>263</v>
      </c>
      <c r="AU320" s="21" t="s">
        <v>83</v>
      </c>
    </row>
    <row r="321" s="13" customFormat="1">
      <c r="A321" s="13"/>
      <c r="B321" s="197"/>
      <c r="C321" s="13"/>
      <c r="D321" s="198" t="s">
        <v>265</v>
      </c>
      <c r="E321" s="199" t="s">
        <v>3</v>
      </c>
      <c r="F321" s="200" t="s">
        <v>554</v>
      </c>
      <c r="G321" s="13"/>
      <c r="H321" s="201">
        <v>3</v>
      </c>
      <c r="I321" s="202"/>
      <c r="J321" s="13"/>
      <c r="K321" s="13"/>
      <c r="L321" s="197"/>
      <c r="M321" s="203"/>
      <c r="N321" s="204"/>
      <c r="O321" s="204"/>
      <c r="P321" s="204"/>
      <c r="Q321" s="204"/>
      <c r="R321" s="204"/>
      <c r="S321" s="204"/>
      <c r="T321" s="20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199" t="s">
        <v>265</v>
      </c>
      <c r="AU321" s="199" t="s">
        <v>83</v>
      </c>
      <c r="AV321" s="13" t="s">
        <v>83</v>
      </c>
      <c r="AW321" s="13" t="s">
        <v>35</v>
      </c>
      <c r="AX321" s="13" t="s">
        <v>74</v>
      </c>
      <c r="AY321" s="199" t="s">
        <v>256</v>
      </c>
    </row>
    <row r="322" s="13" customFormat="1">
      <c r="A322" s="13"/>
      <c r="B322" s="197"/>
      <c r="C322" s="13"/>
      <c r="D322" s="198" t="s">
        <v>265</v>
      </c>
      <c r="E322" s="199" t="s">
        <v>3</v>
      </c>
      <c r="F322" s="200" t="s">
        <v>542</v>
      </c>
      <c r="G322" s="13"/>
      <c r="H322" s="201">
        <v>1</v>
      </c>
      <c r="I322" s="202"/>
      <c r="J322" s="13"/>
      <c r="K322" s="13"/>
      <c r="L322" s="197"/>
      <c r="M322" s="203"/>
      <c r="N322" s="204"/>
      <c r="O322" s="204"/>
      <c r="P322" s="204"/>
      <c r="Q322" s="204"/>
      <c r="R322" s="204"/>
      <c r="S322" s="204"/>
      <c r="T322" s="20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99" t="s">
        <v>265</v>
      </c>
      <c r="AU322" s="199" t="s">
        <v>83</v>
      </c>
      <c r="AV322" s="13" t="s">
        <v>83</v>
      </c>
      <c r="AW322" s="13" t="s">
        <v>35</v>
      </c>
      <c r="AX322" s="13" t="s">
        <v>74</v>
      </c>
      <c r="AY322" s="199" t="s">
        <v>256</v>
      </c>
    </row>
    <row r="323" s="13" customFormat="1">
      <c r="A323" s="13"/>
      <c r="B323" s="197"/>
      <c r="C323" s="13"/>
      <c r="D323" s="198" t="s">
        <v>265</v>
      </c>
      <c r="E323" s="199" t="s">
        <v>3</v>
      </c>
      <c r="F323" s="200" t="s">
        <v>554</v>
      </c>
      <c r="G323" s="13"/>
      <c r="H323" s="201">
        <v>3</v>
      </c>
      <c r="I323" s="202"/>
      <c r="J323" s="13"/>
      <c r="K323" s="13"/>
      <c r="L323" s="197"/>
      <c r="M323" s="203"/>
      <c r="N323" s="204"/>
      <c r="O323" s="204"/>
      <c r="P323" s="204"/>
      <c r="Q323" s="204"/>
      <c r="R323" s="204"/>
      <c r="S323" s="204"/>
      <c r="T323" s="205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199" t="s">
        <v>265</v>
      </c>
      <c r="AU323" s="199" t="s">
        <v>83</v>
      </c>
      <c r="AV323" s="13" t="s">
        <v>83</v>
      </c>
      <c r="AW323" s="13" t="s">
        <v>35</v>
      </c>
      <c r="AX323" s="13" t="s">
        <v>74</v>
      </c>
      <c r="AY323" s="199" t="s">
        <v>256</v>
      </c>
    </row>
    <row r="324" s="13" customFormat="1">
      <c r="A324" s="13"/>
      <c r="B324" s="197"/>
      <c r="C324" s="13"/>
      <c r="D324" s="198" t="s">
        <v>265</v>
      </c>
      <c r="E324" s="199" t="s">
        <v>3</v>
      </c>
      <c r="F324" s="200" t="s">
        <v>554</v>
      </c>
      <c r="G324" s="13"/>
      <c r="H324" s="201">
        <v>3</v>
      </c>
      <c r="I324" s="202"/>
      <c r="J324" s="13"/>
      <c r="K324" s="13"/>
      <c r="L324" s="197"/>
      <c r="M324" s="203"/>
      <c r="N324" s="204"/>
      <c r="O324" s="204"/>
      <c r="P324" s="204"/>
      <c r="Q324" s="204"/>
      <c r="R324" s="204"/>
      <c r="S324" s="204"/>
      <c r="T324" s="205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199" t="s">
        <v>265</v>
      </c>
      <c r="AU324" s="199" t="s">
        <v>83</v>
      </c>
      <c r="AV324" s="13" t="s">
        <v>83</v>
      </c>
      <c r="AW324" s="13" t="s">
        <v>35</v>
      </c>
      <c r="AX324" s="13" t="s">
        <v>74</v>
      </c>
      <c r="AY324" s="199" t="s">
        <v>256</v>
      </c>
    </row>
    <row r="325" s="14" customFormat="1">
      <c r="A325" s="14"/>
      <c r="B325" s="206"/>
      <c r="C325" s="14"/>
      <c r="D325" s="198" t="s">
        <v>265</v>
      </c>
      <c r="E325" s="207" t="s">
        <v>3</v>
      </c>
      <c r="F325" s="208" t="s">
        <v>266</v>
      </c>
      <c r="G325" s="14"/>
      <c r="H325" s="209">
        <v>10</v>
      </c>
      <c r="I325" s="210"/>
      <c r="J325" s="14"/>
      <c r="K325" s="14"/>
      <c r="L325" s="206"/>
      <c r="M325" s="211"/>
      <c r="N325" s="212"/>
      <c r="O325" s="212"/>
      <c r="P325" s="212"/>
      <c r="Q325" s="212"/>
      <c r="R325" s="212"/>
      <c r="S325" s="212"/>
      <c r="T325" s="213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07" t="s">
        <v>265</v>
      </c>
      <c r="AU325" s="207" t="s">
        <v>83</v>
      </c>
      <c r="AV325" s="14" t="s">
        <v>261</v>
      </c>
      <c r="AW325" s="14" t="s">
        <v>35</v>
      </c>
      <c r="AX325" s="14" t="s">
        <v>81</v>
      </c>
      <c r="AY325" s="207" t="s">
        <v>256</v>
      </c>
    </row>
    <row r="326" s="2" customFormat="1" ht="37.8" customHeight="1">
      <c r="A326" s="40"/>
      <c r="B326" s="177"/>
      <c r="C326" s="178" t="s">
        <v>561</v>
      </c>
      <c r="D326" s="178" t="s">
        <v>258</v>
      </c>
      <c r="E326" s="179" t="s">
        <v>562</v>
      </c>
      <c r="F326" s="180" t="s">
        <v>563</v>
      </c>
      <c r="G326" s="181" t="s">
        <v>539</v>
      </c>
      <c r="H326" s="182">
        <v>2</v>
      </c>
      <c r="I326" s="183"/>
      <c r="J326" s="184">
        <f>ROUND(I326*H326,2)</f>
        <v>0</v>
      </c>
      <c r="K326" s="185"/>
      <c r="L326" s="41"/>
      <c r="M326" s="186" t="s">
        <v>3</v>
      </c>
      <c r="N326" s="187" t="s">
        <v>45</v>
      </c>
      <c r="O326" s="74"/>
      <c r="P326" s="188">
        <f>O326*H326</f>
        <v>0</v>
      </c>
      <c r="Q326" s="188">
        <v>0.063549999999999995</v>
      </c>
      <c r="R326" s="188">
        <f>Q326*H326</f>
        <v>0.12709999999999999</v>
      </c>
      <c r="S326" s="188">
        <v>0</v>
      </c>
      <c r="T326" s="189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190" t="s">
        <v>261</v>
      </c>
      <c r="AT326" s="190" t="s">
        <v>258</v>
      </c>
      <c r="AU326" s="190" t="s">
        <v>83</v>
      </c>
      <c r="AY326" s="21" t="s">
        <v>256</v>
      </c>
      <c r="BE326" s="191">
        <f>IF(N326="základní",J326,0)</f>
        <v>0</v>
      </c>
      <c r="BF326" s="191">
        <f>IF(N326="snížená",J326,0)</f>
        <v>0</v>
      </c>
      <c r="BG326" s="191">
        <f>IF(N326="zákl. přenesená",J326,0)</f>
        <v>0</v>
      </c>
      <c r="BH326" s="191">
        <f>IF(N326="sníž. přenesená",J326,0)</f>
        <v>0</v>
      </c>
      <c r="BI326" s="191">
        <f>IF(N326="nulová",J326,0)</f>
        <v>0</v>
      </c>
      <c r="BJ326" s="21" t="s">
        <v>81</v>
      </c>
      <c r="BK326" s="191">
        <f>ROUND(I326*H326,2)</f>
        <v>0</v>
      </c>
      <c r="BL326" s="21" t="s">
        <v>261</v>
      </c>
      <c r="BM326" s="190" t="s">
        <v>564</v>
      </c>
    </row>
    <row r="327" s="2" customFormat="1">
      <c r="A327" s="40"/>
      <c r="B327" s="41"/>
      <c r="C327" s="40"/>
      <c r="D327" s="192" t="s">
        <v>263</v>
      </c>
      <c r="E327" s="40"/>
      <c r="F327" s="193" t="s">
        <v>565</v>
      </c>
      <c r="G327" s="40"/>
      <c r="H327" s="40"/>
      <c r="I327" s="194"/>
      <c r="J327" s="40"/>
      <c r="K327" s="40"/>
      <c r="L327" s="41"/>
      <c r="M327" s="195"/>
      <c r="N327" s="196"/>
      <c r="O327" s="74"/>
      <c r="P327" s="74"/>
      <c r="Q327" s="74"/>
      <c r="R327" s="74"/>
      <c r="S327" s="74"/>
      <c r="T327" s="75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21" t="s">
        <v>263</v>
      </c>
      <c r="AU327" s="21" t="s">
        <v>83</v>
      </c>
    </row>
    <row r="328" s="13" customFormat="1">
      <c r="A328" s="13"/>
      <c r="B328" s="197"/>
      <c r="C328" s="13"/>
      <c r="D328" s="198" t="s">
        <v>265</v>
      </c>
      <c r="E328" s="199" t="s">
        <v>3</v>
      </c>
      <c r="F328" s="200" t="s">
        <v>542</v>
      </c>
      <c r="G328" s="13"/>
      <c r="H328" s="201">
        <v>1</v>
      </c>
      <c r="I328" s="202"/>
      <c r="J328" s="13"/>
      <c r="K328" s="13"/>
      <c r="L328" s="197"/>
      <c r="M328" s="203"/>
      <c r="N328" s="204"/>
      <c r="O328" s="204"/>
      <c r="P328" s="204"/>
      <c r="Q328" s="204"/>
      <c r="R328" s="204"/>
      <c r="S328" s="204"/>
      <c r="T328" s="205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199" t="s">
        <v>265</v>
      </c>
      <c r="AU328" s="199" t="s">
        <v>83</v>
      </c>
      <c r="AV328" s="13" t="s">
        <v>83</v>
      </c>
      <c r="AW328" s="13" t="s">
        <v>35</v>
      </c>
      <c r="AX328" s="13" t="s">
        <v>74</v>
      </c>
      <c r="AY328" s="199" t="s">
        <v>256</v>
      </c>
    </row>
    <row r="329" s="13" customFormat="1">
      <c r="A329" s="13"/>
      <c r="B329" s="197"/>
      <c r="C329" s="13"/>
      <c r="D329" s="198" t="s">
        <v>265</v>
      </c>
      <c r="E329" s="199" t="s">
        <v>3</v>
      </c>
      <c r="F329" s="200" t="s">
        <v>542</v>
      </c>
      <c r="G329" s="13"/>
      <c r="H329" s="201">
        <v>1</v>
      </c>
      <c r="I329" s="202"/>
      <c r="J329" s="13"/>
      <c r="K329" s="13"/>
      <c r="L329" s="197"/>
      <c r="M329" s="203"/>
      <c r="N329" s="204"/>
      <c r="O329" s="204"/>
      <c r="P329" s="204"/>
      <c r="Q329" s="204"/>
      <c r="R329" s="204"/>
      <c r="S329" s="204"/>
      <c r="T329" s="20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199" t="s">
        <v>265</v>
      </c>
      <c r="AU329" s="199" t="s">
        <v>83</v>
      </c>
      <c r="AV329" s="13" t="s">
        <v>83</v>
      </c>
      <c r="AW329" s="13" t="s">
        <v>35</v>
      </c>
      <c r="AX329" s="13" t="s">
        <v>74</v>
      </c>
      <c r="AY329" s="199" t="s">
        <v>256</v>
      </c>
    </row>
    <row r="330" s="14" customFormat="1">
      <c r="A330" s="14"/>
      <c r="B330" s="206"/>
      <c r="C330" s="14"/>
      <c r="D330" s="198" t="s">
        <v>265</v>
      </c>
      <c r="E330" s="207" t="s">
        <v>3</v>
      </c>
      <c r="F330" s="208" t="s">
        <v>266</v>
      </c>
      <c r="G330" s="14"/>
      <c r="H330" s="209">
        <v>2</v>
      </c>
      <c r="I330" s="210"/>
      <c r="J330" s="14"/>
      <c r="K330" s="14"/>
      <c r="L330" s="206"/>
      <c r="M330" s="211"/>
      <c r="N330" s="212"/>
      <c r="O330" s="212"/>
      <c r="P330" s="212"/>
      <c r="Q330" s="212"/>
      <c r="R330" s="212"/>
      <c r="S330" s="212"/>
      <c r="T330" s="213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07" t="s">
        <v>265</v>
      </c>
      <c r="AU330" s="207" t="s">
        <v>83</v>
      </c>
      <c r="AV330" s="14" t="s">
        <v>261</v>
      </c>
      <c r="AW330" s="14" t="s">
        <v>35</v>
      </c>
      <c r="AX330" s="14" t="s">
        <v>81</v>
      </c>
      <c r="AY330" s="207" t="s">
        <v>256</v>
      </c>
    </row>
    <row r="331" s="2" customFormat="1" ht="37.8" customHeight="1">
      <c r="A331" s="40"/>
      <c r="B331" s="177"/>
      <c r="C331" s="178" t="s">
        <v>566</v>
      </c>
      <c r="D331" s="178" t="s">
        <v>258</v>
      </c>
      <c r="E331" s="179" t="s">
        <v>567</v>
      </c>
      <c r="F331" s="180" t="s">
        <v>568</v>
      </c>
      <c r="G331" s="181" t="s">
        <v>539</v>
      </c>
      <c r="H331" s="182">
        <v>15</v>
      </c>
      <c r="I331" s="183"/>
      <c r="J331" s="184">
        <f>ROUND(I331*H331,2)</f>
        <v>0</v>
      </c>
      <c r="K331" s="185"/>
      <c r="L331" s="41"/>
      <c r="M331" s="186" t="s">
        <v>3</v>
      </c>
      <c r="N331" s="187" t="s">
        <v>45</v>
      </c>
      <c r="O331" s="74"/>
      <c r="P331" s="188">
        <f>O331*H331</f>
        <v>0</v>
      </c>
      <c r="Q331" s="188">
        <v>0.072849999999999998</v>
      </c>
      <c r="R331" s="188">
        <f>Q331*H331</f>
        <v>1.0927499999999999</v>
      </c>
      <c r="S331" s="188">
        <v>0</v>
      </c>
      <c r="T331" s="189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190" t="s">
        <v>261</v>
      </c>
      <c r="AT331" s="190" t="s">
        <v>258</v>
      </c>
      <c r="AU331" s="190" t="s">
        <v>83</v>
      </c>
      <c r="AY331" s="21" t="s">
        <v>256</v>
      </c>
      <c r="BE331" s="191">
        <f>IF(N331="základní",J331,0)</f>
        <v>0</v>
      </c>
      <c r="BF331" s="191">
        <f>IF(N331="snížená",J331,0)</f>
        <v>0</v>
      </c>
      <c r="BG331" s="191">
        <f>IF(N331="zákl. přenesená",J331,0)</f>
        <v>0</v>
      </c>
      <c r="BH331" s="191">
        <f>IF(N331="sníž. přenesená",J331,0)</f>
        <v>0</v>
      </c>
      <c r="BI331" s="191">
        <f>IF(N331="nulová",J331,0)</f>
        <v>0</v>
      </c>
      <c r="BJ331" s="21" t="s">
        <v>81</v>
      </c>
      <c r="BK331" s="191">
        <f>ROUND(I331*H331,2)</f>
        <v>0</v>
      </c>
      <c r="BL331" s="21" t="s">
        <v>261</v>
      </c>
      <c r="BM331" s="190" t="s">
        <v>569</v>
      </c>
    </row>
    <row r="332" s="2" customFormat="1">
      <c r="A332" s="40"/>
      <c r="B332" s="41"/>
      <c r="C332" s="40"/>
      <c r="D332" s="192" t="s">
        <v>263</v>
      </c>
      <c r="E332" s="40"/>
      <c r="F332" s="193" t="s">
        <v>570</v>
      </c>
      <c r="G332" s="40"/>
      <c r="H332" s="40"/>
      <c r="I332" s="194"/>
      <c r="J332" s="40"/>
      <c r="K332" s="40"/>
      <c r="L332" s="41"/>
      <c r="M332" s="195"/>
      <c r="N332" s="196"/>
      <c r="O332" s="74"/>
      <c r="P332" s="74"/>
      <c r="Q332" s="74"/>
      <c r="R332" s="74"/>
      <c r="S332" s="74"/>
      <c r="T332" s="75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21" t="s">
        <v>263</v>
      </c>
      <c r="AU332" s="21" t="s">
        <v>83</v>
      </c>
    </row>
    <row r="333" s="13" customFormat="1">
      <c r="A333" s="13"/>
      <c r="B333" s="197"/>
      <c r="C333" s="13"/>
      <c r="D333" s="198" t="s">
        <v>265</v>
      </c>
      <c r="E333" s="199" t="s">
        <v>3</v>
      </c>
      <c r="F333" s="200" t="s">
        <v>571</v>
      </c>
      <c r="G333" s="13"/>
      <c r="H333" s="201">
        <v>15</v>
      </c>
      <c r="I333" s="202"/>
      <c r="J333" s="13"/>
      <c r="K333" s="13"/>
      <c r="L333" s="197"/>
      <c r="M333" s="203"/>
      <c r="N333" s="204"/>
      <c r="O333" s="204"/>
      <c r="P333" s="204"/>
      <c r="Q333" s="204"/>
      <c r="R333" s="204"/>
      <c r="S333" s="204"/>
      <c r="T333" s="205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199" t="s">
        <v>265</v>
      </c>
      <c r="AU333" s="199" t="s">
        <v>83</v>
      </c>
      <c r="AV333" s="13" t="s">
        <v>83</v>
      </c>
      <c r="AW333" s="13" t="s">
        <v>35</v>
      </c>
      <c r="AX333" s="13" t="s">
        <v>74</v>
      </c>
      <c r="AY333" s="199" t="s">
        <v>256</v>
      </c>
    </row>
    <row r="334" s="14" customFormat="1">
      <c r="A334" s="14"/>
      <c r="B334" s="206"/>
      <c r="C334" s="14"/>
      <c r="D334" s="198" t="s">
        <v>265</v>
      </c>
      <c r="E334" s="207" t="s">
        <v>3</v>
      </c>
      <c r="F334" s="208" t="s">
        <v>266</v>
      </c>
      <c r="G334" s="14"/>
      <c r="H334" s="209">
        <v>15</v>
      </c>
      <c r="I334" s="210"/>
      <c r="J334" s="14"/>
      <c r="K334" s="14"/>
      <c r="L334" s="206"/>
      <c r="M334" s="211"/>
      <c r="N334" s="212"/>
      <c r="O334" s="212"/>
      <c r="P334" s="212"/>
      <c r="Q334" s="212"/>
      <c r="R334" s="212"/>
      <c r="S334" s="212"/>
      <c r="T334" s="213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07" t="s">
        <v>265</v>
      </c>
      <c r="AU334" s="207" t="s">
        <v>83</v>
      </c>
      <c r="AV334" s="14" t="s">
        <v>261</v>
      </c>
      <c r="AW334" s="14" t="s">
        <v>35</v>
      </c>
      <c r="AX334" s="14" t="s">
        <v>81</v>
      </c>
      <c r="AY334" s="207" t="s">
        <v>256</v>
      </c>
    </row>
    <row r="335" s="2" customFormat="1" ht="37.8" customHeight="1">
      <c r="A335" s="40"/>
      <c r="B335" s="177"/>
      <c r="C335" s="178" t="s">
        <v>572</v>
      </c>
      <c r="D335" s="178" t="s">
        <v>258</v>
      </c>
      <c r="E335" s="179" t="s">
        <v>573</v>
      </c>
      <c r="F335" s="180" t="s">
        <v>574</v>
      </c>
      <c r="G335" s="181" t="s">
        <v>539</v>
      </c>
      <c r="H335" s="182">
        <v>5</v>
      </c>
      <c r="I335" s="183"/>
      <c r="J335" s="184">
        <f>ROUND(I335*H335,2)</f>
        <v>0</v>
      </c>
      <c r="K335" s="185"/>
      <c r="L335" s="41"/>
      <c r="M335" s="186" t="s">
        <v>3</v>
      </c>
      <c r="N335" s="187" t="s">
        <v>45</v>
      </c>
      <c r="O335" s="74"/>
      <c r="P335" s="188">
        <f>O335*H335</f>
        <v>0</v>
      </c>
      <c r="Q335" s="188">
        <v>0.081850000000000006</v>
      </c>
      <c r="R335" s="188">
        <f>Q335*H335</f>
        <v>0.40925</v>
      </c>
      <c r="S335" s="188">
        <v>0</v>
      </c>
      <c r="T335" s="189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190" t="s">
        <v>261</v>
      </c>
      <c r="AT335" s="190" t="s">
        <v>258</v>
      </c>
      <c r="AU335" s="190" t="s">
        <v>83</v>
      </c>
      <c r="AY335" s="21" t="s">
        <v>256</v>
      </c>
      <c r="BE335" s="191">
        <f>IF(N335="základní",J335,0)</f>
        <v>0</v>
      </c>
      <c r="BF335" s="191">
        <f>IF(N335="snížená",J335,0)</f>
        <v>0</v>
      </c>
      <c r="BG335" s="191">
        <f>IF(N335="zákl. přenesená",J335,0)</f>
        <v>0</v>
      </c>
      <c r="BH335" s="191">
        <f>IF(N335="sníž. přenesená",J335,0)</f>
        <v>0</v>
      </c>
      <c r="BI335" s="191">
        <f>IF(N335="nulová",J335,0)</f>
        <v>0</v>
      </c>
      <c r="BJ335" s="21" t="s">
        <v>81</v>
      </c>
      <c r="BK335" s="191">
        <f>ROUND(I335*H335,2)</f>
        <v>0</v>
      </c>
      <c r="BL335" s="21" t="s">
        <v>261</v>
      </c>
      <c r="BM335" s="190" t="s">
        <v>575</v>
      </c>
    </row>
    <row r="336" s="2" customFormat="1">
      <c r="A336" s="40"/>
      <c r="B336" s="41"/>
      <c r="C336" s="40"/>
      <c r="D336" s="192" t="s">
        <v>263</v>
      </c>
      <c r="E336" s="40"/>
      <c r="F336" s="193" t="s">
        <v>576</v>
      </c>
      <c r="G336" s="40"/>
      <c r="H336" s="40"/>
      <c r="I336" s="194"/>
      <c r="J336" s="40"/>
      <c r="K336" s="40"/>
      <c r="L336" s="41"/>
      <c r="M336" s="195"/>
      <c r="N336" s="196"/>
      <c r="O336" s="74"/>
      <c r="P336" s="74"/>
      <c r="Q336" s="74"/>
      <c r="R336" s="74"/>
      <c r="S336" s="74"/>
      <c r="T336" s="75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21" t="s">
        <v>263</v>
      </c>
      <c r="AU336" s="21" t="s">
        <v>83</v>
      </c>
    </row>
    <row r="337" s="13" customFormat="1">
      <c r="A337" s="13"/>
      <c r="B337" s="197"/>
      <c r="C337" s="13"/>
      <c r="D337" s="198" t="s">
        <v>265</v>
      </c>
      <c r="E337" s="199" t="s">
        <v>3</v>
      </c>
      <c r="F337" s="200" t="s">
        <v>577</v>
      </c>
      <c r="G337" s="13"/>
      <c r="H337" s="201">
        <v>5</v>
      </c>
      <c r="I337" s="202"/>
      <c r="J337" s="13"/>
      <c r="K337" s="13"/>
      <c r="L337" s="197"/>
      <c r="M337" s="203"/>
      <c r="N337" s="204"/>
      <c r="O337" s="204"/>
      <c r="P337" s="204"/>
      <c r="Q337" s="204"/>
      <c r="R337" s="204"/>
      <c r="S337" s="204"/>
      <c r="T337" s="20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199" t="s">
        <v>265</v>
      </c>
      <c r="AU337" s="199" t="s">
        <v>83</v>
      </c>
      <c r="AV337" s="13" t="s">
        <v>83</v>
      </c>
      <c r="AW337" s="13" t="s">
        <v>35</v>
      </c>
      <c r="AX337" s="13" t="s">
        <v>74</v>
      </c>
      <c r="AY337" s="199" t="s">
        <v>256</v>
      </c>
    </row>
    <row r="338" s="14" customFormat="1">
      <c r="A338" s="14"/>
      <c r="B338" s="206"/>
      <c r="C338" s="14"/>
      <c r="D338" s="198" t="s">
        <v>265</v>
      </c>
      <c r="E338" s="207" t="s">
        <v>3</v>
      </c>
      <c r="F338" s="208" t="s">
        <v>266</v>
      </c>
      <c r="G338" s="14"/>
      <c r="H338" s="209">
        <v>5</v>
      </c>
      <c r="I338" s="210"/>
      <c r="J338" s="14"/>
      <c r="K338" s="14"/>
      <c r="L338" s="206"/>
      <c r="M338" s="211"/>
      <c r="N338" s="212"/>
      <c r="O338" s="212"/>
      <c r="P338" s="212"/>
      <c r="Q338" s="212"/>
      <c r="R338" s="212"/>
      <c r="S338" s="212"/>
      <c r="T338" s="213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07" t="s">
        <v>265</v>
      </c>
      <c r="AU338" s="207" t="s">
        <v>83</v>
      </c>
      <c r="AV338" s="14" t="s">
        <v>261</v>
      </c>
      <c r="AW338" s="14" t="s">
        <v>35</v>
      </c>
      <c r="AX338" s="14" t="s">
        <v>81</v>
      </c>
      <c r="AY338" s="207" t="s">
        <v>256</v>
      </c>
    </row>
    <row r="339" s="2" customFormat="1" ht="37.8" customHeight="1">
      <c r="A339" s="40"/>
      <c r="B339" s="177"/>
      <c r="C339" s="178" t="s">
        <v>578</v>
      </c>
      <c r="D339" s="178" t="s">
        <v>258</v>
      </c>
      <c r="E339" s="179" t="s">
        <v>579</v>
      </c>
      <c r="F339" s="180" t="s">
        <v>580</v>
      </c>
      <c r="G339" s="181" t="s">
        <v>539</v>
      </c>
      <c r="H339" s="182">
        <v>4</v>
      </c>
      <c r="I339" s="183"/>
      <c r="J339" s="184">
        <f>ROUND(I339*H339,2)</f>
        <v>0</v>
      </c>
      <c r="K339" s="185"/>
      <c r="L339" s="41"/>
      <c r="M339" s="186" t="s">
        <v>3</v>
      </c>
      <c r="N339" s="187" t="s">
        <v>45</v>
      </c>
      <c r="O339" s="74"/>
      <c r="P339" s="188">
        <f>O339*H339</f>
        <v>0</v>
      </c>
      <c r="Q339" s="188">
        <v>0.091050000000000006</v>
      </c>
      <c r="R339" s="188">
        <f>Q339*H339</f>
        <v>0.36420000000000002</v>
      </c>
      <c r="S339" s="188">
        <v>0</v>
      </c>
      <c r="T339" s="189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190" t="s">
        <v>261</v>
      </c>
      <c r="AT339" s="190" t="s">
        <v>258</v>
      </c>
      <c r="AU339" s="190" t="s">
        <v>83</v>
      </c>
      <c r="AY339" s="21" t="s">
        <v>256</v>
      </c>
      <c r="BE339" s="191">
        <f>IF(N339="základní",J339,0)</f>
        <v>0</v>
      </c>
      <c r="BF339" s="191">
        <f>IF(N339="snížená",J339,0)</f>
        <v>0</v>
      </c>
      <c r="BG339" s="191">
        <f>IF(N339="zákl. přenesená",J339,0)</f>
        <v>0</v>
      </c>
      <c r="BH339" s="191">
        <f>IF(N339="sníž. přenesená",J339,0)</f>
        <v>0</v>
      </c>
      <c r="BI339" s="191">
        <f>IF(N339="nulová",J339,0)</f>
        <v>0</v>
      </c>
      <c r="BJ339" s="21" t="s">
        <v>81</v>
      </c>
      <c r="BK339" s="191">
        <f>ROUND(I339*H339,2)</f>
        <v>0</v>
      </c>
      <c r="BL339" s="21" t="s">
        <v>261</v>
      </c>
      <c r="BM339" s="190" t="s">
        <v>581</v>
      </c>
    </row>
    <row r="340" s="2" customFormat="1">
      <c r="A340" s="40"/>
      <c r="B340" s="41"/>
      <c r="C340" s="40"/>
      <c r="D340" s="192" t="s">
        <v>263</v>
      </c>
      <c r="E340" s="40"/>
      <c r="F340" s="193" t="s">
        <v>582</v>
      </c>
      <c r="G340" s="40"/>
      <c r="H340" s="40"/>
      <c r="I340" s="194"/>
      <c r="J340" s="40"/>
      <c r="K340" s="40"/>
      <c r="L340" s="41"/>
      <c r="M340" s="195"/>
      <c r="N340" s="196"/>
      <c r="O340" s="74"/>
      <c r="P340" s="74"/>
      <c r="Q340" s="74"/>
      <c r="R340" s="74"/>
      <c r="S340" s="74"/>
      <c r="T340" s="75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21" t="s">
        <v>263</v>
      </c>
      <c r="AU340" s="21" t="s">
        <v>83</v>
      </c>
    </row>
    <row r="341" s="13" customFormat="1">
      <c r="A341" s="13"/>
      <c r="B341" s="197"/>
      <c r="C341" s="13"/>
      <c r="D341" s="198" t="s">
        <v>265</v>
      </c>
      <c r="E341" s="199" t="s">
        <v>3</v>
      </c>
      <c r="F341" s="200" t="s">
        <v>554</v>
      </c>
      <c r="G341" s="13"/>
      <c r="H341" s="201">
        <v>3</v>
      </c>
      <c r="I341" s="202"/>
      <c r="J341" s="13"/>
      <c r="K341" s="13"/>
      <c r="L341" s="197"/>
      <c r="M341" s="203"/>
      <c r="N341" s="204"/>
      <c r="O341" s="204"/>
      <c r="P341" s="204"/>
      <c r="Q341" s="204"/>
      <c r="R341" s="204"/>
      <c r="S341" s="204"/>
      <c r="T341" s="205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199" t="s">
        <v>265</v>
      </c>
      <c r="AU341" s="199" t="s">
        <v>83</v>
      </c>
      <c r="AV341" s="13" t="s">
        <v>83</v>
      </c>
      <c r="AW341" s="13" t="s">
        <v>35</v>
      </c>
      <c r="AX341" s="13" t="s">
        <v>74</v>
      </c>
      <c r="AY341" s="199" t="s">
        <v>256</v>
      </c>
    </row>
    <row r="342" s="13" customFormat="1">
      <c r="A342" s="13"/>
      <c r="B342" s="197"/>
      <c r="C342" s="13"/>
      <c r="D342" s="198" t="s">
        <v>265</v>
      </c>
      <c r="E342" s="199" t="s">
        <v>3</v>
      </c>
      <c r="F342" s="200" t="s">
        <v>542</v>
      </c>
      <c r="G342" s="13"/>
      <c r="H342" s="201">
        <v>1</v>
      </c>
      <c r="I342" s="202"/>
      <c r="J342" s="13"/>
      <c r="K342" s="13"/>
      <c r="L342" s="197"/>
      <c r="M342" s="203"/>
      <c r="N342" s="204"/>
      <c r="O342" s="204"/>
      <c r="P342" s="204"/>
      <c r="Q342" s="204"/>
      <c r="R342" s="204"/>
      <c r="S342" s="204"/>
      <c r="T342" s="20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99" t="s">
        <v>265</v>
      </c>
      <c r="AU342" s="199" t="s">
        <v>83</v>
      </c>
      <c r="AV342" s="13" t="s">
        <v>83</v>
      </c>
      <c r="AW342" s="13" t="s">
        <v>35</v>
      </c>
      <c r="AX342" s="13" t="s">
        <v>74</v>
      </c>
      <c r="AY342" s="199" t="s">
        <v>256</v>
      </c>
    </row>
    <row r="343" s="14" customFormat="1">
      <c r="A343" s="14"/>
      <c r="B343" s="206"/>
      <c r="C343" s="14"/>
      <c r="D343" s="198" t="s">
        <v>265</v>
      </c>
      <c r="E343" s="207" t="s">
        <v>3</v>
      </c>
      <c r="F343" s="208" t="s">
        <v>266</v>
      </c>
      <c r="G343" s="14"/>
      <c r="H343" s="209">
        <v>4</v>
      </c>
      <c r="I343" s="210"/>
      <c r="J343" s="14"/>
      <c r="K343" s="14"/>
      <c r="L343" s="206"/>
      <c r="M343" s="211"/>
      <c r="N343" s="212"/>
      <c r="O343" s="212"/>
      <c r="P343" s="212"/>
      <c r="Q343" s="212"/>
      <c r="R343" s="212"/>
      <c r="S343" s="212"/>
      <c r="T343" s="213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07" t="s">
        <v>265</v>
      </c>
      <c r="AU343" s="207" t="s">
        <v>83</v>
      </c>
      <c r="AV343" s="14" t="s">
        <v>261</v>
      </c>
      <c r="AW343" s="14" t="s">
        <v>35</v>
      </c>
      <c r="AX343" s="14" t="s">
        <v>81</v>
      </c>
      <c r="AY343" s="207" t="s">
        <v>256</v>
      </c>
    </row>
    <row r="344" s="2" customFormat="1" ht="37.8" customHeight="1">
      <c r="A344" s="40"/>
      <c r="B344" s="177"/>
      <c r="C344" s="178" t="s">
        <v>583</v>
      </c>
      <c r="D344" s="178" t="s">
        <v>258</v>
      </c>
      <c r="E344" s="179" t="s">
        <v>584</v>
      </c>
      <c r="F344" s="180" t="s">
        <v>585</v>
      </c>
      <c r="G344" s="181" t="s">
        <v>539</v>
      </c>
      <c r="H344" s="182">
        <v>3</v>
      </c>
      <c r="I344" s="183"/>
      <c r="J344" s="184">
        <f>ROUND(I344*H344,2)</f>
        <v>0</v>
      </c>
      <c r="K344" s="185"/>
      <c r="L344" s="41"/>
      <c r="M344" s="186" t="s">
        <v>3</v>
      </c>
      <c r="N344" s="187" t="s">
        <v>45</v>
      </c>
      <c r="O344" s="74"/>
      <c r="P344" s="188">
        <f>O344*H344</f>
        <v>0</v>
      </c>
      <c r="Q344" s="188">
        <v>0.11805</v>
      </c>
      <c r="R344" s="188">
        <f>Q344*H344</f>
        <v>0.35415000000000002</v>
      </c>
      <c r="S344" s="188">
        <v>0</v>
      </c>
      <c r="T344" s="189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190" t="s">
        <v>261</v>
      </c>
      <c r="AT344" s="190" t="s">
        <v>258</v>
      </c>
      <c r="AU344" s="190" t="s">
        <v>83</v>
      </c>
      <c r="AY344" s="21" t="s">
        <v>256</v>
      </c>
      <c r="BE344" s="191">
        <f>IF(N344="základní",J344,0)</f>
        <v>0</v>
      </c>
      <c r="BF344" s="191">
        <f>IF(N344="snížená",J344,0)</f>
        <v>0</v>
      </c>
      <c r="BG344" s="191">
        <f>IF(N344="zákl. přenesená",J344,0)</f>
        <v>0</v>
      </c>
      <c r="BH344" s="191">
        <f>IF(N344="sníž. přenesená",J344,0)</f>
        <v>0</v>
      </c>
      <c r="BI344" s="191">
        <f>IF(N344="nulová",J344,0)</f>
        <v>0</v>
      </c>
      <c r="BJ344" s="21" t="s">
        <v>81</v>
      </c>
      <c r="BK344" s="191">
        <f>ROUND(I344*H344,2)</f>
        <v>0</v>
      </c>
      <c r="BL344" s="21" t="s">
        <v>261</v>
      </c>
      <c r="BM344" s="190" t="s">
        <v>586</v>
      </c>
    </row>
    <row r="345" s="2" customFormat="1">
      <c r="A345" s="40"/>
      <c r="B345" s="41"/>
      <c r="C345" s="40"/>
      <c r="D345" s="192" t="s">
        <v>263</v>
      </c>
      <c r="E345" s="40"/>
      <c r="F345" s="193" t="s">
        <v>587</v>
      </c>
      <c r="G345" s="40"/>
      <c r="H345" s="40"/>
      <c r="I345" s="194"/>
      <c r="J345" s="40"/>
      <c r="K345" s="40"/>
      <c r="L345" s="41"/>
      <c r="M345" s="195"/>
      <c r="N345" s="196"/>
      <c r="O345" s="74"/>
      <c r="P345" s="74"/>
      <c r="Q345" s="74"/>
      <c r="R345" s="74"/>
      <c r="S345" s="74"/>
      <c r="T345" s="75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21" t="s">
        <v>263</v>
      </c>
      <c r="AU345" s="21" t="s">
        <v>83</v>
      </c>
    </row>
    <row r="346" s="13" customFormat="1">
      <c r="A346" s="13"/>
      <c r="B346" s="197"/>
      <c r="C346" s="13"/>
      <c r="D346" s="198" t="s">
        <v>265</v>
      </c>
      <c r="E346" s="199" t="s">
        <v>3</v>
      </c>
      <c r="F346" s="200" t="s">
        <v>554</v>
      </c>
      <c r="G346" s="13"/>
      <c r="H346" s="201">
        <v>3</v>
      </c>
      <c r="I346" s="202"/>
      <c r="J346" s="13"/>
      <c r="K346" s="13"/>
      <c r="L346" s="197"/>
      <c r="M346" s="203"/>
      <c r="N346" s="204"/>
      <c r="O346" s="204"/>
      <c r="P346" s="204"/>
      <c r="Q346" s="204"/>
      <c r="R346" s="204"/>
      <c r="S346" s="204"/>
      <c r="T346" s="205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199" t="s">
        <v>265</v>
      </c>
      <c r="AU346" s="199" t="s">
        <v>83</v>
      </c>
      <c r="AV346" s="13" t="s">
        <v>83</v>
      </c>
      <c r="AW346" s="13" t="s">
        <v>35</v>
      </c>
      <c r="AX346" s="13" t="s">
        <v>74</v>
      </c>
      <c r="AY346" s="199" t="s">
        <v>256</v>
      </c>
    </row>
    <row r="347" s="14" customFormat="1">
      <c r="A347" s="14"/>
      <c r="B347" s="206"/>
      <c r="C347" s="14"/>
      <c r="D347" s="198" t="s">
        <v>265</v>
      </c>
      <c r="E347" s="207" t="s">
        <v>3</v>
      </c>
      <c r="F347" s="208" t="s">
        <v>266</v>
      </c>
      <c r="G347" s="14"/>
      <c r="H347" s="209">
        <v>3</v>
      </c>
      <c r="I347" s="210"/>
      <c r="J347" s="14"/>
      <c r="K347" s="14"/>
      <c r="L347" s="206"/>
      <c r="M347" s="211"/>
      <c r="N347" s="212"/>
      <c r="O347" s="212"/>
      <c r="P347" s="212"/>
      <c r="Q347" s="212"/>
      <c r="R347" s="212"/>
      <c r="S347" s="212"/>
      <c r="T347" s="213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07" t="s">
        <v>265</v>
      </c>
      <c r="AU347" s="207" t="s">
        <v>83</v>
      </c>
      <c r="AV347" s="14" t="s">
        <v>261</v>
      </c>
      <c r="AW347" s="14" t="s">
        <v>35</v>
      </c>
      <c r="AX347" s="14" t="s">
        <v>81</v>
      </c>
      <c r="AY347" s="207" t="s">
        <v>256</v>
      </c>
    </row>
    <row r="348" s="2" customFormat="1" ht="37.8" customHeight="1">
      <c r="A348" s="40"/>
      <c r="B348" s="177"/>
      <c r="C348" s="178" t="s">
        <v>588</v>
      </c>
      <c r="D348" s="178" t="s">
        <v>258</v>
      </c>
      <c r="E348" s="179" t="s">
        <v>589</v>
      </c>
      <c r="F348" s="180" t="s">
        <v>590</v>
      </c>
      <c r="G348" s="181" t="s">
        <v>539</v>
      </c>
      <c r="H348" s="182">
        <v>1</v>
      </c>
      <c r="I348" s="183"/>
      <c r="J348" s="184">
        <f>ROUND(I348*H348,2)</f>
        <v>0</v>
      </c>
      <c r="K348" s="185"/>
      <c r="L348" s="41"/>
      <c r="M348" s="186" t="s">
        <v>3</v>
      </c>
      <c r="N348" s="187" t="s">
        <v>45</v>
      </c>
      <c r="O348" s="74"/>
      <c r="P348" s="188">
        <f>O348*H348</f>
        <v>0</v>
      </c>
      <c r="Q348" s="188">
        <v>0.12705</v>
      </c>
      <c r="R348" s="188">
        <f>Q348*H348</f>
        <v>0.12705</v>
      </c>
      <c r="S348" s="188">
        <v>0</v>
      </c>
      <c r="T348" s="189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190" t="s">
        <v>261</v>
      </c>
      <c r="AT348" s="190" t="s">
        <v>258</v>
      </c>
      <c r="AU348" s="190" t="s">
        <v>83</v>
      </c>
      <c r="AY348" s="21" t="s">
        <v>256</v>
      </c>
      <c r="BE348" s="191">
        <f>IF(N348="základní",J348,0)</f>
        <v>0</v>
      </c>
      <c r="BF348" s="191">
        <f>IF(N348="snížená",J348,0)</f>
        <v>0</v>
      </c>
      <c r="BG348" s="191">
        <f>IF(N348="zákl. přenesená",J348,0)</f>
        <v>0</v>
      </c>
      <c r="BH348" s="191">
        <f>IF(N348="sníž. přenesená",J348,0)</f>
        <v>0</v>
      </c>
      <c r="BI348" s="191">
        <f>IF(N348="nulová",J348,0)</f>
        <v>0</v>
      </c>
      <c r="BJ348" s="21" t="s">
        <v>81</v>
      </c>
      <c r="BK348" s="191">
        <f>ROUND(I348*H348,2)</f>
        <v>0</v>
      </c>
      <c r="BL348" s="21" t="s">
        <v>261</v>
      </c>
      <c r="BM348" s="190" t="s">
        <v>591</v>
      </c>
    </row>
    <row r="349" s="2" customFormat="1">
      <c r="A349" s="40"/>
      <c r="B349" s="41"/>
      <c r="C349" s="40"/>
      <c r="D349" s="192" t="s">
        <v>263</v>
      </c>
      <c r="E349" s="40"/>
      <c r="F349" s="193" t="s">
        <v>592</v>
      </c>
      <c r="G349" s="40"/>
      <c r="H349" s="40"/>
      <c r="I349" s="194"/>
      <c r="J349" s="40"/>
      <c r="K349" s="40"/>
      <c r="L349" s="41"/>
      <c r="M349" s="195"/>
      <c r="N349" s="196"/>
      <c r="O349" s="74"/>
      <c r="P349" s="74"/>
      <c r="Q349" s="74"/>
      <c r="R349" s="74"/>
      <c r="S349" s="74"/>
      <c r="T349" s="75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21" t="s">
        <v>263</v>
      </c>
      <c r="AU349" s="21" t="s">
        <v>83</v>
      </c>
    </row>
    <row r="350" s="13" customFormat="1">
      <c r="A350" s="13"/>
      <c r="B350" s="197"/>
      <c r="C350" s="13"/>
      <c r="D350" s="198" t="s">
        <v>265</v>
      </c>
      <c r="E350" s="199" t="s">
        <v>3</v>
      </c>
      <c r="F350" s="200" t="s">
        <v>542</v>
      </c>
      <c r="G350" s="13"/>
      <c r="H350" s="201">
        <v>1</v>
      </c>
      <c r="I350" s="202"/>
      <c r="J350" s="13"/>
      <c r="K350" s="13"/>
      <c r="L350" s="197"/>
      <c r="M350" s="203"/>
      <c r="N350" s="204"/>
      <c r="O350" s="204"/>
      <c r="P350" s="204"/>
      <c r="Q350" s="204"/>
      <c r="R350" s="204"/>
      <c r="S350" s="204"/>
      <c r="T350" s="205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199" t="s">
        <v>265</v>
      </c>
      <c r="AU350" s="199" t="s">
        <v>83</v>
      </c>
      <c r="AV350" s="13" t="s">
        <v>83</v>
      </c>
      <c r="AW350" s="13" t="s">
        <v>35</v>
      </c>
      <c r="AX350" s="13" t="s">
        <v>74</v>
      </c>
      <c r="AY350" s="199" t="s">
        <v>256</v>
      </c>
    </row>
    <row r="351" s="14" customFormat="1">
      <c r="A351" s="14"/>
      <c r="B351" s="206"/>
      <c r="C351" s="14"/>
      <c r="D351" s="198" t="s">
        <v>265</v>
      </c>
      <c r="E351" s="207" t="s">
        <v>3</v>
      </c>
      <c r="F351" s="208" t="s">
        <v>266</v>
      </c>
      <c r="G351" s="14"/>
      <c r="H351" s="209">
        <v>1</v>
      </c>
      <c r="I351" s="210"/>
      <c r="J351" s="14"/>
      <c r="K351" s="14"/>
      <c r="L351" s="206"/>
      <c r="M351" s="211"/>
      <c r="N351" s="212"/>
      <c r="O351" s="212"/>
      <c r="P351" s="212"/>
      <c r="Q351" s="212"/>
      <c r="R351" s="212"/>
      <c r="S351" s="212"/>
      <c r="T351" s="213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07" t="s">
        <v>265</v>
      </c>
      <c r="AU351" s="207" t="s">
        <v>83</v>
      </c>
      <c r="AV351" s="14" t="s">
        <v>261</v>
      </c>
      <c r="AW351" s="14" t="s">
        <v>35</v>
      </c>
      <c r="AX351" s="14" t="s">
        <v>81</v>
      </c>
      <c r="AY351" s="207" t="s">
        <v>256</v>
      </c>
    </row>
    <row r="352" s="2" customFormat="1" ht="37.8" customHeight="1">
      <c r="A352" s="40"/>
      <c r="B352" s="177"/>
      <c r="C352" s="178" t="s">
        <v>593</v>
      </c>
      <c r="D352" s="178" t="s">
        <v>258</v>
      </c>
      <c r="E352" s="179" t="s">
        <v>594</v>
      </c>
      <c r="F352" s="180" t="s">
        <v>595</v>
      </c>
      <c r="G352" s="181" t="s">
        <v>338</v>
      </c>
      <c r="H352" s="182">
        <v>0.024</v>
      </c>
      <c r="I352" s="183"/>
      <c r="J352" s="184">
        <f>ROUND(I352*H352,2)</f>
        <v>0</v>
      </c>
      <c r="K352" s="185"/>
      <c r="L352" s="41"/>
      <c r="M352" s="186" t="s">
        <v>3</v>
      </c>
      <c r="N352" s="187" t="s">
        <v>45</v>
      </c>
      <c r="O352" s="74"/>
      <c r="P352" s="188">
        <f>O352*H352</f>
        <v>0</v>
      </c>
      <c r="Q352" s="188">
        <v>0.019539999999999998</v>
      </c>
      <c r="R352" s="188">
        <f>Q352*H352</f>
        <v>0.00046895999999999998</v>
      </c>
      <c r="S352" s="188">
        <v>0</v>
      </c>
      <c r="T352" s="189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190" t="s">
        <v>261</v>
      </c>
      <c r="AT352" s="190" t="s">
        <v>258</v>
      </c>
      <c r="AU352" s="190" t="s">
        <v>83</v>
      </c>
      <c r="AY352" s="21" t="s">
        <v>256</v>
      </c>
      <c r="BE352" s="191">
        <f>IF(N352="základní",J352,0)</f>
        <v>0</v>
      </c>
      <c r="BF352" s="191">
        <f>IF(N352="snížená",J352,0)</f>
        <v>0</v>
      </c>
      <c r="BG352" s="191">
        <f>IF(N352="zákl. přenesená",J352,0)</f>
        <v>0</v>
      </c>
      <c r="BH352" s="191">
        <f>IF(N352="sníž. přenesená",J352,0)</f>
        <v>0</v>
      </c>
      <c r="BI352" s="191">
        <f>IF(N352="nulová",J352,0)</f>
        <v>0</v>
      </c>
      <c r="BJ352" s="21" t="s">
        <v>81</v>
      </c>
      <c r="BK352" s="191">
        <f>ROUND(I352*H352,2)</f>
        <v>0</v>
      </c>
      <c r="BL352" s="21" t="s">
        <v>261</v>
      </c>
      <c r="BM352" s="190" t="s">
        <v>596</v>
      </c>
    </row>
    <row r="353" s="2" customFormat="1">
      <c r="A353" s="40"/>
      <c r="B353" s="41"/>
      <c r="C353" s="40"/>
      <c r="D353" s="192" t="s">
        <v>263</v>
      </c>
      <c r="E353" s="40"/>
      <c r="F353" s="193" t="s">
        <v>597</v>
      </c>
      <c r="G353" s="40"/>
      <c r="H353" s="40"/>
      <c r="I353" s="194"/>
      <c r="J353" s="40"/>
      <c r="K353" s="40"/>
      <c r="L353" s="41"/>
      <c r="M353" s="195"/>
      <c r="N353" s="196"/>
      <c r="O353" s="74"/>
      <c r="P353" s="74"/>
      <c r="Q353" s="74"/>
      <c r="R353" s="74"/>
      <c r="S353" s="74"/>
      <c r="T353" s="75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21" t="s">
        <v>263</v>
      </c>
      <c r="AU353" s="21" t="s">
        <v>83</v>
      </c>
    </row>
    <row r="354" s="2" customFormat="1" ht="21.75" customHeight="1">
      <c r="A354" s="40"/>
      <c r="B354" s="177"/>
      <c r="C354" s="221" t="s">
        <v>598</v>
      </c>
      <c r="D354" s="221" t="s">
        <v>374</v>
      </c>
      <c r="E354" s="222" t="s">
        <v>599</v>
      </c>
      <c r="F354" s="223" t="s">
        <v>600</v>
      </c>
      <c r="G354" s="224" t="s">
        <v>338</v>
      </c>
      <c r="H354" s="225">
        <v>0.024</v>
      </c>
      <c r="I354" s="226"/>
      <c r="J354" s="227">
        <f>ROUND(I354*H354,2)</f>
        <v>0</v>
      </c>
      <c r="K354" s="228"/>
      <c r="L354" s="229"/>
      <c r="M354" s="230" t="s">
        <v>3</v>
      </c>
      <c r="N354" s="231" t="s">
        <v>45</v>
      </c>
      <c r="O354" s="74"/>
      <c r="P354" s="188">
        <f>O354*H354</f>
        <v>0</v>
      </c>
      <c r="Q354" s="188">
        <v>1</v>
      </c>
      <c r="R354" s="188">
        <f>Q354*H354</f>
        <v>0.024</v>
      </c>
      <c r="S354" s="188">
        <v>0</v>
      </c>
      <c r="T354" s="189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190" t="s">
        <v>299</v>
      </c>
      <c r="AT354" s="190" t="s">
        <v>374</v>
      </c>
      <c r="AU354" s="190" t="s">
        <v>83</v>
      </c>
      <c r="AY354" s="21" t="s">
        <v>256</v>
      </c>
      <c r="BE354" s="191">
        <f>IF(N354="základní",J354,0)</f>
        <v>0</v>
      </c>
      <c r="BF354" s="191">
        <f>IF(N354="snížená",J354,0)</f>
        <v>0</v>
      </c>
      <c r="BG354" s="191">
        <f>IF(N354="zákl. přenesená",J354,0)</f>
        <v>0</v>
      </c>
      <c r="BH354" s="191">
        <f>IF(N354="sníž. přenesená",J354,0)</f>
        <v>0</v>
      </c>
      <c r="BI354" s="191">
        <f>IF(N354="nulová",J354,0)</f>
        <v>0</v>
      </c>
      <c r="BJ354" s="21" t="s">
        <v>81</v>
      </c>
      <c r="BK354" s="191">
        <f>ROUND(I354*H354,2)</f>
        <v>0</v>
      </c>
      <c r="BL354" s="21" t="s">
        <v>261</v>
      </c>
      <c r="BM354" s="190" t="s">
        <v>601</v>
      </c>
    </row>
    <row r="355" s="13" customFormat="1">
      <c r="A355" s="13"/>
      <c r="B355" s="197"/>
      <c r="C355" s="13"/>
      <c r="D355" s="198" t="s">
        <v>265</v>
      </c>
      <c r="E355" s="199" t="s">
        <v>3</v>
      </c>
      <c r="F355" s="200" t="s">
        <v>602</v>
      </c>
      <c r="G355" s="13"/>
      <c r="H355" s="201">
        <v>3</v>
      </c>
      <c r="I355" s="202"/>
      <c r="J355" s="13"/>
      <c r="K355" s="13"/>
      <c r="L355" s="197"/>
      <c r="M355" s="203"/>
      <c r="N355" s="204"/>
      <c r="O355" s="204"/>
      <c r="P355" s="204"/>
      <c r="Q355" s="204"/>
      <c r="R355" s="204"/>
      <c r="S355" s="204"/>
      <c r="T355" s="205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199" t="s">
        <v>265</v>
      </c>
      <c r="AU355" s="199" t="s">
        <v>83</v>
      </c>
      <c r="AV355" s="13" t="s">
        <v>83</v>
      </c>
      <c r="AW355" s="13" t="s">
        <v>35</v>
      </c>
      <c r="AX355" s="13" t="s">
        <v>74</v>
      </c>
      <c r="AY355" s="199" t="s">
        <v>256</v>
      </c>
    </row>
    <row r="356" s="14" customFormat="1">
      <c r="A356" s="14"/>
      <c r="B356" s="206"/>
      <c r="C356" s="14"/>
      <c r="D356" s="198" t="s">
        <v>265</v>
      </c>
      <c r="E356" s="207" t="s">
        <v>3</v>
      </c>
      <c r="F356" s="208" t="s">
        <v>266</v>
      </c>
      <c r="G356" s="14"/>
      <c r="H356" s="209">
        <v>3</v>
      </c>
      <c r="I356" s="210"/>
      <c r="J356" s="14"/>
      <c r="K356" s="14"/>
      <c r="L356" s="206"/>
      <c r="M356" s="211"/>
      <c r="N356" s="212"/>
      <c r="O356" s="212"/>
      <c r="P356" s="212"/>
      <c r="Q356" s="212"/>
      <c r="R356" s="212"/>
      <c r="S356" s="212"/>
      <c r="T356" s="213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07" t="s">
        <v>265</v>
      </c>
      <c r="AU356" s="207" t="s">
        <v>83</v>
      </c>
      <c r="AV356" s="14" t="s">
        <v>261</v>
      </c>
      <c r="AW356" s="14" t="s">
        <v>35</v>
      </c>
      <c r="AX356" s="14" t="s">
        <v>74</v>
      </c>
      <c r="AY356" s="207" t="s">
        <v>256</v>
      </c>
    </row>
    <row r="357" s="13" customFormat="1">
      <c r="A357" s="13"/>
      <c r="B357" s="197"/>
      <c r="C357" s="13"/>
      <c r="D357" s="198" t="s">
        <v>265</v>
      </c>
      <c r="E357" s="199" t="s">
        <v>3</v>
      </c>
      <c r="F357" s="200" t="s">
        <v>603</v>
      </c>
      <c r="G357" s="13"/>
      <c r="H357" s="201">
        <v>24.300000000000001</v>
      </c>
      <c r="I357" s="202"/>
      <c r="J357" s="13"/>
      <c r="K357" s="13"/>
      <c r="L357" s="197"/>
      <c r="M357" s="203"/>
      <c r="N357" s="204"/>
      <c r="O357" s="204"/>
      <c r="P357" s="204"/>
      <c r="Q357" s="204"/>
      <c r="R357" s="204"/>
      <c r="S357" s="204"/>
      <c r="T357" s="205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199" t="s">
        <v>265</v>
      </c>
      <c r="AU357" s="199" t="s">
        <v>83</v>
      </c>
      <c r="AV357" s="13" t="s">
        <v>83</v>
      </c>
      <c r="AW357" s="13" t="s">
        <v>35</v>
      </c>
      <c r="AX357" s="13" t="s">
        <v>74</v>
      </c>
      <c r="AY357" s="199" t="s">
        <v>256</v>
      </c>
    </row>
    <row r="358" s="13" customFormat="1">
      <c r="A358" s="13"/>
      <c r="B358" s="197"/>
      <c r="C358" s="13"/>
      <c r="D358" s="198" t="s">
        <v>265</v>
      </c>
      <c r="E358" s="199" t="s">
        <v>3</v>
      </c>
      <c r="F358" s="200" t="s">
        <v>604</v>
      </c>
      <c r="G358" s="13"/>
      <c r="H358" s="201">
        <v>0.024</v>
      </c>
      <c r="I358" s="202"/>
      <c r="J358" s="13"/>
      <c r="K358" s="13"/>
      <c r="L358" s="197"/>
      <c r="M358" s="203"/>
      <c r="N358" s="204"/>
      <c r="O358" s="204"/>
      <c r="P358" s="204"/>
      <c r="Q358" s="204"/>
      <c r="R358" s="204"/>
      <c r="S358" s="204"/>
      <c r="T358" s="205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199" t="s">
        <v>265</v>
      </c>
      <c r="AU358" s="199" t="s">
        <v>83</v>
      </c>
      <c r="AV358" s="13" t="s">
        <v>83</v>
      </c>
      <c r="AW358" s="13" t="s">
        <v>35</v>
      </c>
      <c r="AX358" s="13" t="s">
        <v>81</v>
      </c>
      <c r="AY358" s="199" t="s">
        <v>256</v>
      </c>
    </row>
    <row r="359" s="2" customFormat="1" ht="24.15" customHeight="1">
      <c r="A359" s="40"/>
      <c r="B359" s="177"/>
      <c r="C359" s="178" t="s">
        <v>605</v>
      </c>
      <c r="D359" s="178" t="s">
        <v>258</v>
      </c>
      <c r="E359" s="179" t="s">
        <v>606</v>
      </c>
      <c r="F359" s="180" t="s">
        <v>607</v>
      </c>
      <c r="G359" s="181" t="s">
        <v>110</v>
      </c>
      <c r="H359" s="182">
        <v>4.0010000000000003</v>
      </c>
      <c r="I359" s="183"/>
      <c r="J359" s="184">
        <f>ROUND(I359*H359,2)</f>
        <v>0</v>
      </c>
      <c r="K359" s="185"/>
      <c r="L359" s="41"/>
      <c r="M359" s="186" t="s">
        <v>3</v>
      </c>
      <c r="N359" s="187" t="s">
        <v>45</v>
      </c>
      <c r="O359" s="74"/>
      <c r="P359" s="188">
        <f>O359*H359</f>
        <v>0</v>
      </c>
      <c r="Q359" s="188">
        <v>0.002</v>
      </c>
      <c r="R359" s="188">
        <f>Q359*H359</f>
        <v>0.0080020000000000004</v>
      </c>
      <c r="S359" s="188">
        <v>0</v>
      </c>
      <c r="T359" s="189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190" t="s">
        <v>261</v>
      </c>
      <c r="AT359" s="190" t="s">
        <v>258</v>
      </c>
      <c r="AU359" s="190" t="s">
        <v>83</v>
      </c>
      <c r="AY359" s="21" t="s">
        <v>256</v>
      </c>
      <c r="BE359" s="191">
        <f>IF(N359="základní",J359,0)</f>
        <v>0</v>
      </c>
      <c r="BF359" s="191">
        <f>IF(N359="snížená",J359,0)</f>
        <v>0</v>
      </c>
      <c r="BG359" s="191">
        <f>IF(N359="zákl. přenesená",J359,0)</f>
        <v>0</v>
      </c>
      <c r="BH359" s="191">
        <f>IF(N359="sníž. přenesená",J359,0)</f>
        <v>0</v>
      </c>
      <c r="BI359" s="191">
        <f>IF(N359="nulová",J359,0)</f>
        <v>0</v>
      </c>
      <c r="BJ359" s="21" t="s">
        <v>81</v>
      </c>
      <c r="BK359" s="191">
        <f>ROUND(I359*H359,2)</f>
        <v>0</v>
      </c>
      <c r="BL359" s="21" t="s">
        <v>261</v>
      </c>
      <c r="BM359" s="190" t="s">
        <v>608</v>
      </c>
    </row>
    <row r="360" s="13" customFormat="1">
      <c r="A360" s="13"/>
      <c r="B360" s="197"/>
      <c r="C360" s="13"/>
      <c r="D360" s="198" t="s">
        <v>265</v>
      </c>
      <c r="E360" s="199" t="s">
        <v>3</v>
      </c>
      <c r="F360" s="200" t="s">
        <v>609</v>
      </c>
      <c r="G360" s="13"/>
      <c r="H360" s="201">
        <v>2.5</v>
      </c>
      <c r="I360" s="202"/>
      <c r="J360" s="13"/>
      <c r="K360" s="13"/>
      <c r="L360" s="197"/>
      <c r="M360" s="203"/>
      <c r="N360" s="204"/>
      <c r="O360" s="204"/>
      <c r="P360" s="204"/>
      <c r="Q360" s="204"/>
      <c r="R360" s="204"/>
      <c r="S360" s="204"/>
      <c r="T360" s="205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199" t="s">
        <v>265</v>
      </c>
      <c r="AU360" s="199" t="s">
        <v>83</v>
      </c>
      <c r="AV360" s="13" t="s">
        <v>83</v>
      </c>
      <c r="AW360" s="13" t="s">
        <v>35</v>
      </c>
      <c r="AX360" s="13" t="s">
        <v>74</v>
      </c>
      <c r="AY360" s="199" t="s">
        <v>256</v>
      </c>
    </row>
    <row r="361" s="13" customFormat="1">
      <c r="A361" s="13"/>
      <c r="B361" s="197"/>
      <c r="C361" s="13"/>
      <c r="D361" s="198" t="s">
        <v>265</v>
      </c>
      <c r="E361" s="199" t="s">
        <v>3</v>
      </c>
      <c r="F361" s="200" t="s">
        <v>610</v>
      </c>
      <c r="G361" s="13"/>
      <c r="H361" s="201">
        <v>0.81299999999999994</v>
      </c>
      <c r="I361" s="202"/>
      <c r="J361" s="13"/>
      <c r="K361" s="13"/>
      <c r="L361" s="197"/>
      <c r="M361" s="203"/>
      <c r="N361" s="204"/>
      <c r="O361" s="204"/>
      <c r="P361" s="204"/>
      <c r="Q361" s="204"/>
      <c r="R361" s="204"/>
      <c r="S361" s="204"/>
      <c r="T361" s="205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199" t="s">
        <v>265</v>
      </c>
      <c r="AU361" s="199" t="s">
        <v>83</v>
      </c>
      <c r="AV361" s="13" t="s">
        <v>83</v>
      </c>
      <c r="AW361" s="13" t="s">
        <v>35</v>
      </c>
      <c r="AX361" s="13" t="s">
        <v>74</v>
      </c>
      <c r="AY361" s="199" t="s">
        <v>256</v>
      </c>
    </row>
    <row r="362" s="13" customFormat="1">
      <c r="A362" s="13"/>
      <c r="B362" s="197"/>
      <c r="C362" s="13"/>
      <c r="D362" s="198" t="s">
        <v>265</v>
      </c>
      <c r="E362" s="199" t="s">
        <v>3</v>
      </c>
      <c r="F362" s="200" t="s">
        <v>611</v>
      </c>
      <c r="G362" s="13"/>
      <c r="H362" s="201">
        <v>0.375</v>
      </c>
      <c r="I362" s="202"/>
      <c r="J362" s="13"/>
      <c r="K362" s="13"/>
      <c r="L362" s="197"/>
      <c r="M362" s="203"/>
      <c r="N362" s="204"/>
      <c r="O362" s="204"/>
      <c r="P362" s="204"/>
      <c r="Q362" s="204"/>
      <c r="R362" s="204"/>
      <c r="S362" s="204"/>
      <c r="T362" s="205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199" t="s">
        <v>265</v>
      </c>
      <c r="AU362" s="199" t="s">
        <v>83</v>
      </c>
      <c r="AV362" s="13" t="s">
        <v>83</v>
      </c>
      <c r="AW362" s="13" t="s">
        <v>35</v>
      </c>
      <c r="AX362" s="13" t="s">
        <v>74</v>
      </c>
      <c r="AY362" s="199" t="s">
        <v>256</v>
      </c>
    </row>
    <row r="363" s="13" customFormat="1">
      <c r="A363" s="13"/>
      <c r="B363" s="197"/>
      <c r="C363" s="13"/>
      <c r="D363" s="198" t="s">
        <v>265</v>
      </c>
      <c r="E363" s="199" t="s">
        <v>3</v>
      </c>
      <c r="F363" s="200" t="s">
        <v>612</v>
      </c>
      <c r="G363" s="13"/>
      <c r="H363" s="201">
        <v>0.313</v>
      </c>
      <c r="I363" s="202"/>
      <c r="J363" s="13"/>
      <c r="K363" s="13"/>
      <c r="L363" s="197"/>
      <c r="M363" s="203"/>
      <c r="N363" s="204"/>
      <c r="O363" s="204"/>
      <c r="P363" s="204"/>
      <c r="Q363" s="204"/>
      <c r="R363" s="204"/>
      <c r="S363" s="204"/>
      <c r="T363" s="205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199" t="s">
        <v>265</v>
      </c>
      <c r="AU363" s="199" t="s">
        <v>83</v>
      </c>
      <c r="AV363" s="13" t="s">
        <v>83</v>
      </c>
      <c r="AW363" s="13" t="s">
        <v>35</v>
      </c>
      <c r="AX363" s="13" t="s">
        <v>74</v>
      </c>
      <c r="AY363" s="199" t="s">
        <v>256</v>
      </c>
    </row>
    <row r="364" s="14" customFormat="1">
      <c r="A364" s="14"/>
      <c r="B364" s="206"/>
      <c r="C364" s="14"/>
      <c r="D364" s="198" t="s">
        <v>265</v>
      </c>
      <c r="E364" s="207" t="s">
        <v>3</v>
      </c>
      <c r="F364" s="208" t="s">
        <v>266</v>
      </c>
      <c r="G364" s="14"/>
      <c r="H364" s="209">
        <v>4.0010000000000003</v>
      </c>
      <c r="I364" s="210"/>
      <c r="J364" s="14"/>
      <c r="K364" s="14"/>
      <c r="L364" s="206"/>
      <c r="M364" s="211"/>
      <c r="N364" s="212"/>
      <c r="O364" s="212"/>
      <c r="P364" s="212"/>
      <c r="Q364" s="212"/>
      <c r="R364" s="212"/>
      <c r="S364" s="212"/>
      <c r="T364" s="213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07" t="s">
        <v>265</v>
      </c>
      <c r="AU364" s="207" t="s">
        <v>83</v>
      </c>
      <c r="AV364" s="14" t="s">
        <v>261</v>
      </c>
      <c r="AW364" s="14" t="s">
        <v>35</v>
      </c>
      <c r="AX364" s="14" t="s">
        <v>81</v>
      </c>
      <c r="AY364" s="207" t="s">
        <v>256</v>
      </c>
    </row>
    <row r="365" s="2" customFormat="1" ht="24.15" customHeight="1">
      <c r="A365" s="40"/>
      <c r="B365" s="177"/>
      <c r="C365" s="178" t="s">
        <v>613</v>
      </c>
      <c r="D365" s="178" t="s">
        <v>258</v>
      </c>
      <c r="E365" s="179" t="s">
        <v>614</v>
      </c>
      <c r="F365" s="180" t="s">
        <v>615</v>
      </c>
      <c r="G365" s="181" t="s">
        <v>110</v>
      </c>
      <c r="H365" s="182">
        <v>1.6259999999999999</v>
      </c>
      <c r="I365" s="183"/>
      <c r="J365" s="184">
        <f>ROUND(I365*H365,2)</f>
        <v>0</v>
      </c>
      <c r="K365" s="185"/>
      <c r="L365" s="41"/>
      <c r="M365" s="186" t="s">
        <v>3</v>
      </c>
      <c r="N365" s="187" t="s">
        <v>45</v>
      </c>
      <c r="O365" s="74"/>
      <c r="P365" s="188">
        <f>O365*H365</f>
        <v>0</v>
      </c>
      <c r="Q365" s="188">
        <v>0.00315</v>
      </c>
      <c r="R365" s="188">
        <f>Q365*H365</f>
        <v>0.0051218999999999995</v>
      </c>
      <c r="S365" s="188">
        <v>0</v>
      </c>
      <c r="T365" s="189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190" t="s">
        <v>261</v>
      </c>
      <c r="AT365" s="190" t="s">
        <v>258</v>
      </c>
      <c r="AU365" s="190" t="s">
        <v>83</v>
      </c>
      <c r="AY365" s="21" t="s">
        <v>256</v>
      </c>
      <c r="BE365" s="191">
        <f>IF(N365="základní",J365,0)</f>
        <v>0</v>
      </c>
      <c r="BF365" s="191">
        <f>IF(N365="snížená",J365,0)</f>
        <v>0</v>
      </c>
      <c r="BG365" s="191">
        <f>IF(N365="zákl. přenesená",J365,0)</f>
        <v>0</v>
      </c>
      <c r="BH365" s="191">
        <f>IF(N365="sníž. přenesená",J365,0)</f>
        <v>0</v>
      </c>
      <c r="BI365" s="191">
        <f>IF(N365="nulová",J365,0)</f>
        <v>0</v>
      </c>
      <c r="BJ365" s="21" t="s">
        <v>81</v>
      </c>
      <c r="BK365" s="191">
        <f>ROUND(I365*H365,2)</f>
        <v>0</v>
      </c>
      <c r="BL365" s="21" t="s">
        <v>261</v>
      </c>
      <c r="BM365" s="190" t="s">
        <v>616</v>
      </c>
    </row>
    <row r="366" s="2" customFormat="1">
      <c r="A366" s="40"/>
      <c r="B366" s="41"/>
      <c r="C366" s="40"/>
      <c r="D366" s="192" t="s">
        <v>263</v>
      </c>
      <c r="E366" s="40"/>
      <c r="F366" s="193" t="s">
        <v>617</v>
      </c>
      <c r="G366" s="40"/>
      <c r="H366" s="40"/>
      <c r="I366" s="194"/>
      <c r="J366" s="40"/>
      <c r="K366" s="40"/>
      <c r="L366" s="41"/>
      <c r="M366" s="195"/>
      <c r="N366" s="196"/>
      <c r="O366" s="74"/>
      <c r="P366" s="74"/>
      <c r="Q366" s="74"/>
      <c r="R366" s="74"/>
      <c r="S366" s="74"/>
      <c r="T366" s="75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21" t="s">
        <v>263</v>
      </c>
      <c r="AU366" s="21" t="s">
        <v>83</v>
      </c>
    </row>
    <row r="367" s="13" customFormat="1">
      <c r="A367" s="13"/>
      <c r="B367" s="197"/>
      <c r="C367" s="13"/>
      <c r="D367" s="198" t="s">
        <v>265</v>
      </c>
      <c r="E367" s="199" t="s">
        <v>3</v>
      </c>
      <c r="F367" s="200" t="s">
        <v>611</v>
      </c>
      <c r="G367" s="13"/>
      <c r="H367" s="201">
        <v>0.375</v>
      </c>
      <c r="I367" s="202"/>
      <c r="J367" s="13"/>
      <c r="K367" s="13"/>
      <c r="L367" s="197"/>
      <c r="M367" s="203"/>
      <c r="N367" s="204"/>
      <c r="O367" s="204"/>
      <c r="P367" s="204"/>
      <c r="Q367" s="204"/>
      <c r="R367" s="204"/>
      <c r="S367" s="204"/>
      <c r="T367" s="205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199" t="s">
        <v>265</v>
      </c>
      <c r="AU367" s="199" t="s">
        <v>83</v>
      </c>
      <c r="AV367" s="13" t="s">
        <v>83</v>
      </c>
      <c r="AW367" s="13" t="s">
        <v>35</v>
      </c>
      <c r="AX367" s="13" t="s">
        <v>74</v>
      </c>
      <c r="AY367" s="199" t="s">
        <v>256</v>
      </c>
    </row>
    <row r="368" s="13" customFormat="1">
      <c r="A368" s="13"/>
      <c r="B368" s="197"/>
      <c r="C368" s="13"/>
      <c r="D368" s="198" t="s">
        <v>265</v>
      </c>
      <c r="E368" s="199" t="s">
        <v>3</v>
      </c>
      <c r="F368" s="200" t="s">
        <v>612</v>
      </c>
      <c r="G368" s="13"/>
      <c r="H368" s="201">
        <v>0.313</v>
      </c>
      <c r="I368" s="202"/>
      <c r="J368" s="13"/>
      <c r="K368" s="13"/>
      <c r="L368" s="197"/>
      <c r="M368" s="203"/>
      <c r="N368" s="204"/>
      <c r="O368" s="204"/>
      <c r="P368" s="204"/>
      <c r="Q368" s="204"/>
      <c r="R368" s="204"/>
      <c r="S368" s="204"/>
      <c r="T368" s="205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199" t="s">
        <v>265</v>
      </c>
      <c r="AU368" s="199" t="s">
        <v>83</v>
      </c>
      <c r="AV368" s="13" t="s">
        <v>83</v>
      </c>
      <c r="AW368" s="13" t="s">
        <v>35</v>
      </c>
      <c r="AX368" s="13" t="s">
        <v>74</v>
      </c>
      <c r="AY368" s="199" t="s">
        <v>256</v>
      </c>
    </row>
    <row r="369" s="13" customFormat="1">
      <c r="A369" s="13"/>
      <c r="B369" s="197"/>
      <c r="C369" s="13"/>
      <c r="D369" s="198" t="s">
        <v>265</v>
      </c>
      <c r="E369" s="199" t="s">
        <v>3</v>
      </c>
      <c r="F369" s="200" t="s">
        <v>612</v>
      </c>
      <c r="G369" s="13"/>
      <c r="H369" s="201">
        <v>0.313</v>
      </c>
      <c r="I369" s="202"/>
      <c r="J369" s="13"/>
      <c r="K369" s="13"/>
      <c r="L369" s="197"/>
      <c r="M369" s="203"/>
      <c r="N369" s="204"/>
      <c r="O369" s="204"/>
      <c r="P369" s="204"/>
      <c r="Q369" s="204"/>
      <c r="R369" s="204"/>
      <c r="S369" s="204"/>
      <c r="T369" s="205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199" t="s">
        <v>265</v>
      </c>
      <c r="AU369" s="199" t="s">
        <v>83</v>
      </c>
      <c r="AV369" s="13" t="s">
        <v>83</v>
      </c>
      <c r="AW369" s="13" t="s">
        <v>35</v>
      </c>
      <c r="AX369" s="13" t="s">
        <v>74</v>
      </c>
      <c r="AY369" s="199" t="s">
        <v>256</v>
      </c>
    </row>
    <row r="370" s="13" customFormat="1">
      <c r="A370" s="13"/>
      <c r="B370" s="197"/>
      <c r="C370" s="13"/>
      <c r="D370" s="198" t="s">
        <v>265</v>
      </c>
      <c r="E370" s="199" t="s">
        <v>3</v>
      </c>
      <c r="F370" s="200" t="s">
        <v>618</v>
      </c>
      <c r="G370" s="13"/>
      <c r="H370" s="201">
        <v>0.625</v>
      </c>
      <c r="I370" s="202"/>
      <c r="J370" s="13"/>
      <c r="K370" s="13"/>
      <c r="L370" s="197"/>
      <c r="M370" s="203"/>
      <c r="N370" s="204"/>
      <c r="O370" s="204"/>
      <c r="P370" s="204"/>
      <c r="Q370" s="204"/>
      <c r="R370" s="204"/>
      <c r="S370" s="204"/>
      <c r="T370" s="205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199" t="s">
        <v>265</v>
      </c>
      <c r="AU370" s="199" t="s">
        <v>83</v>
      </c>
      <c r="AV370" s="13" t="s">
        <v>83</v>
      </c>
      <c r="AW370" s="13" t="s">
        <v>35</v>
      </c>
      <c r="AX370" s="13" t="s">
        <v>74</v>
      </c>
      <c r="AY370" s="199" t="s">
        <v>256</v>
      </c>
    </row>
    <row r="371" s="14" customFormat="1">
      <c r="A371" s="14"/>
      <c r="B371" s="206"/>
      <c r="C371" s="14"/>
      <c r="D371" s="198" t="s">
        <v>265</v>
      </c>
      <c r="E371" s="207" t="s">
        <v>3</v>
      </c>
      <c r="F371" s="208" t="s">
        <v>266</v>
      </c>
      <c r="G371" s="14"/>
      <c r="H371" s="209">
        <v>1.6259999999999999</v>
      </c>
      <c r="I371" s="210"/>
      <c r="J371" s="14"/>
      <c r="K371" s="14"/>
      <c r="L371" s="206"/>
      <c r="M371" s="211"/>
      <c r="N371" s="212"/>
      <c r="O371" s="212"/>
      <c r="P371" s="212"/>
      <c r="Q371" s="212"/>
      <c r="R371" s="212"/>
      <c r="S371" s="212"/>
      <c r="T371" s="213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07" t="s">
        <v>265</v>
      </c>
      <c r="AU371" s="207" t="s">
        <v>83</v>
      </c>
      <c r="AV371" s="14" t="s">
        <v>261</v>
      </c>
      <c r="AW371" s="14" t="s">
        <v>35</v>
      </c>
      <c r="AX371" s="14" t="s">
        <v>81</v>
      </c>
      <c r="AY371" s="207" t="s">
        <v>256</v>
      </c>
    </row>
    <row r="372" s="2" customFormat="1" ht="37.8" customHeight="1">
      <c r="A372" s="40"/>
      <c r="B372" s="177"/>
      <c r="C372" s="178" t="s">
        <v>619</v>
      </c>
      <c r="D372" s="178" t="s">
        <v>258</v>
      </c>
      <c r="E372" s="179" t="s">
        <v>620</v>
      </c>
      <c r="F372" s="180" t="s">
        <v>621</v>
      </c>
      <c r="G372" s="181" t="s">
        <v>274</v>
      </c>
      <c r="H372" s="182">
        <v>0.61199999999999999</v>
      </c>
      <c r="I372" s="183"/>
      <c r="J372" s="184">
        <f>ROUND(I372*H372,2)</f>
        <v>0</v>
      </c>
      <c r="K372" s="185"/>
      <c r="L372" s="41"/>
      <c r="M372" s="186" t="s">
        <v>3</v>
      </c>
      <c r="N372" s="187" t="s">
        <v>45</v>
      </c>
      <c r="O372" s="74"/>
      <c r="P372" s="188">
        <f>O372*H372</f>
        <v>0</v>
      </c>
      <c r="Q372" s="188">
        <v>2.5018699999999998</v>
      </c>
      <c r="R372" s="188">
        <f>Q372*H372</f>
        <v>1.5311444399999998</v>
      </c>
      <c r="S372" s="188">
        <v>0</v>
      </c>
      <c r="T372" s="189">
        <f>S372*H372</f>
        <v>0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190" t="s">
        <v>261</v>
      </c>
      <c r="AT372" s="190" t="s">
        <v>258</v>
      </c>
      <c r="AU372" s="190" t="s">
        <v>83</v>
      </c>
      <c r="AY372" s="21" t="s">
        <v>256</v>
      </c>
      <c r="BE372" s="191">
        <f>IF(N372="základní",J372,0)</f>
        <v>0</v>
      </c>
      <c r="BF372" s="191">
        <f>IF(N372="snížená",J372,0)</f>
        <v>0</v>
      </c>
      <c r="BG372" s="191">
        <f>IF(N372="zákl. přenesená",J372,0)</f>
        <v>0</v>
      </c>
      <c r="BH372" s="191">
        <f>IF(N372="sníž. přenesená",J372,0)</f>
        <v>0</v>
      </c>
      <c r="BI372" s="191">
        <f>IF(N372="nulová",J372,0)</f>
        <v>0</v>
      </c>
      <c r="BJ372" s="21" t="s">
        <v>81</v>
      </c>
      <c r="BK372" s="191">
        <f>ROUND(I372*H372,2)</f>
        <v>0</v>
      </c>
      <c r="BL372" s="21" t="s">
        <v>261</v>
      </c>
      <c r="BM372" s="190" t="s">
        <v>622</v>
      </c>
    </row>
    <row r="373" s="2" customFormat="1">
      <c r="A373" s="40"/>
      <c r="B373" s="41"/>
      <c r="C373" s="40"/>
      <c r="D373" s="192" t="s">
        <v>263</v>
      </c>
      <c r="E373" s="40"/>
      <c r="F373" s="193" t="s">
        <v>623</v>
      </c>
      <c r="G373" s="40"/>
      <c r="H373" s="40"/>
      <c r="I373" s="194"/>
      <c r="J373" s="40"/>
      <c r="K373" s="40"/>
      <c r="L373" s="41"/>
      <c r="M373" s="195"/>
      <c r="N373" s="196"/>
      <c r="O373" s="74"/>
      <c r="P373" s="74"/>
      <c r="Q373" s="74"/>
      <c r="R373" s="74"/>
      <c r="S373" s="74"/>
      <c r="T373" s="75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21" t="s">
        <v>263</v>
      </c>
      <c r="AU373" s="21" t="s">
        <v>83</v>
      </c>
    </row>
    <row r="374" s="13" customFormat="1">
      <c r="A374" s="13"/>
      <c r="B374" s="197"/>
      <c r="C374" s="13"/>
      <c r="D374" s="198" t="s">
        <v>265</v>
      </c>
      <c r="E374" s="199" t="s">
        <v>3</v>
      </c>
      <c r="F374" s="200" t="s">
        <v>624</v>
      </c>
      <c r="G374" s="13"/>
      <c r="H374" s="201">
        <v>0.30599999999999999</v>
      </c>
      <c r="I374" s="202"/>
      <c r="J374" s="13"/>
      <c r="K374" s="13"/>
      <c r="L374" s="197"/>
      <c r="M374" s="203"/>
      <c r="N374" s="204"/>
      <c r="O374" s="204"/>
      <c r="P374" s="204"/>
      <c r="Q374" s="204"/>
      <c r="R374" s="204"/>
      <c r="S374" s="204"/>
      <c r="T374" s="205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199" t="s">
        <v>265</v>
      </c>
      <c r="AU374" s="199" t="s">
        <v>83</v>
      </c>
      <c r="AV374" s="13" t="s">
        <v>83</v>
      </c>
      <c r="AW374" s="13" t="s">
        <v>35</v>
      </c>
      <c r="AX374" s="13" t="s">
        <v>74</v>
      </c>
      <c r="AY374" s="199" t="s">
        <v>256</v>
      </c>
    </row>
    <row r="375" s="13" customFormat="1">
      <c r="A375" s="13"/>
      <c r="B375" s="197"/>
      <c r="C375" s="13"/>
      <c r="D375" s="198" t="s">
        <v>265</v>
      </c>
      <c r="E375" s="199" t="s">
        <v>3</v>
      </c>
      <c r="F375" s="200" t="s">
        <v>624</v>
      </c>
      <c r="G375" s="13"/>
      <c r="H375" s="201">
        <v>0.30599999999999999</v>
      </c>
      <c r="I375" s="202"/>
      <c r="J375" s="13"/>
      <c r="K375" s="13"/>
      <c r="L375" s="197"/>
      <c r="M375" s="203"/>
      <c r="N375" s="204"/>
      <c r="O375" s="204"/>
      <c r="P375" s="204"/>
      <c r="Q375" s="204"/>
      <c r="R375" s="204"/>
      <c r="S375" s="204"/>
      <c r="T375" s="20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199" t="s">
        <v>265</v>
      </c>
      <c r="AU375" s="199" t="s">
        <v>83</v>
      </c>
      <c r="AV375" s="13" t="s">
        <v>83</v>
      </c>
      <c r="AW375" s="13" t="s">
        <v>35</v>
      </c>
      <c r="AX375" s="13" t="s">
        <v>74</v>
      </c>
      <c r="AY375" s="199" t="s">
        <v>256</v>
      </c>
    </row>
    <row r="376" s="14" customFormat="1">
      <c r="A376" s="14"/>
      <c r="B376" s="206"/>
      <c r="C376" s="14"/>
      <c r="D376" s="198" t="s">
        <v>265</v>
      </c>
      <c r="E376" s="207" t="s">
        <v>3</v>
      </c>
      <c r="F376" s="208" t="s">
        <v>266</v>
      </c>
      <c r="G376" s="14"/>
      <c r="H376" s="209">
        <v>0.61199999999999999</v>
      </c>
      <c r="I376" s="210"/>
      <c r="J376" s="14"/>
      <c r="K376" s="14"/>
      <c r="L376" s="206"/>
      <c r="M376" s="211"/>
      <c r="N376" s="212"/>
      <c r="O376" s="212"/>
      <c r="P376" s="212"/>
      <c r="Q376" s="212"/>
      <c r="R376" s="212"/>
      <c r="S376" s="212"/>
      <c r="T376" s="213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07" t="s">
        <v>265</v>
      </c>
      <c r="AU376" s="207" t="s">
        <v>83</v>
      </c>
      <c r="AV376" s="14" t="s">
        <v>261</v>
      </c>
      <c r="AW376" s="14" t="s">
        <v>35</v>
      </c>
      <c r="AX376" s="14" t="s">
        <v>81</v>
      </c>
      <c r="AY376" s="207" t="s">
        <v>256</v>
      </c>
    </row>
    <row r="377" s="2" customFormat="1" ht="37.8" customHeight="1">
      <c r="A377" s="40"/>
      <c r="B377" s="177"/>
      <c r="C377" s="178" t="s">
        <v>625</v>
      </c>
      <c r="D377" s="178" t="s">
        <v>258</v>
      </c>
      <c r="E377" s="179" t="s">
        <v>626</v>
      </c>
      <c r="F377" s="180" t="s">
        <v>627</v>
      </c>
      <c r="G377" s="181" t="s">
        <v>110</v>
      </c>
      <c r="H377" s="182">
        <v>8.4000000000000004</v>
      </c>
      <c r="I377" s="183"/>
      <c r="J377" s="184">
        <f>ROUND(I377*H377,2)</f>
        <v>0</v>
      </c>
      <c r="K377" s="185"/>
      <c r="L377" s="41"/>
      <c r="M377" s="186" t="s">
        <v>3</v>
      </c>
      <c r="N377" s="187" t="s">
        <v>45</v>
      </c>
      <c r="O377" s="74"/>
      <c r="P377" s="188">
        <f>O377*H377</f>
        <v>0</v>
      </c>
      <c r="Q377" s="188">
        <v>0.0024399999999999999</v>
      </c>
      <c r="R377" s="188">
        <f>Q377*H377</f>
        <v>0.020496</v>
      </c>
      <c r="S377" s="188">
        <v>0</v>
      </c>
      <c r="T377" s="189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190" t="s">
        <v>261</v>
      </c>
      <c r="AT377" s="190" t="s">
        <v>258</v>
      </c>
      <c r="AU377" s="190" t="s">
        <v>83</v>
      </c>
      <c r="AY377" s="21" t="s">
        <v>256</v>
      </c>
      <c r="BE377" s="191">
        <f>IF(N377="základní",J377,0)</f>
        <v>0</v>
      </c>
      <c r="BF377" s="191">
        <f>IF(N377="snížená",J377,0)</f>
        <v>0</v>
      </c>
      <c r="BG377" s="191">
        <f>IF(N377="zákl. přenesená",J377,0)</f>
        <v>0</v>
      </c>
      <c r="BH377" s="191">
        <f>IF(N377="sníž. přenesená",J377,0)</f>
        <v>0</v>
      </c>
      <c r="BI377" s="191">
        <f>IF(N377="nulová",J377,0)</f>
        <v>0</v>
      </c>
      <c r="BJ377" s="21" t="s">
        <v>81</v>
      </c>
      <c r="BK377" s="191">
        <f>ROUND(I377*H377,2)</f>
        <v>0</v>
      </c>
      <c r="BL377" s="21" t="s">
        <v>261</v>
      </c>
      <c r="BM377" s="190" t="s">
        <v>628</v>
      </c>
    </row>
    <row r="378" s="2" customFormat="1">
      <c r="A378" s="40"/>
      <c r="B378" s="41"/>
      <c r="C378" s="40"/>
      <c r="D378" s="192" t="s">
        <v>263</v>
      </c>
      <c r="E378" s="40"/>
      <c r="F378" s="193" t="s">
        <v>629</v>
      </c>
      <c r="G378" s="40"/>
      <c r="H378" s="40"/>
      <c r="I378" s="194"/>
      <c r="J378" s="40"/>
      <c r="K378" s="40"/>
      <c r="L378" s="41"/>
      <c r="M378" s="195"/>
      <c r="N378" s="196"/>
      <c r="O378" s="74"/>
      <c r="P378" s="74"/>
      <c r="Q378" s="74"/>
      <c r="R378" s="74"/>
      <c r="S378" s="74"/>
      <c r="T378" s="75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21" t="s">
        <v>263</v>
      </c>
      <c r="AU378" s="21" t="s">
        <v>83</v>
      </c>
    </row>
    <row r="379" s="13" customFormat="1">
      <c r="A379" s="13"/>
      <c r="B379" s="197"/>
      <c r="C379" s="13"/>
      <c r="D379" s="198" t="s">
        <v>265</v>
      </c>
      <c r="E379" s="199" t="s">
        <v>3</v>
      </c>
      <c r="F379" s="200" t="s">
        <v>630</v>
      </c>
      <c r="G379" s="13"/>
      <c r="H379" s="201">
        <v>4.2000000000000002</v>
      </c>
      <c r="I379" s="202"/>
      <c r="J379" s="13"/>
      <c r="K379" s="13"/>
      <c r="L379" s="197"/>
      <c r="M379" s="203"/>
      <c r="N379" s="204"/>
      <c r="O379" s="204"/>
      <c r="P379" s="204"/>
      <c r="Q379" s="204"/>
      <c r="R379" s="204"/>
      <c r="S379" s="204"/>
      <c r="T379" s="205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199" t="s">
        <v>265</v>
      </c>
      <c r="AU379" s="199" t="s">
        <v>83</v>
      </c>
      <c r="AV379" s="13" t="s">
        <v>83</v>
      </c>
      <c r="AW379" s="13" t="s">
        <v>35</v>
      </c>
      <c r="AX379" s="13" t="s">
        <v>74</v>
      </c>
      <c r="AY379" s="199" t="s">
        <v>256</v>
      </c>
    </row>
    <row r="380" s="13" customFormat="1">
      <c r="A380" s="13"/>
      <c r="B380" s="197"/>
      <c r="C380" s="13"/>
      <c r="D380" s="198" t="s">
        <v>265</v>
      </c>
      <c r="E380" s="199" t="s">
        <v>3</v>
      </c>
      <c r="F380" s="200" t="s">
        <v>630</v>
      </c>
      <c r="G380" s="13"/>
      <c r="H380" s="201">
        <v>4.2000000000000002</v>
      </c>
      <c r="I380" s="202"/>
      <c r="J380" s="13"/>
      <c r="K380" s="13"/>
      <c r="L380" s="197"/>
      <c r="M380" s="203"/>
      <c r="N380" s="204"/>
      <c r="O380" s="204"/>
      <c r="P380" s="204"/>
      <c r="Q380" s="204"/>
      <c r="R380" s="204"/>
      <c r="S380" s="204"/>
      <c r="T380" s="205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199" t="s">
        <v>265</v>
      </c>
      <c r="AU380" s="199" t="s">
        <v>83</v>
      </c>
      <c r="AV380" s="13" t="s">
        <v>83</v>
      </c>
      <c r="AW380" s="13" t="s">
        <v>35</v>
      </c>
      <c r="AX380" s="13" t="s">
        <v>74</v>
      </c>
      <c r="AY380" s="199" t="s">
        <v>256</v>
      </c>
    </row>
    <row r="381" s="14" customFormat="1">
      <c r="A381" s="14"/>
      <c r="B381" s="206"/>
      <c r="C381" s="14"/>
      <c r="D381" s="198" t="s">
        <v>265</v>
      </c>
      <c r="E381" s="207" t="s">
        <v>3</v>
      </c>
      <c r="F381" s="208" t="s">
        <v>266</v>
      </c>
      <c r="G381" s="14"/>
      <c r="H381" s="209">
        <v>8.4000000000000004</v>
      </c>
      <c r="I381" s="210"/>
      <c r="J381" s="14"/>
      <c r="K381" s="14"/>
      <c r="L381" s="206"/>
      <c r="M381" s="211"/>
      <c r="N381" s="212"/>
      <c r="O381" s="212"/>
      <c r="P381" s="212"/>
      <c r="Q381" s="212"/>
      <c r="R381" s="212"/>
      <c r="S381" s="212"/>
      <c r="T381" s="213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07" t="s">
        <v>265</v>
      </c>
      <c r="AU381" s="207" t="s">
        <v>83</v>
      </c>
      <c r="AV381" s="14" t="s">
        <v>261</v>
      </c>
      <c r="AW381" s="14" t="s">
        <v>35</v>
      </c>
      <c r="AX381" s="14" t="s">
        <v>81</v>
      </c>
      <c r="AY381" s="207" t="s">
        <v>256</v>
      </c>
    </row>
    <row r="382" s="2" customFormat="1" ht="44.25" customHeight="1">
      <c r="A382" s="40"/>
      <c r="B382" s="177"/>
      <c r="C382" s="178" t="s">
        <v>631</v>
      </c>
      <c r="D382" s="178" t="s">
        <v>258</v>
      </c>
      <c r="E382" s="179" t="s">
        <v>632</v>
      </c>
      <c r="F382" s="180" t="s">
        <v>633</v>
      </c>
      <c r="G382" s="181" t="s">
        <v>110</v>
      </c>
      <c r="H382" s="182">
        <v>8.4000000000000004</v>
      </c>
      <c r="I382" s="183"/>
      <c r="J382" s="184">
        <f>ROUND(I382*H382,2)</f>
        <v>0</v>
      </c>
      <c r="K382" s="185"/>
      <c r="L382" s="41"/>
      <c r="M382" s="186" t="s">
        <v>3</v>
      </c>
      <c r="N382" s="187" t="s">
        <v>45</v>
      </c>
      <c r="O382" s="74"/>
      <c r="P382" s="188">
        <f>O382*H382</f>
        <v>0</v>
      </c>
      <c r="Q382" s="188">
        <v>0</v>
      </c>
      <c r="R382" s="188">
        <f>Q382*H382</f>
        <v>0</v>
      </c>
      <c r="S382" s="188">
        <v>0</v>
      </c>
      <c r="T382" s="189">
        <f>S382*H382</f>
        <v>0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190" t="s">
        <v>261</v>
      </c>
      <c r="AT382" s="190" t="s">
        <v>258</v>
      </c>
      <c r="AU382" s="190" t="s">
        <v>83</v>
      </c>
      <c r="AY382" s="21" t="s">
        <v>256</v>
      </c>
      <c r="BE382" s="191">
        <f>IF(N382="základní",J382,0)</f>
        <v>0</v>
      </c>
      <c r="BF382" s="191">
        <f>IF(N382="snížená",J382,0)</f>
        <v>0</v>
      </c>
      <c r="BG382" s="191">
        <f>IF(N382="zákl. přenesená",J382,0)</f>
        <v>0</v>
      </c>
      <c r="BH382" s="191">
        <f>IF(N382="sníž. přenesená",J382,0)</f>
        <v>0</v>
      </c>
      <c r="BI382" s="191">
        <f>IF(N382="nulová",J382,0)</f>
        <v>0</v>
      </c>
      <c r="BJ382" s="21" t="s">
        <v>81</v>
      </c>
      <c r="BK382" s="191">
        <f>ROUND(I382*H382,2)</f>
        <v>0</v>
      </c>
      <c r="BL382" s="21" t="s">
        <v>261</v>
      </c>
      <c r="BM382" s="190" t="s">
        <v>634</v>
      </c>
    </row>
    <row r="383" s="2" customFormat="1">
      <c r="A383" s="40"/>
      <c r="B383" s="41"/>
      <c r="C383" s="40"/>
      <c r="D383" s="192" t="s">
        <v>263</v>
      </c>
      <c r="E383" s="40"/>
      <c r="F383" s="193" t="s">
        <v>635</v>
      </c>
      <c r="G383" s="40"/>
      <c r="H383" s="40"/>
      <c r="I383" s="194"/>
      <c r="J383" s="40"/>
      <c r="K383" s="40"/>
      <c r="L383" s="41"/>
      <c r="M383" s="195"/>
      <c r="N383" s="196"/>
      <c r="O383" s="74"/>
      <c r="P383" s="74"/>
      <c r="Q383" s="74"/>
      <c r="R383" s="74"/>
      <c r="S383" s="74"/>
      <c r="T383" s="75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21" t="s">
        <v>263</v>
      </c>
      <c r="AU383" s="21" t="s">
        <v>83</v>
      </c>
    </row>
    <row r="384" s="2" customFormat="1" ht="44.25" customHeight="1">
      <c r="A384" s="40"/>
      <c r="B384" s="177"/>
      <c r="C384" s="178" t="s">
        <v>636</v>
      </c>
      <c r="D384" s="178" t="s">
        <v>258</v>
      </c>
      <c r="E384" s="179" t="s">
        <v>637</v>
      </c>
      <c r="F384" s="180" t="s">
        <v>638</v>
      </c>
      <c r="G384" s="181" t="s">
        <v>338</v>
      </c>
      <c r="H384" s="182">
        <v>0.072999999999999995</v>
      </c>
      <c r="I384" s="183"/>
      <c r="J384" s="184">
        <f>ROUND(I384*H384,2)</f>
        <v>0</v>
      </c>
      <c r="K384" s="185"/>
      <c r="L384" s="41"/>
      <c r="M384" s="186" t="s">
        <v>3</v>
      </c>
      <c r="N384" s="187" t="s">
        <v>45</v>
      </c>
      <c r="O384" s="74"/>
      <c r="P384" s="188">
        <f>O384*H384</f>
        <v>0</v>
      </c>
      <c r="Q384" s="188">
        <v>1.05237</v>
      </c>
      <c r="R384" s="188">
        <f>Q384*H384</f>
        <v>0.076823009999999997</v>
      </c>
      <c r="S384" s="188">
        <v>0</v>
      </c>
      <c r="T384" s="189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190" t="s">
        <v>261</v>
      </c>
      <c r="AT384" s="190" t="s">
        <v>258</v>
      </c>
      <c r="AU384" s="190" t="s">
        <v>83</v>
      </c>
      <c r="AY384" s="21" t="s">
        <v>256</v>
      </c>
      <c r="BE384" s="191">
        <f>IF(N384="základní",J384,0)</f>
        <v>0</v>
      </c>
      <c r="BF384" s="191">
        <f>IF(N384="snížená",J384,0)</f>
        <v>0</v>
      </c>
      <c r="BG384" s="191">
        <f>IF(N384="zákl. přenesená",J384,0)</f>
        <v>0</v>
      </c>
      <c r="BH384" s="191">
        <f>IF(N384="sníž. přenesená",J384,0)</f>
        <v>0</v>
      </c>
      <c r="BI384" s="191">
        <f>IF(N384="nulová",J384,0)</f>
        <v>0</v>
      </c>
      <c r="BJ384" s="21" t="s">
        <v>81</v>
      </c>
      <c r="BK384" s="191">
        <f>ROUND(I384*H384,2)</f>
        <v>0</v>
      </c>
      <c r="BL384" s="21" t="s">
        <v>261</v>
      </c>
      <c r="BM384" s="190" t="s">
        <v>639</v>
      </c>
    </row>
    <row r="385" s="2" customFormat="1">
      <c r="A385" s="40"/>
      <c r="B385" s="41"/>
      <c r="C385" s="40"/>
      <c r="D385" s="192" t="s">
        <v>263</v>
      </c>
      <c r="E385" s="40"/>
      <c r="F385" s="193" t="s">
        <v>640</v>
      </c>
      <c r="G385" s="40"/>
      <c r="H385" s="40"/>
      <c r="I385" s="194"/>
      <c r="J385" s="40"/>
      <c r="K385" s="40"/>
      <c r="L385" s="41"/>
      <c r="M385" s="195"/>
      <c r="N385" s="196"/>
      <c r="O385" s="74"/>
      <c r="P385" s="74"/>
      <c r="Q385" s="74"/>
      <c r="R385" s="74"/>
      <c r="S385" s="74"/>
      <c r="T385" s="75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21" t="s">
        <v>263</v>
      </c>
      <c r="AU385" s="21" t="s">
        <v>83</v>
      </c>
    </row>
    <row r="386" s="13" customFormat="1">
      <c r="A386" s="13"/>
      <c r="B386" s="197"/>
      <c r="C386" s="13"/>
      <c r="D386" s="198" t="s">
        <v>265</v>
      </c>
      <c r="E386" s="199" t="s">
        <v>3</v>
      </c>
      <c r="F386" s="200" t="s">
        <v>641</v>
      </c>
      <c r="G386" s="13"/>
      <c r="H386" s="201">
        <v>0.072999999999999995</v>
      </c>
      <c r="I386" s="202"/>
      <c r="J386" s="13"/>
      <c r="K386" s="13"/>
      <c r="L386" s="197"/>
      <c r="M386" s="203"/>
      <c r="N386" s="204"/>
      <c r="O386" s="204"/>
      <c r="P386" s="204"/>
      <c r="Q386" s="204"/>
      <c r="R386" s="204"/>
      <c r="S386" s="204"/>
      <c r="T386" s="205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199" t="s">
        <v>265</v>
      </c>
      <c r="AU386" s="199" t="s">
        <v>83</v>
      </c>
      <c r="AV386" s="13" t="s">
        <v>83</v>
      </c>
      <c r="AW386" s="13" t="s">
        <v>35</v>
      </c>
      <c r="AX386" s="13" t="s">
        <v>74</v>
      </c>
      <c r="AY386" s="199" t="s">
        <v>256</v>
      </c>
    </row>
    <row r="387" s="14" customFormat="1">
      <c r="A387" s="14"/>
      <c r="B387" s="206"/>
      <c r="C387" s="14"/>
      <c r="D387" s="198" t="s">
        <v>265</v>
      </c>
      <c r="E387" s="207" t="s">
        <v>3</v>
      </c>
      <c r="F387" s="208" t="s">
        <v>266</v>
      </c>
      <c r="G387" s="14"/>
      <c r="H387" s="209">
        <v>0.072999999999999995</v>
      </c>
      <c r="I387" s="210"/>
      <c r="J387" s="14"/>
      <c r="K387" s="14"/>
      <c r="L387" s="206"/>
      <c r="M387" s="211"/>
      <c r="N387" s="212"/>
      <c r="O387" s="212"/>
      <c r="P387" s="212"/>
      <c r="Q387" s="212"/>
      <c r="R387" s="212"/>
      <c r="S387" s="212"/>
      <c r="T387" s="213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07" t="s">
        <v>265</v>
      </c>
      <c r="AU387" s="207" t="s">
        <v>83</v>
      </c>
      <c r="AV387" s="14" t="s">
        <v>261</v>
      </c>
      <c r="AW387" s="14" t="s">
        <v>35</v>
      </c>
      <c r="AX387" s="14" t="s">
        <v>81</v>
      </c>
      <c r="AY387" s="207" t="s">
        <v>256</v>
      </c>
    </row>
    <row r="388" s="2" customFormat="1" ht="37.8" customHeight="1">
      <c r="A388" s="40"/>
      <c r="B388" s="177"/>
      <c r="C388" s="178" t="s">
        <v>642</v>
      </c>
      <c r="D388" s="178" t="s">
        <v>258</v>
      </c>
      <c r="E388" s="179" t="s">
        <v>643</v>
      </c>
      <c r="F388" s="180" t="s">
        <v>644</v>
      </c>
      <c r="G388" s="181" t="s">
        <v>110</v>
      </c>
      <c r="H388" s="182">
        <v>2.4380000000000002</v>
      </c>
      <c r="I388" s="183"/>
      <c r="J388" s="184">
        <f>ROUND(I388*H388,2)</f>
        <v>0</v>
      </c>
      <c r="K388" s="185"/>
      <c r="L388" s="41"/>
      <c r="M388" s="186" t="s">
        <v>3</v>
      </c>
      <c r="N388" s="187" t="s">
        <v>45</v>
      </c>
      <c r="O388" s="74"/>
      <c r="P388" s="188">
        <f>O388*H388</f>
        <v>0</v>
      </c>
      <c r="Q388" s="188">
        <v>0.068479999999999999</v>
      </c>
      <c r="R388" s="188">
        <f>Q388*H388</f>
        <v>0.16695424</v>
      </c>
      <c r="S388" s="188">
        <v>0</v>
      </c>
      <c r="T388" s="189">
        <f>S388*H388</f>
        <v>0</v>
      </c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R388" s="190" t="s">
        <v>261</v>
      </c>
      <c r="AT388" s="190" t="s">
        <v>258</v>
      </c>
      <c r="AU388" s="190" t="s">
        <v>83</v>
      </c>
      <c r="AY388" s="21" t="s">
        <v>256</v>
      </c>
      <c r="BE388" s="191">
        <f>IF(N388="základní",J388,0)</f>
        <v>0</v>
      </c>
      <c r="BF388" s="191">
        <f>IF(N388="snížená",J388,0)</f>
        <v>0</v>
      </c>
      <c r="BG388" s="191">
        <f>IF(N388="zákl. přenesená",J388,0)</f>
        <v>0</v>
      </c>
      <c r="BH388" s="191">
        <f>IF(N388="sníž. přenesená",J388,0)</f>
        <v>0</v>
      </c>
      <c r="BI388" s="191">
        <f>IF(N388="nulová",J388,0)</f>
        <v>0</v>
      </c>
      <c r="BJ388" s="21" t="s">
        <v>81</v>
      </c>
      <c r="BK388" s="191">
        <f>ROUND(I388*H388,2)</f>
        <v>0</v>
      </c>
      <c r="BL388" s="21" t="s">
        <v>261</v>
      </c>
      <c r="BM388" s="190" t="s">
        <v>645</v>
      </c>
    </row>
    <row r="389" s="2" customFormat="1">
      <c r="A389" s="40"/>
      <c r="B389" s="41"/>
      <c r="C389" s="40"/>
      <c r="D389" s="192" t="s">
        <v>263</v>
      </c>
      <c r="E389" s="40"/>
      <c r="F389" s="193" t="s">
        <v>646</v>
      </c>
      <c r="G389" s="40"/>
      <c r="H389" s="40"/>
      <c r="I389" s="194"/>
      <c r="J389" s="40"/>
      <c r="K389" s="40"/>
      <c r="L389" s="41"/>
      <c r="M389" s="195"/>
      <c r="N389" s="196"/>
      <c r="O389" s="74"/>
      <c r="P389" s="74"/>
      <c r="Q389" s="74"/>
      <c r="R389" s="74"/>
      <c r="S389" s="74"/>
      <c r="T389" s="75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21" t="s">
        <v>263</v>
      </c>
      <c r="AU389" s="21" t="s">
        <v>83</v>
      </c>
    </row>
    <row r="390" s="13" customFormat="1">
      <c r="A390" s="13"/>
      <c r="B390" s="197"/>
      <c r="C390" s="13"/>
      <c r="D390" s="198" t="s">
        <v>265</v>
      </c>
      <c r="E390" s="199" t="s">
        <v>3</v>
      </c>
      <c r="F390" s="200" t="s">
        <v>167</v>
      </c>
      <c r="G390" s="13"/>
      <c r="H390" s="201">
        <v>2.4380000000000002</v>
      </c>
      <c r="I390" s="202"/>
      <c r="J390" s="13"/>
      <c r="K390" s="13"/>
      <c r="L390" s="197"/>
      <c r="M390" s="203"/>
      <c r="N390" s="204"/>
      <c r="O390" s="204"/>
      <c r="P390" s="204"/>
      <c r="Q390" s="204"/>
      <c r="R390" s="204"/>
      <c r="S390" s="204"/>
      <c r="T390" s="205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199" t="s">
        <v>265</v>
      </c>
      <c r="AU390" s="199" t="s">
        <v>83</v>
      </c>
      <c r="AV390" s="13" t="s">
        <v>83</v>
      </c>
      <c r="AW390" s="13" t="s">
        <v>35</v>
      </c>
      <c r="AX390" s="13" t="s">
        <v>74</v>
      </c>
      <c r="AY390" s="199" t="s">
        <v>256</v>
      </c>
    </row>
    <row r="391" s="14" customFormat="1">
      <c r="A391" s="14"/>
      <c r="B391" s="206"/>
      <c r="C391" s="14"/>
      <c r="D391" s="198" t="s">
        <v>265</v>
      </c>
      <c r="E391" s="207" t="s">
        <v>3</v>
      </c>
      <c r="F391" s="208" t="s">
        <v>266</v>
      </c>
      <c r="G391" s="14"/>
      <c r="H391" s="209">
        <v>2.4380000000000002</v>
      </c>
      <c r="I391" s="210"/>
      <c r="J391" s="14"/>
      <c r="K391" s="14"/>
      <c r="L391" s="206"/>
      <c r="M391" s="211"/>
      <c r="N391" s="212"/>
      <c r="O391" s="212"/>
      <c r="P391" s="212"/>
      <c r="Q391" s="212"/>
      <c r="R391" s="212"/>
      <c r="S391" s="212"/>
      <c r="T391" s="213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07" t="s">
        <v>265</v>
      </c>
      <c r="AU391" s="207" t="s">
        <v>83</v>
      </c>
      <c r="AV391" s="14" t="s">
        <v>261</v>
      </c>
      <c r="AW391" s="14" t="s">
        <v>35</v>
      </c>
      <c r="AX391" s="14" t="s">
        <v>81</v>
      </c>
      <c r="AY391" s="207" t="s">
        <v>256</v>
      </c>
    </row>
    <row r="392" s="2" customFormat="1" ht="37.8" customHeight="1">
      <c r="A392" s="40"/>
      <c r="B392" s="177"/>
      <c r="C392" s="178" t="s">
        <v>647</v>
      </c>
      <c r="D392" s="178" t="s">
        <v>258</v>
      </c>
      <c r="E392" s="179" t="s">
        <v>648</v>
      </c>
      <c r="F392" s="180" t="s">
        <v>649</v>
      </c>
      <c r="G392" s="181" t="s">
        <v>110</v>
      </c>
      <c r="H392" s="182">
        <v>35.674999999999997</v>
      </c>
      <c r="I392" s="183"/>
      <c r="J392" s="184">
        <f>ROUND(I392*H392,2)</f>
        <v>0</v>
      </c>
      <c r="K392" s="185"/>
      <c r="L392" s="41"/>
      <c r="M392" s="186" t="s">
        <v>3</v>
      </c>
      <c r="N392" s="187" t="s">
        <v>45</v>
      </c>
      <c r="O392" s="74"/>
      <c r="P392" s="188">
        <f>O392*H392</f>
        <v>0</v>
      </c>
      <c r="Q392" s="188">
        <v>0.094479999999999995</v>
      </c>
      <c r="R392" s="188">
        <f>Q392*H392</f>
        <v>3.3705739999999995</v>
      </c>
      <c r="S392" s="188">
        <v>0</v>
      </c>
      <c r="T392" s="189">
        <f>S392*H392</f>
        <v>0</v>
      </c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R392" s="190" t="s">
        <v>261</v>
      </c>
      <c r="AT392" s="190" t="s">
        <v>258</v>
      </c>
      <c r="AU392" s="190" t="s">
        <v>83</v>
      </c>
      <c r="AY392" s="21" t="s">
        <v>256</v>
      </c>
      <c r="BE392" s="191">
        <f>IF(N392="základní",J392,0)</f>
        <v>0</v>
      </c>
      <c r="BF392" s="191">
        <f>IF(N392="snížená",J392,0)</f>
        <v>0</v>
      </c>
      <c r="BG392" s="191">
        <f>IF(N392="zákl. přenesená",J392,0)</f>
        <v>0</v>
      </c>
      <c r="BH392" s="191">
        <f>IF(N392="sníž. přenesená",J392,0)</f>
        <v>0</v>
      </c>
      <c r="BI392" s="191">
        <f>IF(N392="nulová",J392,0)</f>
        <v>0</v>
      </c>
      <c r="BJ392" s="21" t="s">
        <v>81</v>
      </c>
      <c r="BK392" s="191">
        <f>ROUND(I392*H392,2)</f>
        <v>0</v>
      </c>
      <c r="BL392" s="21" t="s">
        <v>261</v>
      </c>
      <c r="BM392" s="190" t="s">
        <v>650</v>
      </c>
    </row>
    <row r="393" s="2" customFormat="1">
      <c r="A393" s="40"/>
      <c r="B393" s="41"/>
      <c r="C393" s="40"/>
      <c r="D393" s="192" t="s">
        <v>263</v>
      </c>
      <c r="E393" s="40"/>
      <c r="F393" s="193" t="s">
        <v>651</v>
      </c>
      <c r="G393" s="40"/>
      <c r="H393" s="40"/>
      <c r="I393" s="194"/>
      <c r="J393" s="40"/>
      <c r="K393" s="40"/>
      <c r="L393" s="41"/>
      <c r="M393" s="195"/>
      <c r="N393" s="196"/>
      <c r="O393" s="74"/>
      <c r="P393" s="74"/>
      <c r="Q393" s="74"/>
      <c r="R393" s="74"/>
      <c r="S393" s="74"/>
      <c r="T393" s="75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T393" s="21" t="s">
        <v>263</v>
      </c>
      <c r="AU393" s="21" t="s">
        <v>83</v>
      </c>
    </row>
    <row r="394" s="13" customFormat="1">
      <c r="A394" s="13"/>
      <c r="B394" s="197"/>
      <c r="C394" s="13"/>
      <c r="D394" s="198" t="s">
        <v>265</v>
      </c>
      <c r="E394" s="199" t="s">
        <v>3</v>
      </c>
      <c r="F394" s="200" t="s">
        <v>170</v>
      </c>
      <c r="G394" s="13"/>
      <c r="H394" s="201">
        <v>35.674999999999997</v>
      </c>
      <c r="I394" s="202"/>
      <c r="J394" s="13"/>
      <c r="K394" s="13"/>
      <c r="L394" s="197"/>
      <c r="M394" s="203"/>
      <c r="N394" s="204"/>
      <c r="O394" s="204"/>
      <c r="P394" s="204"/>
      <c r="Q394" s="204"/>
      <c r="R394" s="204"/>
      <c r="S394" s="204"/>
      <c r="T394" s="205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199" t="s">
        <v>265</v>
      </c>
      <c r="AU394" s="199" t="s">
        <v>83</v>
      </c>
      <c r="AV394" s="13" t="s">
        <v>83</v>
      </c>
      <c r="AW394" s="13" t="s">
        <v>35</v>
      </c>
      <c r="AX394" s="13" t="s">
        <v>74</v>
      </c>
      <c r="AY394" s="199" t="s">
        <v>256</v>
      </c>
    </row>
    <row r="395" s="14" customFormat="1">
      <c r="A395" s="14"/>
      <c r="B395" s="206"/>
      <c r="C395" s="14"/>
      <c r="D395" s="198" t="s">
        <v>265</v>
      </c>
      <c r="E395" s="207" t="s">
        <v>3</v>
      </c>
      <c r="F395" s="208" t="s">
        <v>266</v>
      </c>
      <c r="G395" s="14"/>
      <c r="H395" s="209">
        <v>35.674999999999997</v>
      </c>
      <c r="I395" s="210"/>
      <c r="J395" s="14"/>
      <c r="K395" s="14"/>
      <c r="L395" s="206"/>
      <c r="M395" s="211"/>
      <c r="N395" s="212"/>
      <c r="O395" s="212"/>
      <c r="P395" s="212"/>
      <c r="Q395" s="212"/>
      <c r="R395" s="212"/>
      <c r="S395" s="212"/>
      <c r="T395" s="213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07" t="s">
        <v>265</v>
      </c>
      <c r="AU395" s="207" t="s">
        <v>83</v>
      </c>
      <c r="AV395" s="14" t="s">
        <v>261</v>
      </c>
      <c r="AW395" s="14" t="s">
        <v>35</v>
      </c>
      <c r="AX395" s="14" t="s">
        <v>81</v>
      </c>
      <c r="AY395" s="207" t="s">
        <v>256</v>
      </c>
    </row>
    <row r="396" s="2" customFormat="1" ht="37.8" customHeight="1">
      <c r="A396" s="40"/>
      <c r="B396" s="177"/>
      <c r="C396" s="178" t="s">
        <v>652</v>
      </c>
      <c r="D396" s="178" t="s">
        <v>258</v>
      </c>
      <c r="E396" s="179" t="s">
        <v>653</v>
      </c>
      <c r="F396" s="180" t="s">
        <v>654</v>
      </c>
      <c r="G396" s="181" t="s">
        <v>110</v>
      </c>
      <c r="H396" s="182">
        <v>72.468999999999994</v>
      </c>
      <c r="I396" s="183"/>
      <c r="J396" s="184">
        <f>ROUND(I396*H396,2)</f>
        <v>0</v>
      </c>
      <c r="K396" s="185"/>
      <c r="L396" s="41"/>
      <c r="M396" s="186" t="s">
        <v>3</v>
      </c>
      <c r="N396" s="187" t="s">
        <v>45</v>
      </c>
      <c r="O396" s="74"/>
      <c r="P396" s="188">
        <f>O396*H396</f>
        <v>0</v>
      </c>
      <c r="Q396" s="188">
        <v>0.11396000000000001</v>
      </c>
      <c r="R396" s="188">
        <f>Q396*H396</f>
        <v>8.2585672399999996</v>
      </c>
      <c r="S396" s="188">
        <v>0</v>
      </c>
      <c r="T396" s="189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190" t="s">
        <v>261</v>
      </c>
      <c r="AT396" s="190" t="s">
        <v>258</v>
      </c>
      <c r="AU396" s="190" t="s">
        <v>83</v>
      </c>
      <c r="AY396" s="21" t="s">
        <v>256</v>
      </c>
      <c r="BE396" s="191">
        <f>IF(N396="základní",J396,0)</f>
        <v>0</v>
      </c>
      <c r="BF396" s="191">
        <f>IF(N396="snížená",J396,0)</f>
        <v>0</v>
      </c>
      <c r="BG396" s="191">
        <f>IF(N396="zákl. přenesená",J396,0)</f>
        <v>0</v>
      </c>
      <c r="BH396" s="191">
        <f>IF(N396="sníž. přenesená",J396,0)</f>
        <v>0</v>
      </c>
      <c r="BI396" s="191">
        <f>IF(N396="nulová",J396,0)</f>
        <v>0</v>
      </c>
      <c r="BJ396" s="21" t="s">
        <v>81</v>
      </c>
      <c r="BK396" s="191">
        <f>ROUND(I396*H396,2)</f>
        <v>0</v>
      </c>
      <c r="BL396" s="21" t="s">
        <v>261</v>
      </c>
      <c r="BM396" s="190" t="s">
        <v>655</v>
      </c>
    </row>
    <row r="397" s="2" customFormat="1">
      <c r="A397" s="40"/>
      <c r="B397" s="41"/>
      <c r="C397" s="40"/>
      <c r="D397" s="192" t="s">
        <v>263</v>
      </c>
      <c r="E397" s="40"/>
      <c r="F397" s="193" t="s">
        <v>656</v>
      </c>
      <c r="G397" s="40"/>
      <c r="H397" s="40"/>
      <c r="I397" s="194"/>
      <c r="J397" s="40"/>
      <c r="K397" s="40"/>
      <c r="L397" s="41"/>
      <c r="M397" s="195"/>
      <c r="N397" s="196"/>
      <c r="O397" s="74"/>
      <c r="P397" s="74"/>
      <c r="Q397" s="74"/>
      <c r="R397" s="74"/>
      <c r="S397" s="74"/>
      <c r="T397" s="75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21" t="s">
        <v>263</v>
      </c>
      <c r="AU397" s="21" t="s">
        <v>83</v>
      </c>
    </row>
    <row r="398" s="13" customFormat="1">
      <c r="A398" s="13"/>
      <c r="B398" s="197"/>
      <c r="C398" s="13"/>
      <c r="D398" s="198" t="s">
        <v>265</v>
      </c>
      <c r="E398" s="199" t="s">
        <v>3</v>
      </c>
      <c r="F398" s="200" t="s">
        <v>173</v>
      </c>
      <c r="G398" s="13"/>
      <c r="H398" s="201">
        <v>72.468999999999994</v>
      </c>
      <c r="I398" s="202"/>
      <c r="J398" s="13"/>
      <c r="K398" s="13"/>
      <c r="L398" s="197"/>
      <c r="M398" s="203"/>
      <c r="N398" s="204"/>
      <c r="O398" s="204"/>
      <c r="P398" s="204"/>
      <c r="Q398" s="204"/>
      <c r="R398" s="204"/>
      <c r="S398" s="204"/>
      <c r="T398" s="205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199" t="s">
        <v>265</v>
      </c>
      <c r="AU398" s="199" t="s">
        <v>83</v>
      </c>
      <c r="AV398" s="13" t="s">
        <v>83</v>
      </c>
      <c r="AW398" s="13" t="s">
        <v>35</v>
      </c>
      <c r="AX398" s="13" t="s">
        <v>74</v>
      </c>
      <c r="AY398" s="199" t="s">
        <v>256</v>
      </c>
    </row>
    <row r="399" s="14" customFormat="1">
      <c r="A399" s="14"/>
      <c r="B399" s="206"/>
      <c r="C399" s="14"/>
      <c r="D399" s="198" t="s">
        <v>265</v>
      </c>
      <c r="E399" s="207" t="s">
        <v>3</v>
      </c>
      <c r="F399" s="208" t="s">
        <v>266</v>
      </c>
      <c r="G399" s="14"/>
      <c r="H399" s="209">
        <v>72.468999999999994</v>
      </c>
      <c r="I399" s="210"/>
      <c r="J399" s="14"/>
      <c r="K399" s="14"/>
      <c r="L399" s="206"/>
      <c r="M399" s="211"/>
      <c r="N399" s="212"/>
      <c r="O399" s="212"/>
      <c r="P399" s="212"/>
      <c r="Q399" s="212"/>
      <c r="R399" s="212"/>
      <c r="S399" s="212"/>
      <c r="T399" s="213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07" t="s">
        <v>265</v>
      </c>
      <c r="AU399" s="207" t="s">
        <v>83</v>
      </c>
      <c r="AV399" s="14" t="s">
        <v>261</v>
      </c>
      <c r="AW399" s="14" t="s">
        <v>35</v>
      </c>
      <c r="AX399" s="14" t="s">
        <v>81</v>
      </c>
      <c r="AY399" s="207" t="s">
        <v>256</v>
      </c>
    </row>
    <row r="400" s="2" customFormat="1" ht="24.15" customHeight="1">
      <c r="A400" s="40"/>
      <c r="B400" s="177"/>
      <c r="C400" s="178" t="s">
        <v>657</v>
      </c>
      <c r="D400" s="178" t="s">
        <v>258</v>
      </c>
      <c r="E400" s="179" t="s">
        <v>658</v>
      </c>
      <c r="F400" s="180" t="s">
        <v>659</v>
      </c>
      <c r="G400" s="181" t="s">
        <v>274</v>
      </c>
      <c r="H400" s="182">
        <v>3.746</v>
      </c>
      <c r="I400" s="183"/>
      <c r="J400" s="184">
        <f>ROUND(I400*H400,2)</f>
        <v>0</v>
      </c>
      <c r="K400" s="185"/>
      <c r="L400" s="41"/>
      <c r="M400" s="186" t="s">
        <v>3</v>
      </c>
      <c r="N400" s="187" t="s">
        <v>45</v>
      </c>
      <c r="O400" s="74"/>
      <c r="P400" s="188">
        <f>O400*H400</f>
        <v>0</v>
      </c>
      <c r="Q400" s="188">
        <v>2.30104</v>
      </c>
      <c r="R400" s="188">
        <f>Q400*H400</f>
        <v>8.6196958400000003</v>
      </c>
      <c r="S400" s="188">
        <v>0</v>
      </c>
      <c r="T400" s="189">
        <f>S400*H400</f>
        <v>0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190" t="s">
        <v>261</v>
      </c>
      <c r="AT400" s="190" t="s">
        <v>258</v>
      </c>
      <c r="AU400" s="190" t="s">
        <v>83</v>
      </c>
      <c r="AY400" s="21" t="s">
        <v>256</v>
      </c>
      <c r="BE400" s="191">
        <f>IF(N400="základní",J400,0)</f>
        <v>0</v>
      </c>
      <c r="BF400" s="191">
        <f>IF(N400="snížená",J400,0)</f>
        <v>0</v>
      </c>
      <c r="BG400" s="191">
        <f>IF(N400="zákl. přenesená",J400,0)</f>
        <v>0</v>
      </c>
      <c r="BH400" s="191">
        <f>IF(N400="sníž. přenesená",J400,0)</f>
        <v>0</v>
      </c>
      <c r="BI400" s="191">
        <f>IF(N400="nulová",J400,0)</f>
        <v>0</v>
      </c>
      <c r="BJ400" s="21" t="s">
        <v>81</v>
      </c>
      <c r="BK400" s="191">
        <f>ROUND(I400*H400,2)</f>
        <v>0</v>
      </c>
      <c r="BL400" s="21" t="s">
        <v>261</v>
      </c>
      <c r="BM400" s="190" t="s">
        <v>660</v>
      </c>
    </row>
    <row r="401" s="2" customFormat="1">
      <c r="A401" s="40"/>
      <c r="B401" s="41"/>
      <c r="C401" s="40"/>
      <c r="D401" s="192" t="s">
        <v>263</v>
      </c>
      <c r="E401" s="40"/>
      <c r="F401" s="193" t="s">
        <v>661</v>
      </c>
      <c r="G401" s="40"/>
      <c r="H401" s="40"/>
      <c r="I401" s="194"/>
      <c r="J401" s="40"/>
      <c r="K401" s="40"/>
      <c r="L401" s="41"/>
      <c r="M401" s="195"/>
      <c r="N401" s="196"/>
      <c r="O401" s="74"/>
      <c r="P401" s="74"/>
      <c r="Q401" s="74"/>
      <c r="R401" s="74"/>
      <c r="S401" s="74"/>
      <c r="T401" s="75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21" t="s">
        <v>263</v>
      </c>
      <c r="AU401" s="21" t="s">
        <v>83</v>
      </c>
    </row>
    <row r="402" s="13" customFormat="1">
      <c r="A402" s="13"/>
      <c r="B402" s="197"/>
      <c r="C402" s="13"/>
      <c r="D402" s="198" t="s">
        <v>265</v>
      </c>
      <c r="E402" s="199" t="s">
        <v>3</v>
      </c>
      <c r="F402" s="200" t="s">
        <v>662</v>
      </c>
      <c r="G402" s="13"/>
      <c r="H402" s="201">
        <v>3.746</v>
      </c>
      <c r="I402" s="202"/>
      <c r="J402" s="13"/>
      <c r="K402" s="13"/>
      <c r="L402" s="197"/>
      <c r="M402" s="203"/>
      <c r="N402" s="204"/>
      <c r="O402" s="204"/>
      <c r="P402" s="204"/>
      <c r="Q402" s="204"/>
      <c r="R402" s="204"/>
      <c r="S402" s="204"/>
      <c r="T402" s="205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199" t="s">
        <v>265</v>
      </c>
      <c r="AU402" s="199" t="s">
        <v>83</v>
      </c>
      <c r="AV402" s="13" t="s">
        <v>83</v>
      </c>
      <c r="AW402" s="13" t="s">
        <v>35</v>
      </c>
      <c r="AX402" s="13" t="s">
        <v>74</v>
      </c>
      <c r="AY402" s="199" t="s">
        <v>256</v>
      </c>
    </row>
    <row r="403" s="14" customFormat="1">
      <c r="A403" s="14"/>
      <c r="B403" s="206"/>
      <c r="C403" s="14"/>
      <c r="D403" s="198" t="s">
        <v>265</v>
      </c>
      <c r="E403" s="207" t="s">
        <v>3</v>
      </c>
      <c r="F403" s="208" t="s">
        <v>266</v>
      </c>
      <c r="G403" s="14"/>
      <c r="H403" s="209">
        <v>3.746</v>
      </c>
      <c r="I403" s="210"/>
      <c r="J403" s="14"/>
      <c r="K403" s="14"/>
      <c r="L403" s="206"/>
      <c r="M403" s="211"/>
      <c r="N403" s="212"/>
      <c r="O403" s="212"/>
      <c r="P403" s="212"/>
      <c r="Q403" s="212"/>
      <c r="R403" s="212"/>
      <c r="S403" s="212"/>
      <c r="T403" s="213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07" t="s">
        <v>265</v>
      </c>
      <c r="AU403" s="207" t="s">
        <v>83</v>
      </c>
      <c r="AV403" s="14" t="s">
        <v>261</v>
      </c>
      <c r="AW403" s="14" t="s">
        <v>35</v>
      </c>
      <c r="AX403" s="14" t="s">
        <v>81</v>
      </c>
      <c r="AY403" s="207" t="s">
        <v>256</v>
      </c>
    </row>
    <row r="404" s="2" customFormat="1" ht="24.15" customHeight="1">
      <c r="A404" s="40"/>
      <c r="B404" s="177"/>
      <c r="C404" s="178" t="s">
        <v>663</v>
      </c>
      <c r="D404" s="178" t="s">
        <v>258</v>
      </c>
      <c r="E404" s="179" t="s">
        <v>664</v>
      </c>
      <c r="F404" s="180" t="s">
        <v>665</v>
      </c>
      <c r="G404" s="181" t="s">
        <v>110</v>
      </c>
      <c r="H404" s="182">
        <v>7.492</v>
      </c>
      <c r="I404" s="183"/>
      <c r="J404" s="184">
        <f>ROUND(I404*H404,2)</f>
        <v>0</v>
      </c>
      <c r="K404" s="185"/>
      <c r="L404" s="41"/>
      <c r="M404" s="186" t="s">
        <v>3</v>
      </c>
      <c r="N404" s="187" t="s">
        <v>45</v>
      </c>
      <c r="O404" s="74"/>
      <c r="P404" s="188">
        <f>O404*H404</f>
        <v>0</v>
      </c>
      <c r="Q404" s="188">
        <v>0.00142</v>
      </c>
      <c r="R404" s="188">
        <f>Q404*H404</f>
        <v>0.01063864</v>
      </c>
      <c r="S404" s="188">
        <v>0</v>
      </c>
      <c r="T404" s="189">
        <f>S404*H404</f>
        <v>0</v>
      </c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R404" s="190" t="s">
        <v>261</v>
      </c>
      <c r="AT404" s="190" t="s">
        <v>258</v>
      </c>
      <c r="AU404" s="190" t="s">
        <v>83</v>
      </c>
      <c r="AY404" s="21" t="s">
        <v>256</v>
      </c>
      <c r="BE404" s="191">
        <f>IF(N404="základní",J404,0)</f>
        <v>0</v>
      </c>
      <c r="BF404" s="191">
        <f>IF(N404="snížená",J404,0)</f>
        <v>0</v>
      </c>
      <c r="BG404" s="191">
        <f>IF(N404="zákl. přenesená",J404,0)</f>
        <v>0</v>
      </c>
      <c r="BH404" s="191">
        <f>IF(N404="sníž. přenesená",J404,0)</f>
        <v>0</v>
      </c>
      <c r="BI404" s="191">
        <f>IF(N404="nulová",J404,0)</f>
        <v>0</v>
      </c>
      <c r="BJ404" s="21" t="s">
        <v>81</v>
      </c>
      <c r="BK404" s="191">
        <f>ROUND(I404*H404,2)</f>
        <v>0</v>
      </c>
      <c r="BL404" s="21" t="s">
        <v>261</v>
      </c>
      <c r="BM404" s="190" t="s">
        <v>666</v>
      </c>
    </row>
    <row r="405" s="2" customFormat="1">
      <c r="A405" s="40"/>
      <c r="B405" s="41"/>
      <c r="C405" s="40"/>
      <c r="D405" s="192" t="s">
        <v>263</v>
      </c>
      <c r="E405" s="40"/>
      <c r="F405" s="193" t="s">
        <v>667</v>
      </c>
      <c r="G405" s="40"/>
      <c r="H405" s="40"/>
      <c r="I405" s="194"/>
      <c r="J405" s="40"/>
      <c r="K405" s="40"/>
      <c r="L405" s="41"/>
      <c r="M405" s="195"/>
      <c r="N405" s="196"/>
      <c r="O405" s="74"/>
      <c r="P405" s="74"/>
      <c r="Q405" s="74"/>
      <c r="R405" s="74"/>
      <c r="S405" s="74"/>
      <c r="T405" s="75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T405" s="21" t="s">
        <v>263</v>
      </c>
      <c r="AU405" s="21" t="s">
        <v>83</v>
      </c>
    </row>
    <row r="406" s="13" customFormat="1">
      <c r="A406" s="13"/>
      <c r="B406" s="197"/>
      <c r="C406" s="13"/>
      <c r="D406" s="198" t="s">
        <v>265</v>
      </c>
      <c r="E406" s="199" t="s">
        <v>3</v>
      </c>
      <c r="F406" s="200" t="s">
        <v>668</v>
      </c>
      <c r="G406" s="13"/>
      <c r="H406" s="201">
        <v>7.492</v>
      </c>
      <c r="I406" s="202"/>
      <c r="J406" s="13"/>
      <c r="K406" s="13"/>
      <c r="L406" s="197"/>
      <c r="M406" s="203"/>
      <c r="N406" s="204"/>
      <c r="O406" s="204"/>
      <c r="P406" s="204"/>
      <c r="Q406" s="204"/>
      <c r="R406" s="204"/>
      <c r="S406" s="204"/>
      <c r="T406" s="205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199" t="s">
        <v>265</v>
      </c>
      <c r="AU406" s="199" t="s">
        <v>83</v>
      </c>
      <c r="AV406" s="13" t="s">
        <v>83</v>
      </c>
      <c r="AW406" s="13" t="s">
        <v>35</v>
      </c>
      <c r="AX406" s="13" t="s">
        <v>74</v>
      </c>
      <c r="AY406" s="199" t="s">
        <v>256</v>
      </c>
    </row>
    <row r="407" s="14" customFormat="1">
      <c r="A407" s="14"/>
      <c r="B407" s="206"/>
      <c r="C407" s="14"/>
      <c r="D407" s="198" t="s">
        <v>265</v>
      </c>
      <c r="E407" s="207" t="s">
        <v>3</v>
      </c>
      <c r="F407" s="208" t="s">
        <v>266</v>
      </c>
      <c r="G407" s="14"/>
      <c r="H407" s="209">
        <v>7.492</v>
      </c>
      <c r="I407" s="210"/>
      <c r="J407" s="14"/>
      <c r="K407" s="14"/>
      <c r="L407" s="206"/>
      <c r="M407" s="211"/>
      <c r="N407" s="212"/>
      <c r="O407" s="212"/>
      <c r="P407" s="212"/>
      <c r="Q407" s="212"/>
      <c r="R407" s="212"/>
      <c r="S407" s="212"/>
      <c r="T407" s="213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07" t="s">
        <v>265</v>
      </c>
      <c r="AU407" s="207" t="s">
        <v>83</v>
      </c>
      <c r="AV407" s="14" t="s">
        <v>261</v>
      </c>
      <c r="AW407" s="14" t="s">
        <v>35</v>
      </c>
      <c r="AX407" s="14" t="s">
        <v>81</v>
      </c>
      <c r="AY407" s="207" t="s">
        <v>256</v>
      </c>
    </row>
    <row r="408" s="2" customFormat="1" ht="24.15" customHeight="1">
      <c r="A408" s="40"/>
      <c r="B408" s="177"/>
      <c r="C408" s="178" t="s">
        <v>669</v>
      </c>
      <c r="D408" s="178" t="s">
        <v>258</v>
      </c>
      <c r="E408" s="179" t="s">
        <v>670</v>
      </c>
      <c r="F408" s="180" t="s">
        <v>671</v>
      </c>
      <c r="G408" s="181" t="s">
        <v>110</v>
      </c>
      <c r="H408" s="182">
        <v>7.492</v>
      </c>
      <c r="I408" s="183"/>
      <c r="J408" s="184">
        <f>ROUND(I408*H408,2)</f>
        <v>0</v>
      </c>
      <c r="K408" s="185"/>
      <c r="L408" s="41"/>
      <c r="M408" s="186" t="s">
        <v>3</v>
      </c>
      <c r="N408" s="187" t="s">
        <v>45</v>
      </c>
      <c r="O408" s="74"/>
      <c r="P408" s="188">
        <f>O408*H408</f>
        <v>0</v>
      </c>
      <c r="Q408" s="188">
        <v>0</v>
      </c>
      <c r="R408" s="188">
        <f>Q408*H408</f>
        <v>0</v>
      </c>
      <c r="S408" s="188">
        <v>0</v>
      </c>
      <c r="T408" s="189">
        <f>S408*H408</f>
        <v>0</v>
      </c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190" t="s">
        <v>261</v>
      </c>
      <c r="AT408" s="190" t="s">
        <v>258</v>
      </c>
      <c r="AU408" s="190" t="s">
        <v>83</v>
      </c>
      <c r="AY408" s="21" t="s">
        <v>256</v>
      </c>
      <c r="BE408" s="191">
        <f>IF(N408="základní",J408,0)</f>
        <v>0</v>
      </c>
      <c r="BF408" s="191">
        <f>IF(N408="snížená",J408,0)</f>
        <v>0</v>
      </c>
      <c r="BG408" s="191">
        <f>IF(N408="zákl. přenesená",J408,0)</f>
        <v>0</v>
      </c>
      <c r="BH408" s="191">
        <f>IF(N408="sníž. přenesená",J408,0)</f>
        <v>0</v>
      </c>
      <c r="BI408" s="191">
        <f>IF(N408="nulová",J408,0)</f>
        <v>0</v>
      </c>
      <c r="BJ408" s="21" t="s">
        <v>81</v>
      </c>
      <c r="BK408" s="191">
        <f>ROUND(I408*H408,2)</f>
        <v>0</v>
      </c>
      <c r="BL408" s="21" t="s">
        <v>261</v>
      </c>
      <c r="BM408" s="190" t="s">
        <v>672</v>
      </c>
    </row>
    <row r="409" s="2" customFormat="1">
      <c r="A409" s="40"/>
      <c r="B409" s="41"/>
      <c r="C409" s="40"/>
      <c r="D409" s="192" t="s">
        <v>263</v>
      </c>
      <c r="E409" s="40"/>
      <c r="F409" s="193" t="s">
        <v>673</v>
      </c>
      <c r="G409" s="40"/>
      <c r="H409" s="40"/>
      <c r="I409" s="194"/>
      <c r="J409" s="40"/>
      <c r="K409" s="40"/>
      <c r="L409" s="41"/>
      <c r="M409" s="195"/>
      <c r="N409" s="196"/>
      <c r="O409" s="74"/>
      <c r="P409" s="74"/>
      <c r="Q409" s="74"/>
      <c r="R409" s="74"/>
      <c r="S409" s="74"/>
      <c r="T409" s="75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T409" s="21" t="s">
        <v>263</v>
      </c>
      <c r="AU409" s="21" t="s">
        <v>83</v>
      </c>
    </row>
    <row r="410" s="2" customFormat="1" ht="37.8" customHeight="1">
      <c r="A410" s="40"/>
      <c r="B410" s="177"/>
      <c r="C410" s="178" t="s">
        <v>674</v>
      </c>
      <c r="D410" s="178" t="s">
        <v>258</v>
      </c>
      <c r="E410" s="179" t="s">
        <v>675</v>
      </c>
      <c r="F410" s="180" t="s">
        <v>676</v>
      </c>
      <c r="G410" s="181" t="s">
        <v>338</v>
      </c>
      <c r="H410" s="182">
        <v>0.45000000000000001</v>
      </c>
      <c r="I410" s="183"/>
      <c r="J410" s="184">
        <f>ROUND(I410*H410,2)</f>
        <v>0</v>
      </c>
      <c r="K410" s="185"/>
      <c r="L410" s="41"/>
      <c r="M410" s="186" t="s">
        <v>3</v>
      </c>
      <c r="N410" s="187" t="s">
        <v>45</v>
      </c>
      <c r="O410" s="74"/>
      <c r="P410" s="188">
        <f>O410*H410</f>
        <v>0</v>
      </c>
      <c r="Q410" s="188">
        <v>1.06277</v>
      </c>
      <c r="R410" s="188">
        <f>Q410*H410</f>
        <v>0.47824650000000002</v>
      </c>
      <c r="S410" s="188">
        <v>0</v>
      </c>
      <c r="T410" s="189">
        <f>S410*H410</f>
        <v>0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190" t="s">
        <v>261</v>
      </c>
      <c r="AT410" s="190" t="s">
        <v>258</v>
      </c>
      <c r="AU410" s="190" t="s">
        <v>83</v>
      </c>
      <c r="AY410" s="21" t="s">
        <v>256</v>
      </c>
      <c r="BE410" s="191">
        <f>IF(N410="základní",J410,0)</f>
        <v>0</v>
      </c>
      <c r="BF410" s="191">
        <f>IF(N410="snížená",J410,0)</f>
        <v>0</v>
      </c>
      <c r="BG410" s="191">
        <f>IF(N410="zákl. přenesená",J410,0)</f>
        <v>0</v>
      </c>
      <c r="BH410" s="191">
        <f>IF(N410="sníž. přenesená",J410,0)</f>
        <v>0</v>
      </c>
      <c r="BI410" s="191">
        <f>IF(N410="nulová",J410,0)</f>
        <v>0</v>
      </c>
      <c r="BJ410" s="21" t="s">
        <v>81</v>
      </c>
      <c r="BK410" s="191">
        <f>ROUND(I410*H410,2)</f>
        <v>0</v>
      </c>
      <c r="BL410" s="21" t="s">
        <v>261</v>
      </c>
      <c r="BM410" s="190" t="s">
        <v>677</v>
      </c>
    </row>
    <row r="411" s="2" customFormat="1">
      <c r="A411" s="40"/>
      <c r="B411" s="41"/>
      <c r="C411" s="40"/>
      <c r="D411" s="192" t="s">
        <v>263</v>
      </c>
      <c r="E411" s="40"/>
      <c r="F411" s="193" t="s">
        <v>678</v>
      </c>
      <c r="G411" s="40"/>
      <c r="H411" s="40"/>
      <c r="I411" s="194"/>
      <c r="J411" s="40"/>
      <c r="K411" s="40"/>
      <c r="L411" s="41"/>
      <c r="M411" s="195"/>
      <c r="N411" s="196"/>
      <c r="O411" s="74"/>
      <c r="P411" s="74"/>
      <c r="Q411" s="74"/>
      <c r="R411" s="74"/>
      <c r="S411" s="74"/>
      <c r="T411" s="75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T411" s="21" t="s">
        <v>263</v>
      </c>
      <c r="AU411" s="21" t="s">
        <v>83</v>
      </c>
    </row>
    <row r="412" s="13" customFormat="1">
      <c r="A412" s="13"/>
      <c r="B412" s="197"/>
      <c r="C412" s="13"/>
      <c r="D412" s="198" t="s">
        <v>265</v>
      </c>
      <c r="E412" s="199" t="s">
        <v>3</v>
      </c>
      <c r="F412" s="200" t="s">
        <v>679</v>
      </c>
      <c r="G412" s="13"/>
      <c r="H412" s="201">
        <v>0.45000000000000001</v>
      </c>
      <c r="I412" s="202"/>
      <c r="J412" s="13"/>
      <c r="K412" s="13"/>
      <c r="L412" s="197"/>
      <c r="M412" s="203"/>
      <c r="N412" s="204"/>
      <c r="O412" s="204"/>
      <c r="P412" s="204"/>
      <c r="Q412" s="204"/>
      <c r="R412" s="204"/>
      <c r="S412" s="204"/>
      <c r="T412" s="205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199" t="s">
        <v>265</v>
      </c>
      <c r="AU412" s="199" t="s">
        <v>83</v>
      </c>
      <c r="AV412" s="13" t="s">
        <v>83</v>
      </c>
      <c r="AW412" s="13" t="s">
        <v>35</v>
      </c>
      <c r="AX412" s="13" t="s">
        <v>74</v>
      </c>
      <c r="AY412" s="199" t="s">
        <v>256</v>
      </c>
    </row>
    <row r="413" s="14" customFormat="1">
      <c r="A413" s="14"/>
      <c r="B413" s="206"/>
      <c r="C413" s="14"/>
      <c r="D413" s="198" t="s">
        <v>265</v>
      </c>
      <c r="E413" s="207" t="s">
        <v>3</v>
      </c>
      <c r="F413" s="208" t="s">
        <v>266</v>
      </c>
      <c r="G413" s="14"/>
      <c r="H413" s="209">
        <v>0.45000000000000001</v>
      </c>
      <c r="I413" s="210"/>
      <c r="J413" s="14"/>
      <c r="K413" s="14"/>
      <c r="L413" s="206"/>
      <c r="M413" s="211"/>
      <c r="N413" s="212"/>
      <c r="O413" s="212"/>
      <c r="P413" s="212"/>
      <c r="Q413" s="212"/>
      <c r="R413" s="212"/>
      <c r="S413" s="212"/>
      <c r="T413" s="213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07" t="s">
        <v>265</v>
      </c>
      <c r="AU413" s="207" t="s">
        <v>83</v>
      </c>
      <c r="AV413" s="14" t="s">
        <v>261</v>
      </c>
      <c r="AW413" s="14" t="s">
        <v>35</v>
      </c>
      <c r="AX413" s="14" t="s">
        <v>81</v>
      </c>
      <c r="AY413" s="207" t="s">
        <v>256</v>
      </c>
    </row>
    <row r="414" s="2" customFormat="1" ht="16.5" customHeight="1">
      <c r="A414" s="40"/>
      <c r="B414" s="177"/>
      <c r="C414" s="178" t="s">
        <v>680</v>
      </c>
      <c r="D414" s="178" t="s">
        <v>258</v>
      </c>
      <c r="E414" s="179" t="s">
        <v>681</v>
      </c>
      <c r="F414" s="180" t="s">
        <v>682</v>
      </c>
      <c r="G414" s="181" t="s">
        <v>274</v>
      </c>
      <c r="H414" s="182">
        <v>9.3599999999999994</v>
      </c>
      <c r="I414" s="183"/>
      <c r="J414" s="184">
        <f>ROUND(I414*H414,2)</f>
        <v>0</v>
      </c>
      <c r="K414" s="185"/>
      <c r="L414" s="41"/>
      <c r="M414" s="186" t="s">
        <v>3</v>
      </c>
      <c r="N414" s="187" t="s">
        <v>45</v>
      </c>
      <c r="O414" s="74"/>
      <c r="P414" s="188">
        <f>O414*H414</f>
        <v>0</v>
      </c>
      <c r="Q414" s="188">
        <v>2.6446800000000001</v>
      </c>
      <c r="R414" s="188">
        <f>Q414*H414</f>
        <v>24.7542048</v>
      </c>
      <c r="S414" s="188">
        <v>0</v>
      </c>
      <c r="T414" s="189">
        <f>S414*H414</f>
        <v>0</v>
      </c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R414" s="190" t="s">
        <v>261</v>
      </c>
      <c r="AT414" s="190" t="s">
        <v>258</v>
      </c>
      <c r="AU414" s="190" t="s">
        <v>83</v>
      </c>
      <c r="AY414" s="21" t="s">
        <v>256</v>
      </c>
      <c r="BE414" s="191">
        <f>IF(N414="základní",J414,0)</f>
        <v>0</v>
      </c>
      <c r="BF414" s="191">
        <f>IF(N414="snížená",J414,0)</f>
        <v>0</v>
      </c>
      <c r="BG414" s="191">
        <f>IF(N414="zákl. přenesená",J414,0)</f>
        <v>0</v>
      </c>
      <c r="BH414" s="191">
        <f>IF(N414="sníž. přenesená",J414,0)</f>
        <v>0</v>
      </c>
      <c r="BI414" s="191">
        <f>IF(N414="nulová",J414,0)</f>
        <v>0</v>
      </c>
      <c r="BJ414" s="21" t="s">
        <v>81</v>
      </c>
      <c r="BK414" s="191">
        <f>ROUND(I414*H414,2)</f>
        <v>0</v>
      </c>
      <c r="BL414" s="21" t="s">
        <v>261</v>
      </c>
      <c r="BM414" s="190" t="s">
        <v>683</v>
      </c>
    </row>
    <row r="415" s="2" customFormat="1">
      <c r="A415" s="40"/>
      <c r="B415" s="41"/>
      <c r="C415" s="40"/>
      <c r="D415" s="192" t="s">
        <v>263</v>
      </c>
      <c r="E415" s="40"/>
      <c r="F415" s="193" t="s">
        <v>684</v>
      </c>
      <c r="G415" s="40"/>
      <c r="H415" s="40"/>
      <c r="I415" s="194"/>
      <c r="J415" s="40"/>
      <c r="K415" s="40"/>
      <c r="L415" s="41"/>
      <c r="M415" s="195"/>
      <c r="N415" s="196"/>
      <c r="O415" s="74"/>
      <c r="P415" s="74"/>
      <c r="Q415" s="74"/>
      <c r="R415" s="74"/>
      <c r="S415" s="74"/>
      <c r="T415" s="75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T415" s="21" t="s">
        <v>263</v>
      </c>
      <c r="AU415" s="21" t="s">
        <v>83</v>
      </c>
    </row>
    <row r="416" s="13" customFormat="1">
      <c r="A416" s="13"/>
      <c r="B416" s="197"/>
      <c r="C416" s="13"/>
      <c r="D416" s="198" t="s">
        <v>265</v>
      </c>
      <c r="E416" s="199" t="s">
        <v>3</v>
      </c>
      <c r="F416" s="200" t="s">
        <v>685</v>
      </c>
      <c r="G416" s="13"/>
      <c r="H416" s="201">
        <v>9.3599999999999994</v>
      </c>
      <c r="I416" s="202"/>
      <c r="J416" s="13"/>
      <c r="K416" s="13"/>
      <c r="L416" s="197"/>
      <c r="M416" s="203"/>
      <c r="N416" s="204"/>
      <c r="O416" s="204"/>
      <c r="P416" s="204"/>
      <c r="Q416" s="204"/>
      <c r="R416" s="204"/>
      <c r="S416" s="204"/>
      <c r="T416" s="205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199" t="s">
        <v>265</v>
      </c>
      <c r="AU416" s="199" t="s">
        <v>83</v>
      </c>
      <c r="AV416" s="13" t="s">
        <v>83</v>
      </c>
      <c r="AW416" s="13" t="s">
        <v>35</v>
      </c>
      <c r="AX416" s="13" t="s">
        <v>74</v>
      </c>
      <c r="AY416" s="199" t="s">
        <v>256</v>
      </c>
    </row>
    <row r="417" s="14" customFormat="1">
      <c r="A417" s="14"/>
      <c r="B417" s="206"/>
      <c r="C417" s="14"/>
      <c r="D417" s="198" t="s">
        <v>265</v>
      </c>
      <c r="E417" s="207" t="s">
        <v>3</v>
      </c>
      <c r="F417" s="208" t="s">
        <v>266</v>
      </c>
      <c r="G417" s="14"/>
      <c r="H417" s="209">
        <v>9.3599999999999994</v>
      </c>
      <c r="I417" s="210"/>
      <c r="J417" s="14"/>
      <c r="K417" s="14"/>
      <c r="L417" s="206"/>
      <c r="M417" s="211"/>
      <c r="N417" s="212"/>
      <c r="O417" s="212"/>
      <c r="P417" s="212"/>
      <c r="Q417" s="212"/>
      <c r="R417" s="212"/>
      <c r="S417" s="212"/>
      <c r="T417" s="213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07" t="s">
        <v>265</v>
      </c>
      <c r="AU417" s="207" t="s">
        <v>83</v>
      </c>
      <c r="AV417" s="14" t="s">
        <v>261</v>
      </c>
      <c r="AW417" s="14" t="s">
        <v>35</v>
      </c>
      <c r="AX417" s="14" t="s">
        <v>81</v>
      </c>
      <c r="AY417" s="207" t="s">
        <v>256</v>
      </c>
    </row>
    <row r="418" s="12" customFormat="1" ht="22.8" customHeight="1">
      <c r="A418" s="12"/>
      <c r="B418" s="164"/>
      <c r="C418" s="12"/>
      <c r="D418" s="165" t="s">
        <v>73</v>
      </c>
      <c r="E418" s="175" t="s">
        <v>261</v>
      </c>
      <c r="F418" s="175" t="s">
        <v>686</v>
      </c>
      <c r="G418" s="12"/>
      <c r="H418" s="12"/>
      <c r="I418" s="167"/>
      <c r="J418" s="176">
        <f>BK418</f>
        <v>0</v>
      </c>
      <c r="K418" s="12"/>
      <c r="L418" s="164"/>
      <c r="M418" s="169"/>
      <c r="N418" s="170"/>
      <c r="O418" s="170"/>
      <c r="P418" s="171">
        <f>SUM(P419:P472)</f>
        <v>0</v>
      </c>
      <c r="Q418" s="170"/>
      <c r="R418" s="171">
        <f>SUM(R419:R472)</f>
        <v>90.19836029999999</v>
      </c>
      <c r="S418" s="170"/>
      <c r="T418" s="172">
        <f>SUM(T419:T472)</f>
        <v>0</v>
      </c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R418" s="165" t="s">
        <v>81</v>
      </c>
      <c r="AT418" s="173" t="s">
        <v>73</v>
      </c>
      <c r="AU418" s="173" t="s">
        <v>81</v>
      </c>
      <c r="AY418" s="165" t="s">
        <v>256</v>
      </c>
      <c r="BK418" s="174">
        <f>SUM(BK419:BK472)</f>
        <v>0</v>
      </c>
    </row>
    <row r="419" s="2" customFormat="1" ht="24.15" customHeight="1">
      <c r="A419" s="40"/>
      <c r="B419" s="177"/>
      <c r="C419" s="178" t="s">
        <v>687</v>
      </c>
      <c r="D419" s="178" t="s">
        <v>258</v>
      </c>
      <c r="E419" s="179" t="s">
        <v>688</v>
      </c>
      <c r="F419" s="180" t="s">
        <v>689</v>
      </c>
      <c r="G419" s="181" t="s">
        <v>539</v>
      </c>
      <c r="H419" s="182">
        <v>24</v>
      </c>
      <c r="I419" s="183"/>
      <c r="J419" s="184">
        <f>ROUND(I419*H419,2)</f>
        <v>0</v>
      </c>
      <c r="K419" s="185"/>
      <c r="L419" s="41"/>
      <c r="M419" s="186" t="s">
        <v>3</v>
      </c>
      <c r="N419" s="187" t="s">
        <v>45</v>
      </c>
      <c r="O419" s="74"/>
      <c r="P419" s="188">
        <f>O419*H419</f>
        <v>0</v>
      </c>
      <c r="Q419" s="188">
        <v>0.39805000000000001</v>
      </c>
      <c r="R419" s="188">
        <f>Q419*H419</f>
        <v>9.5532000000000004</v>
      </c>
      <c r="S419" s="188">
        <v>0</v>
      </c>
      <c r="T419" s="189">
        <f>S419*H419</f>
        <v>0</v>
      </c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R419" s="190" t="s">
        <v>261</v>
      </c>
      <c r="AT419" s="190" t="s">
        <v>258</v>
      </c>
      <c r="AU419" s="190" t="s">
        <v>83</v>
      </c>
      <c r="AY419" s="21" t="s">
        <v>256</v>
      </c>
      <c r="BE419" s="191">
        <f>IF(N419="základní",J419,0)</f>
        <v>0</v>
      </c>
      <c r="BF419" s="191">
        <f>IF(N419="snížená",J419,0)</f>
        <v>0</v>
      </c>
      <c r="BG419" s="191">
        <f>IF(N419="zákl. přenesená",J419,0)</f>
        <v>0</v>
      </c>
      <c r="BH419" s="191">
        <f>IF(N419="sníž. přenesená",J419,0)</f>
        <v>0</v>
      </c>
      <c r="BI419" s="191">
        <f>IF(N419="nulová",J419,0)</f>
        <v>0</v>
      </c>
      <c r="BJ419" s="21" t="s">
        <v>81</v>
      </c>
      <c r="BK419" s="191">
        <f>ROUND(I419*H419,2)</f>
        <v>0</v>
      </c>
      <c r="BL419" s="21" t="s">
        <v>261</v>
      </c>
      <c r="BM419" s="190" t="s">
        <v>690</v>
      </c>
    </row>
    <row r="420" s="2" customFormat="1">
      <c r="A420" s="40"/>
      <c r="B420" s="41"/>
      <c r="C420" s="40"/>
      <c r="D420" s="192" t="s">
        <v>263</v>
      </c>
      <c r="E420" s="40"/>
      <c r="F420" s="193" t="s">
        <v>691</v>
      </c>
      <c r="G420" s="40"/>
      <c r="H420" s="40"/>
      <c r="I420" s="194"/>
      <c r="J420" s="40"/>
      <c r="K420" s="40"/>
      <c r="L420" s="41"/>
      <c r="M420" s="195"/>
      <c r="N420" s="196"/>
      <c r="O420" s="74"/>
      <c r="P420" s="74"/>
      <c r="Q420" s="74"/>
      <c r="R420" s="74"/>
      <c r="S420" s="74"/>
      <c r="T420" s="75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T420" s="21" t="s">
        <v>263</v>
      </c>
      <c r="AU420" s="21" t="s">
        <v>83</v>
      </c>
    </row>
    <row r="421" s="13" customFormat="1">
      <c r="A421" s="13"/>
      <c r="B421" s="197"/>
      <c r="C421" s="13"/>
      <c r="D421" s="198" t="s">
        <v>265</v>
      </c>
      <c r="E421" s="199" t="s">
        <v>3</v>
      </c>
      <c r="F421" s="200" t="s">
        <v>692</v>
      </c>
      <c r="G421" s="13"/>
      <c r="H421" s="201">
        <v>24</v>
      </c>
      <c r="I421" s="202"/>
      <c r="J421" s="13"/>
      <c r="K421" s="13"/>
      <c r="L421" s="197"/>
      <c r="M421" s="203"/>
      <c r="N421" s="204"/>
      <c r="O421" s="204"/>
      <c r="P421" s="204"/>
      <c r="Q421" s="204"/>
      <c r="R421" s="204"/>
      <c r="S421" s="204"/>
      <c r="T421" s="205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199" t="s">
        <v>265</v>
      </c>
      <c r="AU421" s="199" t="s">
        <v>83</v>
      </c>
      <c r="AV421" s="13" t="s">
        <v>83</v>
      </c>
      <c r="AW421" s="13" t="s">
        <v>35</v>
      </c>
      <c r="AX421" s="13" t="s">
        <v>74</v>
      </c>
      <c r="AY421" s="199" t="s">
        <v>256</v>
      </c>
    </row>
    <row r="422" s="14" customFormat="1">
      <c r="A422" s="14"/>
      <c r="B422" s="206"/>
      <c r="C422" s="14"/>
      <c r="D422" s="198" t="s">
        <v>265</v>
      </c>
      <c r="E422" s="207" t="s">
        <v>3</v>
      </c>
      <c r="F422" s="208" t="s">
        <v>266</v>
      </c>
      <c r="G422" s="14"/>
      <c r="H422" s="209">
        <v>24</v>
      </c>
      <c r="I422" s="210"/>
      <c r="J422" s="14"/>
      <c r="K422" s="14"/>
      <c r="L422" s="206"/>
      <c r="M422" s="211"/>
      <c r="N422" s="212"/>
      <c r="O422" s="212"/>
      <c r="P422" s="212"/>
      <c r="Q422" s="212"/>
      <c r="R422" s="212"/>
      <c r="S422" s="212"/>
      <c r="T422" s="213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07" t="s">
        <v>265</v>
      </c>
      <c r="AU422" s="207" t="s">
        <v>83</v>
      </c>
      <c r="AV422" s="14" t="s">
        <v>261</v>
      </c>
      <c r="AW422" s="14" t="s">
        <v>35</v>
      </c>
      <c r="AX422" s="14" t="s">
        <v>81</v>
      </c>
      <c r="AY422" s="207" t="s">
        <v>256</v>
      </c>
    </row>
    <row r="423" s="2" customFormat="1" ht="24.15" customHeight="1">
      <c r="A423" s="40"/>
      <c r="B423" s="177"/>
      <c r="C423" s="221" t="s">
        <v>693</v>
      </c>
      <c r="D423" s="221" t="s">
        <v>374</v>
      </c>
      <c r="E423" s="222" t="s">
        <v>694</v>
      </c>
      <c r="F423" s="223" t="s">
        <v>695</v>
      </c>
      <c r="G423" s="224" t="s">
        <v>119</v>
      </c>
      <c r="H423" s="225">
        <v>131.52000000000001</v>
      </c>
      <c r="I423" s="226"/>
      <c r="J423" s="227">
        <f>ROUND(I423*H423,2)</f>
        <v>0</v>
      </c>
      <c r="K423" s="228"/>
      <c r="L423" s="229"/>
      <c r="M423" s="230" t="s">
        <v>3</v>
      </c>
      <c r="N423" s="231" t="s">
        <v>45</v>
      </c>
      <c r="O423" s="74"/>
      <c r="P423" s="188">
        <f>O423*H423</f>
        <v>0</v>
      </c>
      <c r="Q423" s="188">
        <v>0.41299999999999998</v>
      </c>
      <c r="R423" s="188">
        <f>Q423*H423</f>
        <v>54.31776</v>
      </c>
      <c r="S423" s="188">
        <v>0</v>
      </c>
      <c r="T423" s="189">
        <f>S423*H423</f>
        <v>0</v>
      </c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R423" s="190" t="s">
        <v>299</v>
      </c>
      <c r="AT423" s="190" t="s">
        <v>374</v>
      </c>
      <c r="AU423" s="190" t="s">
        <v>83</v>
      </c>
      <c r="AY423" s="21" t="s">
        <v>256</v>
      </c>
      <c r="BE423" s="191">
        <f>IF(N423="základní",J423,0)</f>
        <v>0</v>
      </c>
      <c r="BF423" s="191">
        <f>IF(N423="snížená",J423,0)</f>
        <v>0</v>
      </c>
      <c r="BG423" s="191">
        <f>IF(N423="zákl. přenesená",J423,0)</f>
        <v>0</v>
      </c>
      <c r="BH423" s="191">
        <f>IF(N423="sníž. přenesená",J423,0)</f>
        <v>0</v>
      </c>
      <c r="BI423" s="191">
        <f>IF(N423="nulová",J423,0)</f>
        <v>0</v>
      </c>
      <c r="BJ423" s="21" t="s">
        <v>81</v>
      </c>
      <c r="BK423" s="191">
        <f>ROUND(I423*H423,2)</f>
        <v>0</v>
      </c>
      <c r="BL423" s="21" t="s">
        <v>261</v>
      </c>
      <c r="BM423" s="190" t="s">
        <v>696</v>
      </c>
    </row>
    <row r="424" s="13" customFormat="1">
      <c r="A424" s="13"/>
      <c r="B424" s="197"/>
      <c r="C424" s="13"/>
      <c r="D424" s="198" t="s">
        <v>265</v>
      </c>
      <c r="E424" s="199" t="s">
        <v>3</v>
      </c>
      <c r="F424" s="200" t="s">
        <v>697</v>
      </c>
      <c r="G424" s="13"/>
      <c r="H424" s="201">
        <v>11.244</v>
      </c>
      <c r="I424" s="202"/>
      <c r="J424" s="13"/>
      <c r="K424" s="13"/>
      <c r="L424" s="197"/>
      <c r="M424" s="203"/>
      <c r="N424" s="204"/>
      <c r="O424" s="204"/>
      <c r="P424" s="204"/>
      <c r="Q424" s="204"/>
      <c r="R424" s="204"/>
      <c r="S424" s="204"/>
      <c r="T424" s="205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199" t="s">
        <v>265</v>
      </c>
      <c r="AU424" s="199" t="s">
        <v>83</v>
      </c>
      <c r="AV424" s="13" t="s">
        <v>83</v>
      </c>
      <c r="AW424" s="13" t="s">
        <v>35</v>
      </c>
      <c r="AX424" s="13" t="s">
        <v>74</v>
      </c>
      <c r="AY424" s="199" t="s">
        <v>256</v>
      </c>
    </row>
    <row r="425" s="13" customFormat="1">
      <c r="A425" s="13"/>
      <c r="B425" s="197"/>
      <c r="C425" s="13"/>
      <c r="D425" s="198" t="s">
        <v>265</v>
      </c>
      <c r="E425" s="199" t="s">
        <v>3</v>
      </c>
      <c r="F425" s="200" t="s">
        <v>698</v>
      </c>
      <c r="G425" s="13"/>
      <c r="H425" s="201">
        <v>74.579999999999998</v>
      </c>
      <c r="I425" s="202"/>
      <c r="J425" s="13"/>
      <c r="K425" s="13"/>
      <c r="L425" s="197"/>
      <c r="M425" s="203"/>
      <c r="N425" s="204"/>
      <c r="O425" s="204"/>
      <c r="P425" s="204"/>
      <c r="Q425" s="204"/>
      <c r="R425" s="204"/>
      <c r="S425" s="204"/>
      <c r="T425" s="205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199" t="s">
        <v>265</v>
      </c>
      <c r="AU425" s="199" t="s">
        <v>83</v>
      </c>
      <c r="AV425" s="13" t="s">
        <v>83</v>
      </c>
      <c r="AW425" s="13" t="s">
        <v>35</v>
      </c>
      <c r="AX425" s="13" t="s">
        <v>74</v>
      </c>
      <c r="AY425" s="199" t="s">
        <v>256</v>
      </c>
    </row>
    <row r="426" s="13" customFormat="1">
      <c r="A426" s="13"/>
      <c r="B426" s="197"/>
      <c r="C426" s="13"/>
      <c r="D426" s="198" t="s">
        <v>265</v>
      </c>
      <c r="E426" s="199" t="s">
        <v>3</v>
      </c>
      <c r="F426" s="200" t="s">
        <v>699</v>
      </c>
      <c r="G426" s="13"/>
      <c r="H426" s="201">
        <v>56.939999999999998</v>
      </c>
      <c r="I426" s="202"/>
      <c r="J426" s="13"/>
      <c r="K426" s="13"/>
      <c r="L426" s="197"/>
      <c r="M426" s="203"/>
      <c r="N426" s="204"/>
      <c r="O426" s="204"/>
      <c r="P426" s="204"/>
      <c r="Q426" s="204"/>
      <c r="R426" s="204"/>
      <c r="S426" s="204"/>
      <c r="T426" s="205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199" t="s">
        <v>265</v>
      </c>
      <c r="AU426" s="199" t="s">
        <v>83</v>
      </c>
      <c r="AV426" s="13" t="s">
        <v>83</v>
      </c>
      <c r="AW426" s="13" t="s">
        <v>35</v>
      </c>
      <c r="AX426" s="13" t="s">
        <v>74</v>
      </c>
      <c r="AY426" s="199" t="s">
        <v>256</v>
      </c>
    </row>
    <row r="427" s="13" customFormat="1">
      <c r="A427" s="13"/>
      <c r="B427" s="197"/>
      <c r="C427" s="13"/>
      <c r="D427" s="198" t="s">
        <v>265</v>
      </c>
      <c r="E427" s="199" t="s">
        <v>3</v>
      </c>
      <c r="F427" s="200" t="s">
        <v>700</v>
      </c>
      <c r="G427" s="13"/>
      <c r="H427" s="201">
        <v>131.52000000000001</v>
      </c>
      <c r="I427" s="202"/>
      <c r="J427" s="13"/>
      <c r="K427" s="13"/>
      <c r="L427" s="197"/>
      <c r="M427" s="203"/>
      <c r="N427" s="204"/>
      <c r="O427" s="204"/>
      <c r="P427" s="204"/>
      <c r="Q427" s="204"/>
      <c r="R427" s="204"/>
      <c r="S427" s="204"/>
      <c r="T427" s="205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199" t="s">
        <v>265</v>
      </c>
      <c r="AU427" s="199" t="s">
        <v>83</v>
      </c>
      <c r="AV427" s="13" t="s">
        <v>83</v>
      </c>
      <c r="AW427" s="13" t="s">
        <v>35</v>
      </c>
      <c r="AX427" s="13" t="s">
        <v>81</v>
      </c>
      <c r="AY427" s="199" t="s">
        <v>256</v>
      </c>
    </row>
    <row r="428" s="2" customFormat="1" ht="16.5" customHeight="1">
      <c r="A428" s="40"/>
      <c r="B428" s="177"/>
      <c r="C428" s="178" t="s">
        <v>701</v>
      </c>
      <c r="D428" s="178" t="s">
        <v>258</v>
      </c>
      <c r="E428" s="179" t="s">
        <v>702</v>
      </c>
      <c r="F428" s="180" t="s">
        <v>703</v>
      </c>
      <c r="G428" s="181" t="s">
        <v>110</v>
      </c>
      <c r="H428" s="182">
        <v>39.43</v>
      </c>
      <c r="I428" s="183"/>
      <c r="J428" s="184">
        <f>ROUND(I428*H428,2)</f>
        <v>0</v>
      </c>
      <c r="K428" s="185"/>
      <c r="L428" s="41"/>
      <c r="M428" s="186" t="s">
        <v>3</v>
      </c>
      <c r="N428" s="187" t="s">
        <v>45</v>
      </c>
      <c r="O428" s="74"/>
      <c r="P428" s="188">
        <f>O428*H428</f>
        <v>0</v>
      </c>
      <c r="Q428" s="188">
        <v>0.39805000000000001</v>
      </c>
      <c r="R428" s="188">
        <f>Q428*H428</f>
        <v>15.695111500000001</v>
      </c>
      <c r="S428" s="188">
        <v>0</v>
      </c>
      <c r="T428" s="189">
        <f>S428*H428</f>
        <v>0</v>
      </c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R428" s="190" t="s">
        <v>261</v>
      </c>
      <c r="AT428" s="190" t="s">
        <v>258</v>
      </c>
      <c r="AU428" s="190" t="s">
        <v>83</v>
      </c>
      <c r="AY428" s="21" t="s">
        <v>256</v>
      </c>
      <c r="BE428" s="191">
        <f>IF(N428="základní",J428,0)</f>
        <v>0</v>
      </c>
      <c r="BF428" s="191">
        <f>IF(N428="snížená",J428,0)</f>
        <v>0</v>
      </c>
      <c r="BG428" s="191">
        <f>IF(N428="zákl. přenesená",J428,0)</f>
        <v>0</v>
      </c>
      <c r="BH428" s="191">
        <f>IF(N428="sníž. přenesená",J428,0)</f>
        <v>0</v>
      </c>
      <c r="BI428" s="191">
        <f>IF(N428="nulová",J428,0)</f>
        <v>0</v>
      </c>
      <c r="BJ428" s="21" t="s">
        <v>81</v>
      </c>
      <c r="BK428" s="191">
        <f>ROUND(I428*H428,2)</f>
        <v>0</v>
      </c>
      <c r="BL428" s="21" t="s">
        <v>261</v>
      </c>
      <c r="BM428" s="190" t="s">
        <v>704</v>
      </c>
    </row>
    <row r="429" s="13" customFormat="1">
      <c r="A429" s="13"/>
      <c r="B429" s="197"/>
      <c r="C429" s="13"/>
      <c r="D429" s="198" t="s">
        <v>265</v>
      </c>
      <c r="E429" s="199" t="s">
        <v>3</v>
      </c>
      <c r="F429" s="200" t="s">
        <v>146</v>
      </c>
      <c r="G429" s="13"/>
      <c r="H429" s="201">
        <v>39.43</v>
      </c>
      <c r="I429" s="202"/>
      <c r="J429" s="13"/>
      <c r="K429" s="13"/>
      <c r="L429" s="197"/>
      <c r="M429" s="203"/>
      <c r="N429" s="204"/>
      <c r="O429" s="204"/>
      <c r="P429" s="204"/>
      <c r="Q429" s="204"/>
      <c r="R429" s="204"/>
      <c r="S429" s="204"/>
      <c r="T429" s="205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199" t="s">
        <v>265</v>
      </c>
      <c r="AU429" s="199" t="s">
        <v>83</v>
      </c>
      <c r="AV429" s="13" t="s">
        <v>83</v>
      </c>
      <c r="AW429" s="13" t="s">
        <v>35</v>
      </c>
      <c r="AX429" s="13" t="s">
        <v>74</v>
      </c>
      <c r="AY429" s="199" t="s">
        <v>256</v>
      </c>
    </row>
    <row r="430" s="14" customFormat="1">
      <c r="A430" s="14"/>
      <c r="B430" s="206"/>
      <c r="C430" s="14"/>
      <c r="D430" s="198" t="s">
        <v>265</v>
      </c>
      <c r="E430" s="207" t="s">
        <v>3</v>
      </c>
      <c r="F430" s="208" t="s">
        <v>266</v>
      </c>
      <c r="G430" s="14"/>
      <c r="H430" s="209">
        <v>39.43</v>
      </c>
      <c r="I430" s="210"/>
      <c r="J430" s="14"/>
      <c r="K430" s="14"/>
      <c r="L430" s="206"/>
      <c r="M430" s="211"/>
      <c r="N430" s="212"/>
      <c r="O430" s="212"/>
      <c r="P430" s="212"/>
      <c r="Q430" s="212"/>
      <c r="R430" s="212"/>
      <c r="S430" s="212"/>
      <c r="T430" s="213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07" t="s">
        <v>265</v>
      </c>
      <c r="AU430" s="207" t="s">
        <v>83</v>
      </c>
      <c r="AV430" s="14" t="s">
        <v>261</v>
      </c>
      <c r="AW430" s="14" t="s">
        <v>35</v>
      </c>
      <c r="AX430" s="14" t="s">
        <v>81</v>
      </c>
      <c r="AY430" s="207" t="s">
        <v>256</v>
      </c>
    </row>
    <row r="431" s="2" customFormat="1" ht="24.15" customHeight="1">
      <c r="A431" s="40"/>
      <c r="B431" s="177"/>
      <c r="C431" s="178" t="s">
        <v>705</v>
      </c>
      <c r="D431" s="178" t="s">
        <v>258</v>
      </c>
      <c r="E431" s="179" t="s">
        <v>706</v>
      </c>
      <c r="F431" s="180" t="s">
        <v>707</v>
      </c>
      <c r="G431" s="181" t="s">
        <v>274</v>
      </c>
      <c r="H431" s="182">
        <v>3.863</v>
      </c>
      <c r="I431" s="183"/>
      <c r="J431" s="184">
        <f>ROUND(I431*H431,2)</f>
        <v>0</v>
      </c>
      <c r="K431" s="185"/>
      <c r="L431" s="41"/>
      <c r="M431" s="186" t="s">
        <v>3</v>
      </c>
      <c r="N431" s="187" t="s">
        <v>45</v>
      </c>
      <c r="O431" s="74"/>
      <c r="P431" s="188">
        <f>O431*H431</f>
        <v>0</v>
      </c>
      <c r="Q431" s="188">
        <v>2.5019800000000001</v>
      </c>
      <c r="R431" s="188">
        <f>Q431*H431</f>
        <v>9.6651487400000011</v>
      </c>
      <c r="S431" s="188">
        <v>0</v>
      </c>
      <c r="T431" s="189">
        <f>S431*H431</f>
        <v>0</v>
      </c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R431" s="190" t="s">
        <v>261</v>
      </c>
      <c r="AT431" s="190" t="s">
        <v>258</v>
      </c>
      <c r="AU431" s="190" t="s">
        <v>83</v>
      </c>
      <c r="AY431" s="21" t="s">
        <v>256</v>
      </c>
      <c r="BE431" s="191">
        <f>IF(N431="základní",J431,0)</f>
        <v>0</v>
      </c>
      <c r="BF431" s="191">
        <f>IF(N431="snížená",J431,0)</f>
        <v>0</v>
      </c>
      <c r="BG431" s="191">
        <f>IF(N431="zákl. přenesená",J431,0)</f>
        <v>0</v>
      </c>
      <c r="BH431" s="191">
        <f>IF(N431="sníž. přenesená",J431,0)</f>
        <v>0</v>
      </c>
      <c r="BI431" s="191">
        <f>IF(N431="nulová",J431,0)</f>
        <v>0</v>
      </c>
      <c r="BJ431" s="21" t="s">
        <v>81</v>
      </c>
      <c r="BK431" s="191">
        <f>ROUND(I431*H431,2)</f>
        <v>0</v>
      </c>
      <c r="BL431" s="21" t="s">
        <v>261</v>
      </c>
      <c r="BM431" s="190" t="s">
        <v>708</v>
      </c>
    </row>
    <row r="432" s="2" customFormat="1">
      <c r="A432" s="40"/>
      <c r="B432" s="41"/>
      <c r="C432" s="40"/>
      <c r="D432" s="192" t="s">
        <v>263</v>
      </c>
      <c r="E432" s="40"/>
      <c r="F432" s="193" t="s">
        <v>709</v>
      </c>
      <c r="G432" s="40"/>
      <c r="H432" s="40"/>
      <c r="I432" s="194"/>
      <c r="J432" s="40"/>
      <c r="K432" s="40"/>
      <c r="L432" s="41"/>
      <c r="M432" s="195"/>
      <c r="N432" s="196"/>
      <c r="O432" s="74"/>
      <c r="P432" s="74"/>
      <c r="Q432" s="74"/>
      <c r="R432" s="74"/>
      <c r="S432" s="74"/>
      <c r="T432" s="75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T432" s="21" t="s">
        <v>263</v>
      </c>
      <c r="AU432" s="21" t="s">
        <v>83</v>
      </c>
    </row>
    <row r="433" s="15" customFormat="1">
      <c r="A433" s="15"/>
      <c r="B433" s="214"/>
      <c r="C433" s="15"/>
      <c r="D433" s="198" t="s">
        <v>265</v>
      </c>
      <c r="E433" s="215" t="s">
        <v>3</v>
      </c>
      <c r="F433" s="216" t="s">
        <v>710</v>
      </c>
      <c r="G433" s="15"/>
      <c r="H433" s="215" t="s">
        <v>3</v>
      </c>
      <c r="I433" s="217"/>
      <c r="J433" s="15"/>
      <c r="K433" s="15"/>
      <c r="L433" s="214"/>
      <c r="M433" s="218"/>
      <c r="N433" s="219"/>
      <c r="O433" s="219"/>
      <c r="P433" s="219"/>
      <c r="Q433" s="219"/>
      <c r="R433" s="219"/>
      <c r="S433" s="219"/>
      <c r="T433" s="220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15" t="s">
        <v>265</v>
      </c>
      <c r="AU433" s="215" t="s">
        <v>83</v>
      </c>
      <c r="AV433" s="15" t="s">
        <v>81</v>
      </c>
      <c r="AW433" s="15" t="s">
        <v>35</v>
      </c>
      <c r="AX433" s="15" t="s">
        <v>74</v>
      </c>
      <c r="AY433" s="215" t="s">
        <v>256</v>
      </c>
    </row>
    <row r="434" s="13" customFormat="1">
      <c r="A434" s="13"/>
      <c r="B434" s="197"/>
      <c r="C434" s="13"/>
      <c r="D434" s="198" t="s">
        <v>265</v>
      </c>
      <c r="E434" s="199" t="s">
        <v>3</v>
      </c>
      <c r="F434" s="200" t="s">
        <v>711</v>
      </c>
      <c r="G434" s="13"/>
      <c r="H434" s="201">
        <v>0.28499999999999998</v>
      </c>
      <c r="I434" s="202"/>
      <c r="J434" s="13"/>
      <c r="K434" s="13"/>
      <c r="L434" s="197"/>
      <c r="M434" s="203"/>
      <c r="N434" s="204"/>
      <c r="O434" s="204"/>
      <c r="P434" s="204"/>
      <c r="Q434" s="204"/>
      <c r="R434" s="204"/>
      <c r="S434" s="204"/>
      <c r="T434" s="205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199" t="s">
        <v>265</v>
      </c>
      <c r="AU434" s="199" t="s">
        <v>83</v>
      </c>
      <c r="AV434" s="13" t="s">
        <v>83</v>
      </c>
      <c r="AW434" s="13" t="s">
        <v>35</v>
      </c>
      <c r="AX434" s="13" t="s">
        <v>74</v>
      </c>
      <c r="AY434" s="199" t="s">
        <v>256</v>
      </c>
    </row>
    <row r="435" s="16" customFormat="1">
      <c r="A435" s="16"/>
      <c r="B435" s="232"/>
      <c r="C435" s="16"/>
      <c r="D435" s="198" t="s">
        <v>265</v>
      </c>
      <c r="E435" s="233" t="s">
        <v>3</v>
      </c>
      <c r="F435" s="234" t="s">
        <v>712</v>
      </c>
      <c r="G435" s="16"/>
      <c r="H435" s="235">
        <v>0.28499999999999998</v>
      </c>
      <c r="I435" s="236"/>
      <c r="J435" s="16"/>
      <c r="K435" s="16"/>
      <c r="L435" s="232"/>
      <c r="M435" s="237"/>
      <c r="N435" s="238"/>
      <c r="O435" s="238"/>
      <c r="P435" s="238"/>
      <c r="Q435" s="238"/>
      <c r="R435" s="238"/>
      <c r="S435" s="238"/>
      <c r="T435" s="239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T435" s="233" t="s">
        <v>265</v>
      </c>
      <c r="AU435" s="233" t="s">
        <v>83</v>
      </c>
      <c r="AV435" s="16" t="s">
        <v>112</v>
      </c>
      <c r="AW435" s="16" t="s">
        <v>35</v>
      </c>
      <c r="AX435" s="16" t="s">
        <v>74</v>
      </c>
      <c r="AY435" s="233" t="s">
        <v>256</v>
      </c>
    </row>
    <row r="436" s="15" customFormat="1">
      <c r="A436" s="15"/>
      <c r="B436" s="214"/>
      <c r="C436" s="15"/>
      <c r="D436" s="198" t="s">
        <v>265</v>
      </c>
      <c r="E436" s="215" t="s">
        <v>3</v>
      </c>
      <c r="F436" s="216" t="s">
        <v>713</v>
      </c>
      <c r="G436" s="15"/>
      <c r="H436" s="215" t="s">
        <v>3</v>
      </c>
      <c r="I436" s="217"/>
      <c r="J436" s="15"/>
      <c r="K436" s="15"/>
      <c r="L436" s="214"/>
      <c r="M436" s="218"/>
      <c r="N436" s="219"/>
      <c r="O436" s="219"/>
      <c r="P436" s="219"/>
      <c r="Q436" s="219"/>
      <c r="R436" s="219"/>
      <c r="S436" s="219"/>
      <c r="T436" s="220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15" t="s">
        <v>265</v>
      </c>
      <c r="AU436" s="215" t="s">
        <v>83</v>
      </c>
      <c r="AV436" s="15" t="s">
        <v>81</v>
      </c>
      <c r="AW436" s="15" t="s">
        <v>35</v>
      </c>
      <c r="AX436" s="15" t="s">
        <v>74</v>
      </c>
      <c r="AY436" s="215" t="s">
        <v>256</v>
      </c>
    </row>
    <row r="437" s="13" customFormat="1">
      <c r="A437" s="13"/>
      <c r="B437" s="197"/>
      <c r="C437" s="13"/>
      <c r="D437" s="198" t="s">
        <v>265</v>
      </c>
      <c r="E437" s="199" t="s">
        <v>3</v>
      </c>
      <c r="F437" s="200" t="s">
        <v>714</v>
      </c>
      <c r="G437" s="13"/>
      <c r="H437" s="201">
        <v>0.81999999999999995</v>
      </c>
      <c r="I437" s="202"/>
      <c r="J437" s="13"/>
      <c r="K437" s="13"/>
      <c r="L437" s="197"/>
      <c r="M437" s="203"/>
      <c r="N437" s="204"/>
      <c r="O437" s="204"/>
      <c r="P437" s="204"/>
      <c r="Q437" s="204"/>
      <c r="R437" s="204"/>
      <c r="S437" s="204"/>
      <c r="T437" s="205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199" t="s">
        <v>265</v>
      </c>
      <c r="AU437" s="199" t="s">
        <v>83</v>
      </c>
      <c r="AV437" s="13" t="s">
        <v>83</v>
      </c>
      <c r="AW437" s="13" t="s">
        <v>35</v>
      </c>
      <c r="AX437" s="13" t="s">
        <v>74</v>
      </c>
      <c r="AY437" s="199" t="s">
        <v>256</v>
      </c>
    </row>
    <row r="438" s="16" customFormat="1">
      <c r="A438" s="16"/>
      <c r="B438" s="232"/>
      <c r="C438" s="16"/>
      <c r="D438" s="198" t="s">
        <v>265</v>
      </c>
      <c r="E438" s="233" t="s">
        <v>3</v>
      </c>
      <c r="F438" s="234" t="s">
        <v>712</v>
      </c>
      <c r="G438" s="16"/>
      <c r="H438" s="235">
        <v>0.81999999999999995</v>
      </c>
      <c r="I438" s="236"/>
      <c r="J438" s="16"/>
      <c r="K438" s="16"/>
      <c r="L438" s="232"/>
      <c r="M438" s="237"/>
      <c r="N438" s="238"/>
      <c r="O438" s="238"/>
      <c r="P438" s="238"/>
      <c r="Q438" s="238"/>
      <c r="R438" s="238"/>
      <c r="S438" s="238"/>
      <c r="T438" s="239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T438" s="233" t="s">
        <v>265</v>
      </c>
      <c r="AU438" s="233" t="s">
        <v>83</v>
      </c>
      <c r="AV438" s="16" t="s">
        <v>112</v>
      </c>
      <c r="AW438" s="16" t="s">
        <v>35</v>
      </c>
      <c r="AX438" s="16" t="s">
        <v>74</v>
      </c>
      <c r="AY438" s="233" t="s">
        <v>256</v>
      </c>
    </row>
    <row r="439" s="15" customFormat="1">
      <c r="A439" s="15"/>
      <c r="B439" s="214"/>
      <c r="C439" s="15"/>
      <c r="D439" s="198" t="s">
        <v>265</v>
      </c>
      <c r="E439" s="215" t="s">
        <v>3</v>
      </c>
      <c r="F439" s="216" t="s">
        <v>715</v>
      </c>
      <c r="G439" s="15"/>
      <c r="H439" s="215" t="s">
        <v>3</v>
      </c>
      <c r="I439" s="217"/>
      <c r="J439" s="15"/>
      <c r="K439" s="15"/>
      <c r="L439" s="214"/>
      <c r="M439" s="218"/>
      <c r="N439" s="219"/>
      <c r="O439" s="219"/>
      <c r="P439" s="219"/>
      <c r="Q439" s="219"/>
      <c r="R439" s="219"/>
      <c r="S439" s="219"/>
      <c r="T439" s="220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15" t="s">
        <v>265</v>
      </c>
      <c r="AU439" s="215" t="s">
        <v>83</v>
      </c>
      <c r="AV439" s="15" t="s">
        <v>81</v>
      </c>
      <c r="AW439" s="15" t="s">
        <v>35</v>
      </c>
      <c r="AX439" s="15" t="s">
        <v>74</v>
      </c>
      <c r="AY439" s="215" t="s">
        <v>256</v>
      </c>
    </row>
    <row r="440" s="13" customFormat="1">
      <c r="A440" s="13"/>
      <c r="B440" s="197"/>
      <c r="C440" s="13"/>
      <c r="D440" s="198" t="s">
        <v>265</v>
      </c>
      <c r="E440" s="199" t="s">
        <v>3</v>
      </c>
      <c r="F440" s="200" t="s">
        <v>716</v>
      </c>
      <c r="G440" s="13"/>
      <c r="H440" s="201">
        <v>0.13600000000000001</v>
      </c>
      <c r="I440" s="202"/>
      <c r="J440" s="13"/>
      <c r="K440" s="13"/>
      <c r="L440" s="197"/>
      <c r="M440" s="203"/>
      <c r="N440" s="204"/>
      <c r="O440" s="204"/>
      <c r="P440" s="204"/>
      <c r="Q440" s="204"/>
      <c r="R440" s="204"/>
      <c r="S440" s="204"/>
      <c r="T440" s="205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199" t="s">
        <v>265</v>
      </c>
      <c r="AU440" s="199" t="s">
        <v>83</v>
      </c>
      <c r="AV440" s="13" t="s">
        <v>83</v>
      </c>
      <c r="AW440" s="13" t="s">
        <v>35</v>
      </c>
      <c r="AX440" s="13" t="s">
        <v>74</v>
      </c>
      <c r="AY440" s="199" t="s">
        <v>256</v>
      </c>
    </row>
    <row r="441" s="16" customFormat="1">
      <c r="A441" s="16"/>
      <c r="B441" s="232"/>
      <c r="C441" s="16"/>
      <c r="D441" s="198" t="s">
        <v>265</v>
      </c>
      <c r="E441" s="233" t="s">
        <v>3</v>
      </c>
      <c r="F441" s="234" t="s">
        <v>712</v>
      </c>
      <c r="G441" s="16"/>
      <c r="H441" s="235">
        <v>0.13600000000000001</v>
      </c>
      <c r="I441" s="236"/>
      <c r="J441" s="16"/>
      <c r="K441" s="16"/>
      <c r="L441" s="232"/>
      <c r="M441" s="237"/>
      <c r="N441" s="238"/>
      <c r="O441" s="238"/>
      <c r="P441" s="238"/>
      <c r="Q441" s="238"/>
      <c r="R441" s="238"/>
      <c r="S441" s="238"/>
      <c r="T441" s="239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T441" s="233" t="s">
        <v>265</v>
      </c>
      <c r="AU441" s="233" t="s">
        <v>83</v>
      </c>
      <c r="AV441" s="16" t="s">
        <v>112</v>
      </c>
      <c r="AW441" s="16" t="s">
        <v>35</v>
      </c>
      <c r="AX441" s="16" t="s">
        <v>74</v>
      </c>
      <c r="AY441" s="233" t="s">
        <v>256</v>
      </c>
    </row>
    <row r="442" s="15" customFormat="1">
      <c r="A442" s="15"/>
      <c r="B442" s="214"/>
      <c r="C442" s="15"/>
      <c r="D442" s="198" t="s">
        <v>265</v>
      </c>
      <c r="E442" s="215" t="s">
        <v>3</v>
      </c>
      <c r="F442" s="216" t="s">
        <v>717</v>
      </c>
      <c r="G442" s="15"/>
      <c r="H442" s="215" t="s">
        <v>3</v>
      </c>
      <c r="I442" s="217"/>
      <c r="J442" s="15"/>
      <c r="K442" s="15"/>
      <c r="L442" s="214"/>
      <c r="M442" s="218"/>
      <c r="N442" s="219"/>
      <c r="O442" s="219"/>
      <c r="P442" s="219"/>
      <c r="Q442" s="219"/>
      <c r="R442" s="219"/>
      <c r="S442" s="219"/>
      <c r="T442" s="220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15" t="s">
        <v>265</v>
      </c>
      <c r="AU442" s="215" t="s">
        <v>83</v>
      </c>
      <c r="AV442" s="15" t="s">
        <v>81</v>
      </c>
      <c r="AW442" s="15" t="s">
        <v>35</v>
      </c>
      <c r="AX442" s="15" t="s">
        <v>74</v>
      </c>
      <c r="AY442" s="215" t="s">
        <v>256</v>
      </c>
    </row>
    <row r="443" s="13" customFormat="1">
      <c r="A443" s="13"/>
      <c r="B443" s="197"/>
      <c r="C443" s="13"/>
      <c r="D443" s="198" t="s">
        <v>265</v>
      </c>
      <c r="E443" s="199" t="s">
        <v>3</v>
      </c>
      <c r="F443" s="200" t="s">
        <v>718</v>
      </c>
      <c r="G443" s="13"/>
      <c r="H443" s="201">
        <v>0.749</v>
      </c>
      <c r="I443" s="202"/>
      <c r="J443" s="13"/>
      <c r="K443" s="13"/>
      <c r="L443" s="197"/>
      <c r="M443" s="203"/>
      <c r="N443" s="204"/>
      <c r="O443" s="204"/>
      <c r="P443" s="204"/>
      <c r="Q443" s="204"/>
      <c r="R443" s="204"/>
      <c r="S443" s="204"/>
      <c r="T443" s="205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199" t="s">
        <v>265</v>
      </c>
      <c r="AU443" s="199" t="s">
        <v>83</v>
      </c>
      <c r="AV443" s="13" t="s">
        <v>83</v>
      </c>
      <c r="AW443" s="13" t="s">
        <v>35</v>
      </c>
      <c r="AX443" s="13" t="s">
        <v>74</v>
      </c>
      <c r="AY443" s="199" t="s">
        <v>256</v>
      </c>
    </row>
    <row r="444" s="16" customFormat="1">
      <c r="A444" s="16"/>
      <c r="B444" s="232"/>
      <c r="C444" s="16"/>
      <c r="D444" s="198" t="s">
        <v>265</v>
      </c>
      <c r="E444" s="233" t="s">
        <v>3</v>
      </c>
      <c r="F444" s="234" t="s">
        <v>712</v>
      </c>
      <c r="G444" s="16"/>
      <c r="H444" s="235">
        <v>0.749</v>
      </c>
      <c r="I444" s="236"/>
      <c r="J444" s="16"/>
      <c r="K444" s="16"/>
      <c r="L444" s="232"/>
      <c r="M444" s="237"/>
      <c r="N444" s="238"/>
      <c r="O444" s="238"/>
      <c r="P444" s="238"/>
      <c r="Q444" s="238"/>
      <c r="R444" s="238"/>
      <c r="S444" s="238"/>
      <c r="T444" s="239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T444" s="233" t="s">
        <v>265</v>
      </c>
      <c r="AU444" s="233" t="s">
        <v>83</v>
      </c>
      <c r="AV444" s="16" t="s">
        <v>112</v>
      </c>
      <c r="AW444" s="16" t="s">
        <v>35</v>
      </c>
      <c r="AX444" s="16" t="s">
        <v>74</v>
      </c>
      <c r="AY444" s="233" t="s">
        <v>256</v>
      </c>
    </row>
    <row r="445" s="15" customFormat="1">
      <c r="A445" s="15"/>
      <c r="B445" s="214"/>
      <c r="C445" s="15"/>
      <c r="D445" s="198" t="s">
        <v>265</v>
      </c>
      <c r="E445" s="215" t="s">
        <v>3</v>
      </c>
      <c r="F445" s="216" t="s">
        <v>719</v>
      </c>
      <c r="G445" s="15"/>
      <c r="H445" s="215" t="s">
        <v>3</v>
      </c>
      <c r="I445" s="217"/>
      <c r="J445" s="15"/>
      <c r="K445" s="15"/>
      <c r="L445" s="214"/>
      <c r="M445" s="218"/>
      <c r="N445" s="219"/>
      <c r="O445" s="219"/>
      <c r="P445" s="219"/>
      <c r="Q445" s="219"/>
      <c r="R445" s="219"/>
      <c r="S445" s="219"/>
      <c r="T445" s="220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15" t="s">
        <v>265</v>
      </c>
      <c r="AU445" s="215" t="s">
        <v>83</v>
      </c>
      <c r="AV445" s="15" t="s">
        <v>81</v>
      </c>
      <c r="AW445" s="15" t="s">
        <v>35</v>
      </c>
      <c r="AX445" s="15" t="s">
        <v>74</v>
      </c>
      <c r="AY445" s="215" t="s">
        <v>256</v>
      </c>
    </row>
    <row r="446" s="13" customFormat="1">
      <c r="A446" s="13"/>
      <c r="B446" s="197"/>
      <c r="C446" s="13"/>
      <c r="D446" s="198" t="s">
        <v>265</v>
      </c>
      <c r="E446" s="199" t="s">
        <v>3</v>
      </c>
      <c r="F446" s="200" t="s">
        <v>720</v>
      </c>
      <c r="G446" s="13"/>
      <c r="H446" s="201">
        <v>1.873</v>
      </c>
      <c r="I446" s="202"/>
      <c r="J446" s="13"/>
      <c r="K446" s="13"/>
      <c r="L446" s="197"/>
      <c r="M446" s="203"/>
      <c r="N446" s="204"/>
      <c r="O446" s="204"/>
      <c r="P446" s="204"/>
      <c r="Q446" s="204"/>
      <c r="R446" s="204"/>
      <c r="S446" s="204"/>
      <c r="T446" s="205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199" t="s">
        <v>265</v>
      </c>
      <c r="AU446" s="199" t="s">
        <v>83</v>
      </c>
      <c r="AV446" s="13" t="s">
        <v>83</v>
      </c>
      <c r="AW446" s="13" t="s">
        <v>35</v>
      </c>
      <c r="AX446" s="13" t="s">
        <v>74</v>
      </c>
      <c r="AY446" s="199" t="s">
        <v>256</v>
      </c>
    </row>
    <row r="447" s="16" customFormat="1">
      <c r="A447" s="16"/>
      <c r="B447" s="232"/>
      <c r="C447" s="16"/>
      <c r="D447" s="198" t="s">
        <v>265</v>
      </c>
      <c r="E447" s="233" t="s">
        <v>3</v>
      </c>
      <c r="F447" s="234" t="s">
        <v>712</v>
      </c>
      <c r="G447" s="16"/>
      <c r="H447" s="235">
        <v>1.873</v>
      </c>
      <c r="I447" s="236"/>
      <c r="J447" s="16"/>
      <c r="K447" s="16"/>
      <c r="L447" s="232"/>
      <c r="M447" s="237"/>
      <c r="N447" s="238"/>
      <c r="O447" s="238"/>
      <c r="P447" s="238"/>
      <c r="Q447" s="238"/>
      <c r="R447" s="238"/>
      <c r="S447" s="238"/>
      <c r="T447" s="239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T447" s="233" t="s">
        <v>265</v>
      </c>
      <c r="AU447" s="233" t="s">
        <v>83</v>
      </c>
      <c r="AV447" s="16" t="s">
        <v>112</v>
      </c>
      <c r="AW447" s="16" t="s">
        <v>35</v>
      </c>
      <c r="AX447" s="16" t="s">
        <v>74</v>
      </c>
      <c r="AY447" s="233" t="s">
        <v>256</v>
      </c>
    </row>
    <row r="448" s="14" customFormat="1">
      <c r="A448" s="14"/>
      <c r="B448" s="206"/>
      <c r="C448" s="14"/>
      <c r="D448" s="198" t="s">
        <v>265</v>
      </c>
      <c r="E448" s="207" t="s">
        <v>3</v>
      </c>
      <c r="F448" s="208" t="s">
        <v>266</v>
      </c>
      <c r="G448" s="14"/>
      <c r="H448" s="209">
        <v>3.863</v>
      </c>
      <c r="I448" s="210"/>
      <c r="J448" s="14"/>
      <c r="K448" s="14"/>
      <c r="L448" s="206"/>
      <c r="M448" s="211"/>
      <c r="N448" s="212"/>
      <c r="O448" s="212"/>
      <c r="P448" s="212"/>
      <c r="Q448" s="212"/>
      <c r="R448" s="212"/>
      <c r="S448" s="212"/>
      <c r="T448" s="213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07" t="s">
        <v>265</v>
      </c>
      <c r="AU448" s="207" t="s">
        <v>83</v>
      </c>
      <c r="AV448" s="14" t="s">
        <v>261</v>
      </c>
      <c r="AW448" s="14" t="s">
        <v>35</v>
      </c>
      <c r="AX448" s="14" t="s">
        <v>81</v>
      </c>
      <c r="AY448" s="207" t="s">
        <v>256</v>
      </c>
    </row>
    <row r="449" s="2" customFormat="1" ht="24.15" customHeight="1">
      <c r="A449" s="40"/>
      <c r="B449" s="177"/>
      <c r="C449" s="178" t="s">
        <v>721</v>
      </c>
      <c r="D449" s="178" t="s">
        <v>258</v>
      </c>
      <c r="E449" s="179" t="s">
        <v>722</v>
      </c>
      <c r="F449" s="180" t="s">
        <v>723</v>
      </c>
      <c r="G449" s="181" t="s">
        <v>110</v>
      </c>
      <c r="H449" s="182">
        <v>42.845999999999997</v>
      </c>
      <c r="I449" s="183"/>
      <c r="J449" s="184">
        <f>ROUND(I449*H449,2)</f>
        <v>0</v>
      </c>
      <c r="K449" s="185"/>
      <c r="L449" s="41"/>
      <c r="M449" s="186" t="s">
        <v>3</v>
      </c>
      <c r="N449" s="187" t="s">
        <v>45</v>
      </c>
      <c r="O449" s="74"/>
      <c r="P449" s="188">
        <f>O449*H449</f>
        <v>0</v>
      </c>
      <c r="Q449" s="188">
        <v>0.011169999999999999</v>
      </c>
      <c r="R449" s="188">
        <f>Q449*H449</f>
        <v>0.47858981999999994</v>
      </c>
      <c r="S449" s="188">
        <v>0</v>
      </c>
      <c r="T449" s="189">
        <f>S449*H449</f>
        <v>0</v>
      </c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R449" s="190" t="s">
        <v>261</v>
      </c>
      <c r="AT449" s="190" t="s">
        <v>258</v>
      </c>
      <c r="AU449" s="190" t="s">
        <v>83</v>
      </c>
      <c r="AY449" s="21" t="s">
        <v>256</v>
      </c>
      <c r="BE449" s="191">
        <f>IF(N449="základní",J449,0)</f>
        <v>0</v>
      </c>
      <c r="BF449" s="191">
        <f>IF(N449="snížená",J449,0)</f>
        <v>0</v>
      </c>
      <c r="BG449" s="191">
        <f>IF(N449="zákl. přenesená",J449,0)</f>
        <v>0</v>
      </c>
      <c r="BH449" s="191">
        <f>IF(N449="sníž. přenesená",J449,0)</f>
        <v>0</v>
      </c>
      <c r="BI449" s="191">
        <f>IF(N449="nulová",J449,0)</f>
        <v>0</v>
      </c>
      <c r="BJ449" s="21" t="s">
        <v>81</v>
      </c>
      <c r="BK449" s="191">
        <f>ROUND(I449*H449,2)</f>
        <v>0</v>
      </c>
      <c r="BL449" s="21" t="s">
        <v>261</v>
      </c>
      <c r="BM449" s="190" t="s">
        <v>724</v>
      </c>
    </row>
    <row r="450" s="2" customFormat="1">
      <c r="A450" s="40"/>
      <c r="B450" s="41"/>
      <c r="C450" s="40"/>
      <c r="D450" s="192" t="s">
        <v>263</v>
      </c>
      <c r="E450" s="40"/>
      <c r="F450" s="193" t="s">
        <v>725</v>
      </c>
      <c r="G450" s="40"/>
      <c r="H450" s="40"/>
      <c r="I450" s="194"/>
      <c r="J450" s="40"/>
      <c r="K450" s="40"/>
      <c r="L450" s="41"/>
      <c r="M450" s="195"/>
      <c r="N450" s="196"/>
      <c r="O450" s="74"/>
      <c r="P450" s="74"/>
      <c r="Q450" s="74"/>
      <c r="R450" s="74"/>
      <c r="S450" s="74"/>
      <c r="T450" s="75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T450" s="21" t="s">
        <v>263</v>
      </c>
      <c r="AU450" s="21" t="s">
        <v>83</v>
      </c>
    </row>
    <row r="451" s="15" customFormat="1">
      <c r="A451" s="15"/>
      <c r="B451" s="214"/>
      <c r="C451" s="15"/>
      <c r="D451" s="198" t="s">
        <v>265</v>
      </c>
      <c r="E451" s="215" t="s">
        <v>3</v>
      </c>
      <c r="F451" s="216" t="s">
        <v>710</v>
      </c>
      <c r="G451" s="15"/>
      <c r="H451" s="215" t="s">
        <v>3</v>
      </c>
      <c r="I451" s="217"/>
      <c r="J451" s="15"/>
      <c r="K451" s="15"/>
      <c r="L451" s="214"/>
      <c r="M451" s="218"/>
      <c r="N451" s="219"/>
      <c r="O451" s="219"/>
      <c r="P451" s="219"/>
      <c r="Q451" s="219"/>
      <c r="R451" s="219"/>
      <c r="S451" s="219"/>
      <c r="T451" s="220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15" t="s">
        <v>265</v>
      </c>
      <c r="AU451" s="215" t="s">
        <v>83</v>
      </c>
      <c r="AV451" s="15" t="s">
        <v>81</v>
      </c>
      <c r="AW451" s="15" t="s">
        <v>35</v>
      </c>
      <c r="AX451" s="15" t="s">
        <v>74</v>
      </c>
      <c r="AY451" s="215" t="s">
        <v>256</v>
      </c>
    </row>
    <row r="452" s="13" customFormat="1">
      <c r="A452" s="13"/>
      <c r="B452" s="197"/>
      <c r="C452" s="13"/>
      <c r="D452" s="198" t="s">
        <v>265</v>
      </c>
      <c r="E452" s="199" t="s">
        <v>3</v>
      </c>
      <c r="F452" s="200" t="s">
        <v>726</v>
      </c>
      <c r="G452" s="13"/>
      <c r="H452" s="201">
        <v>3.2519999999999998</v>
      </c>
      <c r="I452" s="202"/>
      <c r="J452" s="13"/>
      <c r="K452" s="13"/>
      <c r="L452" s="197"/>
      <c r="M452" s="203"/>
      <c r="N452" s="204"/>
      <c r="O452" s="204"/>
      <c r="P452" s="204"/>
      <c r="Q452" s="204"/>
      <c r="R452" s="204"/>
      <c r="S452" s="204"/>
      <c r="T452" s="205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199" t="s">
        <v>265</v>
      </c>
      <c r="AU452" s="199" t="s">
        <v>83</v>
      </c>
      <c r="AV452" s="13" t="s">
        <v>83</v>
      </c>
      <c r="AW452" s="13" t="s">
        <v>35</v>
      </c>
      <c r="AX452" s="13" t="s">
        <v>74</v>
      </c>
      <c r="AY452" s="199" t="s">
        <v>256</v>
      </c>
    </row>
    <row r="453" s="16" customFormat="1">
      <c r="A453" s="16"/>
      <c r="B453" s="232"/>
      <c r="C453" s="16"/>
      <c r="D453" s="198" t="s">
        <v>265</v>
      </c>
      <c r="E453" s="233" t="s">
        <v>3</v>
      </c>
      <c r="F453" s="234" t="s">
        <v>712</v>
      </c>
      <c r="G453" s="16"/>
      <c r="H453" s="235">
        <v>3.2519999999999998</v>
      </c>
      <c r="I453" s="236"/>
      <c r="J453" s="16"/>
      <c r="K453" s="16"/>
      <c r="L453" s="232"/>
      <c r="M453" s="237"/>
      <c r="N453" s="238"/>
      <c r="O453" s="238"/>
      <c r="P453" s="238"/>
      <c r="Q453" s="238"/>
      <c r="R453" s="238"/>
      <c r="S453" s="238"/>
      <c r="T453" s="239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T453" s="233" t="s">
        <v>265</v>
      </c>
      <c r="AU453" s="233" t="s">
        <v>83</v>
      </c>
      <c r="AV453" s="16" t="s">
        <v>112</v>
      </c>
      <c r="AW453" s="16" t="s">
        <v>35</v>
      </c>
      <c r="AX453" s="16" t="s">
        <v>74</v>
      </c>
      <c r="AY453" s="233" t="s">
        <v>256</v>
      </c>
    </row>
    <row r="454" s="15" customFormat="1">
      <c r="A454" s="15"/>
      <c r="B454" s="214"/>
      <c r="C454" s="15"/>
      <c r="D454" s="198" t="s">
        <v>265</v>
      </c>
      <c r="E454" s="215" t="s">
        <v>3</v>
      </c>
      <c r="F454" s="216" t="s">
        <v>713</v>
      </c>
      <c r="G454" s="15"/>
      <c r="H454" s="215" t="s">
        <v>3</v>
      </c>
      <c r="I454" s="217"/>
      <c r="J454" s="15"/>
      <c r="K454" s="15"/>
      <c r="L454" s="214"/>
      <c r="M454" s="218"/>
      <c r="N454" s="219"/>
      <c r="O454" s="219"/>
      <c r="P454" s="219"/>
      <c r="Q454" s="219"/>
      <c r="R454" s="219"/>
      <c r="S454" s="219"/>
      <c r="T454" s="220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15" t="s">
        <v>265</v>
      </c>
      <c r="AU454" s="215" t="s">
        <v>83</v>
      </c>
      <c r="AV454" s="15" t="s">
        <v>81</v>
      </c>
      <c r="AW454" s="15" t="s">
        <v>35</v>
      </c>
      <c r="AX454" s="15" t="s">
        <v>74</v>
      </c>
      <c r="AY454" s="215" t="s">
        <v>256</v>
      </c>
    </row>
    <row r="455" s="13" customFormat="1">
      <c r="A455" s="13"/>
      <c r="B455" s="197"/>
      <c r="C455" s="13"/>
      <c r="D455" s="198" t="s">
        <v>265</v>
      </c>
      <c r="E455" s="199" t="s">
        <v>3</v>
      </c>
      <c r="F455" s="200" t="s">
        <v>727</v>
      </c>
      <c r="G455" s="13"/>
      <c r="H455" s="201">
        <v>5.0439999999999996</v>
      </c>
      <c r="I455" s="202"/>
      <c r="J455" s="13"/>
      <c r="K455" s="13"/>
      <c r="L455" s="197"/>
      <c r="M455" s="203"/>
      <c r="N455" s="204"/>
      <c r="O455" s="204"/>
      <c r="P455" s="204"/>
      <c r="Q455" s="204"/>
      <c r="R455" s="204"/>
      <c r="S455" s="204"/>
      <c r="T455" s="205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199" t="s">
        <v>265</v>
      </c>
      <c r="AU455" s="199" t="s">
        <v>83</v>
      </c>
      <c r="AV455" s="13" t="s">
        <v>83</v>
      </c>
      <c r="AW455" s="13" t="s">
        <v>35</v>
      </c>
      <c r="AX455" s="13" t="s">
        <v>74</v>
      </c>
      <c r="AY455" s="199" t="s">
        <v>256</v>
      </c>
    </row>
    <row r="456" s="16" customFormat="1">
      <c r="A456" s="16"/>
      <c r="B456" s="232"/>
      <c r="C456" s="16"/>
      <c r="D456" s="198" t="s">
        <v>265</v>
      </c>
      <c r="E456" s="233" t="s">
        <v>3</v>
      </c>
      <c r="F456" s="234" t="s">
        <v>712</v>
      </c>
      <c r="G456" s="16"/>
      <c r="H456" s="235">
        <v>5.0439999999999996</v>
      </c>
      <c r="I456" s="236"/>
      <c r="J456" s="16"/>
      <c r="K456" s="16"/>
      <c r="L456" s="232"/>
      <c r="M456" s="237"/>
      <c r="N456" s="238"/>
      <c r="O456" s="238"/>
      <c r="P456" s="238"/>
      <c r="Q456" s="238"/>
      <c r="R456" s="238"/>
      <c r="S456" s="238"/>
      <c r="T456" s="239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T456" s="233" t="s">
        <v>265</v>
      </c>
      <c r="AU456" s="233" t="s">
        <v>83</v>
      </c>
      <c r="AV456" s="16" t="s">
        <v>112</v>
      </c>
      <c r="AW456" s="16" t="s">
        <v>35</v>
      </c>
      <c r="AX456" s="16" t="s">
        <v>74</v>
      </c>
      <c r="AY456" s="233" t="s">
        <v>256</v>
      </c>
    </row>
    <row r="457" s="15" customFormat="1">
      <c r="A457" s="15"/>
      <c r="B457" s="214"/>
      <c r="C457" s="15"/>
      <c r="D457" s="198" t="s">
        <v>265</v>
      </c>
      <c r="E457" s="215" t="s">
        <v>3</v>
      </c>
      <c r="F457" s="216" t="s">
        <v>715</v>
      </c>
      <c r="G457" s="15"/>
      <c r="H457" s="215" t="s">
        <v>3</v>
      </c>
      <c r="I457" s="217"/>
      <c r="J457" s="15"/>
      <c r="K457" s="15"/>
      <c r="L457" s="214"/>
      <c r="M457" s="218"/>
      <c r="N457" s="219"/>
      <c r="O457" s="219"/>
      <c r="P457" s="219"/>
      <c r="Q457" s="219"/>
      <c r="R457" s="219"/>
      <c r="S457" s="219"/>
      <c r="T457" s="220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15" t="s">
        <v>265</v>
      </c>
      <c r="AU457" s="215" t="s">
        <v>83</v>
      </c>
      <c r="AV457" s="15" t="s">
        <v>81</v>
      </c>
      <c r="AW457" s="15" t="s">
        <v>35</v>
      </c>
      <c r="AX457" s="15" t="s">
        <v>74</v>
      </c>
      <c r="AY457" s="215" t="s">
        <v>256</v>
      </c>
    </row>
    <row r="458" s="13" customFormat="1">
      <c r="A458" s="13"/>
      <c r="B458" s="197"/>
      <c r="C458" s="13"/>
      <c r="D458" s="198" t="s">
        <v>265</v>
      </c>
      <c r="E458" s="199" t="s">
        <v>3</v>
      </c>
      <c r="F458" s="200" t="s">
        <v>728</v>
      </c>
      <c r="G458" s="13"/>
      <c r="H458" s="201">
        <v>0.83599999999999997</v>
      </c>
      <c r="I458" s="202"/>
      <c r="J458" s="13"/>
      <c r="K458" s="13"/>
      <c r="L458" s="197"/>
      <c r="M458" s="203"/>
      <c r="N458" s="204"/>
      <c r="O458" s="204"/>
      <c r="P458" s="204"/>
      <c r="Q458" s="204"/>
      <c r="R458" s="204"/>
      <c r="S458" s="204"/>
      <c r="T458" s="205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199" t="s">
        <v>265</v>
      </c>
      <c r="AU458" s="199" t="s">
        <v>83</v>
      </c>
      <c r="AV458" s="13" t="s">
        <v>83</v>
      </c>
      <c r="AW458" s="13" t="s">
        <v>35</v>
      </c>
      <c r="AX458" s="13" t="s">
        <v>74</v>
      </c>
      <c r="AY458" s="199" t="s">
        <v>256</v>
      </c>
    </row>
    <row r="459" s="16" customFormat="1">
      <c r="A459" s="16"/>
      <c r="B459" s="232"/>
      <c r="C459" s="16"/>
      <c r="D459" s="198" t="s">
        <v>265</v>
      </c>
      <c r="E459" s="233" t="s">
        <v>3</v>
      </c>
      <c r="F459" s="234" t="s">
        <v>712</v>
      </c>
      <c r="G459" s="16"/>
      <c r="H459" s="235">
        <v>0.83599999999999997</v>
      </c>
      <c r="I459" s="236"/>
      <c r="J459" s="16"/>
      <c r="K459" s="16"/>
      <c r="L459" s="232"/>
      <c r="M459" s="237"/>
      <c r="N459" s="238"/>
      <c r="O459" s="238"/>
      <c r="P459" s="238"/>
      <c r="Q459" s="238"/>
      <c r="R459" s="238"/>
      <c r="S459" s="238"/>
      <c r="T459" s="239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T459" s="233" t="s">
        <v>265</v>
      </c>
      <c r="AU459" s="233" t="s">
        <v>83</v>
      </c>
      <c r="AV459" s="16" t="s">
        <v>112</v>
      </c>
      <c r="AW459" s="16" t="s">
        <v>35</v>
      </c>
      <c r="AX459" s="16" t="s">
        <v>74</v>
      </c>
      <c r="AY459" s="233" t="s">
        <v>256</v>
      </c>
    </row>
    <row r="460" s="15" customFormat="1">
      <c r="A460" s="15"/>
      <c r="B460" s="214"/>
      <c r="C460" s="15"/>
      <c r="D460" s="198" t="s">
        <v>265</v>
      </c>
      <c r="E460" s="215" t="s">
        <v>3</v>
      </c>
      <c r="F460" s="216" t="s">
        <v>717</v>
      </c>
      <c r="G460" s="15"/>
      <c r="H460" s="215" t="s">
        <v>3</v>
      </c>
      <c r="I460" s="217"/>
      <c r="J460" s="15"/>
      <c r="K460" s="15"/>
      <c r="L460" s="214"/>
      <c r="M460" s="218"/>
      <c r="N460" s="219"/>
      <c r="O460" s="219"/>
      <c r="P460" s="219"/>
      <c r="Q460" s="219"/>
      <c r="R460" s="219"/>
      <c r="S460" s="219"/>
      <c r="T460" s="220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15" t="s">
        <v>265</v>
      </c>
      <c r="AU460" s="215" t="s">
        <v>83</v>
      </c>
      <c r="AV460" s="15" t="s">
        <v>81</v>
      </c>
      <c r="AW460" s="15" t="s">
        <v>35</v>
      </c>
      <c r="AX460" s="15" t="s">
        <v>74</v>
      </c>
      <c r="AY460" s="215" t="s">
        <v>256</v>
      </c>
    </row>
    <row r="461" s="13" customFormat="1">
      <c r="A461" s="13"/>
      <c r="B461" s="197"/>
      <c r="C461" s="13"/>
      <c r="D461" s="198" t="s">
        <v>265</v>
      </c>
      <c r="E461" s="199" t="s">
        <v>3</v>
      </c>
      <c r="F461" s="200" t="s">
        <v>729</v>
      </c>
      <c r="G461" s="13"/>
      <c r="H461" s="201">
        <v>14.984</v>
      </c>
      <c r="I461" s="202"/>
      <c r="J461" s="13"/>
      <c r="K461" s="13"/>
      <c r="L461" s="197"/>
      <c r="M461" s="203"/>
      <c r="N461" s="204"/>
      <c r="O461" s="204"/>
      <c r="P461" s="204"/>
      <c r="Q461" s="204"/>
      <c r="R461" s="204"/>
      <c r="S461" s="204"/>
      <c r="T461" s="205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199" t="s">
        <v>265</v>
      </c>
      <c r="AU461" s="199" t="s">
        <v>83</v>
      </c>
      <c r="AV461" s="13" t="s">
        <v>83</v>
      </c>
      <c r="AW461" s="13" t="s">
        <v>35</v>
      </c>
      <c r="AX461" s="13" t="s">
        <v>74</v>
      </c>
      <c r="AY461" s="199" t="s">
        <v>256</v>
      </c>
    </row>
    <row r="462" s="16" customFormat="1">
      <c r="A462" s="16"/>
      <c r="B462" s="232"/>
      <c r="C462" s="16"/>
      <c r="D462" s="198" t="s">
        <v>265</v>
      </c>
      <c r="E462" s="233" t="s">
        <v>3</v>
      </c>
      <c r="F462" s="234" t="s">
        <v>712</v>
      </c>
      <c r="G462" s="16"/>
      <c r="H462" s="235">
        <v>14.984</v>
      </c>
      <c r="I462" s="236"/>
      <c r="J462" s="16"/>
      <c r="K462" s="16"/>
      <c r="L462" s="232"/>
      <c r="M462" s="237"/>
      <c r="N462" s="238"/>
      <c r="O462" s="238"/>
      <c r="P462" s="238"/>
      <c r="Q462" s="238"/>
      <c r="R462" s="238"/>
      <c r="S462" s="238"/>
      <c r="T462" s="239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T462" s="233" t="s">
        <v>265</v>
      </c>
      <c r="AU462" s="233" t="s">
        <v>83</v>
      </c>
      <c r="AV462" s="16" t="s">
        <v>112</v>
      </c>
      <c r="AW462" s="16" t="s">
        <v>35</v>
      </c>
      <c r="AX462" s="16" t="s">
        <v>74</v>
      </c>
      <c r="AY462" s="233" t="s">
        <v>256</v>
      </c>
    </row>
    <row r="463" s="15" customFormat="1">
      <c r="A463" s="15"/>
      <c r="B463" s="214"/>
      <c r="C463" s="15"/>
      <c r="D463" s="198" t="s">
        <v>265</v>
      </c>
      <c r="E463" s="215" t="s">
        <v>3</v>
      </c>
      <c r="F463" s="216" t="s">
        <v>719</v>
      </c>
      <c r="G463" s="15"/>
      <c r="H463" s="215" t="s">
        <v>3</v>
      </c>
      <c r="I463" s="217"/>
      <c r="J463" s="15"/>
      <c r="K463" s="15"/>
      <c r="L463" s="214"/>
      <c r="M463" s="218"/>
      <c r="N463" s="219"/>
      <c r="O463" s="219"/>
      <c r="P463" s="219"/>
      <c r="Q463" s="219"/>
      <c r="R463" s="219"/>
      <c r="S463" s="219"/>
      <c r="T463" s="220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15" t="s">
        <v>265</v>
      </c>
      <c r="AU463" s="215" t="s">
        <v>83</v>
      </c>
      <c r="AV463" s="15" t="s">
        <v>81</v>
      </c>
      <c r="AW463" s="15" t="s">
        <v>35</v>
      </c>
      <c r="AX463" s="15" t="s">
        <v>74</v>
      </c>
      <c r="AY463" s="215" t="s">
        <v>256</v>
      </c>
    </row>
    <row r="464" s="13" customFormat="1">
      <c r="A464" s="13"/>
      <c r="B464" s="197"/>
      <c r="C464" s="13"/>
      <c r="D464" s="198" t="s">
        <v>265</v>
      </c>
      <c r="E464" s="199" t="s">
        <v>3</v>
      </c>
      <c r="F464" s="200" t="s">
        <v>730</v>
      </c>
      <c r="G464" s="13"/>
      <c r="H464" s="201">
        <v>18.73</v>
      </c>
      <c r="I464" s="202"/>
      <c r="J464" s="13"/>
      <c r="K464" s="13"/>
      <c r="L464" s="197"/>
      <c r="M464" s="203"/>
      <c r="N464" s="204"/>
      <c r="O464" s="204"/>
      <c r="P464" s="204"/>
      <c r="Q464" s="204"/>
      <c r="R464" s="204"/>
      <c r="S464" s="204"/>
      <c r="T464" s="205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199" t="s">
        <v>265</v>
      </c>
      <c r="AU464" s="199" t="s">
        <v>83</v>
      </c>
      <c r="AV464" s="13" t="s">
        <v>83</v>
      </c>
      <c r="AW464" s="13" t="s">
        <v>35</v>
      </c>
      <c r="AX464" s="13" t="s">
        <v>74</v>
      </c>
      <c r="AY464" s="199" t="s">
        <v>256</v>
      </c>
    </row>
    <row r="465" s="16" customFormat="1">
      <c r="A465" s="16"/>
      <c r="B465" s="232"/>
      <c r="C465" s="16"/>
      <c r="D465" s="198" t="s">
        <v>265</v>
      </c>
      <c r="E465" s="233" t="s">
        <v>3</v>
      </c>
      <c r="F465" s="234" t="s">
        <v>712</v>
      </c>
      <c r="G465" s="16"/>
      <c r="H465" s="235">
        <v>18.73</v>
      </c>
      <c r="I465" s="236"/>
      <c r="J465" s="16"/>
      <c r="K465" s="16"/>
      <c r="L465" s="232"/>
      <c r="M465" s="237"/>
      <c r="N465" s="238"/>
      <c r="O465" s="238"/>
      <c r="P465" s="238"/>
      <c r="Q465" s="238"/>
      <c r="R465" s="238"/>
      <c r="S465" s="238"/>
      <c r="T465" s="239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T465" s="233" t="s">
        <v>265</v>
      </c>
      <c r="AU465" s="233" t="s">
        <v>83</v>
      </c>
      <c r="AV465" s="16" t="s">
        <v>112</v>
      </c>
      <c r="AW465" s="16" t="s">
        <v>35</v>
      </c>
      <c r="AX465" s="16" t="s">
        <v>74</v>
      </c>
      <c r="AY465" s="233" t="s">
        <v>256</v>
      </c>
    </row>
    <row r="466" s="14" customFormat="1">
      <c r="A466" s="14"/>
      <c r="B466" s="206"/>
      <c r="C466" s="14"/>
      <c r="D466" s="198" t="s">
        <v>265</v>
      </c>
      <c r="E466" s="207" t="s">
        <v>3</v>
      </c>
      <c r="F466" s="208" t="s">
        <v>266</v>
      </c>
      <c r="G466" s="14"/>
      <c r="H466" s="209">
        <v>42.845999999999997</v>
      </c>
      <c r="I466" s="210"/>
      <c r="J466" s="14"/>
      <c r="K466" s="14"/>
      <c r="L466" s="206"/>
      <c r="M466" s="211"/>
      <c r="N466" s="212"/>
      <c r="O466" s="212"/>
      <c r="P466" s="212"/>
      <c r="Q466" s="212"/>
      <c r="R466" s="212"/>
      <c r="S466" s="212"/>
      <c r="T466" s="213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07" t="s">
        <v>265</v>
      </c>
      <c r="AU466" s="207" t="s">
        <v>83</v>
      </c>
      <c r="AV466" s="14" t="s">
        <v>261</v>
      </c>
      <c r="AW466" s="14" t="s">
        <v>35</v>
      </c>
      <c r="AX466" s="14" t="s">
        <v>81</v>
      </c>
      <c r="AY466" s="207" t="s">
        <v>256</v>
      </c>
    </row>
    <row r="467" s="2" customFormat="1" ht="24.15" customHeight="1">
      <c r="A467" s="40"/>
      <c r="B467" s="177"/>
      <c r="C467" s="178" t="s">
        <v>731</v>
      </c>
      <c r="D467" s="178" t="s">
        <v>258</v>
      </c>
      <c r="E467" s="179" t="s">
        <v>732</v>
      </c>
      <c r="F467" s="180" t="s">
        <v>733</v>
      </c>
      <c r="G467" s="181" t="s">
        <v>110</v>
      </c>
      <c r="H467" s="182">
        <v>42.845999999999997</v>
      </c>
      <c r="I467" s="183"/>
      <c r="J467" s="184">
        <f>ROUND(I467*H467,2)</f>
        <v>0</v>
      </c>
      <c r="K467" s="185"/>
      <c r="L467" s="41"/>
      <c r="M467" s="186" t="s">
        <v>3</v>
      </c>
      <c r="N467" s="187" t="s">
        <v>45</v>
      </c>
      <c r="O467" s="74"/>
      <c r="P467" s="188">
        <f>O467*H467</f>
        <v>0</v>
      </c>
      <c r="Q467" s="188">
        <v>0</v>
      </c>
      <c r="R467" s="188">
        <f>Q467*H467</f>
        <v>0</v>
      </c>
      <c r="S467" s="188">
        <v>0</v>
      </c>
      <c r="T467" s="189">
        <f>S467*H467</f>
        <v>0</v>
      </c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R467" s="190" t="s">
        <v>261</v>
      </c>
      <c r="AT467" s="190" t="s">
        <v>258</v>
      </c>
      <c r="AU467" s="190" t="s">
        <v>83</v>
      </c>
      <c r="AY467" s="21" t="s">
        <v>256</v>
      </c>
      <c r="BE467" s="191">
        <f>IF(N467="základní",J467,0)</f>
        <v>0</v>
      </c>
      <c r="BF467" s="191">
        <f>IF(N467="snížená",J467,0)</f>
        <v>0</v>
      </c>
      <c r="BG467" s="191">
        <f>IF(N467="zákl. přenesená",J467,0)</f>
        <v>0</v>
      </c>
      <c r="BH467" s="191">
        <f>IF(N467="sníž. přenesená",J467,0)</f>
        <v>0</v>
      </c>
      <c r="BI467" s="191">
        <f>IF(N467="nulová",J467,0)</f>
        <v>0</v>
      </c>
      <c r="BJ467" s="21" t="s">
        <v>81</v>
      </c>
      <c r="BK467" s="191">
        <f>ROUND(I467*H467,2)</f>
        <v>0</v>
      </c>
      <c r="BL467" s="21" t="s">
        <v>261</v>
      </c>
      <c r="BM467" s="190" t="s">
        <v>734</v>
      </c>
    </row>
    <row r="468" s="2" customFormat="1">
      <c r="A468" s="40"/>
      <c r="B468" s="41"/>
      <c r="C468" s="40"/>
      <c r="D468" s="192" t="s">
        <v>263</v>
      </c>
      <c r="E468" s="40"/>
      <c r="F468" s="193" t="s">
        <v>735</v>
      </c>
      <c r="G468" s="40"/>
      <c r="H468" s="40"/>
      <c r="I468" s="194"/>
      <c r="J468" s="40"/>
      <c r="K468" s="40"/>
      <c r="L468" s="41"/>
      <c r="M468" s="195"/>
      <c r="N468" s="196"/>
      <c r="O468" s="74"/>
      <c r="P468" s="74"/>
      <c r="Q468" s="74"/>
      <c r="R468" s="74"/>
      <c r="S468" s="74"/>
      <c r="T468" s="75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T468" s="21" t="s">
        <v>263</v>
      </c>
      <c r="AU468" s="21" t="s">
        <v>83</v>
      </c>
    </row>
    <row r="469" s="2" customFormat="1" ht="24.15" customHeight="1">
      <c r="A469" s="40"/>
      <c r="B469" s="177"/>
      <c r="C469" s="178" t="s">
        <v>736</v>
      </c>
      <c r="D469" s="178" t="s">
        <v>258</v>
      </c>
      <c r="E469" s="179" t="s">
        <v>737</v>
      </c>
      <c r="F469" s="180" t="s">
        <v>738</v>
      </c>
      <c r="G469" s="181" t="s">
        <v>338</v>
      </c>
      <c r="H469" s="182">
        <v>0.46400000000000002</v>
      </c>
      <c r="I469" s="183"/>
      <c r="J469" s="184">
        <f>ROUND(I469*H469,2)</f>
        <v>0</v>
      </c>
      <c r="K469" s="185"/>
      <c r="L469" s="41"/>
      <c r="M469" s="186" t="s">
        <v>3</v>
      </c>
      <c r="N469" s="187" t="s">
        <v>45</v>
      </c>
      <c r="O469" s="74"/>
      <c r="P469" s="188">
        <f>O469*H469</f>
        <v>0</v>
      </c>
      <c r="Q469" s="188">
        <v>1.05291</v>
      </c>
      <c r="R469" s="188">
        <f>Q469*H469</f>
        <v>0.48855024000000002</v>
      </c>
      <c r="S469" s="188">
        <v>0</v>
      </c>
      <c r="T469" s="189">
        <f>S469*H469</f>
        <v>0</v>
      </c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R469" s="190" t="s">
        <v>261</v>
      </c>
      <c r="AT469" s="190" t="s">
        <v>258</v>
      </c>
      <c r="AU469" s="190" t="s">
        <v>83</v>
      </c>
      <c r="AY469" s="21" t="s">
        <v>256</v>
      </c>
      <c r="BE469" s="191">
        <f>IF(N469="základní",J469,0)</f>
        <v>0</v>
      </c>
      <c r="BF469" s="191">
        <f>IF(N469="snížená",J469,0)</f>
        <v>0</v>
      </c>
      <c r="BG469" s="191">
        <f>IF(N469="zákl. přenesená",J469,0)</f>
        <v>0</v>
      </c>
      <c r="BH469" s="191">
        <f>IF(N469="sníž. přenesená",J469,0)</f>
        <v>0</v>
      </c>
      <c r="BI469" s="191">
        <f>IF(N469="nulová",J469,0)</f>
        <v>0</v>
      </c>
      <c r="BJ469" s="21" t="s">
        <v>81</v>
      </c>
      <c r="BK469" s="191">
        <f>ROUND(I469*H469,2)</f>
        <v>0</v>
      </c>
      <c r="BL469" s="21" t="s">
        <v>261</v>
      </c>
      <c r="BM469" s="190" t="s">
        <v>739</v>
      </c>
    </row>
    <row r="470" s="2" customFormat="1">
      <c r="A470" s="40"/>
      <c r="B470" s="41"/>
      <c r="C470" s="40"/>
      <c r="D470" s="192" t="s">
        <v>263</v>
      </c>
      <c r="E470" s="40"/>
      <c r="F470" s="193" t="s">
        <v>740</v>
      </c>
      <c r="G470" s="40"/>
      <c r="H470" s="40"/>
      <c r="I470" s="194"/>
      <c r="J470" s="40"/>
      <c r="K470" s="40"/>
      <c r="L470" s="41"/>
      <c r="M470" s="195"/>
      <c r="N470" s="196"/>
      <c r="O470" s="74"/>
      <c r="P470" s="74"/>
      <c r="Q470" s="74"/>
      <c r="R470" s="74"/>
      <c r="S470" s="74"/>
      <c r="T470" s="75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T470" s="21" t="s">
        <v>263</v>
      </c>
      <c r="AU470" s="21" t="s">
        <v>83</v>
      </c>
    </row>
    <row r="471" s="13" customFormat="1">
      <c r="A471" s="13"/>
      <c r="B471" s="197"/>
      <c r="C471" s="13"/>
      <c r="D471" s="198" t="s">
        <v>265</v>
      </c>
      <c r="E471" s="199" t="s">
        <v>3</v>
      </c>
      <c r="F471" s="200" t="s">
        <v>741</v>
      </c>
      <c r="G471" s="13"/>
      <c r="H471" s="201">
        <v>0.46400000000000002</v>
      </c>
      <c r="I471" s="202"/>
      <c r="J471" s="13"/>
      <c r="K471" s="13"/>
      <c r="L471" s="197"/>
      <c r="M471" s="203"/>
      <c r="N471" s="204"/>
      <c r="O471" s="204"/>
      <c r="P471" s="204"/>
      <c r="Q471" s="204"/>
      <c r="R471" s="204"/>
      <c r="S471" s="204"/>
      <c r="T471" s="205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199" t="s">
        <v>265</v>
      </c>
      <c r="AU471" s="199" t="s">
        <v>83</v>
      </c>
      <c r="AV471" s="13" t="s">
        <v>83</v>
      </c>
      <c r="AW471" s="13" t="s">
        <v>35</v>
      </c>
      <c r="AX471" s="13" t="s">
        <v>74</v>
      </c>
      <c r="AY471" s="199" t="s">
        <v>256</v>
      </c>
    </row>
    <row r="472" s="14" customFormat="1">
      <c r="A472" s="14"/>
      <c r="B472" s="206"/>
      <c r="C472" s="14"/>
      <c r="D472" s="198" t="s">
        <v>265</v>
      </c>
      <c r="E472" s="207" t="s">
        <v>3</v>
      </c>
      <c r="F472" s="208" t="s">
        <v>266</v>
      </c>
      <c r="G472" s="14"/>
      <c r="H472" s="209">
        <v>0.46400000000000002</v>
      </c>
      <c r="I472" s="210"/>
      <c r="J472" s="14"/>
      <c r="K472" s="14"/>
      <c r="L472" s="206"/>
      <c r="M472" s="211"/>
      <c r="N472" s="212"/>
      <c r="O472" s="212"/>
      <c r="P472" s="212"/>
      <c r="Q472" s="212"/>
      <c r="R472" s="212"/>
      <c r="S472" s="212"/>
      <c r="T472" s="213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07" t="s">
        <v>265</v>
      </c>
      <c r="AU472" s="207" t="s">
        <v>83</v>
      </c>
      <c r="AV472" s="14" t="s">
        <v>261</v>
      </c>
      <c r="AW472" s="14" t="s">
        <v>35</v>
      </c>
      <c r="AX472" s="14" t="s">
        <v>81</v>
      </c>
      <c r="AY472" s="207" t="s">
        <v>256</v>
      </c>
    </row>
    <row r="473" s="12" customFormat="1" ht="22.8" customHeight="1">
      <c r="A473" s="12"/>
      <c r="B473" s="164"/>
      <c r="C473" s="12"/>
      <c r="D473" s="165" t="s">
        <v>73</v>
      </c>
      <c r="E473" s="175" t="s">
        <v>284</v>
      </c>
      <c r="F473" s="175" t="s">
        <v>742</v>
      </c>
      <c r="G473" s="12"/>
      <c r="H473" s="12"/>
      <c r="I473" s="167"/>
      <c r="J473" s="176">
        <f>BK473</f>
        <v>0</v>
      </c>
      <c r="K473" s="12"/>
      <c r="L473" s="164"/>
      <c r="M473" s="169"/>
      <c r="N473" s="170"/>
      <c r="O473" s="170"/>
      <c r="P473" s="171">
        <f>SUM(P474:P487)</f>
        <v>0</v>
      </c>
      <c r="Q473" s="170"/>
      <c r="R473" s="171">
        <f>SUM(R474:R487)</f>
        <v>140.68896000000001</v>
      </c>
      <c r="S473" s="170"/>
      <c r="T473" s="172">
        <f>SUM(T474:T487)</f>
        <v>0</v>
      </c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R473" s="165" t="s">
        <v>81</v>
      </c>
      <c r="AT473" s="173" t="s">
        <v>73</v>
      </c>
      <c r="AU473" s="173" t="s">
        <v>81</v>
      </c>
      <c r="AY473" s="165" t="s">
        <v>256</v>
      </c>
      <c r="BK473" s="174">
        <f>SUM(BK474:BK487)</f>
        <v>0</v>
      </c>
    </row>
    <row r="474" s="2" customFormat="1" ht="44.25" customHeight="1">
      <c r="A474" s="40"/>
      <c r="B474" s="177"/>
      <c r="C474" s="178" t="s">
        <v>743</v>
      </c>
      <c r="D474" s="178" t="s">
        <v>258</v>
      </c>
      <c r="E474" s="179" t="s">
        <v>744</v>
      </c>
      <c r="F474" s="180" t="s">
        <v>745</v>
      </c>
      <c r="G474" s="181" t="s">
        <v>110</v>
      </c>
      <c r="H474" s="182">
        <v>202</v>
      </c>
      <c r="I474" s="183"/>
      <c r="J474" s="184">
        <f>ROUND(I474*H474,2)</f>
        <v>0</v>
      </c>
      <c r="K474" s="185"/>
      <c r="L474" s="41"/>
      <c r="M474" s="186" t="s">
        <v>3</v>
      </c>
      <c r="N474" s="187" t="s">
        <v>45</v>
      </c>
      <c r="O474" s="74"/>
      <c r="P474" s="188">
        <f>O474*H474</f>
        <v>0</v>
      </c>
      <c r="Q474" s="188">
        <v>0.105</v>
      </c>
      <c r="R474" s="188">
        <f>Q474*H474</f>
        <v>21.210000000000001</v>
      </c>
      <c r="S474" s="188">
        <v>0</v>
      </c>
      <c r="T474" s="189">
        <f>S474*H474</f>
        <v>0</v>
      </c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R474" s="190" t="s">
        <v>261</v>
      </c>
      <c r="AT474" s="190" t="s">
        <v>258</v>
      </c>
      <c r="AU474" s="190" t="s">
        <v>83</v>
      </c>
      <c r="AY474" s="21" t="s">
        <v>256</v>
      </c>
      <c r="BE474" s="191">
        <f>IF(N474="základní",J474,0)</f>
        <v>0</v>
      </c>
      <c r="BF474" s="191">
        <f>IF(N474="snížená",J474,0)</f>
        <v>0</v>
      </c>
      <c r="BG474" s="191">
        <f>IF(N474="zákl. přenesená",J474,0)</f>
        <v>0</v>
      </c>
      <c r="BH474" s="191">
        <f>IF(N474="sníž. přenesená",J474,0)</f>
        <v>0</v>
      </c>
      <c r="BI474" s="191">
        <f>IF(N474="nulová",J474,0)</f>
        <v>0</v>
      </c>
      <c r="BJ474" s="21" t="s">
        <v>81</v>
      </c>
      <c r="BK474" s="191">
        <f>ROUND(I474*H474,2)</f>
        <v>0</v>
      </c>
      <c r="BL474" s="21" t="s">
        <v>261</v>
      </c>
      <c r="BM474" s="190" t="s">
        <v>746</v>
      </c>
    </row>
    <row r="475" s="2" customFormat="1">
      <c r="A475" s="40"/>
      <c r="B475" s="41"/>
      <c r="C475" s="40"/>
      <c r="D475" s="192" t="s">
        <v>263</v>
      </c>
      <c r="E475" s="40"/>
      <c r="F475" s="193" t="s">
        <v>747</v>
      </c>
      <c r="G475" s="40"/>
      <c r="H475" s="40"/>
      <c r="I475" s="194"/>
      <c r="J475" s="40"/>
      <c r="K475" s="40"/>
      <c r="L475" s="41"/>
      <c r="M475" s="195"/>
      <c r="N475" s="196"/>
      <c r="O475" s="74"/>
      <c r="P475" s="74"/>
      <c r="Q475" s="74"/>
      <c r="R475" s="74"/>
      <c r="S475" s="74"/>
      <c r="T475" s="75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T475" s="21" t="s">
        <v>263</v>
      </c>
      <c r="AU475" s="21" t="s">
        <v>83</v>
      </c>
    </row>
    <row r="476" s="13" customFormat="1">
      <c r="A476" s="13"/>
      <c r="B476" s="197"/>
      <c r="C476" s="13"/>
      <c r="D476" s="198" t="s">
        <v>265</v>
      </c>
      <c r="E476" s="199" t="s">
        <v>3</v>
      </c>
      <c r="F476" s="200" t="s">
        <v>155</v>
      </c>
      <c r="G476" s="13"/>
      <c r="H476" s="201">
        <v>202</v>
      </c>
      <c r="I476" s="202"/>
      <c r="J476" s="13"/>
      <c r="K476" s="13"/>
      <c r="L476" s="197"/>
      <c r="M476" s="203"/>
      <c r="N476" s="204"/>
      <c r="O476" s="204"/>
      <c r="P476" s="204"/>
      <c r="Q476" s="204"/>
      <c r="R476" s="204"/>
      <c r="S476" s="204"/>
      <c r="T476" s="205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199" t="s">
        <v>265</v>
      </c>
      <c r="AU476" s="199" t="s">
        <v>83</v>
      </c>
      <c r="AV476" s="13" t="s">
        <v>83</v>
      </c>
      <c r="AW476" s="13" t="s">
        <v>35</v>
      </c>
      <c r="AX476" s="13" t="s">
        <v>74</v>
      </c>
      <c r="AY476" s="199" t="s">
        <v>256</v>
      </c>
    </row>
    <row r="477" s="14" customFormat="1">
      <c r="A477" s="14"/>
      <c r="B477" s="206"/>
      <c r="C477" s="14"/>
      <c r="D477" s="198" t="s">
        <v>265</v>
      </c>
      <c r="E477" s="207" t="s">
        <v>3</v>
      </c>
      <c r="F477" s="208" t="s">
        <v>266</v>
      </c>
      <c r="G477" s="14"/>
      <c r="H477" s="209">
        <v>202</v>
      </c>
      <c r="I477" s="210"/>
      <c r="J477" s="14"/>
      <c r="K477" s="14"/>
      <c r="L477" s="206"/>
      <c r="M477" s="211"/>
      <c r="N477" s="212"/>
      <c r="O477" s="212"/>
      <c r="P477" s="212"/>
      <c r="Q477" s="212"/>
      <c r="R477" s="212"/>
      <c r="S477" s="212"/>
      <c r="T477" s="213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07" t="s">
        <v>265</v>
      </c>
      <c r="AU477" s="207" t="s">
        <v>83</v>
      </c>
      <c r="AV477" s="14" t="s">
        <v>261</v>
      </c>
      <c r="AW477" s="14" t="s">
        <v>35</v>
      </c>
      <c r="AX477" s="14" t="s">
        <v>81</v>
      </c>
      <c r="AY477" s="207" t="s">
        <v>256</v>
      </c>
    </row>
    <row r="478" s="2" customFormat="1" ht="44.25" customHeight="1">
      <c r="A478" s="40"/>
      <c r="B478" s="177"/>
      <c r="C478" s="178" t="s">
        <v>748</v>
      </c>
      <c r="D478" s="178" t="s">
        <v>258</v>
      </c>
      <c r="E478" s="179" t="s">
        <v>749</v>
      </c>
      <c r="F478" s="180" t="s">
        <v>750</v>
      </c>
      <c r="G478" s="181" t="s">
        <v>110</v>
      </c>
      <c r="H478" s="182">
        <v>202</v>
      </c>
      <c r="I478" s="183"/>
      <c r="J478" s="184">
        <f>ROUND(I478*H478,2)</f>
        <v>0</v>
      </c>
      <c r="K478" s="185"/>
      <c r="L478" s="41"/>
      <c r="M478" s="186" t="s">
        <v>3</v>
      </c>
      <c r="N478" s="187" t="s">
        <v>45</v>
      </c>
      <c r="O478" s="74"/>
      <c r="P478" s="188">
        <f>O478*H478</f>
        <v>0</v>
      </c>
      <c r="Q478" s="188">
        <v>0.38700000000000001</v>
      </c>
      <c r="R478" s="188">
        <f>Q478*H478</f>
        <v>78.174000000000007</v>
      </c>
      <c r="S478" s="188">
        <v>0</v>
      </c>
      <c r="T478" s="189">
        <f>S478*H478</f>
        <v>0</v>
      </c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R478" s="190" t="s">
        <v>261</v>
      </c>
      <c r="AT478" s="190" t="s">
        <v>258</v>
      </c>
      <c r="AU478" s="190" t="s">
        <v>83</v>
      </c>
      <c r="AY478" s="21" t="s">
        <v>256</v>
      </c>
      <c r="BE478" s="191">
        <f>IF(N478="základní",J478,0)</f>
        <v>0</v>
      </c>
      <c r="BF478" s="191">
        <f>IF(N478="snížená",J478,0)</f>
        <v>0</v>
      </c>
      <c r="BG478" s="191">
        <f>IF(N478="zákl. přenesená",J478,0)</f>
        <v>0</v>
      </c>
      <c r="BH478" s="191">
        <f>IF(N478="sníž. přenesená",J478,0)</f>
        <v>0</v>
      </c>
      <c r="BI478" s="191">
        <f>IF(N478="nulová",J478,0)</f>
        <v>0</v>
      </c>
      <c r="BJ478" s="21" t="s">
        <v>81</v>
      </c>
      <c r="BK478" s="191">
        <f>ROUND(I478*H478,2)</f>
        <v>0</v>
      </c>
      <c r="BL478" s="21" t="s">
        <v>261</v>
      </c>
      <c r="BM478" s="190" t="s">
        <v>751</v>
      </c>
    </row>
    <row r="479" s="2" customFormat="1">
      <c r="A479" s="40"/>
      <c r="B479" s="41"/>
      <c r="C479" s="40"/>
      <c r="D479" s="192" t="s">
        <v>263</v>
      </c>
      <c r="E479" s="40"/>
      <c r="F479" s="193" t="s">
        <v>752</v>
      </c>
      <c r="G479" s="40"/>
      <c r="H479" s="40"/>
      <c r="I479" s="194"/>
      <c r="J479" s="40"/>
      <c r="K479" s="40"/>
      <c r="L479" s="41"/>
      <c r="M479" s="195"/>
      <c r="N479" s="196"/>
      <c r="O479" s="74"/>
      <c r="P479" s="74"/>
      <c r="Q479" s="74"/>
      <c r="R479" s="74"/>
      <c r="S479" s="74"/>
      <c r="T479" s="75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T479" s="21" t="s">
        <v>263</v>
      </c>
      <c r="AU479" s="21" t="s">
        <v>83</v>
      </c>
    </row>
    <row r="480" s="13" customFormat="1">
      <c r="A480" s="13"/>
      <c r="B480" s="197"/>
      <c r="C480" s="13"/>
      <c r="D480" s="198" t="s">
        <v>265</v>
      </c>
      <c r="E480" s="199" t="s">
        <v>3</v>
      </c>
      <c r="F480" s="200" t="s">
        <v>155</v>
      </c>
      <c r="G480" s="13"/>
      <c r="H480" s="201">
        <v>202</v>
      </c>
      <c r="I480" s="202"/>
      <c r="J480" s="13"/>
      <c r="K480" s="13"/>
      <c r="L480" s="197"/>
      <c r="M480" s="203"/>
      <c r="N480" s="204"/>
      <c r="O480" s="204"/>
      <c r="P480" s="204"/>
      <c r="Q480" s="204"/>
      <c r="R480" s="204"/>
      <c r="S480" s="204"/>
      <c r="T480" s="205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199" t="s">
        <v>265</v>
      </c>
      <c r="AU480" s="199" t="s">
        <v>83</v>
      </c>
      <c r="AV480" s="13" t="s">
        <v>83</v>
      </c>
      <c r="AW480" s="13" t="s">
        <v>35</v>
      </c>
      <c r="AX480" s="13" t="s">
        <v>74</v>
      </c>
      <c r="AY480" s="199" t="s">
        <v>256</v>
      </c>
    </row>
    <row r="481" s="14" customFormat="1">
      <c r="A481" s="14"/>
      <c r="B481" s="206"/>
      <c r="C481" s="14"/>
      <c r="D481" s="198" t="s">
        <v>265</v>
      </c>
      <c r="E481" s="207" t="s">
        <v>3</v>
      </c>
      <c r="F481" s="208" t="s">
        <v>266</v>
      </c>
      <c r="G481" s="14"/>
      <c r="H481" s="209">
        <v>202</v>
      </c>
      <c r="I481" s="210"/>
      <c r="J481" s="14"/>
      <c r="K481" s="14"/>
      <c r="L481" s="206"/>
      <c r="M481" s="211"/>
      <c r="N481" s="212"/>
      <c r="O481" s="212"/>
      <c r="P481" s="212"/>
      <c r="Q481" s="212"/>
      <c r="R481" s="212"/>
      <c r="S481" s="212"/>
      <c r="T481" s="213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07" t="s">
        <v>265</v>
      </c>
      <c r="AU481" s="207" t="s">
        <v>83</v>
      </c>
      <c r="AV481" s="14" t="s">
        <v>261</v>
      </c>
      <c r="AW481" s="14" t="s">
        <v>35</v>
      </c>
      <c r="AX481" s="14" t="s">
        <v>81</v>
      </c>
      <c r="AY481" s="207" t="s">
        <v>256</v>
      </c>
    </row>
    <row r="482" s="2" customFormat="1" ht="78" customHeight="1">
      <c r="A482" s="40"/>
      <c r="B482" s="177"/>
      <c r="C482" s="178" t="s">
        <v>753</v>
      </c>
      <c r="D482" s="178" t="s">
        <v>258</v>
      </c>
      <c r="E482" s="179" t="s">
        <v>754</v>
      </c>
      <c r="F482" s="180" t="s">
        <v>755</v>
      </c>
      <c r="G482" s="181" t="s">
        <v>110</v>
      </c>
      <c r="H482" s="182">
        <v>202</v>
      </c>
      <c r="I482" s="183"/>
      <c r="J482" s="184">
        <f>ROUND(I482*H482,2)</f>
        <v>0</v>
      </c>
      <c r="K482" s="185"/>
      <c r="L482" s="41"/>
      <c r="M482" s="186" t="s">
        <v>3</v>
      </c>
      <c r="N482" s="187" t="s">
        <v>45</v>
      </c>
      <c r="O482" s="74"/>
      <c r="P482" s="188">
        <f>O482*H482</f>
        <v>0</v>
      </c>
      <c r="Q482" s="188">
        <v>0.089219999999999994</v>
      </c>
      <c r="R482" s="188">
        <f>Q482*H482</f>
        <v>18.02244</v>
      </c>
      <c r="S482" s="188">
        <v>0</v>
      </c>
      <c r="T482" s="189">
        <f>S482*H482</f>
        <v>0</v>
      </c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R482" s="190" t="s">
        <v>261</v>
      </c>
      <c r="AT482" s="190" t="s">
        <v>258</v>
      </c>
      <c r="AU482" s="190" t="s">
        <v>83</v>
      </c>
      <c r="AY482" s="21" t="s">
        <v>256</v>
      </c>
      <c r="BE482" s="191">
        <f>IF(N482="základní",J482,0)</f>
        <v>0</v>
      </c>
      <c r="BF482" s="191">
        <f>IF(N482="snížená",J482,0)</f>
        <v>0</v>
      </c>
      <c r="BG482" s="191">
        <f>IF(N482="zákl. přenesená",J482,0)</f>
        <v>0</v>
      </c>
      <c r="BH482" s="191">
        <f>IF(N482="sníž. přenesená",J482,0)</f>
        <v>0</v>
      </c>
      <c r="BI482" s="191">
        <f>IF(N482="nulová",J482,0)</f>
        <v>0</v>
      </c>
      <c r="BJ482" s="21" t="s">
        <v>81</v>
      </c>
      <c r="BK482" s="191">
        <f>ROUND(I482*H482,2)</f>
        <v>0</v>
      </c>
      <c r="BL482" s="21" t="s">
        <v>261</v>
      </c>
      <c r="BM482" s="190" t="s">
        <v>756</v>
      </c>
    </row>
    <row r="483" s="2" customFormat="1">
      <c r="A483" s="40"/>
      <c r="B483" s="41"/>
      <c r="C483" s="40"/>
      <c r="D483" s="192" t="s">
        <v>263</v>
      </c>
      <c r="E483" s="40"/>
      <c r="F483" s="193" t="s">
        <v>757</v>
      </c>
      <c r="G483" s="40"/>
      <c r="H483" s="40"/>
      <c r="I483" s="194"/>
      <c r="J483" s="40"/>
      <c r="K483" s="40"/>
      <c r="L483" s="41"/>
      <c r="M483" s="195"/>
      <c r="N483" s="196"/>
      <c r="O483" s="74"/>
      <c r="P483" s="74"/>
      <c r="Q483" s="74"/>
      <c r="R483" s="74"/>
      <c r="S483" s="74"/>
      <c r="T483" s="75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T483" s="21" t="s">
        <v>263</v>
      </c>
      <c r="AU483" s="21" t="s">
        <v>83</v>
      </c>
    </row>
    <row r="484" s="13" customFormat="1">
      <c r="A484" s="13"/>
      <c r="B484" s="197"/>
      <c r="C484" s="13"/>
      <c r="D484" s="198" t="s">
        <v>265</v>
      </c>
      <c r="E484" s="199" t="s">
        <v>3</v>
      </c>
      <c r="F484" s="200" t="s">
        <v>155</v>
      </c>
      <c r="G484" s="13"/>
      <c r="H484" s="201">
        <v>202</v>
      </c>
      <c r="I484" s="202"/>
      <c r="J484" s="13"/>
      <c r="K484" s="13"/>
      <c r="L484" s="197"/>
      <c r="M484" s="203"/>
      <c r="N484" s="204"/>
      <c r="O484" s="204"/>
      <c r="P484" s="204"/>
      <c r="Q484" s="204"/>
      <c r="R484" s="204"/>
      <c r="S484" s="204"/>
      <c r="T484" s="205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199" t="s">
        <v>265</v>
      </c>
      <c r="AU484" s="199" t="s">
        <v>83</v>
      </c>
      <c r="AV484" s="13" t="s">
        <v>83</v>
      </c>
      <c r="AW484" s="13" t="s">
        <v>35</v>
      </c>
      <c r="AX484" s="13" t="s">
        <v>74</v>
      </c>
      <c r="AY484" s="199" t="s">
        <v>256</v>
      </c>
    </row>
    <row r="485" s="14" customFormat="1">
      <c r="A485" s="14"/>
      <c r="B485" s="206"/>
      <c r="C485" s="14"/>
      <c r="D485" s="198" t="s">
        <v>265</v>
      </c>
      <c r="E485" s="207" t="s">
        <v>3</v>
      </c>
      <c r="F485" s="208" t="s">
        <v>266</v>
      </c>
      <c r="G485" s="14"/>
      <c r="H485" s="209">
        <v>202</v>
      </c>
      <c r="I485" s="210"/>
      <c r="J485" s="14"/>
      <c r="K485" s="14"/>
      <c r="L485" s="206"/>
      <c r="M485" s="211"/>
      <c r="N485" s="212"/>
      <c r="O485" s="212"/>
      <c r="P485" s="212"/>
      <c r="Q485" s="212"/>
      <c r="R485" s="212"/>
      <c r="S485" s="212"/>
      <c r="T485" s="213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07" t="s">
        <v>265</v>
      </c>
      <c r="AU485" s="207" t="s">
        <v>83</v>
      </c>
      <c r="AV485" s="14" t="s">
        <v>261</v>
      </c>
      <c r="AW485" s="14" t="s">
        <v>35</v>
      </c>
      <c r="AX485" s="14" t="s">
        <v>81</v>
      </c>
      <c r="AY485" s="207" t="s">
        <v>256</v>
      </c>
    </row>
    <row r="486" s="2" customFormat="1" ht="24.15" customHeight="1">
      <c r="A486" s="40"/>
      <c r="B486" s="177"/>
      <c r="C486" s="221" t="s">
        <v>758</v>
      </c>
      <c r="D486" s="221" t="s">
        <v>374</v>
      </c>
      <c r="E486" s="222" t="s">
        <v>759</v>
      </c>
      <c r="F486" s="223" t="s">
        <v>760</v>
      </c>
      <c r="G486" s="224" t="s">
        <v>110</v>
      </c>
      <c r="H486" s="225">
        <v>206.03999999999999</v>
      </c>
      <c r="I486" s="226"/>
      <c r="J486" s="227">
        <f>ROUND(I486*H486,2)</f>
        <v>0</v>
      </c>
      <c r="K486" s="228"/>
      <c r="L486" s="229"/>
      <c r="M486" s="230" t="s">
        <v>3</v>
      </c>
      <c r="N486" s="231" t="s">
        <v>45</v>
      </c>
      <c r="O486" s="74"/>
      <c r="P486" s="188">
        <f>O486*H486</f>
        <v>0</v>
      </c>
      <c r="Q486" s="188">
        <v>0.113</v>
      </c>
      <c r="R486" s="188">
        <f>Q486*H486</f>
        <v>23.282519999999998</v>
      </c>
      <c r="S486" s="188">
        <v>0</v>
      </c>
      <c r="T486" s="189">
        <f>S486*H486</f>
        <v>0</v>
      </c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R486" s="190" t="s">
        <v>299</v>
      </c>
      <c r="AT486" s="190" t="s">
        <v>374</v>
      </c>
      <c r="AU486" s="190" t="s">
        <v>83</v>
      </c>
      <c r="AY486" s="21" t="s">
        <v>256</v>
      </c>
      <c r="BE486" s="191">
        <f>IF(N486="základní",J486,0)</f>
        <v>0</v>
      </c>
      <c r="BF486" s="191">
        <f>IF(N486="snížená",J486,0)</f>
        <v>0</v>
      </c>
      <c r="BG486" s="191">
        <f>IF(N486="zákl. přenesená",J486,0)</f>
        <v>0</v>
      </c>
      <c r="BH486" s="191">
        <f>IF(N486="sníž. přenesená",J486,0)</f>
        <v>0</v>
      </c>
      <c r="BI486" s="191">
        <f>IF(N486="nulová",J486,0)</f>
        <v>0</v>
      </c>
      <c r="BJ486" s="21" t="s">
        <v>81</v>
      </c>
      <c r="BK486" s="191">
        <f>ROUND(I486*H486,2)</f>
        <v>0</v>
      </c>
      <c r="BL486" s="21" t="s">
        <v>261</v>
      </c>
      <c r="BM486" s="190" t="s">
        <v>761</v>
      </c>
    </row>
    <row r="487" s="13" customFormat="1">
      <c r="A487" s="13"/>
      <c r="B487" s="197"/>
      <c r="C487" s="13"/>
      <c r="D487" s="198" t="s">
        <v>265</v>
      </c>
      <c r="E487" s="13"/>
      <c r="F487" s="200" t="s">
        <v>762</v>
      </c>
      <c r="G487" s="13"/>
      <c r="H487" s="201">
        <v>206.03999999999999</v>
      </c>
      <c r="I487" s="202"/>
      <c r="J487" s="13"/>
      <c r="K487" s="13"/>
      <c r="L487" s="197"/>
      <c r="M487" s="203"/>
      <c r="N487" s="204"/>
      <c r="O487" s="204"/>
      <c r="P487" s="204"/>
      <c r="Q487" s="204"/>
      <c r="R487" s="204"/>
      <c r="S487" s="204"/>
      <c r="T487" s="205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199" t="s">
        <v>265</v>
      </c>
      <c r="AU487" s="199" t="s">
        <v>83</v>
      </c>
      <c r="AV487" s="13" t="s">
        <v>83</v>
      </c>
      <c r="AW487" s="13" t="s">
        <v>4</v>
      </c>
      <c r="AX487" s="13" t="s">
        <v>81</v>
      </c>
      <c r="AY487" s="199" t="s">
        <v>256</v>
      </c>
    </row>
    <row r="488" s="12" customFormat="1" ht="22.8" customHeight="1">
      <c r="A488" s="12"/>
      <c r="B488" s="164"/>
      <c r="C488" s="12"/>
      <c r="D488" s="165" t="s">
        <v>73</v>
      </c>
      <c r="E488" s="175" t="s">
        <v>289</v>
      </c>
      <c r="F488" s="175" t="s">
        <v>763</v>
      </c>
      <c r="G488" s="12"/>
      <c r="H488" s="12"/>
      <c r="I488" s="167"/>
      <c r="J488" s="176">
        <f>BK488</f>
        <v>0</v>
      </c>
      <c r="K488" s="12"/>
      <c r="L488" s="164"/>
      <c r="M488" s="169"/>
      <c r="N488" s="170"/>
      <c r="O488" s="170"/>
      <c r="P488" s="171">
        <f>SUM(P489:P683)</f>
        <v>0</v>
      </c>
      <c r="Q488" s="170"/>
      <c r="R488" s="171">
        <f>SUM(R489:R683)</f>
        <v>55.514692559999993</v>
      </c>
      <c r="S488" s="170"/>
      <c r="T488" s="172">
        <f>SUM(T489:T683)</f>
        <v>0.00035401000000000009</v>
      </c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R488" s="165" t="s">
        <v>81</v>
      </c>
      <c r="AT488" s="173" t="s">
        <v>73</v>
      </c>
      <c r="AU488" s="173" t="s">
        <v>81</v>
      </c>
      <c r="AY488" s="165" t="s">
        <v>256</v>
      </c>
      <c r="BK488" s="174">
        <f>SUM(BK489:BK683)</f>
        <v>0</v>
      </c>
    </row>
    <row r="489" s="2" customFormat="1" ht="33" customHeight="1">
      <c r="A489" s="40"/>
      <c r="B489" s="177"/>
      <c r="C489" s="178" t="s">
        <v>764</v>
      </c>
      <c r="D489" s="178" t="s">
        <v>258</v>
      </c>
      <c r="E489" s="179" t="s">
        <v>765</v>
      </c>
      <c r="F489" s="180" t="s">
        <v>766</v>
      </c>
      <c r="G489" s="181" t="s">
        <v>110</v>
      </c>
      <c r="H489" s="182">
        <v>39.43</v>
      </c>
      <c r="I489" s="183"/>
      <c r="J489" s="184">
        <f>ROUND(I489*H489,2)</f>
        <v>0</v>
      </c>
      <c r="K489" s="185"/>
      <c r="L489" s="41"/>
      <c r="M489" s="186" t="s">
        <v>3</v>
      </c>
      <c r="N489" s="187" t="s">
        <v>45</v>
      </c>
      <c r="O489" s="74"/>
      <c r="P489" s="188">
        <f>O489*H489</f>
        <v>0</v>
      </c>
      <c r="Q489" s="188">
        <v>0.0073499999999999998</v>
      </c>
      <c r="R489" s="188">
        <f>Q489*H489</f>
        <v>0.28981049999999997</v>
      </c>
      <c r="S489" s="188">
        <v>0</v>
      </c>
      <c r="T489" s="189">
        <f>S489*H489</f>
        <v>0</v>
      </c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R489" s="190" t="s">
        <v>261</v>
      </c>
      <c r="AT489" s="190" t="s">
        <v>258</v>
      </c>
      <c r="AU489" s="190" t="s">
        <v>83</v>
      </c>
      <c r="AY489" s="21" t="s">
        <v>256</v>
      </c>
      <c r="BE489" s="191">
        <f>IF(N489="základní",J489,0)</f>
        <v>0</v>
      </c>
      <c r="BF489" s="191">
        <f>IF(N489="snížená",J489,0)</f>
        <v>0</v>
      </c>
      <c r="BG489" s="191">
        <f>IF(N489="zákl. přenesená",J489,0)</f>
        <v>0</v>
      </c>
      <c r="BH489" s="191">
        <f>IF(N489="sníž. přenesená",J489,0)</f>
        <v>0</v>
      </c>
      <c r="BI489" s="191">
        <f>IF(N489="nulová",J489,0)</f>
        <v>0</v>
      </c>
      <c r="BJ489" s="21" t="s">
        <v>81</v>
      </c>
      <c r="BK489" s="191">
        <f>ROUND(I489*H489,2)</f>
        <v>0</v>
      </c>
      <c r="BL489" s="21" t="s">
        <v>261</v>
      </c>
      <c r="BM489" s="190" t="s">
        <v>767</v>
      </c>
    </row>
    <row r="490" s="2" customFormat="1">
      <c r="A490" s="40"/>
      <c r="B490" s="41"/>
      <c r="C490" s="40"/>
      <c r="D490" s="192" t="s">
        <v>263</v>
      </c>
      <c r="E490" s="40"/>
      <c r="F490" s="193" t="s">
        <v>768</v>
      </c>
      <c r="G490" s="40"/>
      <c r="H490" s="40"/>
      <c r="I490" s="194"/>
      <c r="J490" s="40"/>
      <c r="K490" s="40"/>
      <c r="L490" s="41"/>
      <c r="M490" s="195"/>
      <c r="N490" s="196"/>
      <c r="O490" s="74"/>
      <c r="P490" s="74"/>
      <c r="Q490" s="74"/>
      <c r="R490" s="74"/>
      <c r="S490" s="74"/>
      <c r="T490" s="75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T490" s="21" t="s">
        <v>263</v>
      </c>
      <c r="AU490" s="21" t="s">
        <v>83</v>
      </c>
    </row>
    <row r="491" s="13" customFormat="1">
      <c r="A491" s="13"/>
      <c r="B491" s="197"/>
      <c r="C491" s="13"/>
      <c r="D491" s="198" t="s">
        <v>265</v>
      </c>
      <c r="E491" s="199" t="s">
        <v>3</v>
      </c>
      <c r="F491" s="200" t="s">
        <v>146</v>
      </c>
      <c r="G491" s="13"/>
      <c r="H491" s="201">
        <v>39.43</v>
      </c>
      <c r="I491" s="202"/>
      <c r="J491" s="13"/>
      <c r="K491" s="13"/>
      <c r="L491" s="197"/>
      <c r="M491" s="203"/>
      <c r="N491" s="204"/>
      <c r="O491" s="204"/>
      <c r="P491" s="204"/>
      <c r="Q491" s="204"/>
      <c r="R491" s="204"/>
      <c r="S491" s="204"/>
      <c r="T491" s="205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199" t="s">
        <v>265</v>
      </c>
      <c r="AU491" s="199" t="s">
        <v>83</v>
      </c>
      <c r="AV491" s="13" t="s">
        <v>83</v>
      </c>
      <c r="AW491" s="13" t="s">
        <v>35</v>
      </c>
      <c r="AX491" s="13" t="s">
        <v>74</v>
      </c>
      <c r="AY491" s="199" t="s">
        <v>256</v>
      </c>
    </row>
    <row r="492" s="14" customFormat="1">
      <c r="A492" s="14"/>
      <c r="B492" s="206"/>
      <c r="C492" s="14"/>
      <c r="D492" s="198" t="s">
        <v>265</v>
      </c>
      <c r="E492" s="207" t="s">
        <v>3</v>
      </c>
      <c r="F492" s="208" t="s">
        <v>266</v>
      </c>
      <c r="G492" s="14"/>
      <c r="H492" s="209">
        <v>39.43</v>
      </c>
      <c r="I492" s="210"/>
      <c r="J492" s="14"/>
      <c r="K492" s="14"/>
      <c r="L492" s="206"/>
      <c r="M492" s="211"/>
      <c r="N492" s="212"/>
      <c r="O492" s="212"/>
      <c r="P492" s="212"/>
      <c r="Q492" s="212"/>
      <c r="R492" s="212"/>
      <c r="S492" s="212"/>
      <c r="T492" s="213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07" t="s">
        <v>265</v>
      </c>
      <c r="AU492" s="207" t="s">
        <v>83</v>
      </c>
      <c r="AV492" s="14" t="s">
        <v>261</v>
      </c>
      <c r="AW492" s="14" t="s">
        <v>35</v>
      </c>
      <c r="AX492" s="14" t="s">
        <v>81</v>
      </c>
      <c r="AY492" s="207" t="s">
        <v>256</v>
      </c>
    </row>
    <row r="493" s="2" customFormat="1" ht="24.15" customHeight="1">
      <c r="A493" s="40"/>
      <c r="B493" s="177"/>
      <c r="C493" s="178" t="s">
        <v>769</v>
      </c>
      <c r="D493" s="178" t="s">
        <v>258</v>
      </c>
      <c r="E493" s="179" t="s">
        <v>770</v>
      </c>
      <c r="F493" s="180" t="s">
        <v>771</v>
      </c>
      <c r="G493" s="181" t="s">
        <v>110</v>
      </c>
      <c r="H493" s="182">
        <v>39.43</v>
      </c>
      <c r="I493" s="183"/>
      <c r="J493" s="184">
        <f>ROUND(I493*H493,2)</f>
        <v>0</v>
      </c>
      <c r="K493" s="185"/>
      <c r="L493" s="41"/>
      <c r="M493" s="186" t="s">
        <v>3</v>
      </c>
      <c r="N493" s="187" t="s">
        <v>45</v>
      </c>
      <c r="O493" s="74"/>
      <c r="P493" s="188">
        <f>O493*H493</f>
        <v>0</v>
      </c>
      <c r="Q493" s="188">
        <v>0.00025999999999999998</v>
      </c>
      <c r="R493" s="188">
        <f>Q493*H493</f>
        <v>0.010251799999999998</v>
      </c>
      <c r="S493" s="188">
        <v>0</v>
      </c>
      <c r="T493" s="189">
        <f>S493*H493</f>
        <v>0</v>
      </c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R493" s="190" t="s">
        <v>261</v>
      </c>
      <c r="AT493" s="190" t="s">
        <v>258</v>
      </c>
      <c r="AU493" s="190" t="s">
        <v>83</v>
      </c>
      <c r="AY493" s="21" t="s">
        <v>256</v>
      </c>
      <c r="BE493" s="191">
        <f>IF(N493="základní",J493,0)</f>
        <v>0</v>
      </c>
      <c r="BF493" s="191">
        <f>IF(N493="snížená",J493,0)</f>
        <v>0</v>
      </c>
      <c r="BG493" s="191">
        <f>IF(N493="zákl. přenesená",J493,0)</f>
        <v>0</v>
      </c>
      <c r="BH493" s="191">
        <f>IF(N493="sníž. přenesená",J493,0)</f>
        <v>0</v>
      </c>
      <c r="BI493" s="191">
        <f>IF(N493="nulová",J493,0)</f>
        <v>0</v>
      </c>
      <c r="BJ493" s="21" t="s">
        <v>81</v>
      </c>
      <c r="BK493" s="191">
        <f>ROUND(I493*H493,2)</f>
        <v>0</v>
      </c>
      <c r="BL493" s="21" t="s">
        <v>261</v>
      </c>
      <c r="BM493" s="190" t="s">
        <v>772</v>
      </c>
    </row>
    <row r="494" s="2" customFormat="1">
      <c r="A494" s="40"/>
      <c r="B494" s="41"/>
      <c r="C494" s="40"/>
      <c r="D494" s="192" t="s">
        <v>263</v>
      </c>
      <c r="E494" s="40"/>
      <c r="F494" s="193" t="s">
        <v>773</v>
      </c>
      <c r="G494" s="40"/>
      <c r="H494" s="40"/>
      <c r="I494" s="194"/>
      <c r="J494" s="40"/>
      <c r="K494" s="40"/>
      <c r="L494" s="41"/>
      <c r="M494" s="195"/>
      <c r="N494" s="196"/>
      <c r="O494" s="74"/>
      <c r="P494" s="74"/>
      <c r="Q494" s="74"/>
      <c r="R494" s="74"/>
      <c r="S494" s="74"/>
      <c r="T494" s="75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T494" s="21" t="s">
        <v>263</v>
      </c>
      <c r="AU494" s="21" t="s">
        <v>83</v>
      </c>
    </row>
    <row r="495" s="13" customFormat="1">
      <c r="A495" s="13"/>
      <c r="B495" s="197"/>
      <c r="C495" s="13"/>
      <c r="D495" s="198" t="s">
        <v>265</v>
      </c>
      <c r="E495" s="199" t="s">
        <v>3</v>
      </c>
      <c r="F495" s="200" t="s">
        <v>146</v>
      </c>
      <c r="G495" s="13"/>
      <c r="H495" s="201">
        <v>39.43</v>
      </c>
      <c r="I495" s="202"/>
      <c r="J495" s="13"/>
      <c r="K495" s="13"/>
      <c r="L495" s="197"/>
      <c r="M495" s="203"/>
      <c r="N495" s="204"/>
      <c r="O495" s="204"/>
      <c r="P495" s="204"/>
      <c r="Q495" s="204"/>
      <c r="R495" s="204"/>
      <c r="S495" s="204"/>
      <c r="T495" s="205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199" t="s">
        <v>265</v>
      </c>
      <c r="AU495" s="199" t="s">
        <v>83</v>
      </c>
      <c r="AV495" s="13" t="s">
        <v>83</v>
      </c>
      <c r="AW495" s="13" t="s">
        <v>35</v>
      </c>
      <c r="AX495" s="13" t="s">
        <v>74</v>
      </c>
      <c r="AY495" s="199" t="s">
        <v>256</v>
      </c>
    </row>
    <row r="496" s="14" customFormat="1">
      <c r="A496" s="14"/>
      <c r="B496" s="206"/>
      <c r="C496" s="14"/>
      <c r="D496" s="198" t="s">
        <v>265</v>
      </c>
      <c r="E496" s="207" t="s">
        <v>3</v>
      </c>
      <c r="F496" s="208" t="s">
        <v>266</v>
      </c>
      <c r="G496" s="14"/>
      <c r="H496" s="209">
        <v>39.43</v>
      </c>
      <c r="I496" s="210"/>
      <c r="J496" s="14"/>
      <c r="K496" s="14"/>
      <c r="L496" s="206"/>
      <c r="M496" s="211"/>
      <c r="N496" s="212"/>
      <c r="O496" s="212"/>
      <c r="P496" s="212"/>
      <c r="Q496" s="212"/>
      <c r="R496" s="212"/>
      <c r="S496" s="212"/>
      <c r="T496" s="213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07" t="s">
        <v>265</v>
      </c>
      <c r="AU496" s="207" t="s">
        <v>83</v>
      </c>
      <c r="AV496" s="14" t="s">
        <v>261</v>
      </c>
      <c r="AW496" s="14" t="s">
        <v>35</v>
      </c>
      <c r="AX496" s="14" t="s">
        <v>81</v>
      </c>
      <c r="AY496" s="207" t="s">
        <v>256</v>
      </c>
    </row>
    <row r="497" s="2" customFormat="1" ht="37.8" customHeight="1">
      <c r="A497" s="40"/>
      <c r="B497" s="177"/>
      <c r="C497" s="178" t="s">
        <v>774</v>
      </c>
      <c r="D497" s="178" t="s">
        <v>258</v>
      </c>
      <c r="E497" s="179" t="s">
        <v>775</v>
      </c>
      <c r="F497" s="180" t="s">
        <v>776</v>
      </c>
      <c r="G497" s="181" t="s">
        <v>110</v>
      </c>
      <c r="H497" s="182">
        <v>39.43</v>
      </c>
      <c r="I497" s="183"/>
      <c r="J497" s="184">
        <f>ROUND(I497*H497,2)</f>
        <v>0</v>
      </c>
      <c r="K497" s="185"/>
      <c r="L497" s="41"/>
      <c r="M497" s="186" t="s">
        <v>3</v>
      </c>
      <c r="N497" s="187" t="s">
        <v>45</v>
      </c>
      <c r="O497" s="74"/>
      <c r="P497" s="188">
        <f>O497*H497</f>
        <v>0</v>
      </c>
      <c r="Q497" s="188">
        <v>0.0043800000000000002</v>
      </c>
      <c r="R497" s="188">
        <f>Q497*H497</f>
        <v>0.17270340000000001</v>
      </c>
      <c r="S497" s="188">
        <v>0</v>
      </c>
      <c r="T497" s="189">
        <f>S497*H497</f>
        <v>0</v>
      </c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R497" s="190" t="s">
        <v>261</v>
      </c>
      <c r="AT497" s="190" t="s">
        <v>258</v>
      </c>
      <c r="AU497" s="190" t="s">
        <v>83</v>
      </c>
      <c r="AY497" s="21" t="s">
        <v>256</v>
      </c>
      <c r="BE497" s="191">
        <f>IF(N497="základní",J497,0)</f>
        <v>0</v>
      </c>
      <c r="BF497" s="191">
        <f>IF(N497="snížená",J497,0)</f>
        <v>0</v>
      </c>
      <c r="BG497" s="191">
        <f>IF(N497="zákl. přenesená",J497,0)</f>
        <v>0</v>
      </c>
      <c r="BH497" s="191">
        <f>IF(N497="sníž. přenesená",J497,0)</f>
        <v>0</v>
      </c>
      <c r="BI497" s="191">
        <f>IF(N497="nulová",J497,0)</f>
        <v>0</v>
      </c>
      <c r="BJ497" s="21" t="s">
        <v>81</v>
      </c>
      <c r="BK497" s="191">
        <f>ROUND(I497*H497,2)</f>
        <v>0</v>
      </c>
      <c r="BL497" s="21" t="s">
        <v>261</v>
      </c>
      <c r="BM497" s="190" t="s">
        <v>777</v>
      </c>
    </row>
    <row r="498" s="2" customFormat="1">
      <c r="A498" s="40"/>
      <c r="B498" s="41"/>
      <c r="C498" s="40"/>
      <c r="D498" s="192" t="s">
        <v>263</v>
      </c>
      <c r="E498" s="40"/>
      <c r="F498" s="193" t="s">
        <v>778</v>
      </c>
      <c r="G498" s="40"/>
      <c r="H498" s="40"/>
      <c r="I498" s="194"/>
      <c r="J498" s="40"/>
      <c r="K498" s="40"/>
      <c r="L498" s="41"/>
      <c r="M498" s="195"/>
      <c r="N498" s="196"/>
      <c r="O498" s="74"/>
      <c r="P498" s="74"/>
      <c r="Q498" s="74"/>
      <c r="R498" s="74"/>
      <c r="S498" s="74"/>
      <c r="T498" s="75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T498" s="21" t="s">
        <v>263</v>
      </c>
      <c r="AU498" s="21" t="s">
        <v>83</v>
      </c>
    </row>
    <row r="499" s="13" customFormat="1">
      <c r="A499" s="13"/>
      <c r="B499" s="197"/>
      <c r="C499" s="13"/>
      <c r="D499" s="198" t="s">
        <v>265</v>
      </c>
      <c r="E499" s="199" t="s">
        <v>3</v>
      </c>
      <c r="F499" s="200" t="s">
        <v>146</v>
      </c>
      <c r="G499" s="13"/>
      <c r="H499" s="201">
        <v>39.43</v>
      </c>
      <c r="I499" s="202"/>
      <c r="J499" s="13"/>
      <c r="K499" s="13"/>
      <c r="L499" s="197"/>
      <c r="M499" s="203"/>
      <c r="N499" s="204"/>
      <c r="O499" s="204"/>
      <c r="P499" s="204"/>
      <c r="Q499" s="204"/>
      <c r="R499" s="204"/>
      <c r="S499" s="204"/>
      <c r="T499" s="205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199" t="s">
        <v>265</v>
      </c>
      <c r="AU499" s="199" t="s">
        <v>83</v>
      </c>
      <c r="AV499" s="13" t="s">
        <v>83</v>
      </c>
      <c r="AW499" s="13" t="s">
        <v>35</v>
      </c>
      <c r="AX499" s="13" t="s">
        <v>74</v>
      </c>
      <c r="AY499" s="199" t="s">
        <v>256</v>
      </c>
    </row>
    <row r="500" s="14" customFormat="1">
      <c r="A500" s="14"/>
      <c r="B500" s="206"/>
      <c r="C500" s="14"/>
      <c r="D500" s="198" t="s">
        <v>265</v>
      </c>
      <c r="E500" s="207" t="s">
        <v>3</v>
      </c>
      <c r="F500" s="208" t="s">
        <v>266</v>
      </c>
      <c r="G500" s="14"/>
      <c r="H500" s="209">
        <v>39.43</v>
      </c>
      <c r="I500" s="210"/>
      <c r="J500" s="14"/>
      <c r="K500" s="14"/>
      <c r="L500" s="206"/>
      <c r="M500" s="211"/>
      <c r="N500" s="212"/>
      <c r="O500" s="212"/>
      <c r="P500" s="212"/>
      <c r="Q500" s="212"/>
      <c r="R500" s="212"/>
      <c r="S500" s="212"/>
      <c r="T500" s="213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07" t="s">
        <v>265</v>
      </c>
      <c r="AU500" s="207" t="s">
        <v>83</v>
      </c>
      <c r="AV500" s="14" t="s">
        <v>261</v>
      </c>
      <c r="AW500" s="14" t="s">
        <v>35</v>
      </c>
      <c r="AX500" s="14" t="s">
        <v>81</v>
      </c>
      <c r="AY500" s="207" t="s">
        <v>256</v>
      </c>
    </row>
    <row r="501" s="2" customFormat="1" ht="33" customHeight="1">
      <c r="A501" s="40"/>
      <c r="B501" s="177"/>
      <c r="C501" s="178" t="s">
        <v>779</v>
      </c>
      <c r="D501" s="178" t="s">
        <v>258</v>
      </c>
      <c r="E501" s="179" t="s">
        <v>780</v>
      </c>
      <c r="F501" s="180" t="s">
        <v>781</v>
      </c>
      <c r="G501" s="181" t="s">
        <v>110</v>
      </c>
      <c r="H501" s="182">
        <v>391.53300000000002</v>
      </c>
      <c r="I501" s="183"/>
      <c r="J501" s="184">
        <f>ROUND(I501*H501,2)</f>
        <v>0</v>
      </c>
      <c r="K501" s="185"/>
      <c r="L501" s="41"/>
      <c r="M501" s="186" t="s">
        <v>3</v>
      </c>
      <c r="N501" s="187" t="s">
        <v>45</v>
      </c>
      <c r="O501" s="74"/>
      <c r="P501" s="188">
        <f>O501*H501</f>
        <v>0</v>
      </c>
      <c r="Q501" s="188">
        <v>0.0073499999999999998</v>
      </c>
      <c r="R501" s="188">
        <f>Q501*H501</f>
        <v>2.8777675500000002</v>
      </c>
      <c r="S501" s="188">
        <v>0</v>
      </c>
      <c r="T501" s="189">
        <f>S501*H501</f>
        <v>0</v>
      </c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R501" s="190" t="s">
        <v>261</v>
      </c>
      <c r="AT501" s="190" t="s">
        <v>258</v>
      </c>
      <c r="AU501" s="190" t="s">
        <v>83</v>
      </c>
      <c r="AY501" s="21" t="s">
        <v>256</v>
      </c>
      <c r="BE501" s="191">
        <f>IF(N501="základní",J501,0)</f>
        <v>0</v>
      </c>
      <c r="BF501" s="191">
        <f>IF(N501="snížená",J501,0)</f>
        <v>0</v>
      </c>
      <c r="BG501" s="191">
        <f>IF(N501="zákl. přenesená",J501,0)</f>
        <v>0</v>
      </c>
      <c r="BH501" s="191">
        <f>IF(N501="sníž. přenesená",J501,0)</f>
        <v>0</v>
      </c>
      <c r="BI501" s="191">
        <f>IF(N501="nulová",J501,0)</f>
        <v>0</v>
      </c>
      <c r="BJ501" s="21" t="s">
        <v>81</v>
      </c>
      <c r="BK501" s="191">
        <f>ROUND(I501*H501,2)</f>
        <v>0</v>
      </c>
      <c r="BL501" s="21" t="s">
        <v>261</v>
      </c>
      <c r="BM501" s="190" t="s">
        <v>782</v>
      </c>
    </row>
    <row r="502" s="2" customFormat="1">
      <c r="A502" s="40"/>
      <c r="B502" s="41"/>
      <c r="C502" s="40"/>
      <c r="D502" s="192" t="s">
        <v>263</v>
      </c>
      <c r="E502" s="40"/>
      <c r="F502" s="193" t="s">
        <v>783</v>
      </c>
      <c r="G502" s="40"/>
      <c r="H502" s="40"/>
      <c r="I502" s="194"/>
      <c r="J502" s="40"/>
      <c r="K502" s="40"/>
      <c r="L502" s="41"/>
      <c r="M502" s="195"/>
      <c r="N502" s="196"/>
      <c r="O502" s="74"/>
      <c r="P502" s="74"/>
      <c r="Q502" s="74"/>
      <c r="R502" s="74"/>
      <c r="S502" s="74"/>
      <c r="T502" s="75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T502" s="21" t="s">
        <v>263</v>
      </c>
      <c r="AU502" s="21" t="s">
        <v>83</v>
      </c>
    </row>
    <row r="503" s="13" customFormat="1">
      <c r="A503" s="13"/>
      <c r="B503" s="197"/>
      <c r="C503" s="13"/>
      <c r="D503" s="198" t="s">
        <v>265</v>
      </c>
      <c r="E503" s="199" t="s">
        <v>3</v>
      </c>
      <c r="F503" s="200" t="s">
        <v>784</v>
      </c>
      <c r="G503" s="13"/>
      <c r="H503" s="201">
        <v>221.16399999999999</v>
      </c>
      <c r="I503" s="202"/>
      <c r="J503" s="13"/>
      <c r="K503" s="13"/>
      <c r="L503" s="197"/>
      <c r="M503" s="203"/>
      <c r="N503" s="204"/>
      <c r="O503" s="204"/>
      <c r="P503" s="204"/>
      <c r="Q503" s="204"/>
      <c r="R503" s="204"/>
      <c r="S503" s="204"/>
      <c r="T503" s="205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199" t="s">
        <v>265</v>
      </c>
      <c r="AU503" s="199" t="s">
        <v>83</v>
      </c>
      <c r="AV503" s="13" t="s">
        <v>83</v>
      </c>
      <c r="AW503" s="13" t="s">
        <v>35</v>
      </c>
      <c r="AX503" s="13" t="s">
        <v>74</v>
      </c>
      <c r="AY503" s="199" t="s">
        <v>256</v>
      </c>
    </row>
    <row r="504" s="13" customFormat="1">
      <c r="A504" s="13"/>
      <c r="B504" s="197"/>
      <c r="C504" s="13"/>
      <c r="D504" s="198" t="s">
        <v>265</v>
      </c>
      <c r="E504" s="199" t="s">
        <v>3</v>
      </c>
      <c r="F504" s="200" t="s">
        <v>785</v>
      </c>
      <c r="G504" s="13"/>
      <c r="H504" s="201">
        <v>98.909000000000006</v>
      </c>
      <c r="I504" s="202"/>
      <c r="J504" s="13"/>
      <c r="K504" s="13"/>
      <c r="L504" s="197"/>
      <c r="M504" s="203"/>
      <c r="N504" s="204"/>
      <c r="O504" s="204"/>
      <c r="P504" s="204"/>
      <c r="Q504" s="204"/>
      <c r="R504" s="204"/>
      <c r="S504" s="204"/>
      <c r="T504" s="205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199" t="s">
        <v>265</v>
      </c>
      <c r="AU504" s="199" t="s">
        <v>83</v>
      </c>
      <c r="AV504" s="13" t="s">
        <v>83</v>
      </c>
      <c r="AW504" s="13" t="s">
        <v>35</v>
      </c>
      <c r="AX504" s="13" t="s">
        <v>74</v>
      </c>
      <c r="AY504" s="199" t="s">
        <v>256</v>
      </c>
    </row>
    <row r="505" s="13" customFormat="1">
      <c r="A505" s="13"/>
      <c r="B505" s="197"/>
      <c r="C505" s="13"/>
      <c r="D505" s="198" t="s">
        <v>265</v>
      </c>
      <c r="E505" s="199" t="s">
        <v>3</v>
      </c>
      <c r="F505" s="200" t="s">
        <v>786</v>
      </c>
      <c r="G505" s="13"/>
      <c r="H505" s="201">
        <v>26.800000000000001</v>
      </c>
      <c r="I505" s="202"/>
      <c r="J505" s="13"/>
      <c r="K505" s="13"/>
      <c r="L505" s="197"/>
      <c r="M505" s="203"/>
      <c r="N505" s="204"/>
      <c r="O505" s="204"/>
      <c r="P505" s="204"/>
      <c r="Q505" s="204"/>
      <c r="R505" s="204"/>
      <c r="S505" s="204"/>
      <c r="T505" s="205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199" t="s">
        <v>265</v>
      </c>
      <c r="AU505" s="199" t="s">
        <v>83</v>
      </c>
      <c r="AV505" s="13" t="s">
        <v>83</v>
      </c>
      <c r="AW505" s="13" t="s">
        <v>35</v>
      </c>
      <c r="AX505" s="13" t="s">
        <v>74</v>
      </c>
      <c r="AY505" s="199" t="s">
        <v>256</v>
      </c>
    </row>
    <row r="506" s="13" customFormat="1">
      <c r="A506" s="13"/>
      <c r="B506" s="197"/>
      <c r="C506" s="13"/>
      <c r="D506" s="198" t="s">
        <v>265</v>
      </c>
      <c r="E506" s="199" t="s">
        <v>3</v>
      </c>
      <c r="F506" s="200" t="s">
        <v>190</v>
      </c>
      <c r="G506" s="13"/>
      <c r="H506" s="201">
        <v>44.659999999999997</v>
      </c>
      <c r="I506" s="202"/>
      <c r="J506" s="13"/>
      <c r="K506" s="13"/>
      <c r="L506" s="197"/>
      <c r="M506" s="203"/>
      <c r="N506" s="204"/>
      <c r="O506" s="204"/>
      <c r="P506" s="204"/>
      <c r="Q506" s="204"/>
      <c r="R506" s="204"/>
      <c r="S506" s="204"/>
      <c r="T506" s="205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199" t="s">
        <v>265</v>
      </c>
      <c r="AU506" s="199" t="s">
        <v>83</v>
      </c>
      <c r="AV506" s="13" t="s">
        <v>83</v>
      </c>
      <c r="AW506" s="13" t="s">
        <v>35</v>
      </c>
      <c r="AX506" s="13" t="s">
        <v>74</v>
      </c>
      <c r="AY506" s="199" t="s">
        <v>256</v>
      </c>
    </row>
    <row r="507" s="14" customFormat="1">
      <c r="A507" s="14"/>
      <c r="B507" s="206"/>
      <c r="C507" s="14"/>
      <c r="D507" s="198" t="s">
        <v>265</v>
      </c>
      <c r="E507" s="207" t="s">
        <v>3</v>
      </c>
      <c r="F507" s="208" t="s">
        <v>266</v>
      </c>
      <c r="G507" s="14"/>
      <c r="H507" s="209">
        <v>391.53300000000002</v>
      </c>
      <c r="I507" s="210"/>
      <c r="J507" s="14"/>
      <c r="K507" s="14"/>
      <c r="L507" s="206"/>
      <c r="M507" s="211"/>
      <c r="N507" s="212"/>
      <c r="O507" s="212"/>
      <c r="P507" s="212"/>
      <c r="Q507" s="212"/>
      <c r="R507" s="212"/>
      <c r="S507" s="212"/>
      <c r="T507" s="213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07" t="s">
        <v>265</v>
      </c>
      <c r="AU507" s="207" t="s">
        <v>83</v>
      </c>
      <c r="AV507" s="14" t="s">
        <v>261</v>
      </c>
      <c r="AW507" s="14" t="s">
        <v>35</v>
      </c>
      <c r="AX507" s="14" t="s">
        <v>81</v>
      </c>
      <c r="AY507" s="207" t="s">
        <v>256</v>
      </c>
    </row>
    <row r="508" s="2" customFormat="1" ht="24.15" customHeight="1">
      <c r="A508" s="40"/>
      <c r="B508" s="177"/>
      <c r="C508" s="178" t="s">
        <v>787</v>
      </c>
      <c r="D508" s="178" t="s">
        <v>258</v>
      </c>
      <c r="E508" s="179" t="s">
        <v>788</v>
      </c>
      <c r="F508" s="180" t="s">
        <v>789</v>
      </c>
      <c r="G508" s="181" t="s">
        <v>110</v>
      </c>
      <c r="H508" s="182">
        <v>391.53300000000002</v>
      </c>
      <c r="I508" s="183"/>
      <c r="J508" s="184">
        <f>ROUND(I508*H508,2)</f>
        <v>0</v>
      </c>
      <c r="K508" s="185"/>
      <c r="L508" s="41"/>
      <c r="M508" s="186" t="s">
        <v>3</v>
      </c>
      <c r="N508" s="187" t="s">
        <v>45</v>
      </c>
      <c r="O508" s="74"/>
      <c r="P508" s="188">
        <f>O508*H508</f>
        <v>0</v>
      </c>
      <c r="Q508" s="188">
        <v>0.00025999999999999998</v>
      </c>
      <c r="R508" s="188">
        <f>Q508*H508</f>
        <v>0.10179858</v>
      </c>
      <c r="S508" s="188">
        <v>0</v>
      </c>
      <c r="T508" s="189">
        <f>S508*H508</f>
        <v>0</v>
      </c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R508" s="190" t="s">
        <v>261</v>
      </c>
      <c r="AT508" s="190" t="s">
        <v>258</v>
      </c>
      <c r="AU508" s="190" t="s">
        <v>83</v>
      </c>
      <c r="AY508" s="21" t="s">
        <v>256</v>
      </c>
      <c r="BE508" s="191">
        <f>IF(N508="základní",J508,0)</f>
        <v>0</v>
      </c>
      <c r="BF508" s="191">
        <f>IF(N508="snížená",J508,0)</f>
        <v>0</v>
      </c>
      <c r="BG508" s="191">
        <f>IF(N508="zákl. přenesená",J508,0)</f>
        <v>0</v>
      </c>
      <c r="BH508" s="191">
        <f>IF(N508="sníž. přenesená",J508,0)</f>
        <v>0</v>
      </c>
      <c r="BI508" s="191">
        <f>IF(N508="nulová",J508,0)</f>
        <v>0</v>
      </c>
      <c r="BJ508" s="21" t="s">
        <v>81</v>
      </c>
      <c r="BK508" s="191">
        <f>ROUND(I508*H508,2)</f>
        <v>0</v>
      </c>
      <c r="BL508" s="21" t="s">
        <v>261</v>
      </c>
      <c r="BM508" s="190" t="s">
        <v>790</v>
      </c>
    </row>
    <row r="509" s="2" customFormat="1">
      <c r="A509" s="40"/>
      <c r="B509" s="41"/>
      <c r="C509" s="40"/>
      <c r="D509" s="192" t="s">
        <v>263</v>
      </c>
      <c r="E509" s="40"/>
      <c r="F509" s="193" t="s">
        <v>791</v>
      </c>
      <c r="G509" s="40"/>
      <c r="H509" s="40"/>
      <c r="I509" s="194"/>
      <c r="J509" s="40"/>
      <c r="K509" s="40"/>
      <c r="L509" s="41"/>
      <c r="M509" s="195"/>
      <c r="N509" s="196"/>
      <c r="O509" s="74"/>
      <c r="P509" s="74"/>
      <c r="Q509" s="74"/>
      <c r="R509" s="74"/>
      <c r="S509" s="74"/>
      <c r="T509" s="75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T509" s="21" t="s">
        <v>263</v>
      </c>
      <c r="AU509" s="21" t="s">
        <v>83</v>
      </c>
    </row>
    <row r="510" s="13" customFormat="1">
      <c r="A510" s="13"/>
      <c r="B510" s="197"/>
      <c r="C510" s="13"/>
      <c r="D510" s="198" t="s">
        <v>265</v>
      </c>
      <c r="E510" s="199" t="s">
        <v>3</v>
      </c>
      <c r="F510" s="200" t="s">
        <v>784</v>
      </c>
      <c r="G510" s="13"/>
      <c r="H510" s="201">
        <v>221.16399999999999</v>
      </c>
      <c r="I510" s="202"/>
      <c r="J510" s="13"/>
      <c r="K510" s="13"/>
      <c r="L510" s="197"/>
      <c r="M510" s="203"/>
      <c r="N510" s="204"/>
      <c r="O510" s="204"/>
      <c r="P510" s="204"/>
      <c r="Q510" s="204"/>
      <c r="R510" s="204"/>
      <c r="S510" s="204"/>
      <c r="T510" s="205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199" t="s">
        <v>265</v>
      </c>
      <c r="AU510" s="199" t="s">
        <v>83</v>
      </c>
      <c r="AV510" s="13" t="s">
        <v>83</v>
      </c>
      <c r="AW510" s="13" t="s">
        <v>35</v>
      </c>
      <c r="AX510" s="13" t="s">
        <v>74</v>
      </c>
      <c r="AY510" s="199" t="s">
        <v>256</v>
      </c>
    </row>
    <row r="511" s="13" customFormat="1">
      <c r="A511" s="13"/>
      <c r="B511" s="197"/>
      <c r="C511" s="13"/>
      <c r="D511" s="198" t="s">
        <v>265</v>
      </c>
      <c r="E511" s="199" t="s">
        <v>3</v>
      </c>
      <c r="F511" s="200" t="s">
        <v>785</v>
      </c>
      <c r="G511" s="13"/>
      <c r="H511" s="201">
        <v>98.909000000000006</v>
      </c>
      <c r="I511" s="202"/>
      <c r="J511" s="13"/>
      <c r="K511" s="13"/>
      <c r="L511" s="197"/>
      <c r="M511" s="203"/>
      <c r="N511" s="204"/>
      <c r="O511" s="204"/>
      <c r="P511" s="204"/>
      <c r="Q511" s="204"/>
      <c r="R511" s="204"/>
      <c r="S511" s="204"/>
      <c r="T511" s="205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199" t="s">
        <v>265</v>
      </c>
      <c r="AU511" s="199" t="s">
        <v>83</v>
      </c>
      <c r="AV511" s="13" t="s">
        <v>83</v>
      </c>
      <c r="AW511" s="13" t="s">
        <v>35</v>
      </c>
      <c r="AX511" s="13" t="s">
        <v>74</v>
      </c>
      <c r="AY511" s="199" t="s">
        <v>256</v>
      </c>
    </row>
    <row r="512" s="13" customFormat="1">
      <c r="A512" s="13"/>
      <c r="B512" s="197"/>
      <c r="C512" s="13"/>
      <c r="D512" s="198" t="s">
        <v>265</v>
      </c>
      <c r="E512" s="199" t="s">
        <v>3</v>
      </c>
      <c r="F512" s="200" t="s">
        <v>786</v>
      </c>
      <c r="G512" s="13"/>
      <c r="H512" s="201">
        <v>26.800000000000001</v>
      </c>
      <c r="I512" s="202"/>
      <c r="J512" s="13"/>
      <c r="K512" s="13"/>
      <c r="L512" s="197"/>
      <c r="M512" s="203"/>
      <c r="N512" s="204"/>
      <c r="O512" s="204"/>
      <c r="P512" s="204"/>
      <c r="Q512" s="204"/>
      <c r="R512" s="204"/>
      <c r="S512" s="204"/>
      <c r="T512" s="205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199" t="s">
        <v>265</v>
      </c>
      <c r="AU512" s="199" t="s">
        <v>83</v>
      </c>
      <c r="AV512" s="13" t="s">
        <v>83</v>
      </c>
      <c r="AW512" s="13" t="s">
        <v>35</v>
      </c>
      <c r="AX512" s="13" t="s">
        <v>74</v>
      </c>
      <c r="AY512" s="199" t="s">
        <v>256</v>
      </c>
    </row>
    <row r="513" s="13" customFormat="1">
      <c r="A513" s="13"/>
      <c r="B513" s="197"/>
      <c r="C513" s="13"/>
      <c r="D513" s="198" t="s">
        <v>265</v>
      </c>
      <c r="E513" s="199" t="s">
        <v>3</v>
      </c>
      <c r="F513" s="200" t="s">
        <v>190</v>
      </c>
      <c r="G513" s="13"/>
      <c r="H513" s="201">
        <v>44.659999999999997</v>
      </c>
      <c r="I513" s="202"/>
      <c r="J513" s="13"/>
      <c r="K513" s="13"/>
      <c r="L513" s="197"/>
      <c r="M513" s="203"/>
      <c r="N513" s="204"/>
      <c r="O513" s="204"/>
      <c r="P513" s="204"/>
      <c r="Q513" s="204"/>
      <c r="R513" s="204"/>
      <c r="S513" s="204"/>
      <c r="T513" s="205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199" t="s">
        <v>265</v>
      </c>
      <c r="AU513" s="199" t="s">
        <v>83</v>
      </c>
      <c r="AV513" s="13" t="s">
        <v>83</v>
      </c>
      <c r="AW513" s="13" t="s">
        <v>35</v>
      </c>
      <c r="AX513" s="13" t="s">
        <v>74</v>
      </c>
      <c r="AY513" s="199" t="s">
        <v>256</v>
      </c>
    </row>
    <row r="514" s="14" customFormat="1">
      <c r="A514" s="14"/>
      <c r="B514" s="206"/>
      <c r="C514" s="14"/>
      <c r="D514" s="198" t="s">
        <v>265</v>
      </c>
      <c r="E514" s="207" t="s">
        <v>3</v>
      </c>
      <c r="F514" s="208" t="s">
        <v>266</v>
      </c>
      <c r="G514" s="14"/>
      <c r="H514" s="209">
        <v>391.53300000000002</v>
      </c>
      <c r="I514" s="210"/>
      <c r="J514" s="14"/>
      <c r="K514" s="14"/>
      <c r="L514" s="206"/>
      <c r="M514" s="211"/>
      <c r="N514" s="212"/>
      <c r="O514" s="212"/>
      <c r="P514" s="212"/>
      <c r="Q514" s="212"/>
      <c r="R514" s="212"/>
      <c r="S514" s="212"/>
      <c r="T514" s="213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07" t="s">
        <v>265</v>
      </c>
      <c r="AU514" s="207" t="s">
        <v>83</v>
      </c>
      <c r="AV514" s="14" t="s">
        <v>261</v>
      </c>
      <c r="AW514" s="14" t="s">
        <v>35</v>
      </c>
      <c r="AX514" s="14" t="s">
        <v>81</v>
      </c>
      <c r="AY514" s="207" t="s">
        <v>256</v>
      </c>
    </row>
    <row r="515" s="2" customFormat="1" ht="37.8" customHeight="1">
      <c r="A515" s="40"/>
      <c r="B515" s="177"/>
      <c r="C515" s="178" t="s">
        <v>792</v>
      </c>
      <c r="D515" s="178" t="s">
        <v>258</v>
      </c>
      <c r="E515" s="179" t="s">
        <v>793</v>
      </c>
      <c r="F515" s="180" t="s">
        <v>794</v>
      </c>
      <c r="G515" s="181" t="s">
        <v>110</v>
      </c>
      <c r="H515" s="182">
        <v>221.16399999999999</v>
      </c>
      <c r="I515" s="183"/>
      <c r="J515" s="184">
        <f>ROUND(I515*H515,2)</f>
        <v>0</v>
      </c>
      <c r="K515" s="185"/>
      <c r="L515" s="41"/>
      <c r="M515" s="186" t="s">
        <v>3</v>
      </c>
      <c r="N515" s="187" t="s">
        <v>45</v>
      </c>
      <c r="O515" s="74"/>
      <c r="P515" s="188">
        <f>O515*H515</f>
        <v>0</v>
      </c>
      <c r="Q515" s="188">
        <v>0.015400000000000001</v>
      </c>
      <c r="R515" s="188">
        <f>Q515*H515</f>
        <v>3.4059255999999998</v>
      </c>
      <c r="S515" s="188">
        <v>0</v>
      </c>
      <c r="T515" s="189">
        <f>S515*H515</f>
        <v>0</v>
      </c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R515" s="190" t="s">
        <v>261</v>
      </c>
      <c r="AT515" s="190" t="s">
        <v>258</v>
      </c>
      <c r="AU515" s="190" t="s">
        <v>83</v>
      </c>
      <c r="AY515" s="21" t="s">
        <v>256</v>
      </c>
      <c r="BE515" s="191">
        <f>IF(N515="základní",J515,0)</f>
        <v>0</v>
      </c>
      <c r="BF515" s="191">
        <f>IF(N515="snížená",J515,0)</f>
        <v>0</v>
      </c>
      <c r="BG515" s="191">
        <f>IF(N515="zákl. přenesená",J515,0)</f>
        <v>0</v>
      </c>
      <c r="BH515" s="191">
        <f>IF(N515="sníž. přenesená",J515,0)</f>
        <v>0</v>
      </c>
      <c r="BI515" s="191">
        <f>IF(N515="nulová",J515,0)</f>
        <v>0</v>
      </c>
      <c r="BJ515" s="21" t="s">
        <v>81</v>
      </c>
      <c r="BK515" s="191">
        <f>ROUND(I515*H515,2)</f>
        <v>0</v>
      </c>
      <c r="BL515" s="21" t="s">
        <v>261</v>
      </c>
      <c r="BM515" s="190" t="s">
        <v>795</v>
      </c>
    </row>
    <row r="516" s="2" customFormat="1">
      <c r="A516" s="40"/>
      <c r="B516" s="41"/>
      <c r="C516" s="40"/>
      <c r="D516" s="192" t="s">
        <v>263</v>
      </c>
      <c r="E516" s="40"/>
      <c r="F516" s="193" t="s">
        <v>796</v>
      </c>
      <c r="G516" s="40"/>
      <c r="H516" s="40"/>
      <c r="I516" s="194"/>
      <c r="J516" s="40"/>
      <c r="K516" s="40"/>
      <c r="L516" s="41"/>
      <c r="M516" s="195"/>
      <c r="N516" s="196"/>
      <c r="O516" s="74"/>
      <c r="P516" s="74"/>
      <c r="Q516" s="74"/>
      <c r="R516" s="74"/>
      <c r="S516" s="74"/>
      <c r="T516" s="75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T516" s="21" t="s">
        <v>263</v>
      </c>
      <c r="AU516" s="21" t="s">
        <v>83</v>
      </c>
    </row>
    <row r="517" s="13" customFormat="1">
      <c r="A517" s="13"/>
      <c r="B517" s="197"/>
      <c r="C517" s="13"/>
      <c r="D517" s="198" t="s">
        <v>265</v>
      </c>
      <c r="E517" s="199" t="s">
        <v>3</v>
      </c>
      <c r="F517" s="200" t="s">
        <v>784</v>
      </c>
      <c r="G517" s="13"/>
      <c r="H517" s="201">
        <v>221.16399999999999</v>
      </c>
      <c r="I517" s="202"/>
      <c r="J517" s="13"/>
      <c r="K517" s="13"/>
      <c r="L517" s="197"/>
      <c r="M517" s="203"/>
      <c r="N517" s="204"/>
      <c r="O517" s="204"/>
      <c r="P517" s="204"/>
      <c r="Q517" s="204"/>
      <c r="R517" s="204"/>
      <c r="S517" s="204"/>
      <c r="T517" s="205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199" t="s">
        <v>265</v>
      </c>
      <c r="AU517" s="199" t="s">
        <v>83</v>
      </c>
      <c r="AV517" s="13" t="s">
        <v>83</v>
      </c>
      <c r="AW517" s="13" t="s">
        <v>35</v>
      </c>
      <c r="AX517" s="13" t="s">
        <v>74</v>
      </c>
      <c r="AY517" s="199" t="s">
        <v>256</v>
      </c>
    </row>
    <row r="518" s="14" customFormat="1">
      <c r="A518" s="14"/>
      <c r="B518" s="206"/>
      <c r="C518" s="14"/>
      <c r="D518" s="198" t="s">
        <v>265</v>
      </c>
      <c r="E518" s="207" t="s">
        <v>3</v>
      </c>
      <c r="F518" s="208" t="s">
        <v>266</v>
      </c>
      <c r="G518" s="14"/>
      <c r="H518" s="209">
        <v>221.16399999999999</v>
      </c>
      <c r="I518" s="210"/>
      <c r="J518" s="14"/>
      <c r="K518" s="14"/>
      <c r="L518" s="206"/>
      <c r="M518" s="211"/>
      <c r="N518" s="212"/>
      <c r="O518" s="212"/>
      <c r="P518" s="212"/>
      <c r="Q518" s="212"/>
      <c r="R518" s="212"/>
      <c r="S518" s="212"/>
      <c r="T518" s="213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07" t="s">
        <v>265</v>
      </c>
      <c r="AU518" s="207" t="s">
        <v>83</v>
      </c>
      <c r="AV518" s="14" t="s">
        <v>261</v>
      </c>
      <c r="AW518" s="14" t="s">
        <v>35</v>
      </c>
      <c r="AX518" s="14" t="s">
        <v>81</v>
      </c>
      <c r="AY518" s="207" t="s">
        <v>256</v>
      </c>
    </row>
    <row r="519" s="2" customFormat="1" ht="24.15" customHeight="1">
      <c r="A519" s="40"/>
      <c r="B519" s="177"/>
      <c r="C519" s="178" t="s">
        <v>797</v>
      </c>
      <c r="D519" s="178" t="s">
        <v>258</v>
      </c>
      <c r="E519" s="179" t="s">
        <v>798</v>
      </c>
      <c r="F519" s="180" t="s">
        <v>799</v>
      </c>
      <c r="G519" s="181" t="s">
        <v>110</v>
      </c>
      <c r="H519" s="182">
        <v>42.893000000000001</v>
      </c>
      <c r="I519" s="183"/>
      <c r="J519" s="184">
        <f>ROUND(I519*H519,2)</f>
        <v>0</v>
      </c>
      <c r="K519" s="185"/>
      <c r="L519" s="41"/>
      <c r="M519" s="186" t="s">
        <v>3</v>
      </c>
      <c r="N519" s="187" t="s">
        <v>45</v>
      </c>
      <c r="O519" s="74"/>
      <c r="P519" s="188">
        <f>O519*H519</f>
        <v>0</v>
      </c>
      <c r="Q519" s="188">
        <v>0.0030000000000000001</v>
      </c>
      <c r="R519" s="188">
        <f>Q519*H519</f>
        <v>0.12867900000000002</v>
      </c>
      <c r="S519" s="188">
        <v>0</v>
      </c>
      <c r="T519" s="189">
        <f>S519*H519</f>
        <v>0</v>
      </c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R519" s="190" t="s">
        <v>261</v>
      </c>
      <c r="AT519" s="190" t="s">
        <v>258</v>
      </c>
      <c r="AU519" s="190" t="s">
        <v>83</v>
      </c>
      <c r="AY519" s="21" t="s">
        <v>256</v>
      </c>
      <c r="BE519" s="191">
        <f>IF(N519="základní",J519,0)</f>
        <v>0</v>
      </c>
      <c r="BF519" s="191">
        <f>IF(N519="snížená",J519,0)</f>
        <v>0</v>
      </c>
      <c r="BG519" s="191">
        <f>IF(N519="zákl. přenesená",J519,0)</f>
        <v>0</v>
      </c>
      <c r="BH519" s="191">
        <f>IF(N519="sníž. přenesená",J519,0)</f>
        <v>0</v>
      </c>
      <c r="BI519" s="191">
        <f>IF(N519="nulová",J519,0)</f>
        <v>0</v>
      </c>
      <c r="BJ519" s="21" t="s">
        <v>81</v>
      </c>
      <c r="BK519" s="191">
        <f>ROUND(I519*H519,2)</f>
        <v>0</v>
      </c>
      <c r="BL519" s="21" t="s">
        <v>261</v>
      </c>
      <c r="BM519" s="190" t="s">
        <v>800</v>
      </c>
    </row>
    <row r="520" s="2" customFormat="1">
      <c r="A520" s="40"/>
      <c r="B520" s="41"/>
      <c r="C520" s="40"/>
      <c r="D520" s="192" t="s">
        <v>263</v>
      </c>
      <c r="E520" s="40"/>
      <c r="F520" s="193" t="s">
        <v>801</v>
      </c>
      <c r="G520" s="40"/>
      <c r="H520" s="40"/>
      <c r="I520" s="194"/>
      <c r="J520" s="40"/>
      <c r="K520" s="40"/>
      <c r="L520" s="41"/>
      <c r="M520" s="195"/>
      <c r="N520" s="196"/>
      <c r="O520" s="74"/>
      <c r="P520" s="74"/>
      <c r="Q520" s="74"/>
      <c r="R520" s="74"/>
      <c r="S520" s="74"/>
      <c r="T520" s="75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T520" s="21" t="s">
        <v>263</v>
      </c>
      <c r="AU520" s="21" t="s">
        <v>83</v>
      </c>
    </row>
    <row r="521" s="13" customFormat="1">
      <c r="A521" s="13"/>
      <c r="B521" s="197"/>
      <c r="C521" s="13"/>
      <c r="D521" s="198" t="s">
        <v>265</v>
      </c>
      <c r="E521" s="199" t="s">
        <v>3</v>
      </c>
      <c r="F521" s="200" t="s">
        <v>784</v>
      </c>
      <c r="G521" s="13"/>
      <c r="H521" s="201">
        <v>221.16399999999999</v>
      </c>
      <c r="I521" s="202"/>
      <c r="J521" s="13"/>
      <c r="K521" s="13"/>
      <c r="L521" s="197"/>
      <c r="M521" s="203"/>
      <c r="N521" s="204"/>
      <c r="O521" s="204"/>
      <c r="P521" s="204"/>
      <c r="Q521" s="204"/>
      <c r="R521" s="204"/>
      <c r="S521" s="204"/>
      <c r="T521" s="205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199" t="s">
        <v>265</v>
      </c>
      <c r="AU521" s="199" t="s">
        <v>83</v>
      </c>
      <c r="AV521" s="13" t="s">
        <v>83</v>
      </c>
      <c r="AW521" s="13" t="s">
        <v>35</v>
      </c>
      <c r="AX521" s="13" t="s">
        <v>74</v>
      </c>
      <c r="AY521" s="199" t="s">
        <v>256</v>
      </c>
    </row>
    <row r="522" s="13" customFormat="1">
      <c r="A522" s="13"/>
      <c r="B522" s="197"/>
      <c r="C522" s="13"/>
      <c r="D522" s="198" t="s">
        <v>265</v>
      </c>
      <c r="E522" s="199" t="s">
        <v>3</v>
      </c>
      <c r="F522" s="200" t="s">
        <v>802</v>
      </c>
      <c r="G522" s="13"/>
      <c r="H522" s="201">
        <v>-178.27099999999999</v>
      </c>
      <c r="I522" s="202"/>
      <c r="J522" s="13"/>
      <c r="K522" s="13"/>
      <c r="L522" s="197"/>
      <c r="M522" s="203"/>
      <c r="N522" s="204"/>
      <c r="O522" s="204"/>
      <c r="P522" s="204"/>
      <c r="Q522" s="204"/>
      <c r="R522" s="204"/>
      <c r="S522" s="204"/>
      <c r="T522" s="205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199" t="s">
        <v>265</v>
      </c>
      <c r="AU522" s="199" t="s">
        <v>83</v>
      </c>
      <c r="AV522" s="13" t="s">
        <v>83</v>
      </c>
      <c r="AW522" s="13" t="s">
        <v>35</v>
      </c>
      <c r="AX522" s="13" t="s">
        <v>74</v>
      </c>
      <c r="AY522" s="199" t="s">
        <v>256</v>
      </c>
    </row>
    <row r="523" s="14" customFormat="1">
      <c r="A523" s="14"/>
      <c r="B523" s="206"/>
      <c r="C523" s="14"/>
      <c r="D523" s="198" t="s">
        <v>265</v>
      </c>
      <c r="E523" s="207" t="s">
        <v>3</v>
      </c>
      <c r="F523" s="208" t="s">
        <v>266</v>
      </c>
      <c r="G523" s="14"/>
      <c r="H523" s="209">
        <v>42.893000000000001</v>
      </c>
      <c r="I523" s="210"/>
      <c r="J523" s="14"/>
      <c r="K523" s="14"/>
      <c r="L523" s="206"/>
      <c r="M523" s="211"/>
      <c r="N523" s="212"/>
      <c r="O523" s="212"/>
      <c r="P523" s="212"/>
      <c r="Q523" s="212"/>
      <c r="R523" s="212"/>
      <c r="S523" s="212"/>
      <c r="T523" s="213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07" t="s">
        <v>265</v>
      </c>
      <c r="AU523" s="207" t="s">
        <v>83</v>
      </c>
      <c r="AV523" s="14" t="s">
        <v>261</v>
      </c>
      <c r="AW523" s="14" t="s">
        <v>35</v>
      </c>
      <c r="AX523" s="14" t="s">
        <v>81</v>
      </c>
      <c r="AY523" s="207" t="s">
        <v>256</v>
      </c>
    </row>
    <row r="524" s="2" customFormat="1" ht="44.25" customHeight="1">
      <c r="A524" s="40"/>
      <c r="B524" s="177"/>
      <c r="C524" s="178" t="s">
        <v>803</v>
      </c>
      <c r="D524" s="178" t="s">
        <v>258</v>
      </c>
      <c r="E524" s="179" t="s">
        <v>804</v>
      </c>
      <c r="F524" s="180" t="s">
        <v>805</v>
      </c>
      <c r="G524" s="181" t="s">
        <v>110</v>
      </c>
      <c r="H524" s="182">
        <v>170.369</v>
      </c>
      <c r="I524" s="183"/>
      <c r="J524" s="184">
        <f>ROUND(I524*H524,2)</f>
        <v>0</v>
      </c>
      <c r="K524" s="185"/>
      <c r="L524" s="41"/>
      <c r="M524" s="186" t="s">
        <v>3</v>
      </c>
      <c r="N524" s="187" t="s">
        <v>45</v>
      </c>
      <c r="O524" s="74"/>
      <c r="P524" s="188">
        <f>O524*H524</f>
        <v>0</v>
      </c>
      <c r="Q524" s="188">
        <v>0.018380000000000001</v>
      </c>
      <c r="R524" s="188">
        <f>Q524*H524</f>
        <v>3.1313822199999999</v>
      </c>
      <c r="S524" s="188">
        <v>0</v>
      </c>
      <c r="T524" s="189">
        <f>S524*H524</f>
        <v>0</v>
      </c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R524" s="190" t="s">
        <v>261</v>
      </c>
      <c r="AT524" s="190" t="s">
        <v>258</v>
      </c>
      <c r="AU524" s="190" t="s">
        <v>83</v>
      </c>
      <c r="AY524" s="21" t="s">
        <v>256</v>
      </c>
      <c r="BE524" s="191">
        <f>IF(N524="základní",J524,0)</f>
        <v>0</v>
      </c>
      <c r="BF524" s="191">
        <f>IF(N524="snížená",J524,0)</f>
        <v>0</v>
      </c>
      <c r="BG524" s="191">
        <f>IF(N524="zákl. přenesená",J524,0)</f>
        <v>0</v>
      </c>
      <c r="BH524" s="191">
        <f>IF(N524="sníž. přenesená",J524,0)</f>
        <v>0</v>
      </c>
      <c r="BI524" s="191">
        <f>IF(N524="nulová",J524,0)</f>
        <v>0</v>
      </c>
      <c r="BJ524" s="21" t="s">
        <v>81</v>
      </c>
      <c r="BK524" s="191">
        <f>ROUND(I524*H524,2)</f>
        <v>0</v>
      </c>
      <c r="BL524" s="21" t="s">
        <v>261</v>
      </c>
      <c r="BM524" s="190" t="s">
        <v>806</v>
      </c>
    </row>
    <row r="525" s="2" customFormat="1">
      <c r="A525" s="40"/>
      <c r="B525" s="41"/>
      <c r="C525" s="40"/>
      <c r="D525" s="192" t="s">
        <v>263</v>
      </c>
      <c r="E525" s="40"/>
      <c r="F525" s="193" t="s">
        <v>807</v>
      </c>
      <c r="G525" s="40"/>
      <c r="H525" s="40"/>
      <c r="I525" s="194"/>
      <c r="J525" s="40"/>
      <c r="K525" s="40"/>
      <c r="L525" s="41"/>
      <c r="M525" s="195"/>
      <c r="N525" s="196"/>
      <c r="O525" s="74"/>
      <c r="P525" s="74"/>
      <c r="Q525" s="74"/>
      <c r="R525" s="74"/>
      <c r="S525" s="74"/>
      <c r="T525" s="75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T525" s="21" t="s">
        <v>263</v>
      </c>
      <c r="AU525" s="21" t="s">
        <v>83</v>
      </c>
    </row>
    <row r="526" s="13" customFormat="1">
      <c r="A526" s="13"/>
      <c r="B526" s="197"/>
      <c r="C526" s="13"/>
      <c r="D526" s="198" t="s">
        <v>265</v>
      </c>
      <c r="E526" s="199" t="s">
        <v>3</v>
      </c>
      <c r="F526" s="200" t="s">
        <v>785</v>
      </c>
      <c r="G526" s="13"/>
      <c r="H526" s="201">
        <v>98.909000000000006</v>
      </c>
      <c r="I526" s="202"/>
      <c r="J526" s="13"/>
      <c r="K526" s="13"/>
      <c r="L526" s="197"/>
      <c r="M526" s="203"/>
      <c r="N526" s="204"/>
      <c r="O526" s="204"/>
      <c r="P526" s="204"/>
      <c r="Q526" s="204"/>
      <c r="R526" s="204"/>
      <c r="S526" s="204"/>
      <c r="T526" s="205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199" t="s">
        <v>265</v>
      </c>
      <c r="AU526" s="199" t="s">
        <v>83</v>
      </c>
      <c r="AV526" s="13" t="s">
        <v>83</v>
      </c>
      <c r="AW526" s="13" t="s">
        <v>35</v>
      </c>
      <c r="AX526" s="13" t="s">
        <v>74</v>
      </c>
      <c r="AY526" s="199" t="s">
        <v>256</v>
      </c>
    </row>
    <row r="527" s="13" customFormat="1">
      <c r="A527" s="13"/>
      <c r="B527" s="197"/>
      <c r="C527" s="13"/>
      <c r="D527" s="198" t="s">
        <v>265</v>
      </c>
      <c r="E527" s="199" t="s">
        <v>3</v>
      </c>
      <c r="F527" s="200" t="s">
        <v>786</v>
      </c>
      <c r="G527" s="13"/>
      <c r="H527" s="201">
        <v>26.800000000000001</v>
      </c>
      <c r="I527" s="202"/>
      <c r="J527" s="13"/>
      <c r="K527" s="13"/>
      <c r="L527" s="197"/>
      <c r="M527" s="203"/>
      <c r="N527" s="204"/>
      <c r="O527" s="204"/>
      <c r="P527" s="204"/>
      <c r="Q527" s="204"/>
      <c r="R527" s="204"/>
      <c r="S527" s="204"/>
      <c r="T527" s="205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199" t="s">
        <v>265</v>
      </c>
      <c r="AU527" s="199" t="s">
        <v>83</v>
      </c>
      <c r="AV527" s="13" t="s">
        <v>83</v>
      </c>
      <c r="AW527" s="13" t="s">
        <v>35</v>
      </c>
      <c r="AX527" s="13" t="s">
        <v>74</v>
      </c>
      <c r="AY527" s="199" t="s">
        <v>256</v>
      </c>
    </row>
    <row r="528" s="13" customFormat="1">
      <c r="A528" s="13"/>
      <c r="B528" s="197"/>
      <c r="C528" s="13"/>
      <c r="D528" s="198" t="s">
        <v>265</v>
      </c>
      <c r="E528" s="199" t="s">
        <v>3</v>
      </c>
      <c r="F528" s="200" t="s">
        <v>190</v>
      </c>
      <c r="G528" s="13"/>
      <c r="H528" s="201">
        <v>44.659999999999997</v>
      </c>
      <c r="I528" s="202"/>
      <c r="J528" s="13"/>
      <c r="K528" s="13"/>
      <c r="L528" s="197"/>
      <c r="M528" s="203"/>
      <c r="N528" s="204"/>
      <c r="O528" s="204"/>
      <c r="P528" s="204"/>
      <c r="Q528" s="204"/>
      <c r="R528" s="204"/>
      <c r="S528" s="204"/>
      <c r="T528" s="205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199" t="s">
        <v>265</v>
      </c>
      <c r="AU528" s="199" t="s">
        <v>83</v>
      </c>
      <c r="AV528" s="13" t="s">
        <v>83</v>
      </c>
      <c r="AW528" s="13" t="s">
        <v>35</v>
      </c>
      <c r="AX528" s="13" t="s">
        <v>74</v>
      </c>
      <c r="AY528" s="199" t="s">
        <v>256</v>
      </c>
    </row>
    <row r="529" s="14" customFormat="1">
      <c r="A529" s="14"/>
      <c r="B529" s="206"/>
      <c r="C529" s="14"/>
      <c r="D529" s="198" t="s">
        <v>265</v>
      </c>
      <c r="E529" s="207" t="s">
        <v>3</v>
      </c>
      <c r="F529" s="208" t="s">
        <v>266</v>
      </c>
      <c r="G529" s="14"/>
      <c r="H529" s="209">
        <v>170.369</v>
      </c>
      <c r="I529" s="210"/>
      <c r="J529" s="14"/>
      <c r="K529" s="14"/>
      <c r="L529" s="206"/>
      <c r="M529" s="211"/>
      <c r="N529" s="212"/>
      <c r="O529" s="212"/>
      <c r="P529" s="212"/>
      <c r="Q529" s="212"/>
      <c r="R529" s="212"/>
      <c r="S529" s="212"/>
      <c r="T529" s="213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07" t="s">
        <v>265</v>
      </c>
      <c r="AU529" s="207" t="s">
        <v>83</v>
      </c>
      <c r="AV529" s="14" t="s">
        <v>261</v>
      </c>
      <c r="AW529" s="14" t="s">
        <v>35</v>
      </c>
      <c r="AX529" s="14" t="s">
        <v>81</v>
      </c>
      <c r="AY529" s="207" t="s">
        <v>256</v>
      </c>
    </row>
    <row r="530" s="2" customFormat="1" ht="37.8" customHeight="1">
      <c r="A530" s="40"/>
      <c r="B530" s="177"/>
      <c r="C530" s="178" t="s">
        <v>808</v>
      </c>
      <c r="D530" s="178" t="s">
        <v>258</v>
      </c>
      <c r="E530" s="179" t="s">
        <v>809</v>
      </c>
      <c r="F530" s="180" t="s">
        <v>810</v>
      </c>
      <c r="G530" s="181" t="s">
        <v>539</v>
      </c>
      <c r="H530" s="182">
        <v>2</v>
      </c>
      <c r="I530" s="183"/>
      <c r="J530" s="184">
        <f>ROUND(I530*H530,2)</f>
        <v>0</v>
      </c>
      <c r="K530" s="185"/>
      <c r="L530" s="41"/>
      <c r="M530" s="186" t="s">
        <v>3</v>
      </c>
      <c r="N530" s="187" t="s">
        <v>45</v>
      </c>
      <c r="O530" s="74"/>
      <c r="P530" s="188">
        <f>O530*H530</f>
        <v>0</v>
      </c>
      <c r="Q530" s="188">
        <v>0.043799999999999999</v>
      </c>
      <c r="R530" s="188">
        <f>Q530*H530</f>
        <v>0.087599999999999997</v>
      </c>
      <c r="S530" s="188">
        <v>0</v>
      </c>
      <c r="T530" s="189">
        <f>S530*H530</f>
        <v>0</v>
      </c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R530" s="190" t="s">
        <v>261</v>
      </c>
      <c r="AT530" s="190" t="s">
        <v>258</v>
      </c>
      <c r="AU530" s="190" t="s">
        <v>83</v>
      </c>
      <c r="AY530" s="21" t="s">
        <v>256</v>
      </c>
      <c r="BE530" s="191">
        <f>IF(N530="základní",J530,0)</f>
        <v>0</v>
      </c>
      <c r="BF530" s="191">
        <f>IF(N530="snížená",J530,0)</f>
        <v>0</v>
      </c>
      <c r="BG530" s="191">
        <f>IF(N530="zákl. přenesená",J530,0)</f>
        <v>0</v>
      </c>
      <c r="BH530" s="191">
        <f>IF(N530="sníž. přenesená",J530,0)</f>
        <v>0</v>
      </c>
      <c r="BI530" s="191">
        <f>IF(N530="nulová",J530,0)</f>
        <v>0</v>
      </c>
      <c r="BJ530" s="21" t="s">
        <v>81</v>
      </c>
      <c r="BK530" s="191">
        <f>ROUND(I530*H530,2)</f>
        <v>0</v>
      </c>
      <c r="BL530" s="21" t="s">
        <v>261</v>
      </c>
      <c r="BM530" s="190" t="s">
        <v>811</v>
      </c>
    </row>
    <row r="531" s="2" customFormat="1">
      <c r="A531" s="40"/>
      <c r="B531" s="41"/>
      <c r="C531" s="40"/>
      <c r="D531" s="192" t="s">
        <v>263</v>
      </c>
      <c r="E531" s="40"/>
      <c r="F531" s="193" t="s">
        <v>812</v>
      </c>
      <c r="G531" s="40"/>
      <c r="H531" s="40"/>
      <c r="I531" s="194"/>
      <c r="J531" s="40"/>
      <c r="K531" s="40"/>
      <c r="L531" s="41"/>
      <c r="M531" s="195"/>
      <c r="N531" s="196"/>
      <c r="O531" s="74"/>
      <c r="P531" s="74"/>
      <c r="Q531" s="74"/>
      <c r="R531" s="74"/>
      <c r="S531" s="74"/>
      <c r="T531" s="75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T531" s="21" t="s">
        <v>263</v>
      </c>
      <c r="AU531" s="21" t="s">
        <v>83</v>
      </c>
    </row>
    <row r="532" s="13" customFormat="1">
      <c r="A532" s="13"/>
      <c r="B532" s="197"/>
      <c r="C532" s="13"/>
      <c r="D532" s="198" t="s">
        <v>265</v>
      </c>
      <c r="E532" s="199" t="s">
        <v>3</v>
      </c>
      <c r="F532" s="200" t="s">
        <v>813</v>
      </c>
      <c r="G532" s="13"/>
      <c r="H532" s="201">
        <v>1</v>
      </c>
      <c r="I532" s="202"/>
      <c r="J532" s="13"/>
      <c r="K532" s="13"/>
      <c r="L532" s="197"/>
      <c r="M532" s="203"/>
      <c r="N532" s="204"/>
      <c r="O532" s="204"/>
      <c r="P532" s="204"/>
      <c r="Q532" s="204"/>
      <c r="R532" s="204"/>
      <c r="S532" s="204"/>
      <c r="T532" s="205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199" t="s">
        <v>265</v>
      </c>
      <c r="AU532" s="199" t="s">
        <v>83</v>
      </c>
      <c r="AV532" s="13" t="s">
        <v>83</v>
      </c>
      <c r="AW532" s="13" t="s">
        <v>35</v>
      </c>
      <c r="AX532" s="13" t="s">
        <v>74</v>
      </c>
      <c r="AY532" s="199" t="s">
        <v>256</v>
      </c>
    </row>
    <row r="533" s="13" customFormat="1">
      <c r="A533" s="13"/>
      <c r="B533" s="197"/>
      <c r="C533" s="13"/>
      <c r="D533" s="198" t="s">
        <v>265</v>
      </c>
      <c r="E533" s="199" t="s">
        <v>3</v>
      </c>
      <c r="F533" s="200" t="s">
        <v>814</v>
      </c>
      <c r="G533" s="13"/>
      <c r="H533" s="201">
        <v>1</v>
      </c>
      <c r="I533" s="202"/>
      <c r="J533" s="13"/>
      <c r="K533" s="13"/>
      <c r="L533" s="197"/>
      <c r="M533" s="203"/>
      <c r="N533" s="204"/>
      <c r="O533" s="204"/>
      <c r="P533" s="204"/>
      <c r="Q533" s="204"/>
      <c r="R533" s="204"/>
      <c r="S533" s="204"/>
      <c r="T533" s="205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199" t="s">
        <v>265</v>
      </c>
      <c r="AU533" s="199" t="s">
        <v>83</v>
      </c>
      <c r="AV533" s="13" t="s">
        <v>83</v>
      </c>
      <c r="AW533" s="13" t="s">
        <v>35</v>
      </c>
      <c r="AX533" s="13" t="s">
        <v>74</v>
      </c>
      <c r="AY533" s="199" t="s">
        <v>256</v>
      </c>
    </row>
    <row r="534" s="14" customFormat="1">
      <c r="A534" s="14"/>
      <c r="B534" s="206"/>
      <c r="C534" s="14"/>
      <c r="D534" s="198" t="s">
        <v>265</v>
      </c>
      <c r="E534" s="207" t="s">
        <v>3</v>
      </c>
      <c r="F534" s="208" t="s">
        <v>266</v>
      </c>
      <c r="G534" s="14"/>
      <c r="H534" s="209">
        <v>2</v>
      </c>
      <c r="I534" s="210"/>
      <c r="J534" s="14"/>
      <c r="K534" s="14"/>
      <c r="L534" s="206"/>
      <c r="M534" s="211"/>
      <c r="N534" s="212"/>
      <c r="O534" s="212"/>
      <c r="P534" s="212"/>
      <c r="Q534" s="212"/>
      <c r="R534" s="212"/>
      <c r="S534" s="212"/>
      <c r="T534" s="213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07" t="s">
        <v>265</v>
      </c>
      <c r="AU534" s="207" t="s">
        <v>83</v>
      </c>
      <c r="AV534" s="14" t="s">
        <v>261</v>
      </c>
      <c r="AW534" s="14" t="s">
        <v>35</v>
      </c>
      <c r="AX534" s="14" t="s">
        <v>81</v>
      </c>
      <c r="AY534" s="207" t="s">
        <v>256</v>
      </c>
    </row>
    <row r="535" s="2" customFormat="1" ht="24.15" customHeight="1">
      <c r="A535" s="40"/>
      <c r="B535" s="177"/>
      <c r="C535" s="178" t="s">
        <v>815</v>
      </c>
      <c r="D535" s="178" t="s">
        <v>258</v>
      </c>
      <c r="E535" s="179" t="s">
        <v>816</v>
      </c>
      <c r="F535" s="180" t="s">
        <v>817</v>
      </c>
      <c r="G535" s="181" t="s">
        <v>110</v>
      </c>
      <c r="H535" s="182">
        <v>38.140999999999998</v>
      </c>
      <c r="I535" s="183"/>
      <c r="J535" s="184">
        <f>ROUND(I535*H535,2)</f>
        <v>0</v>
      </c>
      <c r="K535" s="185"/>
      <c r="L535" s="41"/>
      <c r="M535" s="186" t="s">
        <v>3</v>
      </c>
      <c r="N535" s="187" t="s">
        <v>45</v>
      </c>
      <c r="O535" s="74"/>
      <c r="P535" s="188">
        <f>O535*H535</f>
        <v>0</v>
      </c>
      <c r="Q535" s="188">
        <v>0.034680000000000002</v>
      </c>
      <c r="R535" s="188">
        <f>Q535*H535</f>
        <v>1.32272988</v>
      </c>
      <c r="S535" s="188">
        <v>0</v>
      </c>
      <c r="T535" s="189">
        <f>S535*H535</f>
        <v>0</v>
      </c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R535" s="190" t="s">
        <v>261</v>
      </c>
      <c r="AT535" s="190" t="s">
        <v>258</v>
      </c>
      <c r="AU535" s="190" t="s">
        <v>83</v>
      </c>
      <c r="AY535" s="21" t="s">
        <v>256</v>
      </c>
      <c r="BE535" s="191">
        <f>IF(N535="základní",J535,0)</f>
        <v>0</v>
      </c>
      <c r="BF535" s="191">
        <f>IF(N535="snížená",J535,0)</f>
        <v>0</v>
      </c>
      <c r="BG535" s="191">
        <f>IF(N535="zákl. přenesená",J535,0)</f>
        <v>0</v>
      </c>
      <c r="BH535" s="191">
        <f>IF(N535="sníž. přenesená",J535,0)</f>
        <v>0</v>
      </c>
      <c r="BI535" s="191">
        <f>IF(N535="nulová",J535,0)</f>
        <v>0</v>
      </c>
      <c r="BJ535" s="21" t="s">
        <v>81</v>
      </c>
      <c r="BK535" s="191">
        <f>ROUND(I535*H535,2)</f>
        <v>0</v>
      </c>
      <c r="BL535" s="21" t="s">
        <v>261</v>
      </c>
      <c r="BM535" s="190" t="s">
        <v>818</v>
      </c>
    </row>
    <row r="536" s="2" customFormat="1">
      <c r="A536" s="40"/>
      <c r="B536" s="41"/>
      <c r="C536" s="40"/>
      <c r="D536" s="192" t="s">
        <v>263</v>
      </c>
      <c r="E536" s="40"/>
      <c r="F536" s="193" t="s">
        <v>819</v>
      </c>
      <c r="G536" s="40"/>
      <c r="H536" s="40"/>
      <c r="I536" s="194"/>
      <c r="J536" s="40"/>
      <c r="K536" s="40"/>
      <c r="L536" s="41"/>
      <c r="M536" s="195"/>
      <c r="N536" s="196"/>
      <c r="O536" s="74"/>
      <c r="P536" s="74"/>
      <c r="Q536" s="74"/>
      <c r="R536" s="74"/>
      <c r="S536" s="74"/>
      <c r="T536" s="75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T536" s="21" t="s">
        <v>263</v>
      </c>
      <c r="AU536" s="21" t="s">
        <v>83</v>
      </c>
    </row>
    <row r="537" s="13" customFormat="1">
      <c r="A537" s="13"/>
      <c r="B537" s="197"/>
      <c r="C537" s="13"/>
      <c r="D537" s="198" t="s">
        <v>265</v>
      </c>
      <c r="E537" s="199" t="s">
        <v>3</v>
      </c>
      <c r="F537" s="200" t="s">
        <v>181</v>
      </c>
      <c r="G537" s="13"/>
      <c r="H537" s="201">
        <v>38.140999999999998</v>
      </c>
      <c r="I537" s="202"/>
      <c r="J537" s="13"/>
      <c r="K537" s="13"/>
      <c r="L537" s="197"/>
      <c r="M537" s="203"/>
      <c r="N537" s="204"/>
      <c r="O537" s="204"/>
      <c r="P537" s="204"/>
      <c r="Q537" s="204"/>
      <c r="R537" s="204"/>
      <c r="S537" s="204"/>
      <c r="T537" s="205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199" t="s">
        <v>265</v>
      </c>
      <c r="AU537" s="199" t="s">
        <v>83</v>
      </c>
      <c r="AV537" s="13" t="s">
        <v>83</v>
      </c>
      <c r="AW537" s="13" t="s">
        <v>35</v>
      </c>
      <c r="AX537" s="13" t="s">
        <v>74</v>
      </c>
      <c r="AY537" s="199" t="s">
        <v>256</v>
      </c>
    </row>
    <row r="538" s="14" customFormat="1">
      <c r="A538" s="14"/>
      <c r="B538" s="206"/>
      <c r="C538" s="14"/>
      <c r="D538" s="198" t="s">
        <v>265</v>
      </c>
      <c r="E538" s="207" t="s">
        <v>3</v>
      </c>
      <c r="F538" s="208" t="s">
        <v>266</v>
      </c>
      <c r="G538" s="14"/>
      <c r="H538" s="209">
        <v>38.140999999999998</v>
      </c>
      <c r="I538" s="210"/>
      <c r="J538" s="14"/>
      <c r="K538" s="14"/>
      <c r="L538" s="206"/>
      <c r="M538" s="211"/>
      <c r="N538" s="212"/>
      <c r="O538" s="212"/>
      <c r="P538" s="212"/>
      <c r="Q538" s="212"/>
      <c r="R538" s="212"/>
      <c r="S538" s="212"/>
      <c r="T538" s="213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07" t="s">
        <v>265</v>
      </c>
      <c r="AU538" s="207" t="s">
        <v>83</v>
      </c>
      <c r="AV538" s="14" t="s">
        <v>261</v>
      </c>
      <c r="AW538" s="14" t="s">
        <v>35</v>
      </c>
      <c r="AX538" s="14" t="s">
        <v>81</v>
      </c>
      <c r="AY538" s="207" t="s">
        <v>256</v>
      </c>
    </row>
    <row r="539" s="2" customFormat="1" ht="24.15" customHeight="1">
      <c r="A539" s="40"/>
      <c r="B539" s="177"/>
      <c r="C539" s="178" t="s">
        <v>820</v>
      </c>
      <c r="D539" s="178" t="s">
        <v>258</v>
      </c>
      <c r="E539" s="179" t="s">
        <v>821</v>
      </c>
      <c r="F539" s="180" t="s">
        <v>822</v>
      </c>
      <c r="G539" s="181" t="s">
        <v>110</v>
      </c>
      <c r="H539" s="182">
        <v>39.43</v>
      </c>
      <c r="I539" s="183"/>
      <c r="J539" s="184">
        <f>ROUND(I539*H539,2)</f>
        <v>0</v>
      </c>
      <c r="K539" s="185"/>
      <c r="L539" s="41"/>
      <c r="M539" s="186" t="s">
        <v>3</v>
      </c>
      <c r="N539" s="187" t="s">
        <v>45</v>
      </c>
      <c r="O539" s="74"/>
      <c r="P539" s="188">
        <f>O539*H539</f>
        <v>0</v>
      </c>
      <c r="Q539" s="188">
        <v>0.00025999999999999998</v>
      </c>
      <c r="R539" s="188">
        <f>Q539*H539</f>
        <v>0.010251799999999998</v>
      </c>
      <c r="S539" s="188">
        <v>0</v>
      </c>
      <c r="T539" s="189">
        <f>S539*H539</f>
        <v>0</v>
      </c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R539" s="190" t="s">
        <v>261</v>
      </c>
      <c r="AT539" s="190" t="s">
        <v>258</v>
      </c>
      <c r="AU539" s="190" t="s">
        <v>83</v>
      </c>
      <c r="AY539" s="21" t="s">
        <v>256</v>
      </c>
      <c r="BE539" s="191">
        <f>IF(N539="základní",J539,0)</f>
        <v>0</v>
      </c>
      <c r="BF539" s="191">
        <f>IF(N539="snížená",J539,0)</f>
        <v>0</v>
      </c>
      <c r="BG539" s="191">
        <f>IF(N539="zákl. přenesená",J539,0)</f>
        <v>0</v>
      </c>
      <c r="BH539" s="191">
        <f>IF(N539="sníž. přenesená",J539,0)</f>
        <v>0</v>
      </c>
      <c r="BI539" s="191">
        <f>IF(N539="nulová",J539,0)</f>
        <v>0</v>
      </c>
      <c r="BJ539" s="21" t="s">
        <v>81</v>
      </c>
      <c r="BK539" s="191">
        <f>ROUND(I539*H539,2)</f>
        <v>0</v>
      </c>
      <c r="BL539" s="21" t="s">
        <v>261</v>
      </c>
      <c r="BM539" s="190" t="s">
        <v>823</v>
      </c>
    </row>
    <row r="540" s="2" customFormat="1">
      <c r="A540" s="40"/>
      <c r="B540" s="41"/>
      <c r="C540" s="40"/>
      <c r="D540" s="192" t="s">
        <v>263</v>
      </c>
      <c r="E540" s="40"/>
      <c r="F540" s="193" t="s">
        <v>824</v>
      </c>
      <c r="G540" s="40"/>
      <c r="H540" s="40"/>
      <c r="I540" s="194"/>
      <c r="J540" s="40"/>
      <c r="K540" s="40"/>
      <c r="L540" s="41"/>
      <c r="M540" s="195"/>
      <c r="N540" s="196"/>
      <c r="O540" s="74"/>
      <c r="P540" s="74"/>
      <c r="Q540" s="74"/>
      <c r="R540" s="74"/>
      <c r="S540" s="74"/>
      <c r="T540" s="75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T540" s="21" t="s">
        <v>263</v>
      </c>
      <c r="AU540" s="21" t="s">
        <v>83</v>
      </c>
    </row>
    <row r="541" s="13" customFormat="1">
      <c r="A541" s="13"/>
      <c r="B541" s="197"/>
      <c r="C541" s="13"/>
      <c r="D541" s="198" t="s">
        <v>265</v>
      </c>
      <c r="E541" s="199" t="s">
        <v>3</v>
      </c>
      <c r="F541" s="200" t="s">
        <v>146</v>
      </c>
      <c r="G541" s="13"/>
      <c r="H541" s="201">
        <v>39.43</v>
      </c>
      <c r="I541" s="202"/>
      <c r="J541" s="13"/>
      <c r="K541" s="13"/>
      <c r="L541" s="197"/>
      <c r="M541" s="203"/>
      <c r="N541" s="204"/>
      <c r="O541" s="204"/>
      <c r="P541" s="204"/>
      <c r="Q541" s="204"/>
      <c r="R541" s="204"/>
      <c r="S541" s="204"/>
      <c r="T541" s="205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199" t="s">
        <v>265</v>
      </c>
      <c r="AU541" s="199" t="s">
        <v>83</v>
      </c>
      <c r="AV541" s="13" t="s">
        <v>83</v>
      </c>
      <c r="AW541" s="13" t="s">
        <v>35</v>
      </c>
      <c r="AX541" s="13" t="s">
        <v>74</v>
      </c>
      <c r="AY541" s="199" t="s">
        <v>256</v>
      </c>
    </row>
    <row r="542" s="14" customFormat="1">
      <c r="A542" s="14"/>
      <c r="B542" s="206"/>
      <c r="C542" s="14"/>
      <c r="D542" s="198" t="s">
        <v>265</v>
      </c>
      <c r="E542" s="207" t="s">
        <v>3</v>
      </c>
      <c r="F542" s="208" t="s">
        <v>266</v>
      </c>
      <c r="G542" s="14"/>
      <c r="H542" s="209">
        <v>39.43</v>
      </c>
      <c r="I542" s="210"/>
      <c r="J542" s="14"/>
      <c r="K542" s="14"/>
      <c r="L542" s="206"/>
      <c r="M542" s="211"/>
      <c r="N542" s="212"/>
      <c r="O542" s="212"/>
      <c r="P542" s="212"/>
      <c r="Q542" s="212"/>
      <c r="R542" s="212"/>
      <c r="S542" s="212"/>
      <c r="T542" s="213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07" t="s">
        <v>265</v>
      </c>
      <c r="AU542" s="207" t="s">
        <v>83</v>
      </c>
      <c r="AV542" s="14" t="s">
        <v>261</v>
      </c>
      <c r="AW542" s="14" t="s">
        <v>35</v>
      </c>
      <c r="AX542" s="14" t="s">
        <v>81</v>
      </c>
      <c r="AY542" s="207" t="s">
        <v>256</v>
      </c>
    </row>
    <row r="543" s="2" customFormat="1" ht="24.15" customHeight="1">
      <c r="A543" s="40"/>
      <c r="B543" s="177"/>
      <c r="C543" s="178" t="s">
        <v>825</v>
      </c>
      <c r="D543" s="178" t="s">
        <v>258</v>
      </c>
      <c r="E543" s="179" t="s">
        <v>826</v>
      </c>
      <c r="F543" s="180" t="s">
        <v>827</v>
      </c>
      <c r="G543" s="181" t="s">
        <v>110</v>
      </c>
      <c r="H543" s="182">
        <v>39.43</v>
      </c>
      <c r="I543" s="183"/>
      <c r="J543" s="184">
        <f>ROUND(I543*H543,2)</f>
        <v>0</v>
      </c>
      <c r="K543" s="185"/>
      <c r="L543" s="41"/>
      <c r="M543" s="186" t="s">
        <v>3</v>
      </c>
      <c r="N543" s="187" t="s">
        <v>45</v>
      </c>
      <c r="O543" s="74"/>
      <c r="P543" s="188">
        <f>O543*H543</f>
        <v>0</v>
      </c>
      <c r="Q543" s="188">
        <v>0.00013999999999999999</v>
      </c>
      <c r="R543" s="188">
        <f>Q543*H543</f>
        <v>0.0055201999999999994</v>
      </c>
      <c r="S543" s="188">
        <v>0</v>
      </c>
      <c r="T543" s="189">
        <f>S543*H543</f>
        <v>0</v>
      </c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R543" s="190" t="s">
        <v>261</v>
      </c>
      <c r="AT543" s="190" t="s">
        <v>258</v>
      </c>
      <c r="AU543" s="190" t="s">
        <v>83</v>
      </c>
      <c r="AY543" s="21" t="s">
        <v>256</v>
      </c>
      <c r="BE543" s="191">
        <f>IF(N543="základní",J543,0)</f>
        <v>0</v>
      </c>
      <c r="BF543" s="191">
        <f>IF(N543="snížená",J543,0)</f>
        <v>0</v>
      </c>
      <c r="BG543" s="191">
        <f>IF(N543="zákl. přenesená",J543,0)</f>
        <v>0</v>
      </c>
      <c r="BH543" s="191">
        <f>IF(N543="sníž. přenesená",J543,0)</f>
        <v>0</v>
      </c>
      <c r="BI543" s="191">
        <f>IF(N543="nulová",J543,0)</f>
        <v>0</v>
      </c>
      <c r="BJ543" s="21" t="s">
        <v>81</v>
      </c>
      <c r="BK543" s="191">
        <f>ROUND(I543*H543,2)</f>
        <v>0</v>
      </c>
      <c r="BL543" s="21" t="s">
        <v>261</v>
      </c>
      <c r="BM543" s="190" t="s">
        <v>828</v>
      </c>
    </row>
    <row r="544" s="2" customFormat="1">
      <c r="A544" s="40"/>
      <c r="B544" s="41"/>
      <c r="C544" s="40"/>
      <c r="D544" s="192" t="s">
        <v>263</v>
      </c>
      <c r="E544" s="40"/>
      <c r="F544" s="193" t="s">
        <v>829</v>
      </c>
      <c r="G544" s="40"/>
      <c r="H544" s="40"/>
      <c r="I544" s="194"/>
      <c r="J544" s="40"/>
      <c r="K544" s="40"/>
      <c r="L544" s="41"/>
      <c r="M544" s="195"/>
      <c r="N544" s="196"/>
      <c r="O544" s="74"/>
      <c r="P544" s="74"/>
      <c r="Q544" s="74"/>
      <c r="R544" s="74"/>
      <c r="S544" s="74"/>
      <c r="T544" s="75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T544" s="21" t="s">
        <v>263</v>
      </c>
      <c r="AU544" s="21" t="s">
        <v>83</v>
      </c>
    </row>
    <row r="545" s="13" customFormat="1">
      <c r="A545" s="13"/>
      <c r="B545" s="197"/>
      <c r="C545" s="13"/>
      <c r="D545" s="198" t="s">
        <v>265</v>
      </c>
      <c r="E545" s="199" t="s">
        <v>3</v>
      </c>
      <c r="F545" s="200" t="s">
        <v>146</v>
      </c>
      <c r="G545" s="13"/>
      <c r="H545" s="201">
        <v>39.43</v>
      </c>
      <c r="I545" s="202"/>
      <c r="J545" s="13"/>
      <c r="K545" s="13"/>
      <c r="L545" s="197"/>
      <c r="M545" s="203"/>
      <c r="N545" s="204"/>
      <c r="O545" s="204"/>
      <c r="P545" s="204"/>
      <c r="Q545" s="204"/>
      <c r="R545" s="204"/>
      <c r="S545" s="204"/>
      <c r="T545" s="205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199" t="s">
        <v>265</v>
      </c>
      <c r="AU545" s="199" t="s">
        <v>83</v>
      </c>
      <c r="AV545" s="13" t="s">
        <v>83</v>
      </c>
      <c r="AW545" s="13" t="s">
        <v>35</v>
      </c>
      <c r="AX545" s="13" t="s">
        <v>74</v>
      </c>
      <c r="AY545" s="199" t="s">
        <v>256</v>
      </c>
    </row>
    <row r="546" s="14" customFormat="1">
      <c r="A546" s="14"/>
      <c r="B546" s="206"/>
      <c r="C546" s="14"/>
      <c r="D546" s="198" t="s">
        <v>265</v>
      </c>
      <c r="E546" s="207" t="s">
        <v>3</v>
      </c>
      <c r="F546" s="208" t="s">
        <v>266</v>
      </c>
      <c r="G546" s="14"/>
      <c r="H546" s="209">
        <v>39.43</v>
      </c>
      <c r="I546" s="210"/>
      <c r="J546" s="14"/>
      <c r="K546" s="14"/>
      <c r="L546" s="206"/>
      <c r="M546" s="211"/>
      <c r="N546" s="212"/>
      <c r="O546" s="212"/>
      <c r="P546" s="212"/>
      <c r="Q546" s="212"/>
      <c r="R546" s="212"/>
      <c r="S546" s="212"/>
      <c r="T546" s="213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07" t="s">
        <v>265</v>
      </c>
      <c r="AU546" s="207" t="s">
        <v>83</v>
      </c>
      <c r="AV546" s="14" t="s">
        <v>261</v>
      </c>
      <c r="AW546" s="14" t="s">
        <v>35</v>
      </c>
      <c r="AX546" s="14" t="s">
        <v>81</v>
      </c>
      <c r="AY546" s="207" t="s">
        <v>256</v>
      </c>
    </row>
    <row r="547" s="2" customFormat="1" ht="66.75" customHeight="1">
      <c r="A547" s="40"/>
      <c r="B547" s="177"/>
      <c r="C547" s="178" t="s">
        <v>830</v>
      </c>
      <c r="D547" s="178" t="s">
        <v>258</v>
      </c>
      <c r="E547" s="179" t="s">
        <v>831</v>
      </c>
      <c r="F547" s="180" t="s">
        <v>832</v>
      </c>
      <c r="G547" s="181" t="s">
        <v>110</v>
      </c>
      <c r="H547" s="182">
        <v>39.43</v>
      </c>
      <c r="I547" s="183"/>
      <c r="J547" s="184">
        <f>ROUND(I547*H547,2)</f>
        <v>0</v>
      </c>
      <c r="K547" s="185"/>
      <c r="L547" s="41"/>
      <c r="M547" s="186" t="s">
        <v>3</v>
      </c>
      <c r="N547" s="187" t="s">
        <v>45</v>
      </c>
      <c r="O547" s="74"/>
      <c r="P547" s="188">
        <f>O547*H547</f>
        <v>0</v>
      </c>
      <c r="Q547" s="188">
        <v>0.0083899999999999999</v>
      </c>
      <c r="R547" s="188">
        <f>Q547*H547</f>
        <v>0.33081769999999999</v>
      </c>
      <c r="S547" s="188">
        <v>0</v>
      </c>
      <c r="T547" s="189">
        <f>S547*H547</f>
        <v>0</v>
      </c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R547" s="190" t="s">
        <v>261</v>
      </c>
      <c r="AT547" s="190" t="s">
        <v>258</v>
      </c>
      <c r="AU547" s="190" t="s">
        <v>83</v>
      </c>
      <c r="AY547" s="21" t="s">
        <v>256</v>
      </c>
      <c r="BE547" s="191">
        <f>IF(N547="základní",J547,0)</f>
        <v>0</v>
      </c>
      <c r="BF547" s="191">
        <f>IF(N547="snížená",J547,0)</f>
        <v>0</v>
      </c>
      <c r="BG547" s="191">
        <f>IF(N547="zákl. přenesená",J547,0)</f>
        <v>0</v>
      </c>
      <c r="BH547" s="191">
        <f>IF(N547="sníž. přenesená",J547,0)</f>
        <v>0</v>
      </c>
      <c r="BI547" s="191">
        <f>IF(N547="nulová",J547,0)</f>
        <v>0</v>
      </c>
      <c r="BJ547" s="21" t="s">
        <v>81</v>
      </c>
      <c r="BK547" s="191">
        <f>ROUND(I547*H547,2)</f>
        <v>0</v>
      </c>
      <c r="BL547" s="21" t="s">
        <v>261</v>
      </c>
      <c r="BM547" s="190" t="s">
        <v>833</v>
      </c>
    </row>
    <row r="548" s="2" customFormat="1">
      <c r="A548" s="40"/>
      <c r="B548" s="41"/>
      <c r="C548" s="40"/>
      <c r="D548" s="192" t="s">
        <v>263</v>
      </c>
      <c r="E548" s="40"/>
      <c r="F548" s="193" t="s">
        <v>834</v>
      </c>
      <c r="G548" s="40"/>
      <c r="H548" s="40"/>
      <c r="I548" s="194"/>
      <c r="J548" s="40"/>
      <c r="K548" s="40"/>
      <c r="L548" s="41"/>
      <c r="M548" s="195"/>
      <c r="N548" s="196"/>
      <c r="O548" s="74"/>
      <c r="P548" s="74"/>
      <c r="Q548" s="74"/>
      <c r="R548" s="74"/>
      <c r="S548" s="74"/>
      <c r="T548" s="75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T548" s="21" t="s">
        <v>263</v>
      </c>
      <c r="AU548" s="21" t="s">
        <v>83</v>
      </c>
    </row>
    <row r="549" s="2" customFormat="1" ht="24.15" customHeight="1">
      <c r="A549" s="40"/>
      <c r="B549" s="177"/>
      <c r="C549" s="221" t="s">
        <v>835</v>
      </c>
      <c r="D549" s="221" t="s">
        <v>374</v>
      </c>
      <c r="E549" s="222" t="s">
        <v>836</v>
      </c>
      <c r="F549" s="223" t="s">
        <v>837</v>
      </c>
      <c r="G549" s="224" t="s">
        <v>110</v>
      </c>
      <c r="H549" s="225">
        <v>43.372999999999998</v>
      </c>
      <c r="I549" s="226"/>
      <c r="J549" s="227">
        <f>ROUND(I549*H549,2)</f>
        <v>0</v>
      </c>
      <c r="K549" s="228"/>
      <c r="L549" s="229"/>
      <c r="M549" s="230" t="s">
        <v>3</v>
      </c>
      <c r="N549" s="231" t="s">
        <v>45</v>
      </c>
      <c r="O549" s="74"/>
      <c r="P549" s="188">
        <f>O549*H549</f>
        <v>0</v>
      </c>
      <c r="Q549" s="188">
        <v>0.0018</v>
      </c>
      <c r="R549" s="188">
        <f>Q549*H549</f>
        <v>0.078071399999999999</v>
      </c>
      <c r="S549" s="188">
        <v>0</v>
      </c>
      <c r="T549" s="189">
        <f>S549*H549</f>
        <v>0</v>
      </c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R549" s="190" t="s">
        <v>299</v>
      </c>
      <c r="AT549" s="190" t="s">
        <v>374</v>
      </c>
      <c r="AU549" s="190" t="s">
        <v>83</v>
      </c>
      <c r="AY549" s="21" t="s">
        <v>256</v>
      </c>
      <c r="BE549" s="191">
        <f>IF(N549="základní",J549,0)</f>
        <v>0</v>
      </c>
      <c r="BF549" s="191">
        <f>IF(N549="snížená",J549,0)</f>
        <v>0</v>
      </c>
      <c r="BG549" s="191">
        <f>IF(N549="zákl. přenesená",J549,0)</f>
        <v>0</v>
      </c>
      <c r="BH549" s="191">
        <f>IF(N549="sníž. přenesená",J549,0)</f>
        <v>0</v>
      </c>
      <c r="BI549" s="191">
        <f>IF(N549="nulová",J549,0)</f>
        <v>0</v>
      </c>
      <c r="BJ549" s="21" t="s">
        <v>81</v>
      </c>
      <c r="BK549" s="191">
        <f>ROUND(I549*H549,2)</f>
        <v>0</v>
      </c>
      <c r="BL549" s="21" t="s">
        <v>261</v>
      </c>
      <c r="BM549" s="190" t="s">
        <v>838</v>
      </c>
    </row>
    <row r="550" s="13" customFormat="1">
      <c r="A550" s="13"/>
      <c r="B550" s="197"/>
      <c r="C550" s="13"/>
      <c r="D550" s="198" t="s">
        <v>265</v>
      </c>
      <c r="E550" s="199" t="s">
        <v>3</v>
      </c>
      <c r="F550" s="200" t="s">
        <v>146</v>
      </c>
      <c r="G550" s="13"/>
      <c r="H550" s="201">
        <v>39.43</v>
      </c>
      <c r="I550" s="202"/>
      <c r="J550" s="13"/>
      <c r="K550" s="13"/>
      <c r="L550" s="197"/>
      <c r="M550" s="203"/>
      <c r="N550" s="204"/>
      <c r="O550" s="204"/>
      <c r="P550" s="204"/>
      <c r="Q550" s="204"/>
      <c r="R550" s="204"/>
      <c r="S550" s="204"/>
      <c r="T550" s="205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199" t="s">
        <v>265</v>
      </c>
      <c r="AU550" s="199" t="s">
        <v>83</v>
      </c>
      <c r="AV550" s="13" t="s">
        <v>83</v>
      </c>
      <c r="AW550" s="13" t="s">
        <v>35</v>
      </c>
      <c r="AX550" s="13" t="s">
        <v>74</v>
      </c>
      <c r="AY550" s="199" t="s">
        <v>256</v>
      </c>
    </row>
    <row r="551" s="14" customFormat="1">
      <c r="A551" s="14"/>
      <c r="B551" s="206"/>
      <c r="C551" s="14"/>
      <c r="D551" s="198" t="s">
        <v>265</v>
      </c>
      <c r="E551" s="207" t="s">
        <v>3</v>
      </c>
      <c r="F551" s="208" t="s">
        <v>266</v>
      </c>
      <c r="G551" s="14"/>
      <c r="H551" s="209">
        <v>39.43</v>
      </c>
      <c r="I551" s="210"/>
      <c r="J551" s="14"/>
      <c r="K551" s="14"/>
      <c r="L551" s="206"/>
      <c r="M551" s="211"/>
      <c r="N551" s="212"/>
      <c r="O551" s="212"/>
      <c r="P551" s="212"/>
      <c r="Q551" s="212"/>
      <c r="R551" s="212"/>
      <c r="S551" s="212"/>
      <c r="T551" s="213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07" t="s">
        <v>265</v>
      </c>
      <c r="AU551" s="207" t="s">
        <v>83</v>
      </c>
      <c r="AV551" s="14" t="s">
        <v>261</v>
      </c>
      <c r="AW551" s="14" t="s">
        <v>35</v>
      </c>
      <c r="AX551" s="14" t="s">
        <v>81</v>
      </c>
      <c r="AY551" s="207" t="s">
        <v>256</v>
      </c>
    </row>
    <row r="552" s="13" customFormat="1">
      <c r="A552" s="13"/>
      <c r="B552" s="197"/>
      <c r="C552" s="13"/>
      <c r="D552" s="198" t="s">
        <v>265</v>
      </c>
      <c r="E552" s="13"/>
      <c r="F552" s="200" t="s">
        <v>839</v>
      </c>
      <c r="G552" s="13"/>
      <c r="H552" s="201">
        <v>43.372999999999998</v>
      </c>
      <c r="I552" s="202"/>
      <c r="J552" s="13"/>
      <c r="K552" s="13"/>
      <c r="L552" s="197"/>
      <c r="M552" s="203"/>
      <c r="N552" s="204"/>
      <c r="O552" s="204"/>
      <c r="P552" s="204"/>
      <c r="Q552" s="204"/>
      <c r="R552" s="204"/>
      <c r="S552" s="204"/>
      <c r="T552" s="205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199" t="s">
        <v>265</v>
      </c>
      <c r="AU552" s="199" t="s">
        <v>83</v>
      </c>
      <c r="AV552" s="13" t="s">
        <v>83</v>
      </c>
      <c r="AW552" s="13" t="s">
        <v>4</v>
      </c>
      <c r="AX552" s="13" t="s">
        <v>81</v>
      </c>
      <c r="AY552" s="199" t="s">
        <v>256</v>
      </c>
    </row>
    <row r="553" s="2" customFormat="1" ht="55.5" customHeight="1">
      <c r="A553" s="40"/>
      <c r="B553" s="177"/>
      <c r="C553" s="178" t="s">
        <v>840</v>
      </c>
      <c r="D553" s="178" t="s">
        <v>258</v>
      </c>
      <c r="E553" s="179" t="s">
        <v>841</v>
      </c>
      <c r="F553" s="180" t="s">
        <v>842</v>
      </c>
      <c r="G553" s="181" t="s">
        <v>110</v>
      </c>
      <c r="H553" s="182">
        <v>39.43</v>
      </c>
      <c r="I553" s="183"/>
      <c r="J553" s="184">
        <f>ROUND(I553*H553,2)</f>
        <v>0</v>
      </c>
      <c r="K553" s="185"/>
      <c r="L553" s="41"/>
      <c r="M553" s="186" t="s">
        <v>3</v>
      </c>
      <c r="N553" s="187" t="s">
        <v>45</v>
      </c>
      <c r="O553" s="74"/>
      <c r="P553" s="188">
        <f>O553*H553</f>
        <v>0</v>
      </c>
      <c r="Q553" s="188">
        <v>0.00010000000000000001</v>
      </c>
      <c r="R553" s="188">
        <f>Q553*H553</f>
        <v>0.0039430000000000003</v>
      </c>
      <c r="S553" s="188">
        <v>0</v>
      </c>
      <c r="T553" s="189">
        <f>S553*H553</f>
        <v>0</v>
      </c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R553" s="190" t="s">
        <v>261</v>
      </c>
      <c r="AT553" s="190" t="s">
        <v>258</v>
      </c>
      <c r="AU553" s="190" t="s">
        <v>83</v>
      </c>
      <c r="AY553" s="21" t="s">
        <v>256</v>
      </c>
      <c r="BE553" s="191">
        <f>IF(N553="základní",J553,0)</f>
        <v>0</v>
      </c>
      <c r="BF553" s="191">
        <f>IF(N553="snížená",J553,0)</f>
        <v>0</v>
      </c>
      <c r="BG553" s="191">
        <f>IF(N553="zákl. přenesená",J553,0)</f>
        <v>0</v>
      </c>
      <c r="BH553" s="191">
        <f>IF(N553="sníž. přenesená",J553,0)</f>
        <v>0</v>
      </c>
      <c r="BI553" s="191">
        <f>IF(N553="nulová",J553,0)</f>
        <v>0</v>
      </c>
      <c r="BJ553" s="21" t="s">
        <v>81</v>
      </c>
      <c r="BK553" s="191">
        <f>ROUND(I553*H553,2)</f>
        <v>0</v>
      </c>
      <c r="BL553" s="21" t="s">
        <v>261</v>
      </c>
      <c r="BM553" s="190" t="s">
        <v>843</v>
      </c>
    </row>
    <row r="554" s="2" customFormat="1">
      <c r="A554" s="40"/>
      <c r="B554" s="41"/>
      <c r="C554" s="40"/>
      <c r="D554" s="192" t="s">
        <v>263</v>
      </c>
      <c r="E554" s="40"/>
      <c r="F554" s="193" t="s">
        <v>844</v>
      </c>
      <c r="G554" s="40"/>
      <c r="H554" s="40"/>
      <c r="I554" s="194"/>
      <c r="J554" s="40"/>
      <c r="K554" s="40"/>
      <c r="L554" s="41"/>
      <c r="M554" s="195"/>
      <c r="N554" s="196"/>
      <c r="O554" s="74"/>
      <c r="P554" s="74"/>
      <c r="Q554" s="74"/>
      <c r="R554" s="74"/>
      <c r="S554" s="74"/>
      <c r="T554" s="75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T554" s="21" t="s">
        <v>263</v>
      </c>
      <c r="AU554" s="21" t="s">
        <v>83</v>
      </c>
    </row>
    <row r="555" s="13" customFormat="1">
      <c r="A555" s="13"/>
      <c r="B555" s="197"/>
      <c r="C555" s="13"/>
      <c r="D555" s="198" t="s">
        <v>265</v>
      </c>
      <c r="E555" s="199" t="s">
        <v>3</v>
      </c>
      <c r="F555" s="200" t="s">
        <v>146</v>
      </c>
      <c r="G555" s="13"/>
      <c r="H555" s="201">
        <v>39.43</v>
      </c>
      <c r="I555" s="202"/>
      <c r="J555" s="13"/>
      <c r="K555" s="13"/>
      <c r="L555" s="197"/>
      <c r="M555" s="203"/>
      <c r="N555" s="204"/>
      <c r="O555" s="204"/>
      <c r="P555" s="204"/>
      <c r="Q555" s="204"/>
      <c r="R555" s="204"/>
      <c r="S555" s="204"/>
      <c r="T555" s="205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199" t="s">
        <v>265</v>
      </c>
      <c r="AU555" s="199" t="s">
        <v>83</v>
      </c>
      <c r="AV555" s="13" t="s">
        <v>83</v>
      </c>
      <c r="AW555" s="13" t="s">
        <v>35</v>
      </c>
      <c r="AX555" s="13" t="s">
        <v>74</v>
      </c>
      <c r="AY555" s="199" t="s">
        <v>256</v>
      </c>
    </row>
    <row r="556" s="14" customFormat="1">
      <c r="A556" s="14"/>
      <c r="B556" s="206"/>
      <c r="C556" s="14"/>
      <c r="D556" s="198" t="s">
        <v>265</v>
      </c>
      <c r="E556" s="207" t="s">
        <v>3</v>
      </c>
      <c r="F556" s="208" t="s">
        <v>266</v>
      </c>
      <c r="G556" s="14"/>
      <c r="H556" s="209">
        <v>39.43</v>
      </c>
      <c r="I556" s="210"/>
      <c r="J556" s="14"/>
      <c r="K556" s="14"/>
      <c r="L556" s="206"/>
      <c r="M556" s="211"/>
      <c r="N556" s="212"/>
      <c r="O556" s="212"/>
      <c r="P556" s="212"/>
      <c r="Q556" s="212"/>
      <c r="R556" s="212"/>
      <c r="S556" s="212"/>
      <c r="T556" s="213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07" t="s">
        <v>265</v>
      </c>
      <c r="AU556" s="207" t="s">
        <v>83</v>
      </c>
      <c r="AV556" s="14" t="s">
        <v>261</v>
      </c>
      <c r="AW556" s="14" t="s">
        <v>35</v>
      </c>
      <c r="AX556" s="14" t="s">
        <v>81</v>
      </c>
      <c r="AY556" s="207" t="s">
        <v>256</v>
      </c>
    </row>
    <row r="557" s="2" customFormat="1" ht="44.25" customHeight="1">
      <c r="A557" s="40"/>
      <c r="B557" s="177"/>
      <c r="C557" s="178" t="s">
        <v>845</v>
      </c>
      <c r="D557" s="178" t="s">
        <v>258</v>
      </c>
      <c r="E557" s="179" t="s">
        <v>846</v>
      </c>
      <c r="F557" s="180" t="s">
        <v>847</v>
      </c>
      <c r="G557" s="181" t="s">
        <v>110</v>
      </c>
      <c r="H557" s="182">
        <v>39.43</v>
      </c>
      <c r="I557" s="183"/>
      <c r="J557" s="184">
        <f>ROUND(I557*H557,2)</f>
        <v>0</v>
      </c>
      <c r="K557" s="185"/>
      <c r="L557" s="41"/>
      <c r="M557" s="186" t="s">
        <v>3</v>
      </c>
      <c r="N557" s="187" t="s">
        <v>45</v>
      </c>
      <c r="O557" s="74"/>
      <c r="P557" s="188">
        <f>O557*H557</f>
        <v>0</v>
      </c>
      <c r="Q557" s="188">
        <v>0.0037799999999999999</v>
      </c>
      <c r="R557" s="188">
        <f>Q557*H557</f>
        <v>0.1490454</v>
      </c>
      <c r="S557" s="188">
        <v>0</v>
      </c>
      <c r="T557" s="189">
        <f>S557*H557</f>
        <v>0</v>
      </c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R557" s="190" t="s">
        <v>261</v>
      </c>
      <c r="AT557" s="190" t="s">
        <v>258</v>
      </c>
      <c r="AU557" s="190" t="s">
        <v>83</v>
      </c>
      <c r="AY557" s="21" t="s">
        <v>256</v>
      </c>
      <c r="BE557" s="191">
        <f>IF(N557="základní",J557,0)</f>
        <v>0</v>
      </c>
      <c r="BF557" s="191">
        <f>IF(N557="snížená",J557,0)</f>
        <v>0</v>
      </c>
      <c r="BG557" s="191">
        <f>IF(N557="zákl. přenesená",J557,0)</f>
        <v>0</v>
      </c>
      <c r="BH557" s="191">
        <f>IF(N557="sníž. přenesená",J557,0)</f>
        <v>0</v>
      </c>
      <c r="BI557" s="191">
        <f>IF(N557="nulová",J557,0)</f>
        <v>0</v>
      </c>
      <c r="BJ557" s="21" t="s">
        <v>81</v>
      </c>
      <c r="BK557" s="191">
        <f>ROUND(I557*H557,2)</f>
        <v>0</v>
      </c>
      <c r="BL557" s="21" t="s">
        <v>261</v>
      </c>
      <c r="BM557" s="190" t="s">
        <v>848</v>
      </c>
    </row>
    <row r="558" s="2" customFormat="1">
      <c r="A558" s="40"/>
      <c r="B558" s="41"/>
      <c r="C558" s="40"/>
      <c r="D558" s="192" t="s">
        <v>263</v>
      </c>
      <c r="E558" s="40"/>
      <c r="F558" s="193" t="s">
        <v>849</v>
      </c>
      <c r="G558" s="40"/>
      <c r="H558" s="40"/>
      <c r="I558" s="194"/>
      <c r="J558" s="40"/>
      <c r="K558" s="40"/>
      <c r="L558" s="41"/>
      <c r="M558" s="195"/>
      <c r="N558" s="196"/>
      <c r="O558" s="74"/>
      <c r="P558" s="74"/>
      <c r="Q558" s="74"/>
      <c r="R558" s="74"/>
      <c r="S558" s="74"/>
      <c r="T558" s="75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T558" s="21" t="s">
        <v>263</v>
      </c>
      <c r="AU558" s="21" t="s">
        <v>83</v>
      </c>
    </row>
    <row r="559" s="13" customFormat="1">
      <c r="A559" s="13"/>
      <c r="B559" s="197"/>
      <c r="C559" s="13"/>
      <c r="D559" s="198" t="s">
        <v>265</v>
      </c>
      <c r="E559" s="199" t="s">
        <v>3</v>
      </c>
      <c r="F559" s="200" t="s">
        <v>146</v>
      </c>
      <c r="G559" s="13"/>
      <c r="H559" s="201">
        <v>39.43</v>
      </c>
      <c r="I559" s="202"/>
      <c r="J559" s="13"/>
      <c r="K559" s="13"/>
      <c r="L559" s="197"/>
      <c r="M559" s="203"/>
      <c r="N559" s="204"/>
      <c r="O559" s="204"/>
      <c r="P559" s="204"/>
      <c r="Q559" s="204"/>
      <c r="R559" s="204"/>
      <c r="S559" s="204"/>
      <c r="T559" s="205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199" t="s">
        <v>265</v>
      </c>
      <c r="AU559" s="199" t="s">
        <v>83</v>
      </c>
      <c r="AV559" s="13" t="s">
        <v>83</v>
      </c>
      <c r="AW559" s="13" t="s">
        <v>35</v>
      </c>
      <c r="AX559" s="13" t="s">
        <v>74</v>
      </c>
      <c r="AY559" s="199" t="s">
        <v>256</v>
      </c>
    </row>
    <row r="560" s="14" customFormat="1">
      <c r="A560" s="14"/>
      <c r="B560" s="206"/>
      <c r="C560" s="14"/>
      <c r="D560" s="198" t="s">
        <v>265</v>
      </c>
      <c r="E560" s="207" t="s">
        <v>3</v>
      </c>
      <c r="F560" s="208" t="s">
        <v>266</v>
      </c>
      <c r="G560" s="14"/>
      <c r="H560" s="209">
        <v>39.43</v>
      </c>
      <c r="I560" s="210"/>
      <c r="J560" s="14"/>
      <c r="K560" s="14"/>
      <c r="L560" s="206"/>
      <c r="M560" s="211"/>
      <c r="N560" s="212"/>
      <c r="O560" s="212"/>
      <c r="P560" s="212"/>
      <c r="Q560" s="212"/>
      <c r="R560" s="212"/>
      <c r="S560" s="212"/>
      <c r="T560" s="213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07" t="s">
        <v>265</v>
      </c>
      <c r="AU560" s="207" t="s">
        <v>83</v>
      </c>
      <c r="AV560" s="14" t="s">
        <v>261</v>
      </c>
      <c r="AW560" s="14" t="s">
        <v>35</v>
      </c>
      <c r="AX560" s="14" t="s">
        <v>81</v>
      </c>
      <c r="AY560" s="207" t="s">
        <v>256</v>
      </c>
    </row>
    <row r="561" s="2" customFormat="1" ht="37.8" customHeight="1">
      <c r="A561" s="40"/>
      <c r="B561" s="177"/>
      <c r="C561" s="178" t="s">
        <v>850</v>
      </c>
      <c r="D561" s="178" t="s">
        <v>258</v>
      </c>
      <c r="E561" s="179" t="s">
        <v>851</v>
      </c>
      <c r="F561" s="180" t="s">
        <v>852</v>
      </c>
      <c r="G561" s="181" t="s">
        <v>110</v>
      </c>
      <c r="H561" s="182">
        <v>39.43</v>
      </c>
      <c r="I561" s="183"/>
      <c r="J561" s="184">
        <f>ROUND(I561*H561,2)</f>
        <v>0</v>
      </c>
      <c r="K561" s="185"/>
      <c r="L561" s="41"/>
      <c r="M561" s="186" t="s">
        <v>3</v>
      </c>
      <c r="N561" s="187" t="s">
        <v>45</v>
      </c>
      <c r="O561" s="74"/>
      <c r="P561" s="188">
        <f>O561*H561</f>
        <v>0</v>
      </c>
      <c r="Q561" s="188">
        <v>0.0028500000000000001</v>
      </c>
      <c r="R561" s="188">
        <f>Q561*H561</f>
        <v>0.1123755</v>
      </c>
      <c r="S561" s="188">
        <v>0</v>
      </c>
      <c r="T561" s="189">
        <f>S561*H561</f>
        <v>0</v>
      </c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R561" s="190" t="s">
        <v>261</v>
      </c>
      <c r="AT561" s="190" t="s">
        <v>258</v>
      </c>
      <c r="AU561" s="190" t="s">
        <v>83</v>
      </c>
      <c r="AY561" s="21" t="s">
        <v>256</v>
      </c>
      <c r="BE561" s="191">
        <f>IF(N561="základní",J561,0)</f>
        <v>0</v>
      </c>
      <c r="BF561" s="191">
        <f>IF(N561="snížená",J561,0)</f>
        <v>0</v>
      </c>
      <c r="BG561" s="191">
        <f>IF(N561="zákl. přenesená",J561,0)</f>
        <v>0</v>
      </c>
      <c r="BH561" s="191">
        <f>IF(N561="sníž. přenesená",J561,0)</f>
        <v>0</v>
      </c>
      <c r="BI561" s="191">
        <f>IF(N561="nulová",J561,0)</f>
        <v>0</v>
      </c>
      <c r="BJ561" s="21" t="s">
        <v>81</v>
      </c>
      <c r="BK561" s="191">
        <f>ROUND(I561*H561,2)</f>
        <v>0</v>
      </c>
      <c r="BL561" s="21" t="s">
        <v>261</v>
      </c>
      <c r="BM561" s="190" t="s">
        <v>853</v>
      </c>
    </row>
    <row r="562" s="2" customFormat="1">
      <c r="A562" s="40"/>
      <c r="B562" s="41"/>
      <c r="C562" s="40"/>
      <c r="D562" s="192" t="s">
        <v>263</v>
      </c>
      <c r="E562" s="40"/>
      <c r="F562" s="193" t="s">
        <v>854</v>
      </c>
      <c r="G562" s="40"/>
      <c r="H562" s="40"/>
      <c r="I562" s="194"/>
      <c r="J562" s="40"/>
      <c r="K562" s="40"/>
      <c r="L562" s="41"/>
      <c r="M562" s="195"/>
      <c r="N562" s="196"/>
      <c r="O562" s="74"/>
      <c r="P562" s="74"/>
      <c r="Q562" s="74"/>
      <c r="R562" s="74"/>
      <c r="S562" s="74"/>
      <c r="T562" s="75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T562" s="21" t="s">
        <v>263</v>
      </c>
      <c r="AU562" s="21" t="s">
        <v>83</v>
      </c>
    </row>
    <row r="563" s="13" customFormat="1">
      <c r="A563" s="13"/>
      <c r="B563" s="197"/>
      <c r="C563" s="13"/>
      <c r="D563" s="198" t="s">
        <v>265</v>
      </c>
      <c r="E563" s="199" t="s">
        <v>3</v>
      </c>
      <c r="F563" s="200" t="s">
        <v>146</v>
      </c>
      <c r="G563" s="13"/>
      <c r="H563" s="201">
        <v>39.43</v>
      </c>
      <c r="I563" s="202"/>
      <c r="J563" s="13"/>
      <c r="K563" s="13"/>
      <c r="L563" s="197"/>
      <c r="M563" s="203"/>
      <c r="N563" s="204"/>
      <c r="O563" s="204"/>
      <c r="P563" s="204"/>
      <c r="Q563" s="204"/>
      <c r="R563" s="204"/>
      <c r="S563" s="204"/>
      <c r="T563" s="205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199" t="s">
        <v>265</v>
      </c>
      <c r="AU563" s="199" t="s">
        <v>83</v>
      </c>
      <c r="AV563" s="13" t="s">
        <v>83</v>
      </c>
      <c r="AW563" s="13" t="s">
        <v>35</v>
      </c>
      <c r="AX563" s="13" t="s">
        <v>74</v>
      </c>
      <c r="AY563" s="199" t="s">
        <v>256</v>
      </c>
    </row>
    <row r="564" s="14" customFormat="1">
      <c r="A564" s="14"/>
      <c r="B564" s="206"/>
      <c r="C564" s="14"/>
      <c r="D564" s="198" t="s">
        <v>265</v>
      </c>
      <c r="E564" s="207" t="s">
        <v>3</v>
      </c>
      <c r="F564" s="208" t="s">
        <v>266</v>
      </c>
      <c r="G564" s="14"/>
      <c r="H564" s="209">
        <v>39.43</v>
      </c>
      <c r="I564" s="210"/>
      <c r="J564" s="14"/>
      <c r="K564" s="14"/>
      <c r="L564" s="206"/>
      <c r="M564" s="211"/>
      <c r="N564" s="212"/>
      <c r="O564" s="212"/>
      <c r="P564" s="212"/>
      <c r="Q564" s="212"/>
      <c r="R564" s="212"/>
      <c r="S564" s="212"/>
      <c r="T564" s="213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07" t="s">
        <v>265</v>
      </c>
      <c r="AU564" s="207" t="s">
        <v>83</v>
      </c>
      <c r="AV564" s="14" t="s">
        <v>261</v>
      </c>
      <c r="AW564" s="14" t="s">
        <v>35</v>
      </c>
      <c r="AX564" s="14" t="s">
        <v>81</v>
      </c>
      <c r="AY564" s="207" t="s">
        <v>256</v>
      </c>
    </row>
    <row r="565" s="2" customFormat="1" ht="33" customHeight="1">
      <c r="A565" s="40"/>
      <c r="B565" s="177"/>
      <c r="C565" s="178" t="s">
        <v>855</v>
      </c>
      <c r="D565" s="178" t="s">
        <v>258</v>
      </c>
      <c r="E565" s="179" t="s">
        <v>856</v>
      </c>
      <c r="F565" s="180" t="s">
        <v>857</v>
      </c>
      <c r="G565" s="181" t="s">
        <v>110</v>
      </c>
      <c r="H565" s="182">
        <v>150.52699999999999</v>
      </c>
      <c r="I565" s="183"/>
      <c r="J565" s="184">
        <f>ROUND(I565*H565,2)</f>
        <v>0</v>
      </c>
      <c r="K565" s="185"/>
      <c r="L565" s="41"/>
      <c r="M565" s="186" t="s">
        <v>3</v>
      </c>
      <c r="N565" s="187" t="s">
        <v>45</v>
      </c>
      <c r="O565" s="74"/>
      <c r="P565" s="188">
        <f>O565*H565</f>
        <v>0</v>
      </c>
      <c r="Q565" s="188">
        <v>0.0073499999999999998</v>
      </c>
      <c r="R565" s="188">
        <f>Q565*H565</f>
        <v>1.1063734499999998</v>
      </c>
      <c r="S565" s="188">
        <v>0</v>
      </c>
      <c r="T565" s="189">
        <f>S565*H565</f>
        <v>0</v>
      </c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R565" s="190" t="s">
        <v>261</v>
      </c>
      <c r="AT565" s="190" t="s">
        <v>258</v>
      </c>
      <c r="AU565" s="190" t="s">
        <v>83</v>
      </c>
      <c r="AY565" s="21" t="s">
        <v>256</v>
      </c>
      <c r="BE565" s="191">
        <f>IF(N565="základní",J565,0)</f>
        <v>0</v>
      </c>
      <c r="BF565" s="191">
        <f>IF(N565="snížená",J565,0)</f>
        <v>0</v>
      </c>
      <c r="BG565" s="191">
        <f>IF(N565="zákl. přenesená",J565,0)</f>
        <v>0</v>
      </c>
      <c r="BH565" s="191">
        <f>IF(N565="sníž. přenesená",J565,0)</f>
        <v>0</v>
      </c>
      <c r="BI565" s="191">
        <f>IF(N565="nulová",J565,0)</f>
        <v>0</v>
      </c>
      <c r="BJ565" s="21" t="s">
        <v>81</v>
      </c>
      <c r="BK565" s="191">
        <f>ROUND(I565*H565,2)</f>
        <v>0</v>
      </c>
      <c r="BL565" s="21" t="s">
        <v>261</v>
      </c>
      <c r="BM565" s="190" t="s">
        <v>858</v>
      </c>
    </row>
    <row r="566" s="2" customFormat="1">
      <c r="A566" s="40"/>
      <c r="B566" s="41"/>
      <c r="C566" s="40"/>
      <c r="D566" s="192" t="s">
        <v>263</v>
      </c>
      <c r="E566" s="40"/>
      <c r="F566" s="193" t="s">
        <v>859</v>
      </c>
      <c r="G566" s="40"/>
      <c r="H566" s="40"/>
      <c r="I566" s="194"/>
      <c r="J566" s="40"/>
      <c r="K566" s="40"/>
      <c r="L566" s="41"/>
      <c r="M566" s="195"/>
      <c r="N566" s="196"/>
      <c r="O566" s="74"/>
      <c r="P566" s="74"/>
      <c r="Q566" s="74"/>
      <c r="R566" s="74"/>
      <c r="S566" s="74"/>
      <c r="T566" s="75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T566" s="21" t="s">
        <v>263</v>
      </c>
      <c r="AU566" s="21" t="s">
        <v>83</v>
      </c>
    </row>
    <row r="567" s="13" customFormat="1">
      <c r="A567" s="13"/>
      <c r="B567" s="197"/>
      <c r="C567" s="13"/>
      <c r="D567" s="198" t="s">
        <v>265</v>
      </c>
      <c r="E567" s="199" t="s">
        <v>3</v>
      </c>
      <c r="F567" s="200" t="s">
        <v>860</v>
      </c>
      <c r="G567" s="13"/>
      <c r="H567" s="201">
        <v>95.834999999999994</v>
      </c>
      <c r="I567" s="202"/>
      <c r="J567" s="13"/>
      <c r="K567" s="13"/>
      <c r="L567" s="197"/>
      <c r="M567" s="203"/>
      <c r="N567" s="204"/>
      <c r="O567" s="204"/>
      <c r="P567" s="204"/>
      <c r="Q567" s="204"/>
      <c r="R567" s="204"/>
      <c r="S567" s="204"/>
      <c r="T567" s="205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199" t="s">
        <v>265</v>
      </c>
      <c r="AU567" s="199" t="s">
        <v>83</v>
      </c>
      <c r="AV567" s="13" t="s">
        <v>83</v>
      </c>
      <c r="AW567" s="13" t="s">
        <v>35</v>
      </c>
      <c r="AX567" s="13" t="s">
        <v>74</v>
      </c>
      <c r="AY567" s="199" t="s">
        <v>256</v>
      </c>
    </row>
    <row r="568" s="13" customFormat="1">
      <c r="A568" s="13"/>
      <c r="B568" s="197"/>
      <c r="C568" s="13"/>
      <c r="D568" s="198" t="s">
        <v>265</v>
      </c>
      <c r="E568" s="199" t="s">
        <v>3</v>
      </c>
      <c r="F568" s="200" t="s">
        <v>861</v>
      </c>
      <c r="G568" s="13"/>
      <c r="H568" s="201">
        <v>54.692</v>
      </c>
      <c r="I568" s="202"/>
      <c r="J568" s="13"/>
      <c r="K568" s="13"/>
      <c r="L568" s="197"/>
      <c r="M568" s="203"/>
      <c r="N568" s="204"/>
      <c r="O568" s="204"/>
      <c r="P568" s="204"/>
      <c r="Q568" s="204"/>
      <c r="R568" s="204"/>
      <c r="S568" s="204"/>
      <c r="T568" s="205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199" t="s">
        <v>265</v>
      </c>
      <c r="AU568" s="199" t="s">
        <v>83</v>
      </c>
      <c r="AV568" s="13" t="s">
        <v>83</v>
      </c>
      <c r="AW568" s="13" t="s">
        <v>35</v>
      </c>
      <c r="AX568" s="13" t="s">
        <v>74</v>
      </c>
      <c r="AY568" s="199" t="s">
        <v>256</v>
      </c>
    </row>
    <row r="569" s="14" customFormat="1">
      <c r="A569" s="14"/>
      <c r="B569" s="206"/>
      <c r="C569" s="14"/>
      <c r="D569" s="198" t="s">
        <v>265</v>
      </c>
      <c r="E569" s="207" t="s">
        <v>3</v>
      </c>
      <c r="F569" s="208" t="s">
        <v>266</v>
      </c>
      <c r="G569" s="14"/>
      <c r="H569" s="209">
        <v>150.52699999999999</v>
      </c>
      <c r="I569" s="210"/>
      <c r="J569" s="14"/>
      <c r="K569" s="14"/>
      <c r="L569" s="206"/>
      <c r="M569" s="211"/>
      <c r="N569" s="212"/>
      <c r="O569" s="212"/>
      <c r="P569" s="212"/>
      <c r="Q569" s="212"/>
      <c r="R569" s="212"/>
      <c r="S569" s="212"/>
      <c r="T569" s="213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07" t="s">
        <v>265</v>
      </c>
      <c r="AU569" s="207" t="s">
        <v>83</v>
      </c>
      <c r="AV569" s="14" t="s">
        <v>261</v>
      </c>
      <c r="AW569" s="14" t="s">
        <v>35</v>
      </c>
      <c r="AX569" s="14" t="s">
        <v>81</v>
      </c>
      <c r="AY569" s="207" t="s">
        <v>256</v>
      </c>
    </row>
    <row r="570" s="2" customFormat="1" ht="24.15" customHeight="1">
      <c r="A570" s="40"/>
      <c r="B570" s="177"/>
      <c r="C570" s="178" t="s">
        <v>862</v>
      </c>
      <c r="D570" s="178" t="s">
        <v>258</v>
      </c>
      <c r="E570" s="179" t="s">
        <v>863</v>
      </c>
      <c r="F570" s="180" t="s">
        <v>864</v>
      </c>
      <c r="G570" s="181" t="s">
        <v>110</v>
      </c>
      <c r="H570" s="182">
        <v>150.52699999999999</v>
      </c>
      <c r="I570" s="183"/>
      <c r="J570" s="184">
        <f>ROUND(I570*H570,2)</f>
        <v>0</v>
      </c>
      <c r="K570" s="185"/>
      <c r="L570" s="41"/>
      <c r="M570" s="186" t="s">
        <v>3</v>
      </c>
      <c r="N570" s="187" t="s">
        <v>45</v>
      </c>
      <c r="O570" s="74"/>
      <c r="P570" s="188">
        <f>O570*H570</f>
        <v>0</v>
      </c>
      <c r="Q570" s="188">
        <v>0.00025999999999999998</v>
      </c>
      <c r="R570" s="188">
        <f>Q570*H570</f>
        <v>0.039137019999999995</v>
      </c>
      <c r="S570" s="188">
        <v>0</v>
      </c>
      <c r="T570" s="189">
        <f>S570*H570</f>
        <v>0</v>
      </c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R570" s="190" t="s">
        <v>261</v>
      </c>
      <c r="AT570" s="190" t="s">
        <v>258</v>
      </c>
      <c r="AU570" s="190" t="s">
        <v>83</v>
      </c>
      <c r="AY570" s="21" t="s">
        <v>256</v>
      </c>
      <c r="BE570" s="191">
        <f>IF(N570="základní",J570,0)</f>
        <v>0</v>
      </c>
      <c r="BF570" s="191">
        <f>IF(N570="snížená",J570,0)</f>
        <v>0</v>
      </c>
      <c r="BG570" s="191">
        <f>IF(N570="zákl. přenesená",J570,0)</f>
        <v>0</v>
      </c>
      <c r="BH570" s="191">
        <f>IF(N570="sníž. přenesená",J570,0)</f>
        <v>0</v>
      </c>
      <c r="BI570" s="191">
        <f>IF(N570="nulová",J570,0)</f>
        <v>0</v>
      </c>
      <c r="BJ570" s="21" t="s">
        <v>81</v>
      </c>
      <c r="BK570" s="191">
        <f>ROUND(I570*H570,2)</f>
        <v>0</v>
      </c>
      <c r="BL570" s="21" t="s">
        <v>261</v>
      </c>
      <c r="BM570" s="190" t="s">
        <v>865</v>
      </c>
    </row>
    <row r="571" s="2" customFormat="1">
      <c r="A571" s="40"/>
      <c r="B571" s="41"/>
      <c r="C571" s="40"/>
      <c r="D571" s="192" t="s">
        <v>263</v>
      </c>
      <c r="E571" s="40"/>
      <c r="F571" s="193" t="s">
        <v>866</v>
      </c>
      <c r="G571" s="40"/>
      <c r="H571" s="40"/>
      <c r="I571" s="194"/>
      <c r="J571" s="40"/>
      <c r="K571" s="40"/>
      <c r="L571" s="41"/>
      <c r="M571" s="195"/>
      <c r="N571" s="196"/>
      <c r="O571" s="74"/>
      <c r="P571" s="74"/>
      <c r="Q571" s="74"/>
      <c r="R571" s="74"/>
      <c r="S571" s="74"/>
      <c r="T571" s="75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T571" s="21" t="s">
        <v>263</v>
      </c>
      <c r="AU571" s="21" t="s">
        <v>83</v>
      </c>
    </row>
    <row r="572" s="13" customFormat="1">
      <c r="A572" s="13"/>
      <c r="B572" s="197"/>
      <c r="C572" s="13"/>
      <c r="D572" s="198" t="s">
        <v>265</v>
      </c>
      <c r="E572" s="199" t="s">
        <v>3</v>
      </c>
      <c r="F572" s="200" t="s">
        <v>860</v>
      </c>
      <c r="G572" s="13"/>
      <c r="H572" s="201">
        <v>95.834999999999994</v>
      </c>
      <c r="I572" s="202"/>
      <c r="J572" s="13"/>
      <c r="K572" s="13"/>
      <c r="L572" s="197"/>
      <c r="M572" s="203"/>
      <c r="N572" s="204"/>
      <c r="O572" s="204"/>
      <c r="P572" s="204"/>
      <c r="Q572" s="204"/>
      <c r="R572" s="204"/>
      <c r="S572" s="204"/>
      <c r="T572" s="205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199" t="s">
        <v>265</v>
      </c>
      <c r="AU572" s="199" t="s">
        <v>83</v>
      </c>
      <c r="AV572" s="13" t="s">
        <v>83</v>
      </c>
      <c r="AW572" s="13" t="s">
        <v>35</v>
      </c>
      <c r="AX572" s="13" t="s">
        <v>74</v>
      </c>
      <c r="AY572" s="199" t="s">
        <v>256</v>
      </c>
    </row>
    <row r="573" s="13" customFormat="1">
      <c r="A573" s="13"/>
      <c r="B573" s="197"/>
      <c r="C573" s="13"/>
      <c r="D573" s="198" t="s">
        <v>265</v>
      </c>
      <c r="E573" s="199" t="s">
        <v>3</v>
      </c>
      <c r="F573" s="200" t="s">
        <v>861</v>
      </c>
      <c r="G573" s="13"/>
      <c r="H573" s="201">
        <v>54.692</v>
      </c>
      <c r="I573" s="202"/>
      <c r="J573" s="13"/>
      <c r="K573" s="13"/>
      <c r="L573" s="197"/>
      <c r="M573" s="203"/>
      <c r="N573" s="204"/>
      <c r="O573" s="204"/>
      <c r="P573" s="204"/>
      <c r="Q573" s="204"/>
      <c r="R573" s="204"/>
      <c r="S573" s="204"/>
      <c r="T573" s="205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199" t="s">
        <v>265</v>
      </c>
      <c r="AU573" s="199" t="s">
        <v>83</v>
      </c>
      <c r="AV573" s="13" t="s">
        <v>83</v>
      </c>
      <c r="AW573" s="13" t="s">
        <v>35</v>
      </c>
      <c r="AX573" s="13" t="s">
        <v>74</v>
      </c>
      <c r="AY573" s="199" t="s">
        <v>256</v>
      </c>
    </row>
    <row r="574" s="14" customFormat="1">
      <c r="A574" s="14"/>
      <c r="B574" s="206"/>
      <c r="C574" s="14"/>
      <c r="D574" s="198" t="s">
        <v>265</v>
      </c>
      <c r="E574" s="207" t="s">
        <v>3</v>
      </c>
      <c r="F574" s="208" t="s">
        <v>266</v>
      </c>
      <c r="G574" s="14"/>
      <c r="H574" s="209">
        <v>150.52699999999999</v>
      </c>
      <c r="I574" s="210"/>
      <c r="J574" s="14"/>
      <c r="K574" s="14"/>
      <c r="L574" s="206"/>
      <c r="M574" s="211"/>
      <c r="N574" s="212"/>
      <c r="O574" s="212"/>
      <c r="P574" s="212"/>
      <c r="Q574" s="212"/>
      <c r="R574" s="212"/>
      <c r="S574" s="212"/>
      <c r="T574" s="213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07" t="s">
        <v>265</v>
      </c>
      <c r="AU574" s="207" t="s">
        <v>83</v>
      </c>
      <c r="AV574" s="14" t="s">
        <v>261</v>
      </c>
      <c r="AW574" s="14" t="s">
        <v>35</v>
      </c>
      <c r="AX574" s="14" t="s">
        <v>81</v>
      </c>
      <c r="AY574" s="207" t="s">
        <v>256</v>
      </c>
    </row>
    <row r="575" s="2" customFormat="1" ht="33" customHeight="1">
      <c r="A575" s="40"/>
      <c r="B575" s="177"/>
      <c r="C575" s="178" t="s">
        <v>867</v>
      </c>
      <c r="D575" s="178" t="s">
        <v>258</v>
      </c>
      <c r="E575" s="179" t="s">
        <v>868</v>
      </c>
      <c r="F575" s="180" t="s">
        <v>869</v>
      </c>
      <c r="G575" s="181" t="s">
        <v>110</v>
      </c>
      <c r="H575" s="182">
        <v>95.834999999999994</v>
      </c>
      <c r="I575" s="183"/>
      <c r="J575" s="184">
        <f>ROUND(I575*H575,2)</f>
        <v>0</v>
      </c>
      <c r="K575" s="185"/>
      <c r="L575" s="41"/>
      <c r="M575" s="186" t="s">
        <v>3</v>
      </c>
      <c r="N575" s="187" t="s">
        <v>45</v>
      </c>
      <c r="O575" s="74"/>
      <c r="P575" s="188">
        <f>O575*H575</f>
        <v>0</v>
      </c>
      <c r="Q575" s="188">
        <v>0.0043800000000000002</v>
      </c>
      <c r="R575" s="188">
        <f>Q575*H575</f>
        <v>0.4197573</v>
      </c>
      <c r="S575" s="188">
        <v>0</v>
      </c>
      <c r="T575" s="189">
        <f>S575*H575</f>
        <v>0</v>
      </c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R575" s="190" t="s">
        <v>261</v>
      </c>
      <c r="AT575" s="190" t="s">
        <v>258</v>
      </c>
      <c r="AU575" s="190" t="s">
        <v>83</v>
      </c>
      <c r="AY575" s="21" t="s">
        <v>256</v>
      </c>
      <c r="BE575" s="191">
        <f>IF(N575="základní",J575,0)</f>
        <v>0</v>
      </c>
      <c r="BF575" s="191">
        <f>IF(N575="snížená",J575,0)</f>
        <v>0</v>
      </c>
      <c r="BG575" s="191">
        <f>IF(N575="zákl. přenesená",J575,0)</f>
        <v>0</v>
      </c>
      <c r="BH575" s="191">
        <f>IF(N575="sníž. přenesená",J575,0)</f>
        <v>0</v>
      </c>
      <c r="BI575" s="191">
        <f>IF(N575="nulová",J575,0)</f>
        <v>0</v>
      </c>
      <c r="BJ575" s="21" t="s">
        <v>81</v>
      </c>
      <c r="BK575" s="191">
        <f>ROUND(I575*H575,2)</f>
        <v>0</v>
      </c>
      <c r="BL575" s="21" t="s">
        <v>261</v>
      </c>
      <c r="BM575" s="190" t="s">
        <v>870</v>
      </c>
    </row>
    <row r="576" s="2" customFormat="1">
      <c r="A576" s="40"/>
      <c r="B576" s="41"/>
      <c r="C576" s="40"/>
      <c r="D576" s="192" t="s">
        <v>263</v>
      </c>
      <c r="E576" s="40"/>
      <c r="F576" s="193" t="s">
        <v>871</v>
      </c>
      <c r="G576" s="40"/>
      <c r="H576" s="40"/>
      <c r="I576" s="194"/>
      <c r="J576" s="40"/>
      <c r="K576" s="40"/>
      <c r="L576" s="41"/>
      <c r="M576" s="195"/>
      <c r="N576" s="196"/>
      <c r="O576" s="74"/>
      <c r="P576" s="74"/>
      <c r="Q576" s="74"/>
      <c r="R576" s="74"/>
      <c r="S576" s="74"/>
      <c r="T576" s="75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T576" s="21" t="s">
        <v>263</v>
      </c>
      <c r="AU576" s="21" t="s">
        <v>83</v>
      </c>
    </row>
    <row r="577" s="13" customFormat="1">
      <c r="A577" s="13"/>
      <c r="B577" s="197"/>
      <c r="C577" s="13"/>
      <c r="D577" s="198" t="s">
        <v>265</v>
      </c>
      <c r="E577" s="199" t="s">
        <v>3</v>
      </c>
      <c r="F577" s="200" t="s">
        <v>860</v>
      </c>
      <c r="G577" s="13"/>
      <c r="H577" s="201">
        <v>95.834999999999994</v>
      </c>
      <c r="I577" s="202"/>
      <c r="J577" s="13"/>
      <c r="K577" s="13"/>
      <c r="L577" s="197"/>
      <c r="M577" s="203"/>
      <c r="N577" s="204"/>
      <c r="O577" s="204"/>
      <c r="P577" s="204"/>
      <c r="Q577" s="204"/>
      <c r="R577" s="204"/>
      <c r="S577" s="204"/>
      <c r="T577" s="205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199" t="s">
        <v>265</v>
      </c>
      <c r="AU577" s="199" t="s">
        <v>83</v>
      </c>
      <c r="AV577" s="13" t="s">
        <v>83</v>
      </c>
      <c r="AW577" s="13" t="s">
        <v>35</v>
      </c>
      <c r="AX577" s="13" t="s">
        <v>74</v>
      </c>
      <c r="AY577" s="199" t="s">
        <v>256</v>
      </c>
    </row>
    <row r="578" s="14" customFormat="1">
      <c r="A578" s="14"/>
      <c r="B578" s="206"/>
      <c r="C578" s="14"/>
      <c r="D578" s="198" t="s">
        <v>265</v>
      </c>
      <c r="E578" s="207" t="s">
        <v>3</v>
      </c>
      <c r="F578" s="208" t="s">
        <v>266</v>
      </c>
      <c r="G578" s="14"/>
      <c r="H578" s="209">
        <v>95.834999999999994</v>
      </c>
      <c r="I578" s="210"/>
      <c r="J578" s="14"/>
      <c r="K578" s="14"/>
      <c r="L578" s="206"/>
      <c r="M578" s="211"/>
      <c r="N578" s="212"/>
      <c r="O578" s="212"/>
      <c r="P578" s="212"/>
      <c r="Q578" s="212"/>
      <c r="R578" s="212"/>
      <c r="S578" s="212"/>
      <c r="T578" s="213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07" t="s">
        <v>265</v>
      </c>
      <c r="AU578" s="207" t="s">
        <v>83</v>
      </c>
      <c r="AV578" s="14" t="s">
        <v>261</v>
      </c>
      <c r="AW578" s="14" t="s">
        <v>35</v>
      </c>
      <c r="AX578" s="14" t="s">
        <v>81</v>
      </c>
      <c r="AY578" s="207" t="s">
        <v>256</v>
      </c>
    </row>
    <row r="579" s="2" customFormat="1" ht="24.15" customHeight="1">
      <c r="A579" s="40"/>
      <c r="B579" s="177"/>
      <c r="C579" s="178" t="s">
        <v>872</v>
      </c>
      <c r="D579" s="178" t="s">
        <v>258</v>
      </c>
      <c r="E579" s="179" t="s">
        <v>873</v>
      </c>
      <c r="F579" s="180" t="s">
        <v>874</v>
      </c>
      <c r="G579" s="181" t="s">
        <v>110</v>
      </c>
      <c r="H579" s="182">
        <v>43.454000000000001</v>
      </c>
      <c r="I579" s="183"/>
      <c r="J579" s="184">
        <f>ROUND(I579*H579,2)</f>
        <v>0</v>
      </c>
      <c r="K579" s="185"/>
      <c r="L579" s="41"/>
      <c r="M579" s="186" t="s">
        <v>3</v>
      </c>
      <c r="N579" s="187" t="s">
        <v>45</v>
      </c>
      <c r="O579" s="74"/>
      <c r="P579" s="188">
        <f>O579*H579</f>
        <v>0</v>
      </c>
      <c r="Q579" s="188">
        <v>0.00018000000000000001</v>
      </c>
      <c r="R579" s="188">
        <f>Q579*H579</f>
        <v>0.0078217200000000008</v>
      </c>
      <c r="S579" s="188">
        <v>0</v>
      </c>
      <c r="T579" s="189">
        <f>S579*H579</f>
        <v>0</v>
      </c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R579" s="190" t="s">
        <v>261</v>
      </c>
      <c r="AT579" s="190" t="s">
        <v>258</v>
      </c>
      <c r="AU579" s="190" t="s">
        <v>83</v>
      </c>
      <c r="AY579" s="21" t="s">
        <v>256</v>
      </c>
      <c r="BE579" s="191">
        <f>IF(N579="základní",J579,0)</f>
        <v>0</v>
      </c>
      <c r="BF579" s="191">
        <f>IF(N579="snížená",J579,0)</f>
        <v>0</v>
      </c>
      <c r="BG579" s="191">
        <f>IF(N579="zákl. přenesená",J579,0)</f>
        <v>0</v>
      </c>
      <c r="BH579" s="191">
        <f>IF(N579="sníž. přenesená",J579,0)</f>
        <v>0</v>
      </c>
      <c r="BI579" s="191">
        <f>IF(N579="nulová",J579,0)</f>
        <v>0</v>
      </c>
      <c r="BJ579" s="21" t="s">
        <v>81</v>
      </c>
      <c r="BK579" s="191">
        <f>ROUND(I579*H579,2)</f>
        <v>0</v>
      </c>
      <c r="BL579" s="21" t="s">
        <v>261</v>
      </c>
      <c r="BM579" s="190" t="s">
        <v>875</v>
      </c>
    </row>
    <row r="580" s="2" customFormat="1">
      <c r="A580" s="40"/>
      <c r="B580" s="41"/>
      <c r="C580" s="40"/>
      <c r="D580" s="192" t="s">
        <v>263</v>
      </c>
      <c r="E580" s="40"/>
      <c r="F580" s="193" t="s">
        <v>876</v>
      </c>
      <c r="G580" s="40"/>
      <c r="H580" s="40"/>
      <c r="I580" s="194"/>
      <c r="J580" s="40"/>
      <c r="K580" s="40"/>
      <c r="L580" s="41"/>
      <c r="M580" s="195"/>
      <c r="N580" s="196"/>
      <c r="O580" s="74"/>
      <c r="P580" s="74"/>
      <c r="Q580" s="74"/>
      <c r="R580" s="74"/>
      <c r="S580" s="74"/>
      <c r="T580" s="75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T580" s="21" t="s">
        <v>263</v>
      </c>
      <c r="AU580" s="21" t="s">
        <v>83</v>
      </c>
    </row>
    <row r="581" s="13" customFormat="1">
      <c r="A581" s="13"/>
      <c r="B581" s="197"/>
      <c r="C581" s="13"/>
      <c r="D581" s="198" t="s">
        <v>265</v>
      </c>
      <c r="E581" s="199" t="s">
        <v>3</v>
      </c>
      <c r="F581" s="200" t="s">
        <v>877</v>
      </c>
      <c r="G581" s="13"/>
      <c r="H581" s="201">
        <v>43.454000000000001</v>
      </c>
      <c r="I581" s="202"/>
      <c r="J581" s="13"/>
      <c r="K581" s="13"/>
      <c r="L581" s="197"/>
      <c r="M581" s="203"/>
      <c r="N581" s="204"/>
      <c r="O581" s="204"/>
      <c r="P581" s="204"/>
      <c r="Q581" s="204"/>
      <c r="R581" s="204"/>
      <c r="S581" s="204"/>
      <c r="T581" s="205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199" t="s">
        <v>265</v>
      </c>
      <c r="AU581" s="199" t="s">
        <v>83</v>
      </c>
      <c r="AV581" s="13" t="s">
        <v>83</v>
      </c>
      <c r="AW581" s="13" t="s">
        <v>35</v>
      </c>
      <c r="AX581" s="13" t="s">
        <v>74</v>
      </c>
      <c r="AY581" s="199" t="s">
        <v>256</v>
      </c>
    </row>
    <row r="582" s="14" customFormat="1">
      <c r="A582" s="14"/>
      <c r="B582" s="206"/>
      <c r="C582" s="14"/>
      <c r="D582" s="198" t="s">
        <v>265</v>
      </c>
      <c r="E582" s="207" t="s">
        <v>3</v>
      </c>
      <c r="F582" s="208" t="s">
        <v>266</v>
      </c>
      <c r="G582" s="14"/>
      <c r="H582" s="209">
        <v>43.454000000000001</v>
      </c>
      <c r="I582" s="210"/>
      <c r="J582" s="14"/>
      <c r="K582" s="14"/>
      <c r="L582" s="206"/>
      <c r="M582" s="211"/>
      <c r="N582" s="212"/>
      <c r="O582" s="212"/>
      <c r="P582" s="212"/>
      <c r="Q582" s="212"/>
      <c r="R582" s="212"/>
      <c r="S582" s="212"/>
      <c r="T582" s="213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07" t="s">
        <v>265</v>
      </c>
      <c r="AU582" s="207" t="s">
        <v>83</v>
      </c>
      <c r="AV582" s="14" t="s">
        <v>261</v>
      </c>
      <c r="AW582" s="14" t="s">
        <v>35</v>
      </c>
      <c r="AX582" s="14" t="s">
        <v>81</v>
      </c>
      <c r="AY582" s="207" t="s">
        <v>256</v>
      </c>
    </row>
    <row r="583" s="2" customFormat="1" ht="24.15" customHeight="1">
      <c r="A583" s="40"/>
      <c r="B583" s="177"/>
      <c r="C583" s="178" t="s">
        <v>878</v>
      </c>
      <c r="D583" s="178" t="s">
        <v>258</v>
      </c>
      <c r="E583" s="179" t="s">
        <v>879</v>
      </c>
      <c r="F583" s="180" t="s">
        <v>880</v>
      </c>
      <c r="G583" s="181" t="s">
        <v>110</v>
      </c>
      <c r="H583" s="182">
        <v>68.665000000000006</v>
      </c>
      <c r="I583" s="183"/>
      <c r="J583" s="184">
        <f>ROUND(I583*H583,2)</f>
        <v>0</v>
      </c>
      <c r="K583" s="185"/>
      <c r="L583" s="41"/>
      <c r="M583" s="186" t="s">
        <v>3</v>
      </c>
      <c r="N583" s="187" t="s">
        <v>45</v>
      </c>
      <c r="O583" s="74"/>
      <c r="P583" s="188">
        <f>O583*H583</f>
        <v>0</v>
      </c>
      <c r="Q583" s="188">
        <v>0.00013999999999999999</v>
      </c>
      <c r="R583" s="188">
        <f>Q583*H583</f>
        <v>0.0096130999999999994</v>
      </c>
      <c r="S583" s="188">
        <v>0</v>
      </c>
      <c r="T583" s="189">
        <f>S583*H583</f>
        <v>0</v>
      </c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R583" s="190" t="s">
        <v>261</v>
      </c>
      <c r="AT583" s="190" t="s">
        <v>258</v>
      </c>
      <c r="AU583" s="190" t="s">
        <v>83</v>
      </c>
      <c r="AY583" s="21" t="s">
        <v>256</v>
      </c>
      <c r="BE583" s="191">
        <f>IF(N583="základní",J583,0)</f>
        <v>0</v>
      </c>
      <c r="BF583" s="191">
        <f>IF(N583="snížená",J583,0)</f>
        <v>0</v>
      </c>
      <c r="BG583" s="191">
        <f>IF(N583="zákl. přenesená",J583,0)</f>
        <v>0</v>
      </c>
      <c r="BH583" s="191">
        <f>IF(N583="sníž. přenesená",J583,0)</f>
        <v>0</v>
      </c>
      <c r="BI583" s="191">
        <f>IF(N583="nulová",J583,0)</f>
        <v>0</v>
      </c>
      <c r="BJ583" s="21" t="s">
        <v>81</v>
      </c>
      <c r="BK583" s="191">
        <f>ROUND(I583*H583,2)</f>
        <v>0</v>
      </c>
      <c r="BL583" s="21" t="s">
        <v>261</v>
      </c>
      <c r="BM583" s="190" t="s">
        <v>881</v>
      </c>
    </row>
    <row r="584" s="2" customFormat="1">
      <c r="A584" s="40"/>
      <c r="B584" s="41"/>
      <c r="C584" s="40"/>
      <c r="D584" s="192" t="s">
        <v>263</v>
      </c>
      <c r="E584" s="40"/>
      <c r="F584" s="193" t="s">
        <v>882</v>
      </c>
      <c r="G584" s="40"/>
      <c r="H584" s="40"/>
      <c r="I584" s="194"/>
      <c r="J584" s="40"/>
      <c r="K584" s="40"/>
      <c r="L584" s="41"/>
      <c r="M584" s="195"/>
      <c r="N584" s="196"/>
      <c r="O584" s="74"/>
      <c r="P584" s="74"/>
      <c r="Q584" s="74"/>
      <c r="R584" s="74"/>
      <c r="S584" s="74"/>
      <c r="T584" s="75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T584" s="21" t="s">
        <v>263</v>
      </c>
      <c r="AU584" s="21" t="s">
        <v>83</v>
      </c>
    </row>
    <row r="585" s="13" customFormat="1">
      <c r="A585" s="13"/>
      <c r="B585" s="197"/>
      <c r="C585" s="13"/>
      <c r="D585" s="198" t="s">
        <v>265</v>
      </c>
      <c r="E585" s="199" t="s">
        <v>3</v>
      </c>
      <c r="F585" s="200" t="s">
        <v>860</v>
      </c>
      <c r="G585" s="13"/>
      <c r="H585" s="201">
        <v>95.834999999999994</v>
      </c>
      <c r="I585" s="202"/>
      <c r="J585" s="13"/>
      <c r="K585" s="13"/>
      <c r="L585" s="197"/>
      <c r="M585" s="203"/>
      <c r="N585" s="204"/>
      <c r="O585" s="204"/>
      <c r="P585" s="204"/>
      <c r="Q585" s="204"/>
      <c r="R585" s="204"/>
      <c r="S585" s="204"/>
      <c r="T585" s="205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199" t="s">
        <v>265</v>
      </c>
      <c r="AU585" s="199" t="s">
        <v>83</v>
      </c>
      <c r="AV585" s="13" t="s">
        <v>83</v>
      </c>
      <c r="AW585" s="13" t="s">
        <v>35</v>
      </c>
      <c r="AX585" s="13" t="s">
        <v>74</v>
      </c>
      <c r="AY585" s="199" t="s">
        <v>256</v>
      </c>
    </row>
    <row r="586" s="13" customFormat="1">
      <c r="A586" s="13"/>
      <c r="B586" s="197"/>
      <c r="C586" s="13"/>
      <c r="D586" s="198" t="s">
        <v>265</v>
      </c>
      <c r="E586" s="199" t="s">
        <v>3</v>
      </c>
      <c r="F586" s="200" t="s">
        <v>883</v>
      </c>
      <c r="G586" s="13"/>
      <c r="H586" s="201">
        <v>-27.170000000000002</v>
      </c>
      <c r="I586" s="202"/>
      <c r="J586" s="13"/>
      <c r="K586" s="13"/>
      <c r="L586" s="197"/>
      <c r="M586" s="203"/>
      <c r="N586" s="204"/>
      <c r="O586" s="204"/>
      <c r="P586" s="204"/>
      <c r="Q586" s="204"/>
      <c r="R586" s="204"/>
      <c r="S586" s="204"/>
      <c r="T586" s="205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199" t="s">
        <v>265</v>
      </c>
      <c r="AU586" s="199" t="s">
        <v>83</v>
      </c>
      <c r="AV586" s="13" t="s">
        <v>83</v>
      </c>
      <c r="AW586" s="13" t="s">
        <v>35</v>
      </c>
      <c r="AX586" s="13" t="s">
        <v>74</v>
      </c>
      <c r="AY586" s="199" t="s">
        <v>256</v>
      </c>
    </row>
    <row r="587" s="14" customFormat="1">
      <c r="A587" s="14"/>
      <c r="B587" s="206"/>
      <c r="C587" s="14"/>
      <c r="D587" s="198" t="s">
        <v>265</v>
      </c>
      <c r="E587" s="207" t="s">
        <v>3</v>
      </c>
      <c r="F587" s="208" t="s">
        <v>266</v>
      </c>
      <c r="G587" s="14"/>
      <c r="H587" s="209">
        <v>68.665000000000006</v>
      </c>
      <c r="I587" s="210"/>
      <c r="J587" s="14"/>
      <c r="K587" s="14"/>
      <c r="L587" s="206"/>
      <c r="M587" s="211"/>
      <c r="N587" s="212"/>
      <c r="O587" s="212"/>
      <c r="P587" s="212"/>
      <c r="Q587" s="212"/>
      <c r="R587" s="212"/>
      <c r="S587" s="212"/>
      <c r="T587" s="213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07" t="s">
        <v>265</v>
      </c>
      <c r="AU587" s="207" t="s">
        <v>83</v>
      </c>
      <c r="AV587" s="14" t="s">
        <v>261</v>
      </c>
      <c r="AW587" s="14" t="s">
        <v>35</v>
      </c>
      <c r="AX587" s="14" t="s">
        <v>81</v>
      </c>
      <c r="AY587" s="207" t="s">
        <v>256</v>
      </c>
    </row>
    <row r="588" s="2" customFormat="1" ht="66.75" customHeight="1">
      <c r="A588" s="40"/>
      <c r="B588" s="177"/>
      <c r="C588" s="178" t="s">
        <v>884</v>
      </c>
      <c r="D588" s="178" t="s">
        <v>258</v>
      </c>
      <c r="E588" s="179" t="s">
        <v>885</v>
      </c>
      <c r="F588" s="180" t="s">
        <v>886</v>
      </c>
      <c r="G588" s="181" t="s">
        <v>110</v>
      </c>
      <c r="H588" s="182">
        <v>22.475999999999999</v>
      </c>
      <c r="I588" s="183"/>
      <c r="J588" s="184">
        <f>ROUND(I588*H588,2)</f>
        <v>0</v>
      </c>
      <c r="K588" s="185"/>
      <c r="L588" s="41"/>
      <c r="M588" s="186" t="s">
        <v>3</v>
      </c>
      <c r="N588" s="187" t="s">
        <v>45</v>
      </c>
      <c r="O588" s="74"/>
      <c r="P588" s="188">
        <f>O588*H588</f>
        <v>0</v>
      </c>
      <c r="Q588" s="188">
        <v>0.0083499999999999998</v>
      </c>
      <c r="R588" s="188">
        <f>Q588*H588</f>
        <v>0.1876746</v>
      </c>
      <c r="S588" s="188">
        <v>0</v>
      </c>
      <c r="T588" s="189">
        <f>S588*H588</f>
        <v>0</v>
      </c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R588" s="190" t="s">
        <v>261</v>
      </c>
      <c r="AT588" s="190" t="s">
        <v>258</v>
      </c>
      <c r="AU588" s="190" t="s">
        <v>83</v>
      </c>
      <c r="AY588" s="21" t="s">
        <v>256</v>
      </c>
      <c r="BE588" s="191">
        <f>IF(N588="základní",J588,0)</f>
        <v>0</v>
      </c>
      <c r="BF588" s="191">
        <f>IF(N588="snížená",J588,0)</f>
        <v>0</v>
      </c>
      <c r="BG588" s="191">
        <f>IF(N588="zákl. přenesená",J588,0)</f>
        <v>0</v>
      </c>
      <c r="BH588" s="191">
        <f>IF(N588="sníž. přenesená",J588,0)</f>
        <v>0</v>
      </c>
      <c r="BI588" s="191">
        <f>IF(N588="nulová",J588,0)</f>
        <v>0</v>
      </c>
      <c r="BJ588" s="21" t="s">
        <v>81</v>
      </c>
      <c r="BK588" s="191">
        <f>ROUND(I588*H588,2)</f>
        <v>0</v>
      </c>
      <c r="BL588" s="21" t="s">
        <v>261</v>
      </c>
      <c r="BM588" s="190" t="s">
        <v>887</v>
      </c>
    </row>
    <row r="589" s="2" customFormat="1">
      <c r="A589" s="40"/>
      <c r="B589" s="41"/>
      <c r="C589" s="40"/>
      <c r="D589" s="192" t="s">
        <v>263</v>
      </c>
      <c r="E589" s="40"/>
      <c r="F589" s="193" t="s">
        <v>888</v>
      </c>
      <c r="G589" s="40"/>
      <c r="H589" s="40"/>
      <c r="I589" s="194"/>
      <c r="J589" s="40"/>
      <c r="K589" s="40"/>
      <c r="L589" s="41"/>
      <c r="M589" s="195"/>
      <c r="N589" s="196"/>
      <c r="O589" s="74"/>
      <c r="P589" s="74"/>
      <c r="Q589" s="74"/>
      <c r="R589" s="74"/>
      <c r="S589" s="74"/>
      <c r="T589" s="75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T589" s="21" t="s">
        <v>263</v>
      </c>
      <c r="AU589" s="21" t="s">
        <v>83</v>
      </c>
    </row>
    <row r="590" s="2" customFormat="1" ht="24.15" customHeight="1">
      <c r="A590" s="40"/>
      <c r="B590" s="177"/>
      <c r="C590" s="221" t="s">
        <v>889</v>
      </c>
      <c r="D590" s="221" t="s">
        <v>374</v>
      </c>
      <c r="E590" s="222" t="s">
        <v>890</v>
      </c>
      <c r="F590" s="223" t="s">
        <v>891</v>
      </c>
      <c r="G590" s="224" t="s">
        <v>110</v>
      </c>
      <c r="H590" s="225">
        <v>23.600000000000001</v>
      </c>
      <c r="I590" s="226"/>
      <c r="J590" s="227">
        <f>ROUND(I590*H590,2)</f>
        <v>0</v>
      </c>
      <c r="K590" s="228"/>
      <c r="L590" s="229"/>
      <c r="M590" s="230" t="s">
        <v>3</v>
      </c>
      <c r="N590" s="231" t="s">
        <v>45</v>
      </c>
      <c r="O590" s="74"/>
      <c r="P590" s="188">
        <f>O590*H590</f>
        <v>0</v>
      </c>
      <c r="Q590" s="188">
        <v>0.0018</v>
      </c>
      <c r="R590" s="188">
        <f>Q590*H590</f>
        <v>0.042480000000000004</v>
      </c>
      <c r="S590" s="188">
        <v>0</v>
      </c>
      <c r="T590" s="189">
        <f>S590*H590</f>
        <v>0</v>
      </c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R590" s="190" t="s">
        <v>299</v>
      </c>
      <c r="AT590" s="190" t="s">
        <v>374</v>
      </c>
      <c r="AU590" s="190" t="s">
        <v>83</v>
      </c>
      <c r="AY590" s="21" t="s">
        <v>256</v>
      </c>
      <c r="BE590" s="191">
        <f>IF(N590="základní",J590,0)</f>
        <v>0</v>
      </c>
      <c r="BF590" s="191">
        <f>IF(N590="snížená",J590,0)</f>
        <v>0</v>
      </c>
      <c r="BG590" s="191">
        <f>IF(N590="zákl. přenesená",J590,0)</f>
        <v>0</v>
      </c>
      <c r="BH590" s="191">
        <f>IF(N590="sníž. přenesená",J590,0)</f>
        <v>0</v>
      </c>
      <c r="BI590" s="191">
        <f>IF(N590="nulová",J590,0)</f>
        <v>0</v>
      </c>
      <c r="BJ590" s="21" t="s">
        <v>81</v>
      </c>
      <c r="BK590" s="191">
        <f>ROUND(I590*H590,2)</f>
        <v>0</v>
      </c>
      <c r="BL590" s="21" t="s">
        <v>261</v>
      </c>
      <c r="BM590" s="190" t="s">
        <v>892</v>
      </c>
    </row>
    <row r="591" s="13" customFormat="1">
      <c r="A591" s="13"/>
      <c r="B591" s="197"/>
      <c r="C591" s="13"/>
      <c r="D591" s="198" t="s">
        <v>265</v>
      </c>
      <c r="E591" s="199" t="s">
        <v>3</v>
      </c>
      <c r="F591" s="200" t="s">
        <v>893</v>
      </c>
      <c r="G591" s="13"/>
      <c r="H591" s="201">
        <v>22.475999999999999</v>
      </c>
      <c r="I591" s="202"/>
      <c r="J591" s="13"/>
      <c r="K591" s="13"/>
      <c r="L591" s="197"/>
      <c r="M591" s="203"/>
      <c r="N591" s="204"/>
      <c r="O591" s="204"/>
      <c r="P591" s="204"/>
      <c r="Q591" s="204"/>
      <c r="R591" s="204"/>
      <c r="S591" s="204"/>
      <c r="T591" s="205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199" t="s">
        <v>265</v>
      </c>
      <c r="AU591" s="199" t="s">
        <v>83</v>
      </c>
      <c r="AV591" s="13" t="s">
        <v>83</v>
      </c>
      <c r="AW591" s="13" t="s">
        <v>35</v>
      </c>
      <c r="AX591" s="13" t="s">
        <v>74</v>
      </c>
      <c r="AY591" s="199" t="s">
        <v>256</v>
      </c>
    </row>
    <row r="592" s="14" customFormat="1">
      <c r="A592" s="14"/>
      <c r="B592" s="206"/>
      <c r="C592" s="14"/>
      <c r="D592" s="198" t="s">
        <v>265</v>
      </c>
      <c r="E592" s="207" t="s">
        <v>3</v>
      </c>
      <c r="F592" s="208" t="s">
        <v>266</v>
      </c>
      <c r="G592" s="14"/>
      <c r="H592" s="209">
        <v>22.475999999999999</v>
      </c>
      <c r="I592" s="210"/>
      <c r="J592" s="14"/>
      <c r="K592" s="14"/>
      <c r="L592" s="206"/>
      <c r="M592" s="211"/>
      <c r="N592" s="212"/>
      <c r="O592" s="212"/>
      <c r="P592" s="212"/>
      <c r="Q592" s="212"/>
      <c r="R592" s="212"/>
      <c r="S592" s="212"/>
      <c r="T592" s="213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07" t="s">
        <v>265</v>
      </c>
      <c r="AU592" s="207" t="s">
        <v>83</v>
      </c>
      <c r="AV592" s="14" t="s">
        <v>261</v>
      </c>
      <c r="AW592" s="14" t="s">
        <v>35</v>
      </c>
      <c r="AX592" s="14" t="s">
        <v>81</v>
      </c>
      <c r="AY592" s="207" t="s">
        <v>256</v>
      </c>
    </row>
    <row r="593" s="13" customFormat="1">
      <c r="A593" s="13"/>
      <c r="B593" s="197"/>
      <c r="C593" s="13"/>
      <c r="D593" s="198" t="s">
        <v>265</v>
      </c>
      <c r="E593" s="13"/>
      <c r="F593" s="200" t="s">
        <v>894</v>
      </c>
      <c r="G593" s="13"/>
      <c r="H593" s="201">
        <v>23.600000000000001</v>
      </c>
      <c r="I593" s="202"/>
      <c r="J593" s="13"/>
      <c r="K593" s="13"/>
      <c r="L593" s="197"/>
      <c r="M593" s="203"/>
      <c r="N593" s="204"/>
      <c r="O593" s="204"/>
      <c r="P593" s="204"/>
      <c r="Q593" s="204"/>
      <c r="R593" s="204"/>
      <c r="S593" s="204"/>
      <c r="T593" s="205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199" t="s">
        <v>265</v>
      </c>
      <c r="AU593" s="199" t="s">
        <v>83</v>
      </c>
      <c r="AV593" s="13" t="s">
        <v>83</v>
      </c>
      <c r="AW593" s="13" t="s">
        <v>4</v>
      </c>
      <c r="AX593" s="13" t="s">
        <v>81</v>
      </c>
      <c r="AY593" s="199" t="s">
        <v>256</v>
      </c>
    </row>
    <row r="594" s="2" customFormat="1" ht="66.75" customHeight="1">
      <c r="A594" s="40"/>
      <c r="B594" s="177"/>
      <c r="C594" s="178" t="s">
        <v>895</v>
      </c>
      <c r="D594" s="178" t="s">
        <v>258</v>
      </c>
      <c r="E594" s="179" t="s">
        <v>896</v>
      </c>
      <c r="F594" s="180" t="s">
        <v>897</v>
      </c>
      <c r="G594" s="181" t="s">
        <v>110</v>
      </c>
      <c r="H594" s="182">
        <v>32.216000000000001</v>
      </c>
      <c r="I594" s="183"/>
      <c r="J594" s="184">
        <f>ROUND(I594*H594,2)</f>
        <v>0</v>
      </c>
      <c r="K594" s="185"/>
      <c r="L594" s="41"/>
      <c r="M594" s="186" t="s">
        <v>3</v>
      </c>
      <c r="N594" s="187" t="s">
        <v>45</v>
      </c>
      <c r="O594" s="74"/>
      <c r="P594" s="188">
        <f>O594*H594</f>
        <v>0</v>
      </c>
      <c r="Q594" s="188">
        <v>0.0085199999999999998</v>
      </c>
      <c r="R594" s="188">
        <f>Q594*H594</f>
        <v>0.27448032</v>
      </c>
      <c r="S594" s="188">
        <v>0</v>
      </c>
      <c r="T594" s="189">
        <f>S594*H594</f>
        <v>0</v>
      </c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R594" s="190" t="s">
        <v>261</v>
      </c>
      <c r="AT594" s="190" t="s">
        <v>258</v>
      </c>
      <c r="AU594" s="190" t="s">
        <v>83</v>
      </c>
      <c r="AY594" s="21" t="s">
        <v>256</v>
      </c>
      <c r="BE594" s="191">
        <f>IF(N594="základní",J594,0)</f>
        <v>0</v>
      </c>
      <c r="BF594" s="191">
        <f>IF(N594="snížená",J594,0)</f>
        <v>0</v>
      </c>
      <c r="BG594" s="191">
        <f>IF(N594="zákl. přenesená",J594,0)</f>
        <v>0</v>
      </c>
      <c r="BH594" s="191">
        <f>IF(N594="sníž. přenesená",J594,0)</f>
        <v>0</v>
      </c>
      <c r="BI594" s="191">
        <f>IF(N594="nulová",J594,0)</f>
        <v>0</v>
      </c>
      <c r="BJ594" s="21" t="s">
        <v>81</v>
      </c>
      <c r="BK594" s="191">
        <f>ROUND(I594*H594,2)</f>
        <v>0</v>
      </c>
      <c r="BL594" s="21" t="s">
        <v>261</v>
      </c>
      <c r="BM594" s="190" t="s">
        <v>898</v>
      </c>
    </row>
    <row r="595" s="2" customFormat="1">
      <c r="A595" s="40"/>
      <c r="B595" s="41"/>
      <c r="C595" s="40"/>
      <c r="D595" s="192" t="s">
        <v>263</v>
      </c>
      <c r="E595" s="40"/>
      <c r="F595" s="193" t="s">
        <v>899</v>
      </c>
      <c r="G595" s="40"/>
      <c r="H595" s="40"/>
      <c r="I595" s="194"/>
      <c r="J595" s="40"/>
      <c r="K595" s="40"/>
      <c r="L595" s="41"/>
      <c r="M595" s="195"/>
      <c r="N595" s="196"/>
      <c r="O595" s="74"/>
      <c r="P595" s="74"/>
      <c r="Q595" s="74"/>
      <c r="R595" s="74"/>
      <c r="S595" s="74"/>
      <c r="T595" s="75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T595" s="21" t="s">
        <v>263</v>
      </c>
      <c r="AU595" s="21" t="s">
        <v>83</v>
      </c>
    </row>
    <row r="596" s="2" customFormat="1" ht="24.15" customHeight="1">
      <c r="A596" s="40"/>
      <c r="B596" s="177"/>
      <c r="C596" s="221" t="s">
        <v>900</v>
      </c>
      <c r="D596" s="221" t="s">
        <v>374</v>
      </c>
      <c r="E596" s="222" t="s">
        <v>901</v>
      </c>
      <c r="F596" s="223" t="s">
        <v>902</v>
      </c>
      <c r="G596" s="224" t="s">
        <v>110</v>
      </c>
      <c r="H596" s="225">
        <v>33.826999999999998</v>
      </c>
      <c r="I596" s="226"/>
      <c r="J596" s="227">
        <f>ROUND(I596*H596,2)</f>
        <v>0</v>
      </c>
      <c r="K596" s="228"/>
      <c r="L596" s="229"/>
      <c r="M596" s="230" t="s">
        <v>3</v>
      </c>
      <c r="N596" s="231" t="s">
        <v>45</v>
      </c>
      <c r="O596" s="74"/>
      <c r="P596" s="188">
        <f>O596*H596</f>
        <v>0</v>
      </c>
      <c r="Q596" s="188">
        <v>0.0030000000000000001</v>
      </c>
      <c r="R596" s="188">
        <f>Q596*H596</f>
        <v>0.101481</v>
      </c>
      <c r="S596" s="188">
        <v>0</v>
      </c>
      <c r="T596" s="189">
        <f>S596*H596</f>
        <v>0</v>
      </c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R596" s="190" t="s">
        <v>299</v>
      </c>
      <c r="AT596" s="190" t="s">
        <v>374</v>
      </c>
      <c r="AU596" s="190" t="s">
        <v>83</v>
      </c>
      <c r="AY596" s="21" t="s">
        <v>256</v>
      </c>
      <c r="BE596" s="191">
        <f>IF(N596="základní",J596,0)</f>
        <v>0</v>
      </c>
      <c r="BF596" s="191">
        <f>IF(N596="snížená",J596,0)</f>
        <v>0</v>
      </c>
      <c r="BG596" s="191">
        <f>IF(N596="zákl. přenesená",J596,0)</f>
        <v>0</v>
      </c>
      <c r="BH596" s="191">
        <f>IF(N596="sníž. přenesená",J596,0)</f>
        <v>0</v>
      </c>
      <c r="BI596" s="191">
        <f>IF(N596="nulová",J596,0)</f>
        <v>0</v>
      </c>
      <c r="BJ596" s="21" t="s">
        <v>81</v>
      </c>
      <c r="BK596" s="191">
        <f>ROUND(I596*H596,2)</f>
        <v>0</v>
      </c>
      <c r="BL596" s="21" t="s">
        <v>261</v>
      </c>
      <c r="BM596" s="190" t="s">
        <v>903</v>
      </c>
    </row>
    <row r="597" s="13" customFormat="1">
      <c r="A597" s="13"/>
      <c r="B597" s="197"/>
      <c r="C597" s="13"/>
      <c r="D597" s="198" t="s">
        <v>265</v>
      </c>
      <c r="E597" s="199" t="s">
        <v>3</v>
      </c>
      <c r="F597" s="200" t="s">
        <v>904</v>
      </c>
      <c r="G597" s="13"/>
      <c r="H597" s="201">
        <v>32.216000000000001</v>
      </c>
      <c r="I597" s="202"/>
      <c r="J597" s="13"/>
      <c r="K597" s="13"/>
      <c r="L597" s="197"/>
      <c r="M597" s="203"/>
      <c r="N597" s="204"/>
      <c r="O597" s="204"/>
      <c r="P597" s="204"/>
      <c r="Q597" s="204"/>
      <c r="R597" s="204"/>
      <c r="S597" s="204"/>
      <c r="T597" s="205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199" t="s">
        <v>265</v>
      </c>
      <c r="AU597" s="199" t="s">
        <v>83</v>
      </c>
      <c r="AV597" s="13" t="s">
        <v>83</v>
      </c>
      <c r="AW597" s="13" t="s">
        <v>35</v>
      </c>
      <c r="AX597" s="13" t="s">
        <v>74</v>
      </c>
      <c r="AY597" s="199" t="s">
        <v>256</v>
      </c>
    </row>
    <row r="598" s="14" customFormat="1">
      <c r="A598" s="14"/>
      <c r="B598" s="206"/>
      <c r="C598" s="14"/>
      <c r="D598" s="198" t="s">
        <v>265</v>
      </c>
      <c r="E598" s="207" t="s">
        <v>3</v>
      </c>
      <c r="F598" s="208" t="s">
        <v>266</v>
      </c>
      <c r="G598" s="14"/>
      <c r="H598" s="209">
        <v>32.216000000000001</v>
      </c>
      <c r="I598" s="210"/>
      <c r="J598" s="14"/>
      <c r="K598" s="14"/>
      <c r="L598" s="206"/>
      <c r="M598" s="211"/>
      <c r="N598" s="212"/>
      <c r="O598" s="212"/>
      <c r="P598" s="212"/>
      <c r="Q598" s="212"/>
      <c r="R598" s="212"/>
      <c r="S598" s="212"/>
      <c r="T598" s="213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07" t="s">
        <v>265</v>
      </c>
      <c r="AU598" s="207" t="s">
        <v>83</v>
      </c>
      <c r="AV598" s="14" t="s">
        <v>261</v>
      </c>
      <c r="AW598" s="14" t="s">
        <v>35</v>
      </c>
      <c r="AX598" s="14" t="s">
        <v>81</v>
      </c>
      <c r="AY598" s="207" t="s">
        <v>256</v>
      </c>
    </row>
    <row r="599" s="13" customFormat="1">
      <c r="A599" s="13"/>
      <c r="B599" s="197"/>
      <c r="C599" s="13"/>
      <c r="D599" s="198" t="s">
        <v>265</v>
      </c>
      <c r="E599" s="13"/>
      <c r="F599" s="200" t="s">
        <v>905</v>
      </c>
      <c r="G599" s="13"/>
      <c r="H599" s="201">
        <v>33.826999999999998</v>
      </c>
      <c r="I599" s="202"/>
      <c r="J599" s="13"/>
      <c r="K599" s="13"/>
      <c r="L599" s="197"/>
      <c r="M599" s="203"/>
      <c r="N599" s="204"/>
      <c r="O599" s="204"/>
      <c r="P599" s="204"/>
      <c r="Q599" s="204"/>
      <c r="R599" s="204"/>
      <c r="S599" s="204"/>
      <c r="T599" s="205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199" t="s">
        <v>265</v>
      </c>
      <c r="AU599" s="199" t="s">
        <v>83</v>
      </c>
      <c r="AV599" s="13" t="s">
        <v>83</v>
      </c>
      <c r="AW599" s="13" t="s">
        <v>4</v>
      </c>
      <c r="AX599" s="13" t="s">
        <v>81</v>
      </c>
      <c r="AY599" s="199" t="s">
        <v>256</v>
      </c>
    </row>
    <row r="600" s="2" customFormat="1" ht="55.5" customHeight="1">
      <c r="A600" s="40"/>
      <c r="B600" s="177"/>
      <c r="C600" s="178" t="s">
        <v>906</v>
      </c>
      <c r="D600" s="178" t="s">
        <v>258</v>
      </c>
      <c r="E600" s="179" t="s">
        <v>907</v>
      </c>
      <c r="F600" s="180" t="s">
        <v>908</v>
      </c>
      <c r="G600" s="181" t="s">
        <v>110</v>
      </c>
      <c r="H600" s="182">
        <v>54.692</v>
      </c>
      <c r="I600" s="183"/>
      <c r="J600" s="184">
        <f>ROUND(I600*H600,2)</f>
        <v>0</v>
      </c>
      <c r="K600" s="185"/>
      <c r="L600" s="41"/>
      <c r="M600" s="186" t="s">
        <v>3</v>
      </c>
      <c r="N600" s="187" t="s">
        <v>45</v>
      </c>
      <c r="O600" s="74"/>
      <c r="P600" s="188">
        <f>O600*H600</f>
        <v>0</v>
      </c>
      <c r="Q600" s="188">
        <v>8.0000000000000007E-05</v>
      </c>
      <c r="R600" s="188">
        <f>Q600*H600</f>
        <v>0.00437536</v>
      </c>
      <c r="S600" s="188">
        <v>0</v>
      </c>
      <c r="T600" s="189">
        <f>S600*H600</f>
        <v>0</v>
      </c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R600" s="190" t="s">
        <v>261</v>
      </c>
      <c r="AT600" s="190" t="s">
        <v>258</v>
      </c>
      <c r="AU600" s="190" t="s">
        <v>83</v>
      </c>
      <c r="AY600" s="21" t="s">
        <v>256</v>
      </c>
      <c r="BE600" s="191">
        <f>IF(N600="základní",J600,0)</f>
        <v>0</v>
      </c>
      <c r="BF600" s="191">
        <f>IF(N600="snížená",J600,0)</f>
        <v>0</v>
      </c>
      <c r="BG600" s="191">
        <f>IF(N600="zákl. přenesená",J600,0)</f>
        <v>0</v>
      </c>
      <c r="BH600" s="191">
        <f>IF(N600="sníž. přenesená",J600,0)</f>
        <v>0</v>
      </c>
      <c r="BI600" s="191">
        <f>IF(N600="nulová",J600,0)</f>
        <v>0</v>
      </c>
      <c r="BJ600" s="21" t="s">
        <v>81</v>
      </c>
      <c r="BK600" s="191">
        <f>ROUND(I600*H600,2)</f>
        <v>0</v>
      </c>
      <c r="BL600" s="21" t="s">
        <v>261</v>
      </c>
      <c r="BM600" s="190" t="s">
        <v>909</v>
      </c>
    </row>
    <row r="601" s="2" customFormat="1">
      <c r="A601" s="40"/>
      <c r="B601" s="41"/>
      <c r="C601" s="40"/>
      <c r="D601" s="192" t="s">
        <v>263</v>
      </c>
      <c r="E601" s="40"/>
      <c r="F601" s="193" t="s">
        <v>910</v>
      </c>
      <c r="G601" s="40"/>
      <c r="H601" s="40"/>
      <c r="I601" s="194"/>
      <c r="J601" s="40"/>
      <c r="K601" s="40"/>
      <c r="L601" s="41"/>
      <c r="M601" s="195"/>
      <c r="N601" s="196"/>
      <c r="O601" s="74"/>
      <c r="P601" s="74"/>
      <c r="Q601" s="74"/>
      <c r="R601" s="74"/>
      <c r="S601" s="74"/>
      <c r="T601" s="75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T601" s="21" t="s">
        <v>263</v>
      </c>
      <c r="AU601" s="21" t="s">
        <v>83</v>
      </c>
    </row>
    <row r="602" s="13" customFormat="1">
      <c r="A602" s="13"/>
      <c r="B602" s="197"/>
      <c r="C602" s="13"/>
      <c r="D602" s="198" t="s">
        <v>265</v>
      </c>
      <c r="E602" s="199" t="s">
        <v>3</v>
      </c>
      <c r="F602" s="200" t="s">
        <v>911</v>
      </c>
      <c r="G602" s="13"/>
      <c r="H602" s="201">
        <v>54.692</v>
      </c>
      <c r="I602" s="202"/>
      <c r="J602" s="13"/>
      <c r="K602" s="13"/>
      <c r="L602" s="197"/>
      <c r="M602" s="203"/>
      <c r="N602" s="204"/>
      <c r="O602" s="204"/>
      <c r="P602" s="204"/>
      <c r="Q602" s="204"/>
      <c r="R602" s="204"/>
      <c r="S602" s="204"/>
      <c r="T602" s="205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199" t="s">
        <v>265</v>
      </c>
      <c r="AU602" s="199" t="s">
        <v>83</v>
      </c>
      <c r="AV602" s="13" t="s">
        <v>83</v>
      </c>
      <c r="AW602" s="13" t="s">
        <v>35</v>
      </c>
      <c r="AX602" s="13" t="s">
        <v>74</v>
      </c>
      <c r="AY602" s="199" t="s">
        <v>256</v>
      </c>
    </row>
    <row r="603" s="14" customFormat="1">
      <c r="A603" s="14"/>
      <c r="B603" s="206"/>
      <c r="C603" s="14"/>
      <c r="D603" s="198" t="s">
        <v>265</v>
      </c>
      <c r="E603" s="207" t="s">
        <v>3</v>
      </c>
      <c r="F603" s="208" t="s">
        <v>266</v>
      </c>
      <c r="G603" s="14"/>
      <c r="H603" s="209">
        <v>54.692</v>
      </c>
      <c r="I603" s="210"/>
      <c r="J603" s="14"/>
      <c r="K603" s="14"/>
      <c r="L603" s="206"/>
      <c r="M603" s="211"/>
      <c r="N603" s="212"/>
      <c r="O603" s="212"/>
      <c r="P603" s="212"/>
      <c r="Q603" s="212"/>
      <c r="R603" s="212"/>
      <c r="S603" s="212"/>
      <c r="T603" s="213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07" t="s">
        <v>265</v>
      </c>
      <c r="AU603" s="207" t="s">
        <v>83</v>
      </c>
      <c r="AV603" s="14" t="s">
        <v>261</v>
      </c>
      <c r="AW603" s="14" t="s">
        <v>35</v>
      </c>
      <c r="AX603" s="14" t="s">
        <v>81</v>
      </c>
      <c r="AY603" s="207" t="s">
        <v>256</v>
      </c>
    </row>
    <row r="604" s="2" customFormat="1" ht="44.25" customHeight="1">
      <c r="A604" s="40"/>
      <c r="B604" s="177"/>
      <c r="C604" s="178" t="s">
        <v>912</v>
      </c>
      <c r="D604" s="178" t="s">
        <v>258</v>
      </c>
      <c r="E604" s="179" t="s">
        <v>913</v>
      </c>
      <c r="F604" s="180" t="s">
        <v>914</v>
      </c>
      <c r="G604" s="181" t="s">
        <v>110</v>
      </c>
      <c r="H604" s="182">
        <v>150.52699999999999</v>
      </c>
      <c r="I604" s="183"/>
      <c r="J604" s="184">
        <f>ROUND(I604*H604,2)</f>
        <v>0</v>
      </c>
      <c r="K604" s="185"/>
      <c r="L604" s="41"/>
      <c r="M604" s="186" t="s">
        <v>3</v>
      </c>
      <c r="N604" s="187" t="s">
        <v>45</v>
      </c>
      <c r="O604" s="74"/>
      <c r="P604" s="188">
        <f>O604*H604</f>
        <v>0</v>
      </c>
      <c r="Q604" s="188">
        <v>0.0037799999999999999</v>
      </c>
      <c r="R604" s="188">
        <f>Q604*H604</f>
        <v>0.56899205999999991</v>
      </c>
      <c r="S604" s="188">
        <v>0</v>
      </c>
      <c r="T604" s="189">
        <f>S604*H604</f>
        <v>0</v>
      </c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R604" s="190" t="s">
        <v>261</v>
      </c>
      <c r="AT604" s="190" t="s">
        <v>258</v>
      </c>
      <c r="AU604" s="190" t="s">
        <v>83</v>
      </c>
      <c r="AY604" s="21" t="s">
        <v>256</v>
      </c>
      <c r="BE604" s="191">
        <f>IF(N604="základní",J604,0)</f>
        <v>0</v>
      </c>
      <c r="BF604" s="191">
        <f>IF(N604="snížená",J604,0)</f>
        <v>0</v>
      </c>
      <c r="BG604" s="191">
        <f>IF(N604="zákl. přenesená",J604,0)</f>
        <v>0</v>
      </c>
      <c r="BH604" s="191">
        <f>IF(N604="sníž. přenesená",J604,0)</f>
        <v>0</v>
      </c>
      <c r="BI604" s="191">
        <f>IF(N604="nulová",J604,0)</f>
        <v>0</v>
      </c>
      <c r="BJ604" s="21" t="s">
        <v>81</v>
      </c>
      <c r="BK604" s="191">
        <f>ROUND(I604*H604,2)</f>
        <v>0</v>
      </c>
      <c r="BL604" s="21" t="s">
        <v>261</v>
      </c>
      <c r="BM604" s="190" t="s">
        <v>915</v>
      </c>
    </row>
    <row r="605" s="2" customFormat="1">
      <c r="A605" s="40"/>
      <c r="B605" s="41"/>
      <c r="C605" s="40"/>
      <c r="D605" s="192" t="s">
        <v>263</v>
      </c>
      <c r="E605" s="40"/>
      <c r="F605" s="193" t="s">
        <v>916</v>
      </c>
      <c r="G605" s="40"/>
      <c r="H605" s="40"/>
      <c r="I605" s="194"/>
      <c r="J605" s="40"/>
      <c r="K605" s="40"/>
      <c r="L605" s="41"/>
      <c r="M605" s="195"/>
      <c r="N605" s="196"/>
      <c r="O605" s="74"/>
      <c r="P605" s="74"/>
      <c r="Q605" s="74"/>
      <c r="R605" s="74"/>
      <c r="S605" s="74"/>
      <c r="T605" s="75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T605" s="21" t="s">
        <v>263</v>
      </c>
      <c r="AU605" s="21" t="s">
        <v>83</v>
      </c>
    </row>
    <row r="606" s="13" customFormat="1">
      <c r="A606" s="13"/>
      <c r="B606" s="197"/>
      <c r="C606" s="13"/>
      <c r="D606" s="198" t="s">
        <v>265</v>
      </c>
      <c r="E606" s="199" t="s">
        <v>3</v>
      </c>
      <c r="F606" s="200" t="s">
        <v>860</v>
      </c>
      <c r="G606" s="13"/>
      <c r="H606" s="201">
        <v>95.834999999999994</v>
      </c>
      <c r="I606" s="202"/>
      <c r="J606" s="13"/>
      <c r="K606" s="13"/>
      <c r="L606" s="197"/>
      <c r="M606" s="203"/>
      <c r="N606" s="204"/>
      <c r="O606" s="204"/>
      <c r="P606" s="204"/>
      <c r="Q606" s="204"/>
      <c r="R606" s="204"/>
      <c r="S606" s="204"/>
      <c r="T606" s="205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199" t="s">
        <v>265</v>
      </c>
      <c r="AU606" s="199" t="s">
        <v>83</v>
      </c>
      <c r="AV606" s="13" t="s">
        <v>83</v>
      </c>
      <c r="AW606" s="13" t="s">
        <v>35</v>
      </c>
      <c r="AX606" s="13" t="s">
        <v>74</v>
      </c>
      <c r="AY606" s="199" t="s">
        <v>256</v>
      </c>
    </row>
    <row r="607" s="13" customFormat="1">
      <c r="A607" s="13"/>
      <c r="B607" s="197"/>
      <c r="C607" s="13"/>
      <c r="D607" s="198" t="s">
        <v>265</v>
      </c>
      <c r="E607" s="199" t="s">
        <v>3</v>
      </c>
      <c r="F607" s="200" t="s">
        <v>911</v>
      </c>
      <c r="G607" s="13"/>
      <c r="H607" s="201">
        <v>54.692</v>
      </c>
      <c r="I607" s="202"/>
      <c r="J607" s="13"/>
      <c r="K607" s="13"/>
      <c r="L607" s="197"/>
      <c r="M607" s="203"/>
      <c r="N607" s="204"/>
      <c r="O607" s="204"/>
      <c r="P607" s="204"/>
      <c r="Q607" s="204"/>
      <c r="R607" s="204"/>
      <c r="S607" s="204"/>
      <c r="T607" s="205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199" t="s">
        <v>265</v>
      </c>
      <c r="AU607" s="199" t="s">
        <v>83</v>
      </c>
      <c r="AV607" s="13" t="s">
        <v>83</v>
      </c>
      <c r="AW607" s="13" t="s">
        <v>35</v>
      </c>
      <c r="AX607" s="13" t="s">
        <v>74</v>
      </c>
      <c r="AY607" s="199" t="s">
        <v>256</v>
      </c>
    </row>
    <row r="608" s="14" customFormat="1">
      <c r="A608" s="14"/>
      <c r="B608" s="206"/>
      <c r="C608" s="14"/>
      <c r="D608" s="198" t="s">
        <v>265</v>
      </c>
      <c r="E608" s="207" t="s">
        <v>3</v>
      </c>
      <c r="F608" s="208" t="s">
        <v>266</v>
      </c>
      <c r="G608" s="14"/>
      <c r="H608" s="209">
        <v>150.52699999999999</v>
      </c>
      <c r="I608" s="210"/>
      <c r="J608" s="14"/>
      <c r="K608" s="14"/>
      <c r="L608" s="206"/>
      <c r="M608" s="211"/>
      <c r="N608" s="212"/>
      <c r="O608" s="212"/>
      <c r="P608" s="212"/>
      <c r="Q608" s="212"/>
      <c r="R608" s="212"/>
      <c r="S608" s="212"/>
      <c r="T608" s="213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07" t="s">
        <v>265</v>
      </c>
      <c r="AU608" s="207" t="s">
        <v>83</v>
      </c>
      <c r="AV608" s="14" t="s">
        <v>261</v>
      </c>
      <c r="AW608" s="14" t="s">
        <v>35</v>
      </c>
      <c r="AX608" s="14" t="s">
        <v>81</v>
      </c>
      <c r="AY608" s="207" t="s">
        <v>256</v>
      </c>
    </row>
    <row r="609" s="2" customFormat="1" ht="37.8" customHeight="1">
      <c r="A609" s="40"/>
      <c r="B609" s="177"/>
      <c r="C609" s="178" t="s">
        <v>917</v>
      </c>
      <c r="D609" s="178" t="s">
        <v>258</v>
      </c>
      <c r="E609" s="179" t="s">
        <v>918</v>
      </c>
      <c r="F609" s="180" t="s">
        <v>919</v>
      </c>
      <c r="G609" s="181" t="s">
        <v>110</v>
      </c>
      <c r="H609" s="182">
        <v>37.444000000000003</v>
      </c>
      <c r="I609" s="183"/>
      <c r="J609" s="184">
        <f>ROUND(I609*H609,2)</f>
        <v>0</v>
      </c>
      <c r="K609" s="185"/>
      <c r="L609" s="41"/>
      <c r="M609" s="186" t="s">
        <v>3</v>
      </c>
      <c r="N609" s="187" t="s">
        <v>45</v>
      </c>
      <c r="O609" s="74"/>
      <c r="P609" s="188">
        <f>O609*H609</f>
        <v>0</v>
      </c>
      <c r="Q609" s="188">
        <v>0.03798</v>
      </c>
      <c r="R609" s="188">
        <f>Q609*H609</f>
        <v>1.4221231200000002</v>
      </c>
      <c r="S609" s="188">
        <v>0</v>
      </c>
      <c r="T609" s="189">
        <f>S609*H609</f>
        <v>0</v>
      </c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R609" s="190" t="s">
        <v>261</v>
      </c>
      <c r="AT609" s="190" t="s">
        <v>258</v>
      </c>
      <c r="AU609" s="190" t="s">
        <v>83</v>
      </c>
      <c r="AY609" s="21" t="s">
        <v>256</v>
      </c>
      <c r="BE609" s="191">
        <f>IF(N609="základní",J609,0)</f>
        <v>0</v>
      </c>
      <c r="BF609" s="191">
        <f>IF(N609="snížená",J609,0)</f>
        <v>0</v>
      </c>
      <c r="BG609" s="191">
        <f>IF(N609="zákl. přenesená",J609,0)</f>
        <v>0</v>
      </c>
      <c r="BH609" s="191">
        <f>IF(N609="sníž. přenesená",J609,0)</f>
        <v>0</v>
      </c>
      <c r="BI609" s="191">
        <f>IF(N609="nulová",J609,0)</f>
        <v>0</v>
      </c>
      <c r="BJ609" s="21" t="s">
        <v>81</v>
      </c>
      <c r="BK609" s="191">
        <f>ROUND(I609*H609,2)</f>
        <v>0</v>
      </c>
      <c r="BL609" s="21" t="s">
        <v>261</v>
      </c>
      <c r="BM609" s="190" t="s">
        <v>920</v>
      </c>
    </row>
    <row r="610" s="2" customFormat="1">
      <c r="A610" s="40"/>
      <c r="B610" s="41"/>
      <c r="C610" s="40"/>
      <c r="D610" s="192" t="s">
        <v>263</v>
      </c>
      <c r="E610" s="40"/>
      <c r="F610" s="193" t="s">
        <v>921</v>
      </c>
      <c r="G610" s="40"/>
      <c r="H610" s="40"/>
      <c r="I610" s="194"/>
      <c r="J610" s="40"/>
      <c r="K610" s="40"/>
      <c r="L610" s="41"/>
      <c r="M610" s="195"/>
      <c r="N610" s="196"/>
      <c r="O610" s="74"/>
      <c r="P610" s="74"/>
      <c r="Q610" s="74"/>
      <c r="R610" s="74"/>
      <c r="S610" s="74"/>
      <c r="T610" s="75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T610" s="21" t="s">
        <v>263</v>
      </c>
      <c r="AU610" s="21" t="s">
        <v>83</v>
      </c>
    </row>
    <row r="611" s="13" customFormat="1">
      <c r="A611" s="13"/>
      <c r="B611" s="197"/>
      <c r="C611" s="13"/>
      <c r="D611" s="198" t="s">
        <v>265</v>
      </c>
      <c r="E611" s="199" t="s">
        <v>3</v>
      </c>
      <c r="F611" s="200" t="s">
        <v>187</v>
      </c>
      <c r="G611" s="13"/>
      <c r="H611" s="201">
        <v>37.444000000000003</v>
      </c>
      <c r="I611" s="202"/>
      <c r="J611" s="13"/>
      <c r="K611" s="13"/>
      <c r="L611" s="197"/>
      <c r="M611" s="203"/>
      <c r="N611" s="204"/>
      <c r="O611" s="204"/>
      <c r="P611" s="204"/>
      <c r="Q611" s="204"/>
      <c r="R611" s="204"/>
      <c r="S611" s="204"/>
      <c r="T611" s="205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199" t="s">
        <v>265</v>
      </c>
      <c r="AU611" s="199" t="s">
        <v>83</v>
      </c>
      <c r="AV611" s="13" t="s">
        <v>83</v>
      </c>
      <c r="AW611" s="13" t="s">
        <v>35</v>
      </c>
      <c r="AX611" s="13" t="s">
        <v>74</v>
      </c>
      <c r="AY611" s="199" t="s">
        <v>256</v>
      </c>
    </row>
    <row r="612" s="14" customFormat="1">
      <c r="A612" s="14"/>
      <c r="B612" s="206"/>
      <c r="C612" s="14"/>
      <c r="D612" s="198" t="s">
        <v>265</v>
      </c>
      <c r="E612" s="207" t="s">
        <v>3</v>
      </c>
      <c r="F612" s="208" t="s">
        <v>266</v>
      </c>
      <c r="G612" s="14"/>
      <c r="H612" s="209">
        <v>37.444000000000003</v>
      </c>
      <c r="I612" s="210"/>
      <c r="J612" s="14"/>
      <c r="K612" s="14"/>
      <c r="L612" s="206"/>
      <c r="M612" s="211"/>
      <c r="N612" s="212"/>
      <c r="O612" s="212"/>
      <c r="P612" s="212"/>
      <c r="Q612" s="212"/>
      <c r="R612" s="212"/>
      <c r="S612" s="212"/>
      <c r="T612" s="213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07" t="s">
        <v>265</v>
      </c>
      <c r="AU612" s="207" t="s">
        <v>83</v>
      </c>
      <c r="AV612" s="14" t="s">
        <v>261</v>
      </c>
      <c r="AW612" s="14" t="s">
        <v>35</v>
      </c>
      <c r="AX612" s="14" t="s">
        <v>81</v>
      </c>
      <c r="AY612" s="207" t="s">
        <v>256</v>
      </c>
    </row>
    <row r="613" s="2" customFormat="1" ht="37.8" customHeight="1">
      <c r="A613" s="40"/>
      <c r="B613" s="177"/>
      <c r="C613" s="178" t="s">
        <v>922</v>
      </c>
      <c r="D613" s="178" t="s">
        <v>258</v>
      </c>
      <c r="E613" s="179" t="s">
        <v>923</v>
      </c>
      <c r="F613" s="180" t="s">
        <v>924</v>
      </c>
      <c r="G613" s="181" t="s">
        <v>110</v>
      </c>
      <c r="H613" s="182">
        <v>43.454000000000001</v>
      </c>
      <c r="I613" s="183"/>
      <c r="J613" s="184">
        <f>ROUND(I613*H613,2)</f>
        <v>0</v>
      </c>
      <c r="K613" s="185"/>
      <c r="L613" s="41"/>
      <c r="M613" s="186" t="s">
        <v>3</v>
      </c>
      <c r="N613" s="187" t="s">
        <v>45</v>
      </c>
      <c r="O613" s="74"/>
      <c r="P613" s="188">
        <f>O613*H613</f>
        <v>0</v>
      </c>
      <c r="Q613" s="188">
        <v>0.0057000000000000002</v>
      </c>
      <c r="R613" s="188">
        <f>Q613*H613</f>
        <v>0.24768780000000001</v>
      </c>
      <c r="S613" s="188">
        <v>0</v>
      </c>
      <c r="T613" s="189">
        <f>S613*H613</f>
        <v>0</v>
      </c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R613" s="190" t="s">
        <v>261</v>
      </c>
      <c r="AT613" s="190" t="s">
        <v>258</v>
      </c>
      <c r="AU613" s="190" t="s">
        <v>83</v>
      </c>
      <c r="AY613" s="21" t="s">
        <v>256</v>
      </c>
      <c r="BE613" s="191">
        <f>IF(N613="základní",J613,0)</f>
        <v>0</v>
      </c>
      <c r="BF613" s="191">
        <f>IF(N613="snížená",J613,0)</f>
        <v>0</v>
      </c>
      <c r="BG613" s="191">
        <f>IF(N613="zákl. přenesená",J613,0)</f>
        <v>0</v>
      </c>
      <c r="BH613" s="191">
        <f>IF(N613="sníž. přenesená",J613,0)</f>
        <v>0</v>
      </c>
      <c r="BI613" s="191">
        <f>IF(N613="nulová",J613,0)</f>
        <v>0</v>
      </c>
      <c r="BJ613" s="21" t="s">
        <v>81</v>
      </c>
      <c r="BK613" s="191">
        <f>ROUND(I613*H613,2)</f>
        <v>0</v>
      </c>
      <c r="BL613" s="21" t="s">
        <v>261</v>
      </c>
      <c r="BM613" s="190" t="s">
        <v>925</v>
      </c>
    </row>
    <row r="614" s="2" customFormat="1">
      <c r="A614" s="40"/>
      <c r="B614" s="41"/>
      <c r="C614" s="40"/>
      <c r="D614" s="192" t="s">
        <v>263</v>
      </c>
      <c r="E614" s="40"/>
      <c r="F614" s="193" t="s">
        <v>926</v>
      </c>
      <c r="G614" s="40"/>
      <c r="H614" s="40"/>
      <c r="I614" s="194"/>
      <c r="J614" s="40"/>
      <c r="K614" s="40"/>
      <c r="L614" s="41"/>
      <c r="M614" s="195"/>
      <c r="N614" s="196"/>
      <c r="O614" s="74"/>
      <c r="P614" s="74"/>
      <c r="Q614" s="74"/>
      <c r="R614" s="74"/>
      <c r="S614" s="74"/>
      <c r="T614" s="75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T614" s="21" t="s">
        <v>263</v>
      </c>
      <c r="AU614" s="21" t="s">
        <v>83</v>
      </c>
    </row>
    <row r="615" s="2" customFormat="1" ht="44.25" customHeight="1">
      <c r="A615" s="40"/>
      <c r="B615" s="177"/>
      <c r="C615" s="178" t="s">
        <v>927</v>
      </c>
      <c r="D615" s="178" t="s">
        <v>258</v>
      </c>
      <c r="E615" s="179" t="s">
        <v>928</v>
      </c>
      <c r="F615" s="180" t="s">
        <v>929</v>
      </c>
      <c r="G615" s="181" t="s">
        <v>539</v>
      </c>
      <c r="H615" s="182">
        <v>1</v>
      </c>
      <c r="I615" s="183"/>
      <c r="J615" s="184">
        <f>ROUND(I615*H615,2)</f>
        <v>0</v>
      </c>
      <c r="K615" s="185"/>
      <c r="L615" s="41"/>
      <c r="M615" s="186" t="s">
        <v>3</v>
      </c>
      <c r="N615" s="187" t="s">
        <v>45</v>
      </c>
      <c r="O615" s="74"/>
      <c r="P615" s="188">
        <f>O615*H615</f>
        <v>0</v>
      </c>
      <c r="Q615" s="188">
        <v>0.0042100000000000002</v>
      </c>
      <c r="R615" s="188">
        <f>Q615*H615</f>
        <v>0.0042100000000000002</v>
      </c>
      <c r="S615" s="188">
        <v>0</v>
      </c>
      <c r="T615" s="189">
        <f>S615*H615</f>
        <v>0</v>
      </c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R615" s="190" t="s">
        <v>261</v>
      </c>
      <c r="AT615" s="190" t="s">
        <v>258</v>
      </c>
      <c r="AU615" s="190" t="s">
        <v>83</v>
      </c>
      <c r="AY615" s="21" t="s">
        <v>256</v>
      </c>
      <c r="BE615" s="191">
        <f>IF(N615="základní",J615,0)</f>
        <v>0</v>
      </c>
      <c r="BF615" s="191">
        <f>IF(N615="snížená",J615,0)</f>
        <v>0</v>
      </c>
      <c r="BG615" s="191">
        <f>IF(N615="zákl. přenesená",J615,0)</f>
        <v>0</v>
      </c>
      <c r="BH615" s="191">
        <f>IF(N615="sníž. přenesená",J615,0)</f>
        <v>0</v>
      </c>
      <c r="BI615" s="191">
        <f>IF(N615="nulová",J615,0)</f>
        <v>0</v>
      </c>
      <c r="BJ615" s="21" t="s">
        <v>81</v>
      </c>
      <c r="BK615" s="191">
        <f>ROUND(I615*H615,2)</f>
        <v>0</v>
      </c>
      <c r="BL615" s="21" t="s">
        <v>261</v>
      </c>
      <c r="BM615" s="190" t="s">
        <v>930</v>
      </c>
    </row>
    <row r="616" s="2" customFormat="1">
      <c r="A616" s="40"/>
      <c r="B616" s="41"/>
      <c r="C616" s="40"/>
      <c r="D616" s="192" t="s">
        <v>263</v>
      </c>
      <c r="E616" s="40"/>
      <c r="F616" s="193" t="s">
        <v>931</v>
      </c>
      <c r="G616" s="40"/>
      <c r="H616" s="40"/>
      <c r="I616" s="194"/>
      <c r="J616" s="40"/>
      <c r="K616" s="40"/>
      <c r="L616" s="41"/>
      <c r="M616" s="195"/>
      <c r="N616" s="196"/>
      <c r="O616" s="74"/>
      <c r="P616" s="74"/>
      <c r="Q616" s="74"/>
      <c r="R616" s="74"/>
      <c r="S616" s="74"/>
      <c r="T616" s="75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T616" s="21" t="s">
        <v>263</v>
      </c>
      <c r="AU616" s="21" t="s">
        <v>83</v>
      </c>
    </row>
    <row r="617" s="13" customFormat="1">
      <c r="A617" s="13"/>
      <c r="B617" s="197"/>
      <c r="C617" s="13"/>
      <c r="D617" s="198" t="s">
        <v>265</v>
      </c>
      <c r="E617" s="199" t="s">
        <v>3</v>
      </c>
      <c r="F617" s="200" t="s">
        <v>932</v>
      </c>
      <c r="G617" s="13"/>
      <c r="H617" s="201">
        <v>1</v>
      </c>
      <c r="I617" s="202"/>
      <c r="J617" s="13"/>
      <c r="K617" s="13"/>
      <c r="L617" s="197"/>
      <c r="M617" s="203"/>
      <c r="N617" s="204"/>
      <c r="O617" s="204"/>
      <c r="P617" s="204"/>
      <c r="Q617" s="204"/>
      <c r="R617" s="204"/>
      <c r="S617" s="204"/>
      <c r="T617" s="205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199" t="s">
        <v>265</v>
      </c>
      <c r="AU617" s="199" t="s">
        <v>83</v>
      </c>
      <c r="AV617" s="13" t="s">
        <v>83</v>
      </c>
      <c r="AW617" s="13" t="s">
        <v>35</v>
      </c>
      <c r="AX617" s="13" t="s">
        <v>74</v>
      </c>
      <c r="AY617" s="199" t="s">
        <v>256</v>
      </c>
    </row>
    <row r="618" s="14" customFormat="1">
      <c r="A618" s="14"/>
      <c r="B618" s="206"/>
      <c r="C618" s="14"/>
      <c r="D618" s="198" t="s">
        <v>265</v>
      </c>
      <c r="E618" s="207" t="s">
        <v>3</v>
      </c>
      <c r="F618" s="208" t="s">
        <v>266</v>
      </c>
      <c r="G618" s="14"/>
      <c r="H618" s="209">
        <v>1</v>
      </c>
      <c r="I618" s="210"/>
      <c r="J618" s="14"/>
      <c r="K618" s="14"/>
      <c r="L618" s="206"/>
      <c r="M618" s="211"/>
      <c r="N618" s="212"/>
      <c r="O618" s="212"/>
      <c r="P618" s="212"/>
      <c r="Q618" s="212"/>
      <c r="R618" s="212"/>
      <c r="S618" s="212"/>
      <c r="T618" s="213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07" t="s">
        <v>265</v>
      </c>
      <c r="AU618" s="207" t="s">
        <v>83</v>
      </c>
      <c r="AV618" s="14" t="s">
        <v>261</v>
      </c>
      <c r="AW618" s="14" t="s">
        <v>35</v>
      </c>
      <c r="AX618" s="14" t="s">
        <v>81</v>
      </c>
      <c r="AY618" s="207" t="s">
        <v>256</v>
      </c>
    </row>
    <row r="619" s="2" customFormat="1" ht="37.8" customHeight="1">
      <c r="A619" s="40"/>
      <c r="B619" s="177"/>
      <c r="C619" s="178" t="s">
        <v>933</v>
      </c>
      <c r="D619" s="178" t="s">
        <v>258</v>
      </c>
      <c r="E619" s="179" t="s">
        <v>934</v>
      </c>
      <c r="F619" s="180" t="s">
        <v>935</v>
      </c>
      <c r="G619" s="181" t="s">
        <v>110</v>
      </c>
      <c r="H619" s="182">
        <v>68.665000000000006</v>
      </c>
      <c r="I619" s="183"/>
      <c r="J619" s="184">
        <f>ROUND(I619*H619,2)</f>
        <v>0</v>
      </c>
      <c r="K619" s="185"/>
      <c r="L619" s="41"/>
      <c r="M619" s="186" t="s">
        <v>3</v>
      </c>
      <c r="N619" s="187" t="s">
        <v>45</v>
      </c>
      <c r="O619" s="74"/>
      <c r="P619" s="188">
        <f>O619*H619</f>
        <v>0</v>
      </c>
      <c r="Q619" s="188">
        <v>0.0028500000000000001</v>
      </c>
      <c r="R619" s="188">
        <f>Q619*H619</f>
        <v>0.19569525000000002</v>
      </c>
      <c r="S619" s="188">
        <v>0</v>
      </c>
      <c r="T619" s="189">
        <f>S619*H619</f>
        <v>0</v>
      </c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R619" s="190" t="s">
        <v>261</v>
      </c>
      <c r="AT619" s="190" t="s">
        <v>258</v>
      </c>
      <c r="AU619" s="190" t="s">
        <v>83</v>
      </c>
      <c r="AY619" s="21" t="s">
        <v>256</v>
      </c>
      <c r="BE619" s="191">
        <f>IF(N619="základní",J619,0)</f>
        <v>0</v>
      </c>
      <c r="BF619" s="191">
        <f>IF(N619="snížená",J619,0)</f>
        <v>0</v>
      </c>
      <c r="BG619" s="191">
        <f>IF(N619="zákl. přenesená",J619,0)</f>
        <v>0</v>
      </c>
      <c r="BH619" s="191">
        <f>IF(N619="sníž. přenesená",J619,0)</f>
        <v>0</v>
      </c>
      <c r="BI619" s="191">
        <f>IF(N619="nulová",J619,0)</f>
        <v>0</v>
      </c>
      <c r="BJ619" s="21" t="s">
        <v>81</v>
      </c>
      <c r="BK619" s="191">
        <f>ROUND(I619*H619,2)</f>
        <v>0</v>
      </c>
      <c r="BL619" s="21" t="s">
        <v>261</v>
      </c>
      <c r="BM619" s="190" t="s">
        <v>936</v>
      </c>
    </row>
    <row r="620" s="2" customFormat="1">
      <c r="A620" s="40"/>
      <c r="B620" s="41"/>
      <c r="C620" s="40"/>
      <c r="D620" s="192" t="s">
        <v>263</v>
      </c>
      <c r="E620" s="40"/>
      <c r="F620" s="193" t="s">
        <v>937</v>
      </c>
      <c r="G620" s="40"/>
      <c r="H620" s="40"/>
      <c r="I620" s="194"/>
      <c r="J620" s="40"/>
      <c r="K620" s="40"/>
      <c r="L620" s="41"/>
      <c r="M620" s="195"/>
      <c r="N620" s="196"/>
      <c r="O620" s="74"/>
      <c r="P620" s="74"/>
      <c r="Q620" s="74"/>
      <c r="R620" s="74"/>
      <c r="S620" s="74"/>
      <c r="T620" s="75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T620" s="21" t="s">
        <v>263</v>
      </c>
      <c r="AU620" s="21" t="s">
        <v>83</v>
      </c>
    </row>
    <row r="621" s="2" customFormat="1" ht="24.15" customHeight="1">
      <c r="A621" s="40"/>
      <c r="B621" s="177"/>
      <c r="C621" s="178" t="s">
        <v>938</v>
      </c>
      <c r="D621" s="178" t="s">
        <v>258</v>
      </c>
      <c r="E621" s="179" t="s">
        <v>939</v>
      </c>
      <c r="F621" s="180" t="s">
        <v>940</v>
      </c>
      <c r="G621" s="181" t="s">
        <v>110</v>
      </c>
      <c r="H621" s="182">
        <v>95.834999999999994</v>
      </c>
      <c r="I621" s="183"/>
      <c r="J621" s="184">
        <f>ROUND(I621*H621,2)</f>
        <v>0</v>
      </c>
      <c r="K621" s="185"/>
      <c r="L621" s="41"/>
      <c r="M621" s="186" t="s">
        <v>3</v>
      </c>
      <c r="N621" s="187" t="s">
        <v>45</v>
      </c>
      <c r="O621" s="74"/>
      <c r="P621" s="188">
        <f>O621*H621</f>
        <v>0</v>
      </c>
      <c r="Q621" s="188">
        <v>0.012500000000000001</v>
      </c>
      <c r="R621" s="188">
        <f>Q621*H621</f>
        <v>1.1979374999999999</v>
      </c>
      <c r="S621" s="188">
        <v>0</v>
      </c>
      <c r="T621" s="189">
        <f>S621*H621</f>
        <v>0</v>
      </c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R621" s="190" t="s">
        <v>261</v>
      </c>
      <c r="AT621" s="190" t="s">
        <v>258</v>
      </c>
      <c r="AU621" s="190" t="s">
        <v>83</v>
      </c>
      <c r="AY621" s="21" t="s">
        <v>256</v>
      </c>
      <c r="BE621" s="191">
        <f>IF(N621="základní",J621,0)</f>
        <v>0</v>
      </c>
      <c r="BF621" s="191">
        <f>IF(N621="snížená",J621,0)</f>
        <v>0</v>
      </c>
      <c r="BG621" s="191">
        <f>IF(N621="zákl. přenesená",J621,0)</f>
        <v>0</v>
      </c>
      <c r="BH621" s="191">
        <f>IF(N621="sníž. přenesená",J621,0)</f>
        <v>0</v>
      </c>
      <c r="BI621" s="191">
        <f>IF(N621="nulová",J621,0)</f>
        <v>0</v>
      </c>
      <c r="BJ621" s="21" t="s">
        <v>81</v>
      </c>
      <c r="BK621" s="191">
        <f>ROUND(I621*H621,2)</f>
        <v>0</v>
      </c>
      <c r="BL621" s="21" t="s">
        <v>261</v>
      </c>
      <c r="BM621" s="190" t="s">
        <v>941</v>
      </c>
    </row>
    <row r="622" s="2" customFormat="1">
      <c r="A622" s="40"/>
      <c r="B622" s="41"/>
      <c r="C622" s="40"/>
      <c r="D622" s="192" t="s">
        <v>263</v>
      </c>
      <c r="E622" s="40"/>
      <c r="F622" s="193" t="s">
        <v>942</v>
      </c>
      <c r="G622" s="40"/>
      <c r="H622" s="40"/>
      <c r="I622" s="194"/>
      <c r="J622" s="40"/>
      <c r="K622" s="40"/>
      <c r="L622" s="41"/>
      <c r="M622" s="195"/>
      <c r="N622" s="196"/>
      <c r="O622" s="74"/>
      <c r="P622" s="74"/>
      <c r="Q622" s="74"/>
      <c r="R622" s="74"/>
      <c r="S622" s="74"/>
      <c r="T622" s="75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T622" s="21" t="s">
        <v>263</v>
      </c>
      <c r="AU622" s="21" t="s">
        <v>83</v>
      </c>
    </row>
    <row r="623" s="13" customFormat="1">
      <c r="A623" s="13"/>
      <c r="B623" s="197"/>
      <c r="C623" s="13"/>
      <c r="D623" s="198" t="s">
        <v>265</v>
      </c>
      <c r="E623" s="199" t="s">
        <v>3</v>
      </c>
      <c r="F623" s="200" t="s">
        <v>860</v>
      </c>
      <c r="G623" s="13"/>
      <c r="H623" s="201">
        <v>95.834999999999994</v>
      </c>
      <c r="I623" s="202"/>
      <c r="J623" s="13"/>
      <c r="K623" s="13"/>
      <c r="L623" s="197"/>
      <c r="M623" s="203"/>
      <c r="N623" s="204"/>
      <c r="O623" s="204"/>
      <c r="P623" s="204"/>
      <c r="Q623" s="204"/>
      <c r="R623" s="204"/>
      <c r="S623" s="204"/>
      <c r="T623" s="205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199" t="s">
        <v>265</v>
      </c>
      <c r="AU623" s="199" t="s">
        <v>83</v>
      </c>
      <c r="AV623" s="13" t="s">
        <v>83</v>
      </c>
      <c r="AW623" s="13" t="s">
        <v>35</v>
      </c>
      <c r="AX623" s="13" t="s">
        <v>74</v>
      </c>
      <c r="AY623" s="199" t="s">
        <v>256</v>
      </c>
    </row>
    <row r="624" s="14" customFormat="1">
      <c r="A624" s="14"/>
      <c r="B624" s="206"/>
      <c r="C624" s="14"/>
      <c r="D624" s="198" t="s">
        <v>265</v>
      </c>
      <c r="E624" s="207" t="s">
        <v>3</v>
      </c>
      <c r="F624" s="208" t="s">
        <v>266</v>
      </c>
      <c r="G624" s="14"/>
      <c r="H624" s="209">
        <v>95.834999999999994</v>
      </c>
      <c r="I624" s="210"/>
      <c r="J624" s="14"/>
      <c r="K624" s="14"/>
      <c r="L624" s="206"/>
      <c r="M624" s="211"/>
      <c r="N624" s="212"/>
      <c r="O624" s="212"/>
      <c r="P624" s="212"/>
      <c r="Q624" s="212"/>
      <c r="R624" s="212"/>
      <c r="S624" s="212"/>
      <c r="T624" s="213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07" t="s">
        <v>265</v>
      </c>
      <c r="AU624" s="207" t="s">
        <v>83</v>
      </c>
      <c r="AV624" s="14" t="s">
        <v>261</v>
      </c>
      <c r="AW624" s="14" t="s">
        <v>35</v>
      </c>
      <c r="AX624" s="14" t="s">
        <v>81</v>
      </c>
      <c r="AY624" s="207" t="s">
        <v>256</v>
      </c>
    </row>
    <row r="625" s="2" customFormat="1" ht="37.8" customHeight="1">
      <c r="A625" s="40"/>
      <c r="B625" s="177"/>
      <c r="C625" s="178" t="s">
        <v>943</v>
      </c>
      <c r="D625" s="178" t="s">
        <v>258</v>
      </c>
      <c r="E625" s="179" t="s">
        <v>944</v>
      </c>
      <c r="F625" s="180" t="s">
        <v>945</v>
      </c>
      <c r="G625" s="181" t="s">
        <v>110</v>
      </c>
      <c r="H625" s="182">
        <v>35.401000000000003</v>
      </c>
      <c r="I625" s="183"/>
      <c r="J625" s="184">
        <f>ROUND(I625*H625,2)</f>
        <v>0</v>
      </c>
      <c r="K625" s="185"/>
      <c r="L625" s="41"/>
      <c r="M625" s="186" t="s">
        <v>3</v>
      </c>
      <c r="N625" s="187" t="s">
        <v>45</v>
      </c>
      <c r="O625" s="74"/>
      <c r="P625" s="188">
        <f>O625*H625</f>
        <v>0</v>
      </c>
      <c r="Q625" s="188">
        <v>2.0000000000000002E-05</v>
      </c>
      <c r="R625" s="188">
        <f>Q625*H625</f>
        <v>0.00070802000000000018</v>
      </c>
      <c r="S625" s="188">
        <v>1.0000000000000001E-05</v>
      </c>
      <c r="T625" s="189">
        <f>S625*H625</f>
        <v>0.00035401000000000009</v>
      </c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R625" s="190" t="s">
        <v>261</v>
      </c>
      <c r="AT625" s="190" t="s">
        <v>258</v>
      </c>
      <c r="AU625" s="190" t="s">
        <v>83</v>
      </c>
      <c r="AY625" s="21" t="s">
        <v>256</v>
      </c>
      <c r="BE625" s="191">
        <f>IF(N625="základní",J625,0)</f>
        <v>0</v>
      </c>
      <c r="BF625" s="191">
        <f>IF(N625="snížená",J625,0)</f>
        <v>0</v>
      </c>
      <c r="BG625" s="191">
        <f>IF(N625="zákl. přenesená",J625,0)</f>
        <v>0</v>
      </c>
      <c r="BH625" s="191">
        <f>IF(N625="sníž. přenesená",J625,0)</f>
        <v>0</v>
      </c>
      <c r="BI625" s="191">
        <f>IF(N625="nulová",J625,0)</f>
        <v>0</v>
      </c>
      <c r="BJ625" s="21" t="s">
        <v>81</v>
      </c>
      <c r="BK625" s="191">
        <f>ROUND(I625*H625,2)</f>
        <v>0</v>
      </c>
      <c r="BL625" s="21" t="s">
        <v>261</v>
      </c>
      <c r="BM625" s="190" t="s">
        <v>946</v>
      </c>
    </row>
    <row r="626" s="2" customFormat="1">
      <c r="A626" s="40"/>
      <c r="B626" s="41"/>
      <c r="C626" s="40"/>
      <c r="D626" s="192" t="s">
        <v>263</v>
      </c>
      <c r="E626" s="40"/>
      <c r="F626" s="193" t="s">
        <v>947</v>
      </c>
      <c r="G626" s="40"/>
      <c r="H626" s="40"/>
      <c r="I626" s="194"/>
      <c r="J626" s="40"/>
      <c r="K626" s="40"/>
      <c r="L626" s="41"/>
      <c r="M626" s="195"/>
      <c r="N626" s="196"/>
      <c r="O626" s="74"/>
      <c r="P626" s="74"/>
      <c r="Q626" s="74"/>
      <c r="R626" s="74"/>
      <c r="S626" s="74"/>
      <c r="T626" s="75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T626" s="21" t="s">
        <v>263</v>
      </c>
      <c r="AU626" s="21" t="s">
        <v>83</v>
      </c>
    </row>
    <row r="627" s="13" customFormat="1">
      <c r="A627" s="13"/>
      <c r="B627" s="197"/>
      <c r="C627" s="13"/>
      <c r="D627" s="198" t="s">
        <v>265</v>
      </c>
      <c r="E627" s="199" t="s">
        <v>3</v>
      </c>
      <c r="F627" s="200" t="s">
        <v>948</v>
      </c>
      <c r="G627" s="13"/>
      <c r="H627" s="201">
        <v>16.5</v>
      </c>
      <c r="I627" s="202"/>
      <c r="J627" s="13"/>
      <c r="K627" s="13"/>
      <c r="L627" s="197"/>
      <c r="M627" s="203"/>
      <c r="N627" s="204"/>
      <c r="O627" s="204"/>
      <c r="P627" s="204"/>
      <c r="Q627" s="204"/>
      <c r="R627" s="204"/>
      <c r="S627" s="204"/>
      <c r="T627" s="205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199" t="s">
        <v>265</v>
      </c>
      <c r="AU627" s="199" t="s">
        <v>83</v>
      </c>
      <c r="AV627" s="13" t="s">
        <v>83</v>
      </c>
      <c r="AW627" s="13" t="s">
        <v>35</v>
      </c>
      <c r="AX627" s="13" t="s">
        <v>74</v>
      </c>
      <c r="AY627" s="199" t="s">
        <v>256</v>
      </c>
    </row>
    <row r="628" s="13" customFormat="1">
      <c r="A628" s="13"/>
      <c r="B628" s="197"/>
      <c r="C628" s="13"/>
      <c r="D628" s="198" t="s">
        <v>265</v>
      </c>
      <c r="E628" s="199" t="s">
        <v>3</v>
      </c>
      <c r="F628" s="200" t="s">
        <v>949</v>
      </c>
      <c r="G628" s="13"/>
      <c r="H628" s="201">
        <v>5.4699999999999998</v>
      </c>
      <c r="I628" s="202"/>
      <c r="J628" s="13"/>
      <c r="K628" s="13"/>
      <c r="L628" s="197"/>
      <c r="M628" s="203"/>
      <c r="N628" s="204"/>
      <c r="O628" s="204"/>
      <c r="P628" s="204"/>
      <c r="Q628" s="204"/>
      <c r="R628" s="204"/>
      <c r="S628" s="204"/>
      <c r="T628" s="205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199" t="s">
        <v>265</v>
      </c>
      <c r="AU628" s="199" t="s">
        <v>83</v>
      </c>
      <c r="AV628" s="13" t="s">
        <v>83</v>
      </c>
      <c r="AW628" s="13" t="s">
        <v>35</v>
      </c>
      <c r="AX628" s="13" t="s">
        <v>74</v>
      </c>
      <c r="AY628" s="199" t="s">
        <v>256</v>
      </c>
    </row>
    <row r="629" s="13" customFormat="1">
      <c r="A629" s="13"/>
      <c r="B629" s="197"/>
      <c r="C629" s="13"/>
      <c r="D629" s="198" t="s">
        <v>265</v>
      </c>
      <c r="E629" s="199" t="s">
        <v>3</v>
      </c>
      <c r="F629" s="200" t="s">
        <v>950</v>
      </c>
      <c r="G629" s="13"/>
      <c r="H629" s="201">
        <v>1.8</v>
      </c>
      <c r="I629" s="202"/>
      <c r="J629" s="13"/>
      <c r="K629" s="13"/>
      <c r="L629" s="197"/>
      <c r="M629" s="203"/>
      <c r="N629" s="204"/>
      <c r="O629" s="204"/>
      <c r="P629" s="204"/>
      <c r="Q629" s="204"/>
      <c r="R629" s="204"/>
      <c r="S629" s="204"/>
      <c r="T629" s="205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199" t="s">
        <v>265</v>
      </c>
      <c r="AU629" s="199" t="s">
        <v>83</v>
      </c>
      <c r="AV629" s="13" t="s">
        <v>83</v>
      </c>
      <c r="AW629" s="13" t="s">
        <v>35</v>
      </c>
      <c r="AX629" s="13" t="s">
        <v>74</v>
      </c>
      <c r="AY629" s="199" t="s">
        <v>256</v>
      </c>
    </row>
    <row r="630" s="13" customFormat="1">
      <c r="A630" s="13"/>
      <c r="B630" s="197"/>
      <c r="C630" s="13"/>
      <c r="D630" s="198" t="s">
        <v>265</v>
      </c>
      <c r="E630" s="199" t="s">
        <v>3</v>
      </c>
      <c r="F630" s="200" t="s">
        <v>951</v>
      </c>
      <c r="G630" s="13"/>
      <c r="H630" s="201">
        <v>1.25</v>
      </c>
      <c r="I630" s="202"/>
      <c r="J630" s="13"/>
      <c r="K630" s="13"/>
      <c r="L630" s="197"/>
      <c r="M630" s="203"/>
      <c r="N630" s="204"/>
      <c r="O630" s="204"/>
      <c r="P630" s="204"/>
      <c r="Q630" s="204"/>
      <c r="R630" s="204"/>
      <c r="S630" s="204"/>
      <c r="T630" s="205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199" t="s">
        <v>265</v>
      </c>
      <c r="AU630" s="199" t="s">
        <v>83</v>
      </c>
      <c r="AV630" s="13" t="s">
        <v>83</v>
      </c>
      <c r="AW630" s="13" t="s">
        <v>35</v>
      </c>
      <c r="AX630" s="13" t="s">
        <v>74</v>
      </c>
      <c r="AY630" s="199" t="s">
        <v>256</v>
      </c>
    </row>
    <row r="631" s="13" customFormat="1">
      <c r="A631" s="13"/>
      <c r="B631" s="197"/>
      <c r="C631" s="13"/>
      <c r="D631" s="198" t="s">
        <v>265</v>
      </c>
      <c r="E631" s="199" t="s">
        <v>3</v>
      </c>
      <c r="F631" s="200" t="s">
        <v>952</v>
      </c>
      <c r="G631" s="13"/>
      <c r="H631" s="201">
        <v>2.915</v>
      </c>
      <c r="I631" s="202"/>
      <c r="J631" s="13"/>
      <c r="K631" s="13"/>
      <c r="L631" s="197"/>
      <c r="M631" s="203"/>
      <c r="N631" s="204"/>
      <c r="O631" s="204"/>
      <c r="P631" s="204"/>
      <c r="Q631" s="204"/>
      <c r="R631" s="204"/>
      <c r="S631" s="204"/>
      <c r="T631" s="205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199" t="s">
        <v>265</v>
      </c>
      <c r="AU631" s="199" t="s">
        <v>83</v>
      </c>
      <c r="AV631" s="13" t="s">
        <v>83</v>
      </c>
      <c r="AW631" s="13" t="s">
        <v>35</v>
      </c>
      <c r="AX631" s="13" t="s">
        <v>74</v>
      </c>
      <c r="AY631" s="199" t="s">
        <v>256</v>
      </c>
    </row>
    <row r="632" s="13" customFormat="1">
      <c r="A632" s="13"/>
      <c r="B632" s="197"/>
      <c r="C632" s="13"/>
      <c r="D632" s="198" t="s">
        <v>265</v>
      </c>
      <c r="E632" s="199" t="s">
        <v>3</v>
      </c>
      <c r="F632" s="200" t="s">
        <v>953</v>
      </c>
      <c r="G632" s="13"/>
      <c r="H632" s="201">
        <v>0.65100000000000002</v>
      </c>
      <c r="I632" s="202"/>
      <c r="J632" s="13"/>
      <c r="K632" s="13"/>
      <c r="L632" s="197"/>
      <c r="M632" s="203"/>
      <c r="N632" s="204"/>
      <c r="O632" s="204"/>
      <c r="P632" s="204"/>
      <c r="Q632" s="204"/>
      <c r="R632" s="204"/>
      <c r="S632" s="204"/>
      <c r="T632" s="205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199" t="s">
        <v>265</v>
      </c>
      <c r="AU632" s="199" t="s">
        <v>83</v>
      </c>
      <c r="AV632" s="13" t="s">
        <v>83</v>
      </c>
      <c r="AW632" s="13" t="s">
        <v>35</v>
      </c>
      <c r="AX632" s="13" t="s">
        <v>74</v>
      </c>
      <c r="AY632" s="199" t="s">
        <v>256</v>
      </c>
    </row>
    <row r="633" s="13" customFormat="1">
      <c r="A633" s="13"/>
      <c r="B633" s="197"/>
      <c r="C633" s="13"/>
      <c r="D633" s="198" t="s">
        <v>265</v>
      </c>
      <c r="E633" s="199" t="s">
        <v>3</v>
      </c>
      <c r="F633" s="200" t="s">
        <v>951</v>
      </c>
      <c r="G633" s="13"/>
      <c r="H633" s="201">
        <v>1.25</v>
      </c>
      <c r="I633" s="202"/>
      <c r="J633" s="13"/>
      <c r="K633" s="13"/>
      <c r="L633" s="197"/>
      <c r="M633" s="203"/>
      <c r="N633" s="204"/>
      <c r="O633" s="204"/>
      <c r="P633" s="204"/>
      <c r="Q633" s="204"/>
      <c r="R633" s="204"/>
      <c r="S633" s="204"/>
      <c r="T633" s="205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199" t="s">
        <v>265</v>
      </c>
      <c r="AU633" s="199" t="s">
        <v>83</v>
      </c>
      <c r="AV633" s="13" t="s">
        <v>83</v>
      </c>
      <c r="AW633" s="13" t="s">
        <v>35</v>
      </c>
      <c r="AX633" s="13" t="s">
        <v>74</v>
      </c>
      <c r="AY633" s="199" t="s">
        <v>256</v>
      </c>
    </row>
    <row r="634" s="13" customFormat="1">
      <c r="A634" s="13"/>
      <c r="B634" s="197"/>
      <c r="C634" s="13"/>
      <c r="D634" s="198" t="s">
        <v>265</v>
      </c>
      <c r="E634" s="199" t="s">
        <v>3</v>
      </c>
      <c r="F634" s="200" t="s">
        <v>954</v>
      </c>
      <c r="G634" s="13"/>
      <c r="H634" s="201">
        <v>5.5650000000000004</v>
      </c>
      <c r="I634" s="202"/>
      <c r="J634" s="13"/>
      <c r="K634" s="13"/>
      <c r="L634" s="197"/>
      <c r="M634" s="203"/>
      <c r="N634" s="204"/>
      <c r="O634" s="204"/>
      <c r="P634" s="204"/>
      <c r="Q634" s="204"/>
      <c r="R634" s="204"/>
      <c r="S634" s="204"/>
      <c r="T634" s="205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199" t="s">
        <v>265</v>
      </c>
      <c r="AU634" s="199" t="s">
        <v>83</v>
      </c>
      <c r="AV634" s="13" t="s">
        <v>83</v>
      </c>
      <c r="AW634" s="13" t="s">
        <v>35</v>
      </c>
      <c r="AX634" s="13" t="s">
        <v>74</v>
      </c>
      <c r="AY634" s="199" t="s">
        <v>256</v>
      </c>
    </row>
    <row r="635" s="14" customFormat="1">
      <c r="A635" s="14"/>
      <c r="B635" s="206"/>
      <c r="C635" s="14"/>
      <c r="D635" s="198" t="s">
        <v>265</v>
      </c>
      <c r="E635" s="207" t="s">
        <v>3</v>
      </c>
      <c r="F635" s="208" t="s">
        <v>266</v>
      </c>
      <c r="G635" s="14"/>
      <c r="H635" s="209">
        <v>35.401000000000003</v>
      </c>
      <c r="I635" s="210"/>
      <c r="J635" s="14"/>
      <c r="K635" s="14"/>
      <c r="L635" s="206"/>
      <c r="M635" s="211"/>
      <c r="N635" s="212"/>
      <c r="O635" s="212"/>
      <c r="P635" s="212"/>
      <c r="Q635" s="212"/>
      <c r="R635" s="212"/>
      <c r="S635" s="212"/>
      <c r="T635" s="213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07" t="s">
        <v>265</v>
      </c>
      <c r="AU635" s="207" t="s">
        <v>83</v>
      </c>
      <c r="AV635" s="14" t="s">
        <v>261</v>
      </c>
      <c r="AW635" s="14" t="s">
        <v>35</v>
      </c>
      <c r="AX635" s="14" t="s">
        <v>81</v>
      </c>
      <c r="AY635" s="207" t="s">
        <v>256</v>
      </c>
    </row>
    <row r="636" s="2" customFormat="1" ht="24.15" customHeight="1">
      <c r="A636" s="40"/>
      <c r="B636" s="177"/>
      <c r="C636" s="178" t="s">
        <v>955</v>
      </c>
      <c r="D636" s="178" t="s">
        <v>258</v>
      </c>
      <c r="E636" s="179" t="s">
        <v>956</v>
      </c>
      <c r="F636" s="180" t="s">
        <v>957</v>
      </c>
      <c r="G636" s="181" t="s">
        <v>110</v>
      </c>
      <c r="H636" s="182">
        <v>39.43</v>
      </c>
      <c r="I636" s="183"/>
      <c r="J636" s="184">
        <f>ROUND(I636*H636,2)</f>
        <v>0</v>
      </c>
      <c r="K636" s="185"/>
      <c r="L636" s="41"/>
      <c r="M636" s="186" t="s">
        <v>3</v>
      </c>
      <c r="N636" s="187" t="s">
        <v>45</v>
      </c>
      <c r="O636" s="74"/>
      <c r="P636" s="188">
        <f>O636*H636</f>
        <v>0</v>
      </c>
      <c r="Q636" s="188">
        <v>0</v>
      </c>
      <c r="R636" s="188">
        <f>Q636*H636</f>
        <v>0</v>
      </c>
      <c r="S636" s="188">
        <v>0</v>
      </c>
      <c r="T636" s="189">
        <f>S636*H636</f>
        <v>0</v>
      </c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R636" s="190" t="s">
        <v>261</v>
      </c>
      <c r="AT636" s="190" t="s">
        <v>258</v>
      </c>
      <c r="AU636" s="190" t="s">
        <v>83</v>
      </c>
      <c r="AY636" s="21" t="s">
        <v>256</v>
      </c>
      <c r="BE636" s="191">
        <f>IF(N636="základní",J636,0)</f>
        <v>0</v>
      </c>
      <c r="BF636" s="191">
        <f>IF(N636="snížená",J636,0)</f>
        <v>0</v>
      </c>
      <c r="BG636" s="191">
        <f>IF(N636="zákl. přenesená",J636,0)</f>
        <v>0</v>
      </c>
      <c r="BH636" s="191">
        <f>IF(N636="sníž. přenesená",J636,0)</f>
        <v>0</v>
      </c>
      <c r="BI636" s="191">
        <f>IF(N636="nulová",J636,0)</f>
        <v>0</v>
      </c>
      <c r="BJ636" s="21" t="s">
        <v>81</v>
      </c>
      <c r="BK636" s="191">
        <f>ROUND(I636*H636,2)</f>
        <v>0</v>
      </c>
      <c r="BL636" s="21" t="s">
        <v>261</v>
      </c>
      <c r="BM636" s="190" t="s">
        <v>958</v>
      </c>
    </row>
    <row r="637" s="2" customFormat="1">
      <c r="A637" s="40"/>
      <c r="B637" s="41"/>
      <c r="C637" s="40"/>
      <c r="D637" s="192" t="s">
        <v>263</v>
      </c>
      <c r="E637" s="40"/>
      <c r="F637" s="193" t="s">
        <v>959</v>
      </c>
      <c r="G637" s="40"/>
      <c r="H637" s="40"/>
      <c r="I637" s="194"/>
      <c r="J637" s="40"/>
      <c r="K637" s="40"/>
      <c r="L637" s="41"/>
      <c r="M637" s="195"/>
      <c r="N637" s="196"/>
      <c r="O637" s="74"/>
      <c r="P637" s="74"/>
      <c r="Q637" s="74"/>
      <c r="R637" s="74"/>
      <c r="S637" s="74"/>
      <c r="T637" s="75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T637" s="21" t="s">
        <v>263</v>
      </c>
      <c r="AU637" s="21" t="s">
        <v>83</v>
      </c>
    </row>
    <row r="638" s="13" customFormat="1">
      <c r="A638" s="13"/>
      <c r="B638" s="197"/>
      <c r="C638" s="13"/>
      <c r="D638" s="198" t="s">
        <v>265</v>
      </c>
      <c r="E638" s="199" t="s">
        <v>3</v>
      </c>
      <c r="F638" s="200" t="s">
        <v>146</v>
      </c>
      <c r="G638" s="13"/>
      <c r="H638" s="201">
        <v>39.43</v>
      </c>
      <c r="I638" s="202"/>
      <c r="J638" s="13"/>
      <c r="K638" s="13"/>
      <c r="L638" s="197"/>
      <c r="M638" s="203"/>
      <c r="N638" s="204"/>
      <c r="O638" s="204"/>
      <c r="P638" s="204"/>
      <c r="Q638" s="204"/>
      <c r="R638" s="204"/>
      <c r="S638" s="204"/>
      <c r="T638" s="205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199" t="s">
        <v>265</v>
      </c>
      <c r="AU638" s="199" t="s">
        <v>83</v>
      </c>
      <c r="AV638" s="13" t="s">
        <v>83</v>
      </c>
      <c r="AW638" s="13" t="s">
        <v>35</v>
      </c>
      <c r="AX638" s="13" t="s">
        <v>74</v>
      </c>
      <c r="AY638" s="199" t="s">
        <v>256</v>
      </c>
    </row>
    <row r="639" s="14" customFormat="1">
      <c r="A639" s="14"/>
      <c r="B639" s="206"/>
      <c r="C639" s="14"/>
      <c r="D639" s="198" t="s">
        <v>265</v>
      </c>
      <c r="E639" s="207" t="s">
        <v>3</v>
      </c>
      <c r="F639" s="208" t="s">
        <v>266</v>
      </c>
      <c r="G639" s="14"/>
      <c r="H639" s="209">
        <v>39.43</v>
      </c>
      <c r="I639" s="210"/>
      <c r="J639" s="14"/>
      <c r="K639" s="14"/>
      <c r="L639" s="206"/>
      <c r="M639" s="211"/>
      <c r="N639" s="212"/>
      <c r="O639" s="212"/>
      <c r="P639" s="212"/>
      <c r="Q639" s="212"/>
      <c r="R639" s="212"/>
      <c r="S639" s="212"/>
      <c r="T639" s="213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07" t="s">
        <v>265</v>
      </c>
      <c r="AU639" s="207" t="s">
        <v>83</v>
      </c>
      <c r="AV639" s="14" t="s">
        <v>261</v>
      </c>
      <c r="AW639" s="14" t="s">
        <v>35</v>
      </c>
      <c r="AX639" s="14" t="s">
        <v>81</v>
      </c>
      <c r="AY639" s="207" t="s">
        <v>256</v>
      </c>
    </row>
    <row r="640" s="2" customFormat="1" ht="21.75" customHeight="1">
      <c r="A640" s="40"/>
      <c r="B640" s="177"/>
      <c r="C640" s="178" t="s">
        <v>960</v>
      </c>
      <c r="D640" s="178" t="s">
        <v>258</v>
      </c>
      <c r="E640" s="179" t="s">
        <v>961</v>
      </c>
      <c r="F640" s="180" t="s">
        <v>962</v>
      </c>
      <c r="G640" s="181" t="s">
        <v>338</v>
      </c>
      <c r="H640" s="182">
        <v>0.119</v>
      </c>
      <c r="I640" s="183"/>
      <c r="J640" s="184">
        <f>ROUND(I640*H640,2)</f>
        <v>0</v>
      </c>
      <c r="K640" s="185"/>
      <c r="L640" s="41"/>
      <c r="M640" s="186" t="s">
        <v>3</v>
      </c>
      <c r="N640" s="187" t="s">
        <v>45</v>
      </c>
      <c r="O640" s="74"/>
      <c r="P640" s="188">
        <f>O640*H640</f>
        <v>0</v>
      </c>
      <c r="Q640" s="188">
        <v>1.06277</v>
      </c>
      <c r="R640" s="188">
        <f>Q640*H640</f>
        <v>0.12646963</v>
      </c>
      <c r="S640" s="188">
        <v>0</v>
      </c>
      <c r="T640" s="189">
        <f>S640*H640</f>
        <v>0</v>
      </c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R640" s="190" t="s">
        <v>261</v>
      </c>
      <c r="AT640" s="190" t="s">
        <v>258</v>
      </c>
      <c r="AU640" s="190" t="s">
        <v>83</v>
      </c>
      <c r="AY640" s="21" t="s">
        <v>256</v>
      </c>
      <c r="BE640" s="191">
        <f>IF(N640="základní",J640,0)</f>
        <v>0</v>
      </c>
      <c r="BF640" s="191">
        <f>IF(N640="snížená",J640,0)</f>
        <v>0</v>
      </c>
      <c r="BG640" s="191">
        <f>IF(N640="zákl. přenesená",J640,0)</f>
        <v>0</v>
      </c>
      <c r="BH640" s="191">
        <f>IF(N640="sníž. přenesená",J640,0)</f>
        <v>0</v>
      </c>
      <c r="BI640" s="191">
        <f>IF(N640="nulová",J640,0)</f>
        <v>0</v>
      </c>
      <c r="BJ640" s="21" t="s">
        <v>81</v>
      </c>
      <c r="BK640" s="191">
        <f>ROUND(I640*H640,2)</f>
        <v>0</v>
      </c>
      <c r="BL640" s="21" t="s">
        <v>261</v>
      </c>
      <c r="BM640" s="190" t="s">
        <v>963</v>
      </c>
    </row>
    <row r="641" s="2" customFormat="1">
      <c r="A641" s="40"/>
      <c r="B641" s="41"/>
      <c r="C641" s="40"/>
      <c r="D641" s="192" t="s">
        <v>263</v>
      </c>
      <c r="E641" s="40"/>
      <c r="F641" s="193" t="s">
        <v>964</v>
      </c>
      <c r="G641" s="40"/>
      <c r="H641" s="40"/>
      <c r="I641" s="194"/>
      <c r="J641" s="40"/>
      <c r="K641" s="40"/>
      <c r="L641" s="41"/>
      <c r="M641" s="195"/>
      <c r="N641" s="196"/>
      <c r="O641" s="74"/>
      <c r="P641" s="74"/>
      <c r="Q641" s="74"/>
      <c r="R641" s="74"/>
      <c r="S641" s="74"/>
      <c r="T641" s="75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T641" s="21" t="s">
        <v>263</v>
      </c>
      <c r="AU641" s="21" t="s">
        <v>83</v>
      </c>
    </row>
    <row r="642" s="13" customFormat="1">
      <c r="A642" s="13"/>
      <c r="B642" s="197"/>
      <c r="C642" s="13"/>
      <c r="D642" s="198" t="s">
        <v>265</v>
      </c>
      <c r="E642" s="199" t="s">
        <v>3</v>
      </c>
      <c r="F642" s="200" t="s">
        <v>965</v>
      </c>
      <c r="G642" s="13"/>
      <c r="H642" s="201">
        <v>119.473</v>
      </c>
      <c r="I642" s="202"/>
      <c r="J642" s="13"/>
      <c r="K642" s="13"/>
      <c r="L642" s="197"/>
      <c r="M642" s="203"/>
      <c r="N642" s="204"/>
      <c r="O642" s="204"/>
      <c r="P642" s="204"/>
      <c r="Q642" s="204"/>
      <c r="R642" s="204"/>
      <c r="S642" s="204"/>
      <c r="T642" s="205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199" t="s">
        <v>265</v>
      </c>
      <c r="AU642" s="199" t="s">
        <v>83</v>
      </c>
      <c r="AV642" s="13" t="s">
        <v>83</v>
      </c>
      <c r="AW642" s="13" t="s">
        <v>35</v>
      </c>
      <c r="AX642" s="13" t="s">
        <v>74</v>
      </c>
      <c r="AY642" s="199" t="s">
        <v>256</v>
      </c>
    </row>
    <row r="643" s="13" customFormat="1">
      <c r="A643" s="13"/>
      <c r="B643" s="197"/>
      <c r="C643" s="13"/>
      <c r="D643" s="198" t="s">
        <v>265</v>
      </c>
      <c r="E643" s="199" t="s">
        <v>3</v>
      </c>
      <c r="F643" s="200" t="s">
        <v>966</v>
      </c>
      <c r="G643" s="13"/>
      <c r="H643" s="201">
        <v>0.119</v>
      </c>
      <c r="I643" s="202"/>
      <c r="J643" s="13"/>
      <c r="K643" s="13"/>
      <c r="L643" s="197"/>
      <c r="M643" s="203"/>
      <c r="N643" s="204"/>
      <c r="O643" s="204"/>
      <c r="P643" s="204"/>
      <c r="Q643" s="204"/>
      <c r="R643" s="204"/>
      <c r="S643" s="204"/>
      <c r="T643" s="205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199" t="s">
        <v>265</v>
      </c>
      <c r="AU643" s="199" t="s">
        <v>83</v>
      </c>
      <c r="AV643" s="13" t="s">
        <v>83</v>
      </c>
      <c r="AW643" s="13" t="s">
        <v>35</v>
      </c>
      <c r="AX643" s="13" t="s">
        <v>81</v>
      </c>
      <c r="AY643" s="199" t="s">
        <v>256</v>
      </c>
    </row>
    <row r="644" s="2" customFormat="1" ht="24.15" customHeight="1">
      <c r="A644" s="40"/>
      <c r="B644" s="177"/>
      <c r="C644" s="178" t="s">
        <v>967</v>
      </c>
      <c r="D644" s="178" t="s">
        <v>258</v>
      </c>
      <c r="E644" s="179" t="s">
        <v>968</v>
      </c>
      <c r="F644" s="180" t="s">
        <v>969</v>
      </c>
      <c r="G644" s="181" t="s">
        <v>110</v>
      </c>
      <c r="H644" s="182">
        <v>160.93000000000001</v>
      </c>
      <c r="I644" s="183"/>
      <c r="J644" s="184">
        <f>ROUND(I644*H644,2)</f>
        <v>0</v>
      </c>
      <c r="K644" s="185"/>
      <c r="L644" s="41"/>
      <c r="M644" s="186" t="s">
        <v>3</v>
      </c>
      <c r="N644" s="187" t="s">
        <v>45</v>
      </c>
      <c r="O644" s="74"/>
      <c r="P644" s="188">
        <f>O644*H644</f>
        <v>0</v>
      </c>
      <c r="Q644" s="188">
        <v>0.11</v>
      </c>
      <c r="R644" s="188">
        <f>Q644*H644</f>
        <v>17.702300000000001</v>
      </c>
      <c r="S644" s="188">
        <v>0</v>
      </c>
      <c r="T644" s="189">
        <f>S644*H644</f>
        <v>0</v>
      </c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R644" s="190" t="s">
        <v>261</v>
      </c>
      <c r="AT644" s="190" t="s">
        <v>258</v>
      </c>
      <c r="AU644" s="190" t="s">
        <v>83</v>
      </c>
      <c r="AY644" s="21" t="s">
        <v>256</v>
      </c>
      <c r="BE644" s="191">
        <f>IF(N644="základní",J644,0)</f>
        <v>0</v>
      </c>
      <c r="BF644" s="191">
        <f>IF(N644="snížená",J644,0)</f>
        <v>0</v>
      </c>
      <c r="BG644" s="191">
        <f>IF(N644="zákl. přenesená",J644,0)</f>
        <v>0</v>
      </c>
      <c r="BH644" s="191">
        <f>IF(N644="sníž. přenesená",J644,0)</f>
        <v>0</v>
      </c>
      <c r="BI644" s="191">
        <f>IF(N644="nulová",J644,0)</f>
        <v>0</v>
      </c>
      <c r="BJ644" s="21" t="s">
        <v>81</v>
      </c>
      <c r="BK644" s="191">
        <f>ROUND(I644*H644,2)</f>
        <v>0</v>
      </c>
      <c r="BL644" s="21" t="s">
        <v>261</v>
      </c>
      <c r="BM644" s="190" t="s">
        <v>970</v>
      </c>
    </row>
    <row r="645" s="2" customFormat="1">
      <c r="A645" s="40"/>
      <c r="B645" s="41"/>
      <c r="C645" s="40"/>
      <c r="D645" s="192" t="s">
        <v>263</v>
      </c>
      <c r="E645" s="40"/>
      <c r="F645" s="193" t="s">
        <v>971</v>
      </c>
      <c r="G645" s="40"/>
      <c r="H645" s="40"/>
      <c r="I645" s="194"/>
      <c r="J645" s="40"/>
      <c r="K645" s="40"/>
      <c r="L645" s="41"/>
      <c r="M645" s="195"/>
      <c r="N645" s="196"/>
      <c r="O645" s="74"/>
      <c r="P645" s="74"/>
      <c r="Q645" s="74"/>
      <c r="R645" s="74"/>
      <c r="S645" s="74"/>
      <c r="T645" s="75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T645" s="21" t="s">
        <v>263</v>
      </c>
      <c r="AU645" s="21" t="s">
        <v>83</v>
      </c>
    </row>
    <row r="646" s="13" customFormat="1">
      <c r="A646" s="13"/>
      <c r="B646" s="197"/>
      <c r="C646" s="13"/>
      <c r="D646" s="198" t="s">
        <v>265</v>
      </c>
      <c r="E646" s="199" t="s">
        <v>3</v>
      </c>
      <c r="F646" s="200" t="s">
        <v>972</v>
      </c>
      <c r="G646" s="13"/>
      <c r="H646" s="201">
        <v>160.93000000000001</v>
      </c>
      <c r="I646" s="202"/>
      <c r="J646" s="13"/>
      <c r="K646" s="13"/>
      <c r="L646" s="197"/>
      <c r="M646" s="203"/>
      <c r="N646" s="204"/>
      <c r="O646" s="204"/>
      <c r="P646" s="204"/>
      <c r="Q646" s="204"/>
      <c r="R646" s="204"/>
      <c r="S646" s="204"/>
      <c r="T646" s="205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199" t="s">
        <v>265</v>
      </c>
      <c r="AU646" s="199" t="s">
        <v>83</v>
      </c>
      <c r="AV646" s="13" t="s">
        <v>83</v>
      </c>
      <c r="AW646" s="13" t="s">
        <v>35</v>
      </c>
      <c r="AX646" s="13" t="s">
        <v>74</v>
      </c>
      <c r="AY646" s="199" t="s">
        <v>256</v>
      </c>
    </row>
    <row r="647" s="14" customFormat="1">
      <c r="A647" s="14"/>
      <c r="B647" s="206"/>
      <c r="C647" s="14"/>
      <c r="D647" s="198" t="s">
        <v>265</v>
      </c>
      <c r="E647" s="207" t="s">
        <v>3</v>
      </c>
      <c r="F647" s="208" t="s">
        <v>266</v>
      </c>
      <c r="G647" s="14"/>
      <c r="H647" s="209">
        <v>160.93000000000001</v>
      </c>
      <c r="I647" s="210"/>
      <c r="J647" s="14"/>
      <c r="K647" s="14"/>
      <c r="L647" s="206"/>
      <c r="M647" s="211"/>
      <c r="N647" s="212"/>
      <c r="O647" s="212"/>
      <c r="P647" s="212"/>
      <c r="Q647" s="212"/>
      <c r="R647" s="212"/>
      <c r="S647" s="212"/>
      <c r="T647" s="213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07" t="s">
        <v>265</v>
      </c>
      <c r="AU647" s="207" t="s">
        <v>83</v>
      </c>
      <c r="AV647" s="14" t="s">
        <v>261</v>
      </c>
      <c r="AW647" s="14" t="s">
        <v>35</v>
      </c>
      <c r="AX647" s="14" t="s">
        <v>81</v>
      </c>
      <c r="AY647" s="207" t="s">
        <v>256</v>
      </c>
    </row>
    <row r="648" s="2" customFormat="1" ht="37.8" customHeight="1">
      <c r="A648" s="40"/>
      <c r="B648" s="177"/>
      <c r="C648" s="178" t="s">
        <v>973</v>
      </c>
      <c r="D648" s="178" t="s">
        <v>258</v>
      </c>
      <c r="E648" s="179" t="s">
        <v>974</v>
      </c>
      <c r="F648" s="180" t="s">
        <v>975</v>
      </c>
      <c r="G648" s="181" t="s">
        <v>110</v>
      </c>
      <c r="H648" s="182">
        <v>982.94000000000005</v>
      </c>
      <c r="I648" s="183"/>
      <c r="J648" s="184">
        <f>ROUND(I648*H648,2)</f>
        <v>0</v>
      </c>
      <c r="K648" s="185"/>
      <c r="L648" s="41"/>
      <c r="M648" s="186" t="s">
        <v>3</v>
      </c>
      <c r="N648" s="187" t="s">
        <v>45</v>
      </c>
      <c r="O648" s="74"/>
      <c r="P648" s="188">
        <f>O648*H648</f>
        <v>0</v>
      </c>
      <c r="Q648" s="188">
        <v>0.010999999999999999</v>
      </c>
      <c r="R648" s="188">
        <f>Q648*H648</f>
        <v>10.812340000000001</v>
      </c>
      <c r="S648" s="188">
        <v>0</v>
      </c>
      <c r="T648" s="189">
        <f>S648*H648</f>
        <v>0</v>
      </c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R648" s="190" t="s">
        <v>261</v>
      </c>
      <c r="AT648" s="190" t="s">
        <v>258</v>
      </c>
      <c r="AU648" s="190" t="s">
        <v>83</v>
      </c>
      <c r="AY648" s="21" t="s">
        <v>256</v>
      </c>
      <c r="BE648" s="191">
        <f>IF(N648="základní",J648,0)</f>
        <v>0</v>
      </c>
      <c r="BF648" s="191">
        <f>IF(N648="snížená",J648,0)</f>
        <v>0</v>
      </c>
      <c r="BG648" s="191">
        <f>IF(N648="zákl. přenesená",J648,0)</f>
        <v>0</v>
      </c>
      <c r="BH648" s="191">
        <f>IF(N648="sníž. přenesená",J648,0)</f>
        <v>0</v>
      </c>
      <c r="BI648" s="191">
        <f>IF(N648="nulová",J648,0)</f>
        <v>0</v>
      </c>
      <c r="BJ648" s="21" t="s">
        <v>81</v>
      </c>
      <c r="BK648" s="191">
        <f>ROUND(I648*H648,2)</f>
        <v>0</v>
      </c>
      <c r="BL648" s="21" t="s">
        <v>261</v>
      </c>
      <c r="BM648" s="190" t="s">
        <v>976</v>
      </c>
    </row>
    <row r="649" s="2" customFormat="1">
      <c r="A649" s="40"/>
      <c r="B649" s="41"/>
      <c r="C649" s="40"/>
      <c r="D649" s="192" t="s">
        <v>263</v>
      </c>
      <c r="E649" s="40"/>
      <c r="F649" s="193" t="s">
        <v>977</v>
      </c>
      <c r="G649" s="40"/>
      <c r="H649" s="40"/>
      <c r="I649" s="194"/>
      <c r="J649" s="40"/>
      <c r="K649" s="40"/>
      <c r="L649" s="41"/>
      <c r="M649" s="195"/>
      <c r="N649" s="196"/>
      <c r="O649" s="74"/>
      <c r="P649" s="74"/>
      <c r="Q649" s="74"/>
      <c r="R649" s="74"/>
      <c r="S649" s="74"/>
      <c r="T649" s="75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T649" s="21" t="s">
        <v>263</v>
      </c>
      <c r="AU649" s="21" t="s">
        <v>83</v>
      </c>
    </row>
    <row r="650" s="13" customFormat="1">
      <c r="A650" s="13"/>
      <c r="B650" s="197"/>
      <c r="C650" s="13"/>
      <c r="D650" s="198" t="s">
        <v>265</v>
      </c>
      <c r="E650" s="199" t="s">
        <v>3</v>
      </c>
      <c r="F650" s="200" t="s">
        <v>978</v>
      </c>
      <c r="G650" s="13"/>
      <c r="H650" s="201">
        <v>507.5</v>
      </c>
      <c r="I650" s="202"/>
      <c r="J650" s="13"/>
      <c r="K650" s="13"/>
      <c r="L650" s="197"/>
      <c r="M650" s="203"/>
      <c r="N650" s="204"/>
      <c r="O650" s="204"/>
      <c r="P650" s="204"/>
      <c r="Q650" s="204"/>
      <c r="R650" s="204"/>
      <c r="S650" s="204"/>
      <c r="T650" s="205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199" t="s">
        <v>265</v>
      </c>
      <c r="AU650" s="199" t="s">
        <v>83</v>
      </c>
      <c r="AV650" s="13" t="s">
        <v>83</v>
      </c>
      <c r="AW650" s="13" t="s">
        <v>35</v>
      </c>
      <c r="AX650" s="13" t="s">
        <v>74</v>
      </c>
      <c r="AY650" s="199" t="s">
        <v>256</v>
      </c>
    </row>
    <row r="651" s="13" customFormat="1">
      <c r="A651" s="13"/>
      <c r="B651" s="197"/>
      <c r="C651" s="13"/>
      <c r="D651" s="198" t="s">
        <v>265</v>
      </c>
      <c r="E651" s="199" t="s">
        <v>3</v>
      </c>
      <c r="F651" s="200" t="s">
        <v>979</v>
      </c>
      <c r="G651" s="13"/>
      <c r="H651" s="201">
        <v>315.44</v>
      </c>
      <c r="I651" s="202"/>
      <c r="J651" s="13"/>
      <c r="K651" s="13"/>
      <c r="L651" s="197"/>
      <c r="M651" s="203"/>
      <c r="N651" s="204"/>
      <c r="O651" s="204"/>
      <c r="P651" s="204"/>
      <c r="Q651" s="204"/>
      <c r="R651" s="204"/>
      <c r="S651" s="204"/>
      <c r="T651" s="205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199" t="s">
        <v>265</v>
      </c>
      <c r="AU651" s="199" t="s">
        <v>83</v>
      </c>
      <c r="AV651" s="13" t="s">
        <v>83</v>
      </c>
      <c r="AW651" s="13" t="s">
        <v>35</v>
      </c>
      <c r="AX651" s="13" t="s">
        <v>74</v>
      </c>
      <c r="AY651" s="199" t="s">
        <v>256</v>
      </c>
    </row>
    <row r="652" s="13" customFormat="1">
      <c r="A652" s="13"/>
      <c r="B652" s="197"/>
      <c r="C652" s="13"/>
      <c r="D652" s="198" t="s">
        <v>265</v>
      </c>
      <c r="E652" s="199" t="s">
        <v>3</v>
      </c>
      <c r="F652" s="200" t="s">
        <v>980</v>
      </c>
      <c r="G652" s="13"/>
      <c r="H652" s="201">
        <v>160</v>
      </c>
      <c r="I652" s="202"/>
      <c r="J652" s="13"/>
      <c r="K652" s="13"/>
      <c r="L652" s="197"/>
      <c r="M652" s="203"/>
      <c r="N652" s="204"/>
      <c r="O652" s="204"/>
      <c r="P652" s="204"/>
      <c r="Q652" s="204"/>
      <c r="R652" s="204"/>
      <c r="S652" s="204"/>
      <c r="T652" s="205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199" t="s">
        <v>265</v>
      </c>
      <c r="AU652" s="199" t="s">
        <v>83</v>
      </c>
      <c r="AV652" s="13" t="s">
        <v>83</v>
      </c>
      <c r="AW652" s="13" t="s">
        <v>35</v>
      </c>
      <c r="AX652" s="13" t="s">
        <v>74</v>
      </c>
      <c r="AY652" s="199" t="s">
        <v>256</v>
      </c>
    </row>
    <row r="653" s="14" customFormat="1">
      <c r="A653" s="14"/>
      <c r="B653" s="206"/>
      <c r="C653" s="14"/>
      <c r="D653" s="198" t="s">
        <v>265</v>
      </c>
      <c r="E653" s="207" t="s">
        <v>3</v>
      </c>
      <c r="F653" s="208" t="s">
        <v>266</v>
      </c>
      <c r="G653" s="14"/>
      <c r="H653" s="209">
        <v>982.94000000000005</v>
      </c>
      <c r="I653" s="210"/>
      <c r="J653" s="14"/>
      <c r="K653" s="14"/>
      <c r="L653" s="206"/>
      <c r="M653" s="211"/>
      <c r="N653" s="212"/>
      <c r="O653" s="212"/>
      <c r="P653" s="212"/>
      <c r="Q653" s="212"/>
      <c r="R653" s="212"/>
      <c r="S653" s="212"/>
      <c r="T653" s="213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07" t="s">
        <v>265</v>
      </c>
      <c r="AU653" s="207" t="s">
        <v>83</v>
      </c>
      <c r="AV653" s="14" t="s">
        <v>261</v>
      </c>
      <c r="AW653" s="14" t="s">
        <v>35</v>
      </c>
      <c r="AX653" s="14" t="s">
        <v>81</v>
      </c>
      <c r="AY653" s="207" t="s">
        <v>256</v>
      </c>
    </row>
    <row r="654" s="2" customFormat="1" ht="24.15" customHeight="1">
      <c r="A654" s="40"/>
      <c r="B654" s="177"/>
      <c r="C654" s="178" t="s">
        <v>981</v>
      </c>
      <c r="D654" s="178" t="s">
        <v>258</v>
      </c>
      <c r="E654" s="179" t="s">
        <v>982</v>
      </c>
      <c r="F654" s="180" t="s">
        <v>983</v>
      </c>
      <c r="G654" s="181" t="s">
        <v>110</v>
      </c>
      <c r="H654" s="182">
        <v>160.93000000000001</v>
      </c>
      <c r="I654" s="183"/>
      <c r="J654" s="184">
        <f>ROUND(I654*H654,2)</f>
        <v>0</v>
      </c>
      <c r="K654" s="185"/>
      <c r="L654" s="41"/>
      <c r="M654" s="186" t="s">
        <v>3</v>
      </c>
      <c r="N654" s="187" t="s">
        <v>45</v>
      </c>
      <c r="O654" s="74"/>
      <c r="P654" s="188">
        <f>O654*H654</f>
        <v>0</v>
      </c>
      <c r="Q654" s="188">
        <v>0.00012999999999999999</v>
      </c>
      <c r="R654" s="188">
        <f>Q654*H654</f>
        <v>0.020920899999999999</v>
      </c>
      <c r="S654" s="188">
        <v>0</v>
      </c>
      <c r="T654" s="189">
        <f>S654*H654</f>
        <v>0</v>
      </c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R654" s="190" t="s">
        <v>261</v>
      </c>
      <c r="AT654" s="190" t="s">
        <v>258</v>
      </c>
      <c r="AU654" s="190" t="s">
        <v>83</v>
      </c>
      <c r="AY654" s="21" t="s">
        <v>256</v>
      </c>
      <c r="BE654" s="191">
        <f>IF(N654="základní",J654,0)</f>
        <v>0</v>
      </c>
      <c r="BF654" s="191">
        <f>IF(N654="snížená",J654,0)</f>
        <v>0</v>
      </c>
      <c r="BG654" s="191">
        <f>IF(N654="zákl. přenesená",J654,0)</f>
        <v>0</v>
      </c>
      <c r="BH654" s="191">
        <f>IF(N654="sníž. přenesená",J654,0)</f>
        <v>0</v>
      </c>
      <c r="BI654" s="191">
        <f>IF(N654="nulová",J654,0)</f>
        <v>0</v>
      </c>
      <c r="BJ654" s="21" t="s">
        <v>81</v>
      </c>
      <c r="BK654" s="191">
        <f>ROUND(I654*H654,2)</f>
        <v>0</v>
      </c>
      <c r="BL654" s="21" t="s">
        <v>261</v>
      </c>
      <c r="BM654" s="190" t="s">
        <v>984</v>
      </c>
    </row>
    <row r="655" s="2" customFormat="1">
      <c r="A655" s="40"/>
      <c r="B655" s="41"/>
      <c r="C655" s="40"/>
      <c r="D655" s="192" t="s">
        <v>263</v>
      </c>
      <c r="E655" s="40"/>
      <c r="F655" s="193" t="s">
        <v>985</v>
      </c>
      <c r="G655" s="40"/>
      <c r="H655" s="40"/>
      <c r="I655" s="194"/>
      <c r="J655" s="40"/>
      <c r="K655" s="40"/>
      <c r="L655" s="41"/>
      <c r="M655" s="195"/>
      <c r="N655" s="196"/>
      <c r="O655" s="74"/>
      <c r="P655" s="74"/>
      <c r="Q655" s="74"/>
      <c r="R655" s="74"/>
      <c r="S655" s="74"/>
      <c r="T655" s="75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T655" s="21" t="s">
        <v>263</v>
      </c>
      <c r="AU655" s="21" t="s">
        <v>83</v>
      </c>
    </row>
    <row r="656" s="13" customFormat="1">
      <c r="A656" s="13"/>
      <c r="B656" s="197"/>
      <c r="C656" s="13"/>
      <c r="D656" s="198" t="s">
        <v>265</v>
      </c>
      <c r="E656" s="199" t="s">
        <v>3</v>
      </c>
      <c r="F656" s="200" t="s">
        <v>972</v>
      </c>
      <c r="G656" s="13"/>
      <c r="H656" s="201">
        <v>160.93000000000001</v>
      </c>
      <c r="I656" s="202"/>
      <c r="J656" s="13"/>
      <c r="K656" s="13"/>
      <c r="L656" s="197"/>
      <c r="M656" s="203"/>
      <c r="N656" s="204"/>
      <c r="O656" s="204"/>
      <c r="P656" s="204"/>
      <c r="Q656" s="204"/>
      <c r="R656" s="204"/>
      <c r="S656" s="204"/>
      <c r="T656" s="205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199" t="s">
        <v>265</v>
      </c>
      <c r="AU656" s="199" t="s">
        <v>83</v>
      </c>
      <c r="AV656" s="13" t="s">
        <v>83</v>
      </c>
      <c r="AW656" s="13" t="s">
        <v>35</v>
      </c>
      <c r="AX656" s="13" t="s">
        <v>74</v>
      </c>
      <c r="AY656" s="199" t="s">
        <v>256</v>
      </c>
    </row>
    <row r="657" s="14" customFormat="1">
      <c r="A657" s="14"/>
      <c r="B657" s="206"/>
      <c r="C657" s="14"/>
      <c r="D657" s="198" t="s">
        <v>265</v>
      </c>
      <c r="E657" s="207" t="s">
        <v>3</v>
      </c>
      <c r="F657" s="208" t="s">
        <v>266</v>
      </c>
      <c r="G657" s="14"/>
      <c r="H657" s="209">
        <v>160.93000000000001</v>
      </c>
      <c r="I657" s="210"/>
      <c r="J657" s="14"/>
      <c r="K657" s="14"/>
      <c r="L657" s="206"/>
      <c r="M657" s="211"/>
      <c r="N657" s="212"/>
      <c r="O657" s="212"/>
      <c r="P657" s="212"/>
      <c r="Q657" s="212"/>
      <c r="R657" s="212"/>
      <c r="S657" s="212"/>
      <c r="T657" s="213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07" t="s">
        <v>265</v>
      </c>
      <c r="AU657" s="207" t="s">
        <v>83</v>
      </c>
      <c r="AV657" s="14" t="s">
        <v>261</v>
      </c>
      <c r="AW657" s="14" t="s">
        <v>35</v>
      </c>
      <c r="AX657" s="14" t="s">
        <v>81</v>
      </c>
      <c r="AY657" s="207" t="s">
        <v>256</v>
      </c>
    </row>
    <row r="658" s="2" customFormat="1" ht="33" customHeight="1">
      <c r="A658" s="40"/>
      <c r="B658" s="177"/>
      <c r="C658" s="178" t="s">
        <v>986</v>
      </c>
      <c r="D658" s="178" t="s">
        <v>258</v>
      </c>
      <c r="E658" s="179" t="s">
        <v>987</v>
      </c>
      <c r="F658" s="180" t="s">
        <v>988</v>
      </c>
      <c r="G658" s="181" t="s">
        <v>110</v>
      </c>
      <c r="H658" s="182">
        <v>12.523999999999999</v>
      </c>
      <c r="I658" s="183"/>
      <c r="J658" s="184">
        <f>ROUND(I658*H658,2)</f>
        <v>0</v>
      </c>
      <c r="K658" s="185"/>
      <c r="L658" s="41"/>
      <c r="M658" s="186" t="s">
        <v>3</v>
      </c>
      <c r="N658" s="187" t="s">
        <v>45</v>
      </c>
      <c r="O658" s="74"/>
      <c r="P658" s="188">
        <f>O658*H658</f>
        <v>0</v>
      </c>
      <c r="Q658" s="188">
        <v>0.22136</v>
      </c>
      <c r="R658" s="188">
        <f>Q658*H658</f>
        <v>2.77231264</v>
      </c>
      <c r="S658" s="188">
        <v>0</v>
      </c>
      <c r="T658" s="189">
        <f>S658*H658</f>
        <v>0</v>
      </c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R658" s="190" t="s">
        <v>261</v>
      </c>
      <c r="AT658" s="190" t="s">
        <v>258</v>
      </c>
      <c r="AU658" s="190" t="s">
        <v>83</v>
      </c>
      <c r="AY658" s="21" t="s">
        <v>256</v>
      </c>
      <c r="BE658" s="191">
        <f>IF(N658="základní",J658,0)</f>
        <v>0</v>
      </c>
      <c r="BF658" s="191">
        <f>IF(N658="snížená",J658,0)</f>
        <v>0</v>
      </c>
      <c r="BG658" s="191">
        <f>IF(N658="zákl. přenesená",J658,0)</f>
        <v>0</v>
      </c>
      <c r="BH658" s="191">
        <f>IF(N658="sníž. přenesená",J658,0)</f>
        <v>0</v>
      </c>
      <c r="BI658" s="191">
        <f>IF(N658="nulová",J658,0)</f>
        <v>0</v>
      </c>
      <c r="BJ658" s="21" t="s">
        <v>81</v>
      </c>
      <c r="BK658" s="191">
        <f>ROUND(I658*H658,2)</f>
        <v>0</v>
      </c>
      <c r="BL658" s="21" t="s">
        <v>261</v>
      </c>
      <c r="BM658" s="190" t="s">
        <v>989</v>
      </c>
    </row>
    <row r="659" s="2" customFormat="1">
      <c r="A659" s="40"/>
      <c r="B659" s="41"/>
      <c r="C659" s="40"/>
      <c r="D659" s="192" t="s">
        <v>263</v>
      </c>
      <c r="E659" s="40"/>
      <c r="F659" s="193" t="s">
        <v>990</v>
      </c>
      <c r="G659" s="40"/>
      <c r="H659" s="40"/>
      <c r="I659" s="194"/>
      <c r="J659" s="40"/>
      <c r="K659" s="40"/>
      <c r="L659" s="41"/>
      <c r="M659" s="195"/>
      <c r="N659" s="196"/>
      <c r="O659" s="74"/>
      <c r="P659" s="74"/>
      <c r="Q659" s="74"/>
      <c r="R659" s="74"/>
      <c r="S659" s="74"/>
      <c r="T659" s="75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T659" s="21" t="s">
        <v>263</v>
      </c>
      <c r="AU659" s="21" t="s">
        <v>83</v>
      </c>
    </row>
    <row r="660" s="13" customFormat="1">
      <c r="A660" s="13"/>
      <c r="B660" s="197"/>
      <c r="C660" s="13"/>
      <c r="D660" s="198" t="s">
        <v>265</v>
      </c>
      <c r="E660" s="199" t="s">
        <v>3</v>
      </c>
      <c r="F660" s="200" t="s">
        <v>991</v>
      </c>
      <c r="G660" s="13"/>
      <c r="H660" s="201">
        <v>12.523999999999999</v>
      </c>
      <c r="I660" s="202"/>
      <c r="J660" s="13"/>
      <c r="K660" s="13"/>
      <c r="L660" s="197"/>
      <c r="M660" s="203"/>
      <c r="N660" s="204"/>
      <c r="O660" s="204"/>
      <c r="P660" s="204"/>
      <c r="Q660" s="204"/>
      <c r="R660" s="204"/>
      <c r="S660" s="204"/>
      <c r="T660" s="205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199" t="s">
        <v>265</v>
      </c>
      <c r="AU660" s="199" t="s">
        <v>83</v>
      </c>
      <c r="AV660" s="13" t="s">
        <v>83</v>
      </c>
      <c r="AW660" s="13" t="s">
        <v>35</v>
      </c>
      <c r="AX660" s="13" t="s">
        <v>74</v>
      </c>
      <c r="AY660" s="199" t="s">
        <v>256</v>
      </c>
    </row>
    <row r="661" s="14" customFormat="1">
      <c r="A661" s="14"/>
      <c r="B661" s="206"/>
      <c r="C661" s="14"/>
      <c r="D661" s="198" t="s">
        <v>265</v>
      </c>
      <c r="E661" s="207" t="s">
        <v>3</v>
      </c>
      <c r="F661" s="208" t="s">
        <v>266</v>
      </c>
      <c r="G661" s="14"/>
      <c r="H661" s="209">
        <v>12.523999999999999</v>
      </c>
      <c r="I661" s="210"/>
      <c r="J661" s="14"/>
      <c r="K661" s="14"/>
      <c r="L661" s="206"/>
      <c r="M661" s="211"/>
      <c r="N661" s="212"/>
      <c r="O661" s="212"/>
      <c r="P661" s="212"/>
      <c r="Q661" s="212"/>
      <c r="R661" s="212"/>
      <c r="S661" s="212"/>
      <c r="T661" s="213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07" t="s">
        <v>265</v>
      </c>
      <c r="AU661" s="207" t="s">
        <v>83</v>
      </c>
      <c r="AV661" s="14" t="s">
        <v>261</v>
      </c>
      <c r="AW661" s="14" t="s">
        <v>35</v>
      </c>
      <c r="AX661" s="14" t="s">
        <v>81</v>
      </c>
      <c r="AY661" s="207" t="s">
        <v>256</v>
      </c>
    </row>
    <row r="662" s="2" customFormat="1" ht="44.25" customHeight="1">
      <c r="A662" s="40"/>
      <c r="B662" s="177"/>
      <c r="C662" s="178" t="s">
        <v>992</v>
      </c>
      <c r="D662" s="178" t="s">
        <v>258</v>
      </c>
      <c r="E662" s="179" t="s">
        <v>993</v>
      </c>
      <c r="F662" s="180" t="s">
        <v>994</v>
      </c>
      <c r="G662" s="181" t="s">
        <v>119</v>
      </c>
      <c r="H662" s="182">
        <v>25.047999999999998</v>
      </c>
      <c r="I662" s="183"/>
      <c r="J662" s="184">
        <f>ROUND(I662*H662,2)</f>
        <v>0</v>
      </c>
      <c r="K662" s="185"/>
      <c r="L662" s="41"/>
      <c r="M662" s="186" t="s">
        <v>3</v>
      </c>
      <c r="N662" s="187" t="s">
        <v>45</v>
      </c>
      <c r="O662" s="74"/>
      <c r="P662" s="188">
        <f>O662*H662</f>
        <v>0</v>
      </c>
      <c r="Q662" s="188">
        <v>0.19663</v>
      </c>
      <c r="R662" s="188">
        <f>Q662*H662</f>
        <v>4.9251882399999998</v>
      </c>
      <c r="S662" s="188">
        <v>0</v>
      </c>
      <c r="T662" s="189">
        <f>S662*H662</f>
        <v>0</v>
      </c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R662" s="190" t="s">
        <v>261</v>
      </c>
      <c r="AT662" s="190" t="s">
        <v>258</v>
      </c>
      <c r="AU662" s="190" t="s">
        <v>83</v>
      </c>
      <c r="AY662" s="21" t="s">
        <v>256</v>
      </c>
      <c r="BE662" s="191">
        <f>IF(N662="základní",J662,0)</f>
        <v>0</v>
      </c>
      <c r="BF662" s="191">
        <f>IF(N662="snížená",J662,0)</f>
        <v>0</v>
      </c>
      <c r="BG662" s="191">
        <f>IF(N662="zákl. přenesená",J662,0)</f>
        <v>0</v>
      </c>
      <c r="BH662" s="191">
        <f>IF(N662="sníž. přenesená",J662,0)</f>
        <v>0</v>
      </c>
      <c r="BI662" s="191">
        <f>IF(N662="nulová",J662,0)</f>
        <v>0</v>
      </c>
      <c r="BJ662" s="21" t="s">
        <v>81</v>
      </c>
      <c r="BK662" s="191">
        <f>ROUND(I662*H662,2)</f>
        <v>0</v>
      </c>
      <c r="BL662" s="21" t="s">
        <v>261</v>
      </c>
      <c r="BM662" s="190" t="s">
        <v>995</v>
      </c>
    </row>
    <row r="663" s="2" customFormat="1">
      <c r="A663" s="40"/>
      <c r="B663" s="41"/>
      <c r="C663" s="40"/>
      <c r="D663" s="192" t="s">
        <v>263</v>
      </c>
      <c r="E663" s="40"/>
      <c r="F663" s="193" t="s">
        <v>996</v>
      </c>
      <c r="G663" s="40"/>
      <c r="H663" s="40"/>
      <c r="I663" s="194"/>
      <c r="J663" s="40"/>
      <c r="K663" s="40"/>
      <c r="L663" s="41"/>
      <c r="M663" s="195"/>
      <c r="N663" s="196"/>
      <c r="O663" s="74"/>
      <c r="P663" s="74"/>
      <c r="Q663" s="74"/>
      <c r="R663" s="74"/>
      <c r="S663" s="74"/>
      <c r="T663" s="75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T663" s="21" t="s">
        <v>263</v>
      </c>
      <c r="AU663" s="21" t="s">
        <v>83</v>
      </c>
    </row>
    <row r="664" s="13" customFormat="1">
      <c r="A664" s="13"/>
      <c r="B664" s="197"/>
      <c r="C664" s="13"/>
      <c r="D664" s="198" t="s">
        <v>265</v>
      </c>
      <c r="E664" s="199" t="s">
        <v>3</v>
      </c>
      <c r="F664" s="200" t="s">
        <v>997</v>
      </c>
      <c r="G664" s="13"/>
      <c r="H664" s="201">
        <v>25.047999999999998</v>
      </c>
      <c r="I664" s="202"/>
      <c r="J664" s="13"/>
      <c r="K664" s="13"/>
      <c r="L664" s="197"/>
      <c r="M664" s="203"/>
      <c r="N664" s="204"/>
      <c r="O664" s="204"/>
      <c r="P664" s="204"/>
      <c r="Q664" s="204"/>
      <c r="R664" s="204"/>
      <c r="S664" s="204"/>
      <c r="T664" s="205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199" t="s">
        <v>265</v>
      </c>
      <c r="AU664" s="199" t="s">
        <v>83</v>
      </c>
      <c r="AV664" s="13" t="s">
        <v>83</v>
      </c>
      <c r="AW664" s="13" t="s">
        <v>35</v>
      </c>
      <c r="AX664" s="13" t="s">
        <v>74</v>
      </c>
      <c r="AY664" s="199" t="s">
        <v>256</v>
      </c>
    </row>
    <row r="665" s="14" customFormat="1">
      <c r="A665" s="14"/>
      <c r="B665" s="206"/>
      <c r="C665" s="14"/>
      <c r="D665" s="198" t="s">
        <v>265</v>
      </c>
      <c r="E665" s="207" t="s">
        <v>3</v>
      </c>
      <c r="F665" s="208" t="s">
        <v>266</v>
      </c>
      <c r="G665" s="14"/>
      <c r="H665" s="209">
        <v>25.047999999999998</v>
      </c>
      <c r="I665" s="210"/>
      <c r="J665" s="14"/>
      <c r="K665" s="14"/>
      <c r="L665" s="206"/>
      <c r="M665" s="211"/>
      <c r="N665" s="212"/>
      <c r="O665" s="212"/>
      <c r="P665" s="212"/>
      <c r="Q665" s="212"/>
      <c r="R665" s="212"/>
      <c r="S665" s="212"/>
      <c r="T665" s="213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07" t="s">
        <v>265</v>
      </c>
      <c r="AU665" s="207" t="s">
        <v>83</v>
      </c>
      <c r="AV665" s="14" t="s">
        <v>261</v>
      </c>
      <c r="AW665" s="14" t="s">
        <v>35</v>
      </c>
      <c r="AX665" s="14" t="s">
        <v>81</v>
      </c>
      <c r="AY665" s="207" t="s">
        <v>256</v>
      </c>
    </row>
    <row r="666" s="2" customFormat="1" ht="37.8" customHeight="1">
      <c r="A666" s="40"/>
      <c r="B666" s="177"/>
      <c r="C666" s="178" t="s">
        <v>998</v>
      </c>
      <c r="D666" s="178" t="s">
        <v>258</v>
      </c>
      <c r="E666" s="179" t="s">
        <v>999</v>
      </c>
      <c r="F666" s="180" t="s">
        <v>1000</v>
      </c>
      <c r="G666" s="181" t="s">
        <v>539</v>
      </c>
      <c r="H666" s="182">
        <v>7</v>
      </c>
      <c r="I666" s="183"/>
      <c r="J666" s="184">
        <f>ROUND(I666*H666,2)</f>
        <v>0</v>
      </c>
      <c r="K666" s="185"/>
      <c r="L666" s="41"/>
      <c r="M666" s="186" t="s">
        <v>3</v>
      </c>
      <c r="N666" s="187" t="s">
        <v>45</v>
      </c>
      <c r="O666" s="74"/>
      <c r="P666" s="188">
        <f>O666*H666</f>
        <v>0</v>
      </c>
      <c r="Q666" s="188">
        <v>0.017770000000000001</v>
      </c>
      <c r="R666" s="188">
        <f>Q666*H666</f>
        <v>0.12439</v>
      </c>
      <c r="S666" s="188">
        <v>0</v>
      </c>
      <c r="T666" s="189">
        <f>S666*H666</f>
        <v>0</v>
      </c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R666" s="190" t="s">
        <v>261</v>
      </c>
      <c r="AT666" s="190" t="s">
        <v>258</v>
      </c>
      <c r="AU666" s="190" t="s">
        <v>83</v>
      </c>
      <c r="AY666" s="21" t="s">
        <v>256</v>
      </c>
      <c r="BE666" s="191">
        <f>IF(N666="základní",J666,0)</f>
        <v>0</v>
      </c>
      <c r="BF666" s="191">
        <f>IF(N666="snížená",J666,0)</f>
        <v>0</v>
      </c>
      <c r="BG666" s="191">
        <f>IF(N666="zákl. přenesená",J666,0)</f>
        <v>0</v>
      </c>
      <c r="BH666" s="191">
        <f>IF(N666="sníž. přenesená",J666,0)</f>
        <v>0</v>
      </c>
      <c r="BI666" s="191">
        <f>IF(N666="nulová",J666,0)</f>
        <v>0</v>
      </c>
      <c r="BJ666" s="21" t="s">
        <v>81</v>
      </c>
      <c r="BK666" s="191">
        <f>ROUND(I666*H666,2)</f>
        <v>0</v>
      </c>
      <c r="BL666" s="21" t="s">
        <v>261</v>
      </c>
      <c r="BM666" s="190" t="s">
        <v>1001</v>
      </c>
    </row>
    <row r="667" s="2" customFormat="1">
      <c r="A667" s="40"/>
      <c r="B667" s="41"/>
      <c r="C667" s="40"/>
      <c r="D667" s="192" t="s">
        <v>263</v>
      </c>
      <c r="E667" s="40"/>
      <c r="F667" s="193" t="s">
        <v>1002</v>
      </c>
      <c r="G667" s="40"/>
      <c r="H667" s="40"/>
      <c r="I667" s="194"/>
      <c r="J667" s="40"/>
      <c r="K667" s="40"/>
      <c r="L667" s="41"/>
      <c r="M667" s="195"/>
      <c r="N667" s="196"/>
      <c r="O667" s="74"/>
      <c r="P667" s="74"/>
      <c r="Q667" s="74"/>
      <c r="R667" s="74"/>
      <c r="S667" s="74"/>
      <c r="T667" s="75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T667" s="21" t="s">
        <v>263</v>
      </c>
      <c r="AU667" s="21" t="s">
        <v>83</v>
      </c>
    </row>
    <row r="668" s="2" customFormat="1" ht="24.15" customHeight="1">
      <c r="A668" s="40"/>
      <c r="B668" s="177"/>
      <c r="C668" s="221" t="s">
        <v>1003</v>
      </c>
      <c r="D668" s="221" t="s">
        <v>374</v>
      </c>
      <c r="E668" s="222" t="s">
        <v>1004</v>
      </c>
      <c r="F668" s="223" t="s">
        <v>1005</v>
      </c>
      <c r="G668" s="224" t="s">
        <v>539</v>
      </c>
      <c r="H668" s="225">
        <v>1</v>
      </c>
      <c r="I668" s="226"/>
      <c r="J668" s="227">
        <f>ROUND(I668*H668,2)</f>
        <v>0</v>
      </c>
      <c r="K668" s="228"/>
      <c r="L668" s="229"/>
      <c r="M668" s="230" t="s">
        <v>3</v>
      </c>
      <c r="N668" s="231" t="s">
        <v>45</v>
      </c>
      <c r="O668" s="74"/>
      <c r="P668" s="188">
        <f>O668*H668</f>
        <v>0</v>
      </c>
      <c r="Q668" s="188">
        <v>0.014890000000000001</v>
      </c>
      <c r="R668" s="188">
        <f>Q668*H668</f>
        <v>0.014890000000000001</v>
      </c>
      <c r="S668" s="188">
        <v>0</v>
      </c>
      <c r="T668" s="189">
        <f>S668*H668</f>
        <v>0</v>
      </c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R668" s="190" t="s">
        <v>299</v>
      </c>
      <c r="AT668" s="190" t="s">
        <v>374</v>
      </c>
      <c r="AU668" s="190" t="s">
        <v>83</v>
      </c>
      <c r="AY668" s="21" t="s">
        <v>256</v>
      </c>
      <c r="BE668" s="191">
        <f>IF(N668="základní",J668,0)</f>
        <v>0</v>
      </c>
      <c r="BF668" s="191">
        <f>IF(N668="snížená",J668,0)</f>
        <v>0</v>
      </c>
      <c r="BG668" s="191">
        <f>IF(N668="zákl. přenesená",J668,0)</f>
        <v>0</v>
      </c>
      <c r="BH668" s="191">
        <f>IF(N668="sníž. přenesená",J668,0)</f>
        <v>0</v>
      </c>
      <c r="BI668" s="191">
        <f>IF(N668="nulová",J668,0)</f>
        <v>0</v>
      </c>
      <c r="BJ668" s="21" t="s">
        <v>81</v>
      </c>
      <c r="BK668" s="191">
        <f>ROUND(I668*H668,2)</f>
        <v>0</v>
      </c>
      <c r="BL668" s="21" t="s">
        <v>261</v>
      </c>
      <c r="BM668" s="190" t="s">
        <v>1006</v>
      </c>
    </row>
    <row r="669" s="13" customFormat="1">
      <c r="A669" s="13"/>
      <c r="B669" s="197"/>
      <c r="C669" s="13"/>
      <c r="D669" s="198" t="s">
        <v>265</v>
      </c>
      <c r="E669" s="199" t="s">
        <v>3</v>
      </c>
      <c r="F669" s="200" t="s">
        <v>1007</v>
      </c>
      <c r="G669" s="13"/>
      <c r="H669" s="201">
        <v>1</v>
      </c>
      <c r="I669" s="202"/>
      <c r="J669" s="13"/>
      <c r="K669" s="13"/>
      <c r="L669" s="197"/>
      <c r="M669" s="203"/>
      <c r="N669" s="204"/>
      <c r="O669" s="204"/>
      <c r="P669" s="204"/>
      <c r="Q669" s="204"/>
      <c r="R669" s="204"/>
      <c r="S669" s="204"/>
      <c r="T669" s="205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199" t="s">
        <v>265</v>
      </c>
      <c r="AU669" s="199" t="s">
        <v>83</v>
      </c>
      <c r="AV669" s="13" t="s">
        <v>83</v>
      </c>
      <c r="AW669" s="13" t="s">
        <v>35</v>
      </c>
      <c r="AX669" s="13" t="s">
        <v>74</v>
      </c>
      <c r="AY669" s="199" t="s">
        <v>256</v>
      </c>
    </row>
    <row r="670" s="14" customFormat="1">
      <c r="A670" s="14"/>
      <c r="B670" s="206"/>
      <c r="C670" s="14"/>
      <c r="D670" s="198" t="s">
        <v>265</v>
      </c>
      <c r="E670" s="207" t="s">
        <v>3</v>
      </c>
      <c r="F670" s="208" t="s">
        <v>266</v>
      </c>
      <c r="G670" s="14"/>
      <c r="H670" s="209">
        <v>1</v>
      </c>
      <c r="I670" s="210"/>
      <c r="J670" s="14"/>
      <c r="K670" s="14"/>
      <c r="L670" s="206"/>
      <c r="M670" s="211"/>
      <c r="N670" s="212"/>
      <c r="O670" s="212"/>
      <c r="P670" s="212"/>
      <c r="Q670" s="212"/>
      <c r="R670" s="212"/>
      <c r="S670" s="212"/>
      <c r="T670" s="213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07" t="s">
        <v>265</v>
      </c>
      <c r="AU670" s="207" t="s">
        <v>83</v>
      </c>
      <c r="AV670" s="14" t="s">
        <v>261</v>
      </c>
      <c r="AW670" s="14" t="s">
        <v>35</v>
      </c>
      <c r="AX670" s="14" t="s">
        <v>81</v>
      </c>
      <c r="AY670" s="207" t="s">
        <v>256</v>
      </c>
    </row>
    <row r="671" s="2" customFormat="1" ht="24.15" customHeight="1">
      <c r="A671" s="40"/>
      <c r="B671" s="177"/>
      <c r="C671" s="221" t="s">
        <v>1008</v>
      </c>
      <c r="D671" s="221" t="s">
        <v>374</v>
      </c>
      <c r="E671" s="222" t="s">
        <v>1009</v>
      </c>
      <c r="F671" s="223" t="s">
        <v>1010</v>
      </c>
      <c r="G671" s="224" t="s">
        <v>539</v>
      </c>
      <c r="H671" s="225">
        <v>2</v>
      </c>
      <c r="I671" s="226"/>
      <c r="J671" s="227">
        <f>ROUND(I671*H671,2)</f>
        <v>0</v>
      </c>
      <c r="K671" s="228"/>
      <c r="L671" s="229"/>
      <c r="M671" s="230" t="s">
        <v>3</v>
      </c>
      <c r="N671" s="231" t="s">
        <v>45</v>
      </c>
      <c r="O671" s="74"/>
      <c r="P671" s="188">
        <f>O671*H671</f>
        <v>0</v>
      </c>
      <c r="Q671" s="188">
        <v>0.01521</v>
      </c>
      <c r="R671" s="188">
        <f>Q671*H671</f>
        <v>0.030419999999999999</v>
      </c>
      <c r="S671" s="188">
        <v>0</v>
      </c>
      <c r="T671" s="189">
        <f>S671*H671</f>
        <v>0</v>
      </c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R671" s="190" t="s">
        <v>299</v>
      </c>
      <c r="AT671" s="190" t="s">
        <v>374</v>
      </c>
      <c r="AU671" s="190" t="s">
        <v>83</v>
      </c>
      <c r="AY671" s="21" t="s">
        <v>256</v>
      </c>
      <c r="BE671" s="191">
        <f>IF(N671="základní",J671,0)</f>
        <v>0</v>
      </c>
      <c r="BF671" s="191">
        <f>IF(N671="snížená",J671,0)</f>
        <v>0</v>
      </c>
      <c r="BG671" s="191">
        <f>IF(N671="zákl. přenesená",J671,0)</f>
        <v>0</v>
      </c>
      <c r="BH671" s="191">
        <f>IF(N671="sníž. přenesená",J671,0)</f>
        <v>0</v>
      </c>
      <c r="BI671" s="191">
        <f>IF(N671="nulová",J671,0)</f>
        <v>0</v>
      </c>
      <c r="BJ671" s="21" t="s">
        <v>81</v>
      </c>
      <c r="BK671" s="191">
        <f>ROUND(I671*H671,2)</f>
        <v>0</v>
      </c>
      <c r="BL671" s="21" t="s">
        <v>261</v>
      </c>
      <c r="BM671" s="190" t="s">
        <v>1011</v>
      </c>
    </row>
    <row r="672" s="13" customFormat="1">
      <c r="A672" s="13"/>
      <c r="B672" s="197"/>
      <c r="C672" s="13"/>
      <c r="D672" s="198" t="s">
        <v>265</v>
      </c>
      <c r="E672" s="199" t="s">
        <v>3</v>
      </c>
      <c r="F672" s="200" t="s">
        <v>1012</v>
      </c>
      <c r="G672" s="13"/>
      <c r="H672" s="201">
        <v>2</v>
      </c>
      <c r="I672" s="202"/>
      <c r="J672" s="13"/>
      <c r="K672" s="13"/>
      <c r="L672" s="197"/>
      <c r="M672" s="203"/>
      <c r="N672" s="204"/>
      <c r="O672" s="204"/>
      <c r="P672" s="204"/>
      <c r="Q672" s="204"/>
      <c r="R672" s="204"/>
      <c r="S672" s="204"/>
      <c r="T672" s="205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199" t="s">
        <v>265</v>
      </c>
      <c r="AU672" s="199" t="s">
        <v>83</v>
      </c>
      <c r="AV672" s="13" t="s">
        <v>83</v>
      </c>
      <c r="AW672" s="13" t="s">
        <v>35</v>
      </c>
      <c r="AX672" s="13" t="s">
        <v>74</v>
      </c>
      <c r="AY672" s="199" t="s">
        <v>256</v>
      </c>
    </row>
    <row r="673" s="14" customFormat="1">
      <c r="A673" s="14"/>
      <c r="B673" s="206"/>
      <c r="C673" s="14"/>
      <c r="D673" s="198" t="s">
        <v>265</v>
      </c>
      <c r="E673" s="207" t="s">
        <v>3</v>
      </c>
      <c r="F673" s="208" t="s">
        <v>266</v>
      </c>
      <c r="G673" s="14"/>
      <c r="H673" s="209">
        <v>2</v>
      </c>
      <c r="I673" s="210"/>
      <c r="J673" s="14"/>
      <c r="K673" s="14"/>
      <c r="L673" s="206"/>
      <c r="M673" s="211"/>
      <c r="N673" s="212"/>
      <c r="O673" s="212"/>
      <c r="P673" s="212"/>
      <c r="Q673" s="212"/>
      <c r="R673" s="212"/>
      <c r="S673" s="212"/>
      <c r="T673" s="213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07" t="s">
        <v>265</v>
      </c>
      <c r="AU673" s="207" t="s">
        <v>83</v>
      </c>
      <c r="AV673" s="14" t="s">
        <v>261</v>
      </c>
      <c r="AW673" s="14" t="s">
        <v>35</v>
      </c>
      <c r="AX673" s="14" t="s">
        <v>81</v>
      </c>
      <c r="AY673" s="207" t="s">
        <v>256</v>
      </c>
    </row>
    <row r="674" s="2" customFormat="1" ht="24.15" customHeight="1">
      <c r="A674" s="40"/>
      <c r="B674" s="177"/>
      <c r="C674" s="221" t="s">
        <v>1013</v>
      </c>
      <c r="D674" s="221" t="s">
        <v>374</v>
      </c>
      <c r="E674" s="222" t="s">
        <v>1014</v>
      </c>
      <c r="F674" s="223" t="s">
        <v>1015</v>
      </c>
      <c r="G674" s="224" t="s">
        <v>539</v>
      </c>
      <c r="H674" s="225">
        <v>4</v>
      </c>
      <c r="I674" s="226"/>
      <c r="J674" s="227">
        <f>ROUND(I674*H674,2)</f>
        <v>0</v>
      </c>
      <c r="K674" s="228"/>
      <c r="L674" s="229"/>
      <c r="M674" s="230" t="s">
        <v>3</v>
      </c>
      <c r="N674" s="231" t="s">
        <v>45</v>
      </c>
      <c r="O674" s="74"/>
      <c r="P674" s="188">
        <f>O674*H674</f>
        <v>0</v>
      </c>
      <c r="Q674" s="188">
        <v>0.01553</v>
      </c>
      <c r="R674" s="188">
        <f>Q674*H674</f>
        <v>0.062120000000000002</v>
      </c>
      <c r="S674" s="188">
        <v>0</v>
      </c>
      <c r="T674" s="189">
        <f>S674*H674</f>
        <v>0</v>
      </c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R674" s="190" t="s">
        <v>299</v>
      </c>
      <c r="AT674" s="190" t="s">
        <v>374</v>
      </c>
      <c r="AU674" s="190" t="s">
        <v>83</v>
      </c>
      <c r="AY674" s="21" t="s">
        <v>256</v>
      </c>
      <c r="BE674" s="191">
        <f>IF(N674="základní",J674,0)</f>
        <v>0</v>
      </c>
      <c r="BF674" s="191">
        <f>IF(N674="snížená",J674,0)</f>
        <v>0</v>
      </c>
      <c r="BG674" s="191">
        <f>IF(N674="zákl. přenesená",J674,0)</f>
        <v>0</v>
      </c>
      <c r="BH674" s="191">
        <f>IF(N674="sníž. přenesená",J674,0)</f>
        <v>0</v>
      </c>
      <c r="BI674" s="191">
        <f>IF(N674="nulová",J674,0)</f>
        <v>0</v>
      </c>
      <c r="BJ674" s="21" t="s">
        <v>81</v>
      </c>
      <c r="BK674" s="191">
        <f>ROUND(I674*H674,2)</f>
        <v>0</v>
      </c>
      <c r="BL674" s="21" t="s">
        <v>261</v>
      </c>
      <c r="BM674" s="190" t="s">
        <v>1016</v>
      </c>
    </row>
    <row r="675" s="13" customFormat="1">
      <c r="A675" s="13"/>
      <c r="B675" s="197"/>
      <c r="C675" s="13"/>
      <c r="D675" s="198" t="s">
        <v>265</v>
      </c>
      <c r="E675" s="199" t="s">
        <v>3</v>
      </c>
      <c r="F675" s="200" t="s">
        <v>1017</v>
      </c>
      <c r="G675" s="13"/>
      <c r="H675" s="201">
        <v>1</v>
      </c>
      <c r="I675" s="202"/>
      <c r="J675" s="13"/>
      <c r="K675" s="13"/>
      <c r="L675" s="197"/>
      <c r="M675" s="203"/>
      <c r="N675" s="204"/>
      <c r="O675" s="204"/>
      <c r="P675" s="204"/>
      <c r="Q675" s="204"/>
      <c r="R675" s="204"/>
      <c r="S675" s="204"/>
      <c r="T675" s="205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199" t="s">
        <v>265</v>
      </c>
      <c r="AU675" s="199" t="s">
        <v>83</v>
      </c>
      <c r="AV675" s="13" t="s">
        <v>83</v>
      </c>
      <c r="AW675" s="13" t="s">
        <v>35</v>
      </c>
      <c r="AX675" s="13" t="s">
        <v>74</v>
      </c>
      <c r="AY675" s="199" t="s">
        <v>256</v>
      </c>
    </row>
    <row r="676" s="13" customFormat="1">
      <c r="A676" s="13"/>
      <c r="B676" s="197"/>
      <c r="C676" s="13"/>
      <c r="D676" s="198" t="s">
        <v>265</v>
      </c>
      <c r="E676" s="199" t="s">
        <v>3</v>
      </c>
      <c r="F676" s="200" t="s">
        <v>1018</v>
      </c>
      <c r="G676" s="13"/>
      <c r="H676" s="201">
        <v>3</v>
      </c>
      <c r="I676" s="202"/>
      <c r="J676" s="13"/>
      <c r="K676" s="13"/>
      <c r="L676" s="197"/>
      <c r="M676" s="203"/>
      <c r="N676" s="204"/>
      <c r="O676" s="204"/>
      <c r="P676" s="204"/>
      <c r="Q676" s="204"/>
      <c r="R676" s="204"/>
      <c r="S676" s="204"/>
      <c r="T676" s="205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199" t="s">
        <v>265</v>
      </c>
      <c r="AU676" s="199" t="s">
        <v>83</v>
      </c>
      <c r="AV676" s="13" t="s">
        <v>83</v>
      </c>
      <c r="AW676" s="13" t="s">
        <v>35</v>
      </c>
      <c r="AX676" s="13" t="s">
        <v>74</v>
      </c>
      <c r="AY676" s="199" t="s">
        <v>256</v>
      </c>
    </row>
    <row r="677" s="14" customFormat="1">
      <c r="A677" s="14"/>
      <c r="B677" s="206"/>
      <c r="C677" s="14"/>
      <c r="D677" s="198" t="s">
        <v>265</v>
      </c>
      <c r="E677" s="207" t="s">
        <v>3</v>
      </c>
      <c r="F677" s="208" t="s">
        <v>266</v>
      </c>
      <c r="G677" s="14"/>
      <c r="H677" s="209">
        <v>4</v>
      </c>
      <c r="I677" s="210"/>
      <c r="J677" s="14"/>
      <c r="K677" s="14"/>
      <c r="L677" s="206"/>
      <c r="M677" s="211"/>
      <c r="N677" s="212"/>
      <c r="O677" s="212"/>
      <c r="P677" s="212"/>
      <c r="Q677" s="212"/>
      <c r="R677" s="212"/>
      <c r="S677" s="212"/>
      <c r="T677" s="213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07" t="s">
        <v>265</v>
      </c>
      <c r="AU677" s="207" t="s">
        <v>83</v>
      </c>
      <c r="AV677" s="14" t="s">
        <v>261</v>
      </c>
      <c r="AW677" s="14" t="s">
        <v>35</v>
      </c>
      <c r="AX677" s="14" t="s">
        <v>81</v>
      </c>
      <c r="AY677" s="207" t="s">
        <v>256</v>
      </c>
    </row>
    <row r="678" s="2" customFormat="1" ht="37.8" customHeight="1">
      <c r="A678" s="40"/>
      <c r="B678" s="177"/>
      <c r="C678" s="178" t="s">
        <v>1019</v>
      </c>
      <c r="D678" s="178" t="s">
        <v>258</v>
      </c>
      <c r="E678" s="179" t="s">
        <v>1020</v>
      </c>
      <c r="F678" s="180" t="s">
        <v>1021</v>
      </c>
      <c r="G678" s="181" t="s">
        <v>539</v>
      </c>
      <c r="H678" s="182">
        <v>2</v>
      </c>
      <c r="I678" s="183"/>
      <c r="J678" s="184">
        <f>ROUND(I678*H678,2)</f>
        <v>0</v>
      </c>
      <c r="K678" s="185"/>
      <c r="L678" s="41"/>
      <c r="M678" s="186" t="s">
        <v>3</v>
      </c>
      <c r="N678" s="187" t="s">
        <v>45</v>
      </c>
      <c r="O678" s="74"/>
      <c r="P678" s="188">
        <f>O678*H678</f>
        <v>0</v>
      </c>
      <c r="Q678" s="188">
        <v>0.42153000000000002</v>
      </c>
      <c r="R678" s="188">
        <f>Q678*H678</f>
        <v>0.84306000000000003</v>
      </c>
      <c r="S678" s="188">
        <v>0</v>
      </c>
      <c r="T678" s="189">
        <f>S678*H678</f>
        <v>0</v>
      </c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R678" s="190" t="s">
        <v>261</v>
      </c>
      <c r="AT678" s="190" t="s">
        <v>258</v>
      </c>
      <c r="AU678" s="190" t="s">
        <v>83</v>
      </c>
      <c r="AY678" s="21" t="s">
        <v>256</v>
      </c>
      <c r="BE678" s="191">
        <f>IF(N678="základní",J678,0)</f>
        <v>0</v>
      </c>
      <c r="BF678" s="191">
        <f>IF(N678="snížená",J678,0)</f>
        <v>0</v>
      </c>
      <c r="BG678" s="191">
        <f>IF(N678="zákl. přenesená",J678,0)</f>
        <v>0</v>
      </c>
      <c r="BH678" s="191">
        <f>IF(N678="sníž. přenesená",J678,0)</f>
        <v>0</v>
      </c>
      <c r="BI678" s="191">
        <f>IF(N678="nulová",J678,0)</f>
        <v>0</v>
      </c>
      <c r="BJ678" s="21" t="s">
        <v>81</v>
      </c>
      <c r="BK678" s="191">
        <f>ROUND(I678*H678,2)</f>
        <v>0</v>
      </c>
      <c r="BL678" s="21" t="s">
        <v>261</v>
      </c>
      <c r="BM678" s="190" t="s">
        <v>1022</v>
      </c>
    </row>
    <row r="679" s="2" customFormat="1">
      <c r="A679" s="40"/>
      <c r="B679" s="41"/>
      <c r="C679" s="40"/>
      <c r="D679" s="192" t="s">
        <v>263</v>
      </c>
      <c r="E679" s="40"/>
      <c r="F679" s="193" t="s">
        <v>1023</v>
      </c>
      <c r="G679" s="40"/>
      <c r="H679" s="40"/>
      <c r="I679" s="194"/>
      <c r="J679" s="40"/>
      <c r="K679" s="40"/>
      <c r="L679" s="41"/>
      <c r="M679" s="195"/>
      <c r="N679" s="196"/>
      <c r="O679" s="74"/>
      <c r="P679" s="74"/>
      <c r="Q679" s="74"/>
      <c r="R679" s="74"/>
      <c r="S679" s="74"/>
      <c r="T679" s="75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T679" s="21" t="s">
        <v>263</v>
      </c>
      <c r="AU679" s="21" t="s">
        <v>83</v>
      </c>
    </row>
    <row r="680" s="2" customFormat="1" ht="37.8" customHeight="1">
      <c r="A680" s="40"/>
      <c r="B680" s="177"/>
      <c r="C680" s="221" t="s">
        <v>1024</v>
      </c>
      <c r="D680" s="221" t="s">
        <v>374</v>
      </c>
      <c r="E680" s="222" t="s">
        <v>1025</v>
      </c>
      <c r="F680" s="223" t="s">
        <v>1026</v>
      </c>
      <c r="G680" s="224" t="s">
        <v>539</v>
      </c>
      <c r="H680" s="225">
        <v>2</v>
      </c>
      <c r="I680" s="226"/>
      <c r="J680" s="227">
        <f>ROUND(I680*H680,2)</f>
        <v>0</v>
      </c>
      <c r="K680" s="228"/>
      <c r="L680" s="229"/>
      <c r="M680" s="230" t="s">
        <v>3</v>
      </c>
      <c r="N680" s="231" t="s">
        <v>45</v>
      </c>
      <c r="O680" s="74"/>
      <c r="P680" s="188">
        <f>O680*H680</f>
        <v>0</v>
      </c>
      <c r="Q680" s="188">
        <v>0.01553</v>
      </c>
      <c r="R680" s="188">
        <f>Q680*H680</f>
        <v>0.031060000000000001</v>
      </c>
      <c r="S680" s="188">
        <v>0</v>
      </c>
      <c r="T680" s="189">
        <f>S680*H680</f>
        <v>0</v>
      </c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R680" s="190" t="s">
        <v>299</v>
      </c>
      <c r="AT680" s="190" t="s">
        <v>374</v>
      </c>
      <c r="AU680" s="190" t="s">
        <v>83</v>
      </c>
      <c r="AY680" s="21" t="s">
        <v>256</v>
      </c>
      <c r="BE680" s="191">
        <f>IF(N680="základní",J680,0)</f>
        <v>0</v>
      </c>
      <c r="BF680" s="191">
        <f>IF(N680="snížená",J680,0)</f>
        <v>0</v>
      </c>
      <c r="BG680" s="191">
        <f>IF(N680="zákl. přenesená",J680,0)</f>
        <v>0</v>
      </c>
      <c r="BH680" s="191">
        <f>IF(N680="sníž. přenesená",J680,0)</f>
        <v>0</v>
      </c>
      <c r="BI680" s="191">
        <f>IF(N680="nulová",J680,0)</f>
        <v>0</v>
      </c>
      <c r="BJ680" s="21" t="s">
        <v>81</v>
      </c>
      <c r="BK680" s="191">
        <f>ROUND(I680*H680,2)</f>
        <v>0</v>
      </c>
      <c r="BL680" s="21" t="s">
        <v>261</v>
      </c>
      <c r="BM680" s="190" t="s">
        <v>1027</v>
      </c>
    </row>
    <row r="681" s="13" customFormat="1">
      <c r="A681" s="13"/>
      <c r="B681" s="197"/>
      <c r="C681" s="13"/>
      <c r="D681" s="198" t="s">
        <v>265</v>
      </c>
      <c r="E681" s="199" t="s">
        <v>3</v>
      </c>
      <c r="F681" s="200" t="s">
        <v>1028</v>
      </c>
      <c r="G681" s="13"/>
      <c r="H681" s="201">
        <v>1</v>
      </c>
      <c r="I681" s="202"/>
      <c r="J681" s="13"/>
      <c r="K681" s="13"/>
      <c r="L681" s="197"/>
      <c r="M681" s="203"/>
      <c r="N681" s="204"/>
      <c r="O681" s="204"/>
      <c r="P681" s="204"/>
      <c r="Q681" s="204"/>
      <c r="R681" s="204"/>
      <c r="S681" s="204"/>
      <c r="T681" s="205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199" t="s">
        <v>265</v>
      </c>
      <c r="AU681" s="199" t="s">
        <v>83</v>
      </c>
      <c r="AV681" s="13" t="s">
        <v>83</v>
      </c>
      <c r="AW681" s="13" t="s">
        <v>35</v>
      </c>
      <c r="AX681" s="13" t="s">
        <v>74</v>
      </c>
      <c r="AY681" s="199" t="s">
        <v>256</v>
      </c>
    </row>
    <row r="682" s="13" customFormat="1">
      <c r="A682" s="13"/>
      <c r="B682" s="197"/>
      <c r="C682" s="13"/>
      <c r="D682" s="198" t="s">
        <v>265</v>
      </c>
      <c r="E682" s="199" t="s">
        <v>3</v>
      </c>
      <c r="F682" s="200" t="s">
        <v>1029</v>
      </c>
      <c r="G682" s="13"/>
      <c r="H682" s="201">
        <v>1</v>
      </c>
      <c r="I682" s="202"/>
      <c r="J682" s="13"/>
      <c r="K682" s="13"/>
      <c r="L682" s="197"/>
      <c r="M682" s="203"/>
      <c r="N682" s="204"/>
      <c r="O682" s="204"/>
      <c r="P682" s="204"/>
      <c r="Q682" s="204"/>
      <c r="R682" s="204"/>
      <c r="S682" s="204"/>
      <c r="T682" s="205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199" t="s">
        <v>265</v>
      </c>
      <c r="AU682" s="199" t="s">
        <v>83</v>
      </c>
      <c r="AV682" s="13" t="s">
        <v>83</v>
      </c>
      <c r="AW682" s="13" t="s">
        <v>35</v>
      </c>
      <c r="AX682" s="13" t="s">
        <v>74</v>
      </c>
      <c r="AY682" s="199" t="s">
        <v>256</v>
      </c>
    </row>
    <row r="683" s="14" customFormat="1">
      <c r="A683" s="14"/>
      <c r="B683" s="206"/>
      <c r="C683" s="14"/>
      <c r="D683" s="198" t="s">
        <v>265</v>
      </c>
      <c r="E683" s="207" t="s">
        <v>3</v>
      </c>
      <c r="F683" s="208" t="s">
        <v>266</v>
      </c>
      <c r="G683" s="14"/>
      <c r="H683" s="209">
        <v>2</v>
      </c>
      <c r="I683" s="210"/>
      <c r="J683" s="14"/>
      <c r="K683" s="14"/>
      <c r="L683" s="206"/>
      <c r="M683" s="211"/>
      <c r="N683" s="212"/>
      <c r="O683" s="212"/>
      <c r="P683" s="212"/>
      <c r="Q683" s="212"/>
      <c r="R683" s="212"/>
      <c r="S683" s="212"/>
      <c r="T683" s="213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07" t="s">
        <v>265</v>
      </c>
      <c r="AU683" s="207" t="s">
        <v>83</v>
      </c>
      <c r="AV683" s="14" t="s">
        <v>261</v>
      </c>
      <c r="AW683" s="14" t="s">
        <v>35</v>
      </c>
      <c r="AX683" s="14" t="s">
        <v>81</v>
      </c>
      <c r="AY683" s="207" t="s">
        <v>256</v>
      </c>
    </row>
    <row r="684" s="12" customFormat="1" ht="22.8" customHeight="1">
      <c r="A684" s="12"/>
      <c r="B684" s="164"/>
      <c r="C684" s="12"/>
      <c r="D684" s="165" t="s">
        <v>73</v>
      </c>
      <c r="E684" s="175" t="s">
        <v>299</v>
      </c>
      <c r="F684" s="175" t="s">
        <v>1030</v>
      </c>
      <c r="G684" s="12"/>
      <c r="H684" s="12"/>
      <c r="I684" s="167"/>
      <c r="J684" s="176">
        <f>BK684</f>
        <v>0</v>
      </c>
      <c r="K684" s="12"/>
      <c r="L684" s="164"/>
      <c r="M684" s="169"/>
      <c r="N684" s="170"/>
      <c r="O684" s="170"/>
      <c r="P684" s="171">
        <f>SUM(P685:P694)</f>
        <v>0</v>
      </c>
      <c r="Q684" s="170"/>
      <c r="R684" s="171">
        <f>SUM(R685:R694)</f>
        <v>0.49817</v>
      </c>
      <c r="S684" s="170"/>
      <c r="T684" s="172">
        <f>SUM(T685:T694)</f>
        <v>0</v>
      </c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R684" s="165" t="s">
        <v>81</v>
      </c>
      <c r="AT684" s="173" t="s">
        <v>73</v>
      </c>
      <c r="AU684" s="173" t="s">
        <v>81</v>
      </c>
      <c r="AY684" s="165" t="s">
        <v>256</v>
      </c>
      <c r="BK684" s="174">
        <f>SUM(BK685:BK694)</f>
        <v>0</v>
      </c>
    </row>
    <row r="685" s="2" customFormat="1" ht="49.05" customHeight="1">
      <c r="A685" s="40"/>
      <c r="B685" s="177"/>
      <c r="C685" s="178" t="s">
        <v>1031</v>
      </c>
      <c r="D685" s="178" t="s">
        <v>258</v>
      </c>
      <c r="E685" s="179" t="s">
        <v>1032</v>
      </c>
      <c r="F685" s="180" t="s">
        <v>1033</v>
      </c>
      <c r="G685" s="181" t="s">
        <v>539</v>
      </c>
      <c r="H685" s="182">
        <v>1</v>
      </c>
      <c r="I685" s="183"/>
      <c r="J685" s="184">
        <f>ROUND(I685*H685,2)</f>
        <v>0</v>
      </c>
      <c r="K685" s="185"/>
      <c r="L685" s="41"/>
      <c r="M685" s="186" t="s">
        <v>3</v>
      </c>
      <c r="N685" s="187" t="s">
        <v>45</v>
      </c>
      <c r="O685" s="74"/>
      <c r="P685" s="188">
        <f>O685*H685</f>
        <v>0</v>
      </c>
      <c r="Q685" s="188">
        <v>0.17612</v>
      </c>
      <c r="R685" s="188">
        <f>Q685*H685</f>
        <v>0.17612</v>
      </c>
      <c r="S685" s="188">
        <v>0</v>
      </c>
      <c r="T685" s="189">
        <f>S685*H685</f>
        <v>0</v>
      </c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R685" s="190" t="s">
        <v>261</v>
      </c>
      <c r="AT685" s="190" t="s">
        <v>258</v>
      </c>
      <c r="AU685" s="190" t="s">
        <v>83</v>
      </c>
      <c r="AY685" s="21" t="s">
        <v>256</v>
      </c>
      <c r="BE685" s="191">
        <f>IF(N685="základní",J685,0)</f>
        <v>0</v>
      </c>
      <c r="BF685" s="191">
        <f>IF(N685="snížená",J685,0)</f>
        <v>0</v>
      </c>
      <c r="BG685" s="191">
        <f>IF(N685="zákl. přenesená",J685,0)</f>
        <v>0</v>
      </c>
      <c r="BH685" s="191">
        <f>IF(N685="sníž. přenesená",J685,0)</f>
        <v>0</v>
      </c>
      <c r="BI685" s="191">
        <f>IF(N685="nulová",J685,0)</f>
        <v>0</v>
      </c>
      <c r="BJ685" s="21" t="s">
        <v>81</v>
      </c>
      <c r="BK685" s="191">
        <f>ROUND(I685*H685,2)</f>
        <v>0</v>
      </c>
      <c r="BL685" s="21" t="s">
        <v>261</v>
      </c>
      <c r="BM685" s="190" t="s">
        <v>1034</v>
      </c>
    </row>
    <row r="686" s="2" customFormat="1">
      <c r="A686" s="40"/>
      <c r="B686" s="41"/>
      <c r="C686" s="40"/>
      <c r="D686" s="192" t="s">
        <v>263</v>
      </c>
      <c r="E686" s="40"/>
      <c r="F686" s="193" t="s">
        <v>1035</v>
      </c>
      <c r="G686" s="40"/>
      <c r="H686" s="40"/>
      <c r="I686" s="194"/>
      <c r="J686" s="40"/>
      <c r="K686" s="40"/>
      <c r="L686" s="41"/>
      <c r="M686" s="195"/>
      <c r="N686" s="196"/>
      <c r="O686" s="74"/>
      <c r="P686" s="74"/>
      <c r="Q686" s="74"/>
      <c r="R686" s="74"/>
      <c r="S686" s="74"/>
      <c r="T686" s="75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T686" s="21" t="s">
        <v>263</v>
      </c>
      <c r="AU686" s="21" t="s">
        <v>83</v>
      </c>
    </row>
    <row r="687" s="2" customFormat="1" ht="44.25" customHeight="1">
      <c r="A687" s="40"/>
      <c r="B687" s="177"/>
      <c r="C687" s="178" t="s">
        <v>1036</v>
      </c>
      <c r="D687" s="178" t="s">
        <v>258</v>
      </c>
      <c r="E687" s="179" t="s">
        <v>1037</v>
      </c>
      <c r="F687" s="180" t="s">
        <v>1038</v>
      </c>
      <c r="G687" s="181" t="s">
        <v>539</v>
      </c>
      <c r="H687" s="182">
        <v>1</v>
      </c>
      <c r="I687" s="183"/>
      <c r="J687" s="184">
        <f>ROUND(I687*H687,2)</f>
        <v>0</v>
      </c>
      <c r="K687" s="185"/>
      <c r="L687" s="41"/>
      <c r="M687" s="186" t="s">
        <v>3</v>
      </c>
      <c r="N687" s="187" t="s">
        <v>45</v>
      </c>
      <c r="O687" s="74"/>
      <c r="P687" s="188">
        <f>O687*H687</f>
        <v>0</v>
      </c>
      <c r="Q687" s="188">
        <v>0.04666</v>
      </c>
      <c r="R687" s="188">
        <f>Q687*H687</f>
        <v>0.04666</v>
      </c>
      <c r="S687" s="188">
        <v>0</v>
      </c>
      <c r="T687" s="189">
        <f>S687*H687</f>
        <v>0</v>
      </c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R687" s="190" t="s">
        <v>261</v>
      </c>
      <c r="AT687" s="190" t="s">
        <v>258</v>
      </c>
      <c r="AU687" s="190" t="s">
        <v>83</v>
      </c>
      <c r="AY687" s="21" t="s">
        <v>256</v>
      </c>
      <c r="BE687" s="191">
        <f>IF(N687="základní",J687,0)</f>
        <v>0</v>
      </c>
      <c r="BF687" s="191">
        <f>IF(N687="snížená",J687,0)</f>
        <v>0</v>
      </c>
      <c r="BG687" s="191">
        <f>IF(N687="zákl. přenesená",J687,0)</f>
        <v>0</v>
      </c>
      <c r="BH687" s="191">
        <f>IF(N687="sníž. přenesená",J687,0)</f>
        <v>0</v>
      </c>
      <c r="BI687" s="191">
        <f>IF(N687="nulová",J687,0)</f>
        <v>0</v>
      </c>
      <c r="BJ687" s="21" t="s">
        <v>81</v>
      </c>
      <c r="BK687" s="191">
        <f>ROUND(I687*H687,2)</f>
        <v>0</v>
      </c>
      <c r="BL687" s="21" t="s">
        <v>261</v>
      </c>
      <c r="BM687" s="190" t="s">
        <v>1039</v>
      </c>
    </row>
    <row r="688" s="2" customFormat="1">
      <c r="A688" s="40"/>
      <c r="B688" s="41"/>
      <c r="C688" s="40"/>
      <c r="D688" s="192" t="s">
        <v>263</v>
      </c>
      <c r="E688" s="40"/>
      <c r="F688" s="193" t="s">
        <v>1040</v>
      </c>
      <c r="G688" s="40"/>
      <c r="H688" s="40"/>
      <c r="I688" s="194"/>
      <c r="J688" s="40"/>
      <c r="K688" s="40"/>
      <c r="L688" s="41"/>
      <c r="M688" s="195"/>
      <c r="N688" s="196"/>
      <c r="O688" s="74"/>
      <c r="P688" s="74"/>
      <c r="Q688" s="74"/>
      <c r="R688" s="74"/>
      <c r="S688" s="74"/>
      <c r="T688" s="75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T688" s="21" t="s">
        <v>263</v>
      </c>
      <c r="AU688" s="21" t="s">
        <v>83</v>
      </c>
    </row>
    <row r="689" s="2" customFormat="1" ht="49.05" customHeight="1">
      <c r="A689" s="40"/>
      <c r="B689" s="177"/>
      <c r="C689" s="178" t="s">
        <v>1041</v>
      </c>
      <c r="D689" s="178" t="s">
        <v>258</v>
      </c>
      <c r="E689" s="179" t="s">
        <v>1042</v>
      </c>
      <c r="F689" s="180" t="s">
        <v>1043</v>
      </c>
      <c r="G689" s="181" t="s">
        <v>539</v>
      </c>
      <c r="H689" s="182">
        <v>1</v>
      </c>
      <c r="I689" s="183"/>
      <c r="J689" s="184">
        <f>ROUND(I689*H689,2)</f>
        <v>0</v>
      </c>
      <c r="K689" s="185"/>
      <c r="L689" s="41"/>
      <c r="M689" s="186" t="s">
        <v>3</v>
      </c>
      <c r="N689" s="187" t="s">
        <v>45</v>
      </c>
      <c r="O689" s="74"/>
      <c r="P689" s="188">
        <f>O689*H689</f>
        <v>0</v>
      </c>
      <c r="Q689" s="188">
        <v>0</v>
      </c>
      <c r="R689" s="188">
        <f>Q689*H689</f>
        <v>0</v>
      </c>
      <c r="S689" s="188">
        <v>0</v>
      </c>
      <c r="T689" s="189">
        <f>S689*H689</f>
        <v>0</v>
      </c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R689" s="190" t="s">
        <v>261</v>
      </c>
      <c r="AT689" s="190" t="s">
        <v>258</v>
      </c>
      <c r="AU689" s="190" t="s">
        <v>83</v>
      </c>
      <c r="AY689" s="21" t="s">
        <v>256</v>
      </c>
      <c r="BE689" s="191">
        <f>IF(N689="základní",J689,0)</f>
        <v>0</v>
      </c>
      <c r="BF689" s="191">
        <f>IF(N689="snížená",J689,0)</f>
        <v>0</v>
      </c>
      <c r="BG689" s="191">
        <f>IF(N689="zákl. přenesená",J689,0)</f>
        <v>0</v>
      </c>
      <c r="BH689" s="191">
        <f>IF(N689="sníž. přenesená",J689,0)</f>
        <v>0</v>
      </c>
      <c r="BI689" s="191">
        <f>IF(N689="nulová",J689,0)</f>
        <v>0</v>
      </c>
      <c r="BJ689" s="21" t="s">
        <v>81</v>
      </c>
      <c r="BK689" s="191">
        <f>ROUND(I689*H689,2)</f>
        <v>0</v>
      </c>
      <c r="BL689" s="21" t="s">
        <v>261</v>
      </c>
      <c r="BM689" s="190" t="s">
        <v>1044</v>
      </c>
    </row>
    <row r="690" s="2" customFormat="1">
      <c r="A690" s="40"/>
      <c r="B690" s="41"/>
      <c r="C690" s="40"/>
      <c r="D690" s="192" t="s">
        <v>263</v>
      </c>
      <c r="E690" s="40"/>
      <c r="F690" s="193" t="s">
        <v>1045</v>
      </c>
      <c r="G690" s="40"/>
      <c r="H690" s="40"/>
      <c r="I690" s="194"/>
      <c r="J690" s="40"/>
      <c r="K690" s="40"/>
      <c r="L690" s="41"/>
      <c r="M690" s="195"/>
      <c r="N690" s="196"/>
      <c r="O690" s="74"/>
      <c r="P690" s="74"/>
      <c r="Q690" s="74"/>
      <c r="R690" s="74"/>
      <c r="S690" s="74"/>
      <c r="T690" s="75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T690" s="21" t="s">
        <v>263</v>
      </c>
      <c r="AU690" s="21" t="s">
        <v>83</v>
      </c>
    </row>
    <row r="691" s="2" customFormat="1" ht="37.8" customHeight="1">
      <c r="A691" s="40"/>
      <c r="B691" s="177"/>
      <c r="C691" s="178" t="s">
        <v>1046</v>
      </c>
      <c r="D691" s="178" t="s">
        <v>258</v>
      </c>
      <c r="E691" s="179" t="s">
        <v>1047</v>
      </c>
      <c r="F691" s="180" t="s">
        <v>1048</v>
      </c>
      <c r="G691" s="181" t="s">
        <v>539</v>
      </c>
      <c r="H691" s="182">
        <v>1</v>
      </c>
      <c r="I691" s="183"/>
      <c r="J691" s="184">
        <f>ROUND(I691*H691,2)</f>
        <v>0</v>
      </c>
      <c r="K691" s="185"/>
      <c r="L691" s="41"/>
      <c r="M691" s="186" t="s">
        <v>3</v>
      </c>
      <c r="N691" s="187" t="s">
        <v>45</v>
      </c>
      <c r="O691" s="74"/>
      <c r="P691" s="188">
        <f>O691*H691</f>
        <v>0</v>
      </c>
      <c r="Q691" s="188">
        <v>0.00139</v>
      </c>
      <c r="R691" s="188">
        <f>Q691*H691</f>
        <v>0.00139</v>
      </c>
      <c r="S691" s="188">
        <v>0</v>
      </c>
      <c r="T691" s="189">
        <f>S691*H691</f>
        <v>0</v>
      </c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R691" s="190" t="s">
        <v>261</v>
      </c>
      <c r="AT691" s="190" t="s">
        <v>258</v>
      </c>
      <c r="AU691" s="190" t="s">
        <v>83</v>
      </c>
      <c r="AY691" s="21" t="s">
        <v>256</v>
      </c>
      <c r="BE691" s="191">
        <f>IF(N691="základní",J691,0)</f>
        <v>0</v>
      </c>
      <c r="BF691" s="191">
        <f>IF(N691="snížená",J691,0)</f>
        <v>0</v>
      </c>
      <c r="BG691" s="191">
        <f>IF(N691="zákl. přenesená",J691,0)</f>
        <v>0</v>
      </c>
      <c r="BH691" s="191">
        <f>IF(N691="sníž. přenesená",J691,0)</f>
        <v>0</v>
      </c>
      <c r="BI691" s="191">
        <f>IF(N691="nulová",J691,0)</f>
        <v>0</v>
      </c>
      <c r="BJ691" s="21" t="s">
        <v>81</v>
      </c>
      <c r="BK691" s="191">
        <f>ROUND(I691*H691,2)</f>
        <v>0</v>
      </c>
      <c r="BL691" s="21" t="s">
        <v>261</v>
      </c>
      <c r="BM691" s="190" t="s">
        <v>1049</v>
      </c>
    </row>
    <row r="692" s="2" customFormat="1">
      <c r="A692" s="40"/>
      <c r="B692" s="41"/>
      <c r="C692" s="40"/>
      <c r="D692" s="192" t="s">
        <v>263</v>
      </c>
      <c r="E692" s="40"/>
      <c r="F692" s="193" t="s">
        <v>1050</v>
      </c>
      <c r="G692" s="40"/>
      <c r="H692" s="40"/>
      <c r="I692" s="194"/>
      <c r="J692" s="40"/>
      <c r="K692" s="40"/>
      <c r="L692" s="41"/>
      <c r="M692" s="195"/>
      <c r="N692" s="196"/>
      <c r="O692" s="74"/>
      <c r="P692" s="74"/>
      <c r="Q692" s="74"/>
      <c r="R692" s="74"/>
      <c r="S692" s="74"/>
      <c r="T692" s="75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T692" s="21" t="s">
        <v>263</v>
      </c>
      <c r="AU692" s="21" t="s">
        <v>83</v>
      </c>
    </row>
    <row r="693" s="2" customFormat="1" ht="49.05" customHeight="1">
      <c r="A693" s="40"/>
      <c r="B693" s="177"/>
      <c r="C693" s="178" t="s">
        <v>1051</v>
      </c>
      <c r="D693" s="178" t="s">
        <v>258</v>
      </c>
      <c r="E693" s="179" t="s">
        <v>1052</v>
      </c>
      <c r="F693" s="180" t="s">
        <v>1053</v>
      </c>
      <c r="G693" s="181" t="s">
        <v>539</v>
      </c>
      <c r="H693" s="182">
        <v>1</v>
      </c>
      <c r="I693" s="183"/>
      <c r="J693" s="184">
        <f>ROUND(I693*H693,2)</f>
        <v>0</v>
      </c>
      <c r="K693" s="185"/>
      <c r="L693" s="41"/>
      <c r="M693" s="186" t="s">
        <v>3</v>
      </c>
      <c r="N693" s="187" t="s">
        <v>45</v>
      </c>
      <c r="O693" s="74"/>
      <c r="P693" s="188">
        <f>O693*H693</f>
        <v>0</v>
      </c>
      <c r="Q693" s="188">
        <v>0.27400000000000002</v>
      </c>
      <c r="R693" s="188">
        <f>Q693*H693</f>
        <v>0.27400000000000002</v>
      </c>
      <c r="S693" s="188">
        <v>0</v>
      </c>
      <c r="T693" s="189">
        <f>S693*H693</f>
        <v>0</v>
      </c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R693" s="190" t="s">
        <v>261</v>
      </c>
      <c r="AT693" s="190" t="s">
        <v>258</v>
      </c>
      <c r="AU693" s="190" t="s">
        <v>83</v>
      </c>
      <c r="AY693" s="21" t="s">
        <v>256</v>
      </c>
      <c r="BE693" s="191">
        <f>IF(N693="základní",J693,0)</f>
        <v>0</v>
      </c>
      <c r="BF693" s="191">
        <f>IF(N693="snížená",J693,0)</f>
        <v>0</v>
      </c>
      <c r="BG693" s="191">
        <f>IF(N693="zákl. přenesená",J693,0)</f>
        <v>0</v>
      </c>
      <c r="BH693" s="191">
        <f>IF(N693="sníž. přenesená",J693,0)</f>
        <v>0</v>
      </c>
      <c r="BI693" s="191">
        <f>IF(N693="nulová",J693,0)</f>
        <v>0</v>
      </c>
      <c r="BJ693" s="21" t="s">
        <v>81</v>
      </c>
      <c r="BK693" s="191">
        <f>ROUND(I693*H693,2)</f>
        <v>0</v>
      </c>
      <c r="BL693" s="21" t="s">
        <v>261</v>
      </c>
      <c r="BM693" s="190" t="s">
        <v>1054</v>
      </c>
    </row>
    <row r="694" s="2" customFormat="1">
      <c r="A694" s="40"/>
      <c r="B694" s="41"/>
      <c r="C694" s="40"/>
      <c r="D694" s="192" t="s">
        <v>263</v>
      </c>
      <c r="E694" s="40"/>
      <c r="F694" s="193" t="s">
        <v>1055</v>
      </c>
      <c r="G694" s="40"/>
      <c r="H694" s="40"/>
      <c r="I694" s="194"/>
      <c r="J694" s="40"/>
      <c r="K694" s="40"/>
      <c r="L694" s="41"/>
      <c r="M694" s="195"/>
      <c r="N694" s="196"/>
      <c r="O694" s="74"/>
      <c r="P694" s="74"/>
      <c r="Q694" s="74"/>
      <c r="R694" s="74"/>
      <c r="S694" s="74"/>
      <c r="T694" s="75"/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T694" s="21" t="s">
        <v>263</v>
      </c>
      <c r="AU694" s="21" t="s">
        <v>83</v>
      </c>
    </row>
    <row r="695" s="12" customFormat="1" ht="22.8" customHeight="1">
      <c r="A695" s="12"/>
      <c r="B695" s="164"/>
      <c r="C695" s="12"/>
      <c r="D695" s="165" t="s">
        <v>73</v>
      </c>
      <c r="E695" s="175" t="s">
        <v>304</v>
      </c>
      <c r="F695" s="175" t="s">
        <v>1056</v>
      </c>
      <c r="G695" s="12"/>
      <c r="H695" s="12"/>
      <c r="I695" s="167"/>
      <c r="J695" s="176">
        <f>BK695</f>
        <v>0</v>
      </c>
      <c r="K695" s="12"/>
      <c r="L695" s="164"/>
      <c r="M695" s="169"/>
      <c r="N695" s="170"/>
      <c r="O695" s="170"/>
      <c r="P695" s="171">
        <f>SUM(P696:P809)</f>
        <v>0</v>
      </c>
      <c r="Q695" s="170"/>
      <c r="R695" s="171">
        <f>SUM(R696:R809)</f>
        <v>17.416581770000004</v>
      </c>
      <c r="S695" s="170"/>
      <c r="T695" s="172">
        <f>SUM(T696:T809)</f>
        <v>9.2765029999999982</v>
      </c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R695" s="165" t="s">
        <v>81</v>
      </c>
      <c r="AT695" s="173" t="s">
        <v>73</v>
      </c>
      <c r="AU695" s="173" t="s">
        <v>81</v>
      </c>
      <c r="AY695" s="165" t="s">
        <v>256</v>
      </c>
      <c r="BK695" s="174">
        <f>SUM(BK696:BK809)</f>
        <v>0</v>
      </c>
    </row>
    <row r="696" s="2" customFormat="1" ht="16.5" customHeight="1">
      <c r="A696" s="40"/>
      <c r="B696" s="177"/>
      <c r="C696" s="178" t="s">
        <v>1057</v>
      </c>
      <c r="D696" s="178" t="s">
        <v>258</v>
      </c>
      <c r="E696" s="179" t="s">
        <v>1058</v>
      </c>
      <c r="F696" s="180" t="s">
        <v>1059</v>
      </c>
      <c r="G696" s="181" t="s">
        <v>1060</v>
      </c>
      <c r="H696" s="182">
        <v>1</v>
      </c>
      <c r="I696" s="183"/>
      <c r="J696" s="184">
        <f>ROUND(I696*H696,2)</f>
        <v>0</v>
      </c>
      <c r="K696" s="185"/>
      <c r="L696" s="41"/>
      <c r="M696" s="186" t="s">
        <v>3</v>
      </c>
      <c r="N696" s="187" t="s">
        <v>45</v>
      </c>
      <c r="O696" s="74"/>
      <c r="P696" s="188">
        <f>O696*H696</f>
        <v>0</v>
      </c>
      <c r="Q696" s="188">
        <v>0.34999999999999998</v>
      </c>
      <c r="R696" s="188">
        <f>Q696*H696</f>
        <v>0.34999999999999998</v>
      </c>
      <c r="S696" s="188">
        <v>0</v>
      </c>
      <c r="T696" s="189">
        <f>S696*H696</f>
        <v>0</v>
      </c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R696" s="190" t="s">
        <v>261</v>
      </c>
      <c r="AT696" s="190" t="s">
        <v>258</v>
      </c>
      <c r="AU696" s="190" t="s">
        <v>83</v>
      </c>
      <c r="AY696" s="21" t="s">
        <v>256</v>
      </c>
      <c r="BE696" s="191">
        <f>IF(N696="základní",J696,0)</f>
        <v>0</v>
      </c>
      <c r="BF696" s="191">
        <f>IF(N696="snížená",J696,0)</f>
        <v>0</v>
      </c>
      <c r="BG696" s="191">
        <f>IF(N696="zákl. přenesená",J696,0)</f>
        <v>0</v>
      </c>
      <c r="BH696" s="191">
        <f>IF(N696="sníž. přenesená",J696,0)</f>
        <v>0</v>
      </c>
      <c r="BI696" s="191">
        <f>IF(N696="nulová",J696,0)</f>
        <v>0</v>
      </c>
      <c r="BJ696" s="21" t="s">
        <v>81</v>
      </c>
      <c r="BK696" s="191">
        <f>ROUND(I696*H696,2)</f>
        <v>0</v>
      </c>
      <c r="BL696" s="21" t="s">
        <v>261</v>
      </c>
      <c r="BM696" s="190" t="s">
        <v>1061</v>
      </c>
    </row>
    <row r="697" s="2" customFormat="1" ht="16.5" customHeight="1">
      <c r="A697" s="40"/>
      <c r="B697" s="177"/>
      <c r="C697" s="178" t="s">
        <v>1062</v>
      </c>
      <c r="D697" s="178" t="s">
        <v>258</v>
      </c>
      <c r="E697" s="179" t="s">
        <v>1063</v>
      </c>
      <c r="F697" s="180" t="s">
        <v>1064</v>
      </c>
      <c r="G697" s="181" t="s">
        <v>1060</v>
      </c>
      <c r="H697" s="182">
        <v>1</v>
      </c>
      <c r="I697" s="183"/>
      <c r="J697" s="184">
        <f>ROUND(I697*H697,2)</f>
        <v>0</v>
      </c>
      <c r="K697" s="185"/>
      <c r="L697" s="41"/>
      <c r="M697" s="186" t="s">
        <v>3</v>
      </c>
      <c r="N697" s="187" t="s">
        <v>45</v>
      </c>
      <c r="O697" s="74"/>
      <c r="P697" s="188">
        <f>O697*H697</f>
        <v>0</v>
      </c>
      <c r="Q697" s="188">
        <v>1.2</v>
      </c>
      <c r="R697" s="188">
        <f>Q697*H697</f>
        <v>1.2</v>
      </c>
      <c r="S697" s="188">
        <v>0</v>
      </c>
      <c r="T697" s="189">
        <f>S697*H697</f>
        <v>0</v>
      </c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R697" s="190" t="s">
        <v>261</v>
      </c>
      <c r="AT697" s="190" t="s">
        <v>258</v>
      </c>
      <c r="AU697" s="190" t="s">
        <v>83</v>
      </c>
      <c r="AY697" s="21" t="s">
        <v>256</v>
      </c>
      <c r="BE697" s="191">
        <f>IF(N697="základní",J697,0)</f>
        <v>0</v>
      </c>
      <c r="BF697" s="191">
        <f>IF(N697="snížená",J697,0)</f>
        <v>0</v>
      </c>
      <c r="BG697" s="191">
        <f>IF(N697="zákl. přenesená",J697,0)</f>
        <v>0</v>
      </c>
      <c r="BH697" s="191">
        <f>IF(N697="sníž. přenesená",J697,0)</f>
        <v>0</v>
      </c>
      <c r="BI697" s="191">
        <f>IF(N697="nulová",J697,0)</f>
        <v>0</v>
      </c>
      <c r="BJ697" s="21" t="s">
        <v>81</v>
      </c>
      <c r="BK697" s="191">
        <f>ROUND(I697*H697,2)</f>
        <v>0</v>
      </c>
      <c r="BL697" s="21" t="s">
        <v>261</v>
      </c>
      <c r="BM697" s="190" t="s">
        <v>1065</v>
      </c>
    </row>
    <row r="698" s="2" customFormat="1" ht="16.5" customHeight="1">
      <c r="A698" s="40"/>
      <c r="B698" s="177"/>
      <c r="C698" s="178" t="s">
        <v>1066</v>
      </c>
      <c r="D698" s="178" t="s">
        <v>258</v>
      </c>
      <c r="E698" s="179" t="s">
        <v>1067</v>
      </c>
      <c r="F698" s="180" t="s">
        <v>1068</v>
      </c>
      <c r="G698" s="181" t="s">
        <v>1060</v>
      </c>
      <c r="H698" s="182">
        <v>1</v>
      </c>
      <c r="I698" s="183"/>
      <c r="J698" s="184">
        <f>ROUND(I698*H698,2)</f>
        <v>0</v>
      </c>
      <c r="K698" s="185"/>
      <c r="L698" s="41"/>
      <c r="M698" s="186" t="s">
        <v>3</v>
      </c>
      <c r="N698" s="187" t="s">
        <v>45</v>
      </c>
      <c r="O698" s="74"/>
      <c r="P698" s="188">
        <f>O698*H698</f>
        <v>0</v>
      </c>
      <c r="Q698" s="188">
        <v>2.5</v>
      </c>
      <c r="R698" s="188">
        <f>Q698*H698</f>
        <v>2.5</v>
      </c>
      <c r="S698" s="188">
        <v>0</v>
      </c>
      <c r="T698" s="189">
        <f>S698*H698</f>
        <v>0</v>
      </c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R698" s="190" t="s">
        <v>261</v>
      </c>
      <c r="AT698" s="190" t="s">
        <v>258</v>
      </c>
      <c r="AU698" s="190" t="s">
        <v>83</v>
      </c>
      <c r="AY698" s="21" t="s">
        <v>256</v>
      </c>
      <c r="BE698" s="191">
        <f>IF(N698="základní",J698,0)</f>
        <v>0</v>
      </c>
      <c r="BF698" s="191">
        <f>IF(N698="snížená",J698,0)</f>
        <v>0</v>
      </c>
      <c r="BG698" s="191">
        <f>IF(N698="zákl. přenesená",J698,0)</f>
        <v>0</v>
      </c>
      <c r="BH698" s="191">
        <f>IF(N698="sníž. přenesená",J698,0)</f>
        <v>0</v>
      </c>
      <c r="BI698" s="191">
        <f>IF(N698="nulová",J698,0)</f>
        <v>0</v>
      </c>
      <c r="BJ698" s="21" t="s">
        <v>81</v>
      </c>
      <c r="BK698" s="191">
        <f>ROUND(I698*H698,2)</f>
        <v>0</v>
      </c>
      <c r="BL698" s="21" t="s">
        <v>261</v>
      </c>
      <c r="BM698" s="190" t="s">
        <v>1069</v>
      </c>
    </row>
    <row r="699" s="2" customFormat="1" ht="16.5" customHeight="1">
      <c r="A699" s="40"/>
      <c r="B699" s="177"/>
      <c r="C699" s="178" t="s">
        <v>1070</v>
      </c>
      <c r="D699" s="178" t="s">
        <v>258</v>
      </c>
      <c r="E699" s="179" t="s">
        <v>1071</v>
      </c>
      <c r="F699" s="180" t="s">
        <v>1072</v>
      </c>
      <c r="G699" s="181" t="s">
        <v>1060</v>
      </c>
      <c r="H699" s="182">
        <v>1</v>
      </c>
      <c r="I699" s="183"/>
      <c r="J699" s="184">
        <f>ROUND(I699*H699,2)</f>
        <v>0</v>
      </c>
      <c r="K699" s="185"/>
      <c r="L699" s="41"/>
      <c r="M699" s="186" t="s">
        <v>3</v>
      </c>
      <c r="N699" s="187" t="s">
        <v>45</v>
      </c>
      <c r="O699" s="74"/>
      <c r="P699" s="188">
        <f>O699*H699</f>
        <v>0</v>
      </c>
      <c r="Q699" s="188">
        <v>0</v>
      </c>
      <c r="R699" s="188">
        <f>Q699*H699</f>
        <v>0</v>
      </c>
      <c r="S699" s="188">
        <v>0</v>
      </c>
      <c r="T699" s="189">
        <f>S699*H699</f>
        <v>0</v>
      </c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R699" s="190" t="s">
        <v>261</v>
      </c>
      <c r="AT699" s="190" t="s">
        <v>258</v>
      </c>
      <c r="AU699" s="190" t="s">
        <v>83</v>
      </c>
      <c r="AY699" s="21" t="s">
        <v>256</v>
      </c>
      <c r="BE699" s="191">
        <f>IF(N699="základní",J699,0)</f>
        <v>0</v>
      </c>
      <c r="BF699" s="191">
        <f>IF(N699="snížená",J699,0)</f>
        <v>0</v>
      </c>
      <c r="BG699" s="191">
        <f>IF(N699="zákl. přenesená",J699,0)</f>
        <v>0</v>
      </c>
      <c r="BH699" s="191">
        <f>IF(N699="sníž. přenesená",J699,0)</f>
        <v>0</v>
      </c>
      <c r="BI699" s="191">
        <f>IF(N699="nulová",J699,0)</f>
        <v>0</v>
      </c>
      <c r="BJ699" s="21" t="s">
        <v>81</v>
      </c>
      <c r="BK699" s="191">
        <f>ROUND(I699*H699,2)</f>
        <v>0</v>
      </c>
      <c r="BL699" s="21" t="s">
        <v>261</v>
      </c>
      <c r="BM699" s="190" t="s">
        <v>1073</v>
      </c>
    </row>
    <row r="700" s="2" customFormat="1" ht="49.05" customHeight="1">
      <c r="A700" s="40"/>
      <c r="B700" s="177"/>
      <c r="C700" s="178" t="s">
        <v>1074</v>
      </c>
      <c r="D700" s="178" t="s">
        <v>258</v>
      </c>
      <c r="E700" s="179" t="s">
        <v>1075</v>
      </c>
      <c r="F700" s="180" t="s">
        <v>1076</v>
      </c>
      <c r="G700" s="181" t="s">
        <v>119</v>
      </c>
      <c r="H700" s="182">
        <v>48.576999999999998</v>
      </c>
      <c r="I700" s="183"/>
      <c r="J700" s="184">
        <f>ROUND(I700*H700,2)</f>
        <v>0</v>
      </c>
      <c r="K700" s="185"/>
      <c r="L700" s="41"/>
      <c r="M700" s="186" t="s">
        <v>3</v>
      </c>
      <c r="N700" s="187" t="s">
        <v>45</v>
      </c>
      <c r="O700" s="74"/>
      <c r="P700" s="188">
        <f>O700*H700</f>
        <v>0</v>
      </c>
      <c r="Q700" s="188">
        <v>0.14041999999999999</v>
      </c>
      <c r="R700" s="188">
        <f>Q700*H700</f>
        <v>6.8211823399999991</v>
      </c>
      <c r="S700" s="188">
        <v>0</v>
      </c>
      <c r="T700" s="189">
        <f>S700*H700</f>
        <v>0</v>
      </c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R700" s="190" t="s">
        <v>261</v>
      </c>
      <c r="AT700" s="190" t="s">
        <v>258</v>
      </c>
      <c r="AU700" s="190" t="s">
        <v>83</v>
      </c>
      <c r="AY700" s="21" t="s">
        <v>256</v>
      </c>
      <c r="BE700" s="191">
        <f>IF(N700="základní",J700,0)</f>
        <v>0</v>
      </c>
      <c r="BF700" s="191">
        <f>IF(N700="snížená",J700,0)</f>
        <v>0</v>
      </c>
      <c r="BG700" s="191">
        <f>IF(N700="zákl. přenesená",J700,0)</f>
        <v>0</v>
      </c>
      <c r="BH700" s="191">
        <f>IF(N700="sníž. přenesená",J700,0)</f>
        <v>0</v>
      </c>
      <c r="BI700" s="191">
        <f>IF(N700="nulová",J700,0)</f>
        <v>0</v>
      </c>
      <c r="BJ700" s="21" t="s">
        <v>81</v>
      </c>
      <c r="BK700" s="191">
        <f>ROUND(I700*H700,2)</f>
        <v>0</v>
      </c>
      <c r="BL700" s="21" t="s">
        <v>261</v>
      </c>
      <c r="BM700" s="190" t="s">
        <v>1077</v>
      </c>
    </row>
    <row r="701" s="2" customFormat="1">
      <c r="A701" s="40"/>
      <c r="B701" s="41"/>
      <c r="C701" s="40"/>
      <c r="D701" s="192" t="s">
        <v>263</v>
      </c>
      <c r="E701" s="40"/>
      <c r="F701" s="193" t="s">
        <v>1078</v>
      </c>
      <c r="G701" s="40"/>
      <c r="H701" s="40"/>
      <c r="I701" s="194"/>
      <c r="J701" s="40"/>
      <c r="K701" s="40"/>
      <c r="L701" s="41"/>
      <c r="M701" s="195"/>
      <c r="N701" s="196"/>
      <c r="O701" s="74"/>
      <c r="P701" s="74"/>
      <c r="Q701" s="74"/>
      <c r="R701" s="74"/>
      <c r="S701" s="74"/>
      <c r="T701" s="75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T701" s="21" t="s">
        <v>263</v>
      </c>
      <c r="AU701" s="21" t="s">
        <v>83</v>
      </c>
    </row>
    <row r="702" s="13" customFormat="1">
      <c r="A702" s="13"/>
      <c r="B702" s="197"/>
      <c r="C702" s="13"/>
      <c r="D702" s="198" t="s">
        <v>265</v>
      </c>
      <c r="E702" s="199" t="s">
        <v>3</v>
      </c>
      <c r="F702" s="200" t="s">
        <v>271</v>
      </c>
      <c r="G702" s="13"/>
      <c r="H702" s="201">
        <v>48.576999999999998</v>
      </c>
      <c r="I702" s="202"/>
      <c r="J702" s="13"/>
      <c r="K702" s="13"/>
      <c r="L702" s="197"/>
      <c r="M702" s="203"/>
      <c r="N702" s="204"/>
      <c r="O702" s="204"/>
      <c r="P702" s="204"/>
      <c r="Q702" s="204"/>
      <c r="R702" s="204"/>
      <c r="S702" s="204"/>
      <c r="T702" s="205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199" t="s">
        <v>265</v>
      </c>
      <c r="AU702" s="199" t="s">
        <v>83</v>
      </c>
      <c r="AV702" s="13" t="s">
        <v>83</v>
      </c>
      <c r="AW702" s="13" t="s">
        <v>35</v>
      </c>
      <c r="AX702" s="13" t="s">
        <v>74</v>
      </c>
      <c r="AY702" s="199" t="s">
        <v>256</v>
      </c>
    </row>
    <row r="703" s="14" customFormat="1">
      <c r="A703" s="14"/>
      <c r="B703" s="206"/>
      <c r="C703" s="14"/>
      <c r="D703" s="198" t="s">
        <v>265</v>
      </c>
      <c r="E703" s="207" t="s">
        <v>3</v>
      </c>
      <c r="F703" s="208" t="s">
        <v>266</v>
      </c>
      <c r="G703" s="14"/>
      <c r="H703" s="209">
        <v>48.576999999999998</v>
      </c>
      <c r="I703" s="210"/>
      <c r="J703" s="14"/>
      <c r="K703" s="14"/>
      <c r="L703" s="206"/>
      <c r="M703" s="211"/>
      <c r="N703" s="212"/>
      <c r="O703" s="212"/>
      <c r="P703" s="212"/>
      <c r="Q703" s="212"/>
      <c r="R703" s="212"/>
      <c r="S703" s="212"/>
      <c r="T703" s="213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07" t="s">
        <v>265</v>
      </c>
      <c r="AU703" s="207" t="s">
        <v>83</v>
      </c>
      <c r="AV703" s="14" t="s">
        <v>261</v>
      </c>
      <c r="AW703" s="14" t="s">
        <v>35</v>
      </c>
      <c r="AX703" s="14" t="s">
        <v>81</v>
      </c>
      <c r="AY703" s="207" t="s">
        <v>256</v>
      </c>
    </row>
    <row r="704" s="2" customFormat="1" ht="16.5" customHeight="1">
      <c r="A704" s="40"/>
      <c r="B704" s="177"/>
      <c r="C704" s="221" t="s">
        <v>1079</v>
      </c>
      <c r="D704" s="221" t="s">
        <v>374</v>
      </c>
      <c r="E704" s="222" t="s">
        <v>1080</v>
      </c>
      <c r="F704" s="223" t="s">
        <v>1081</v>
      </c>
      <c r="G704" s="224" t="s">
        <v>119</v>
      </c>
      <c r="H704" s="225">
        <v>49.548999999999999</v>
      </c>
      <c r="I704" s="226"/>
      <c r="J704" s="227">
        <f>ROUND(I704*H704,2)</f>
        <v>0</v>
      </c>
      <c r="K704" s="228"/>
      <c r="L704" s="229"/>
      <c r="M704" s="230" t="s">
        <v>3</v>
      </c>
      <c r="N704" s="231" t="s">
        <v>45</v>
      </c>
      <c r="O704" s="74"/>
      <c r="P704" s="188">
        <f>O704*H704</f>
        <v>0</v>
      </c>
      <c r="Q704" s="188">
        <v>0.056120000000000003</v>
      </c>
      <c r="R704" s="188">
        <f>Q704*H704</f>
        <v>2.7806898800000002</v>
      </c>
      <c r="S704" s="188">
        <v>0</v>
      </c>
      <c r="T704" s="189">
        <f>S704*H704</f>
        <v>0</v>
      </c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R704" s="190" t="s">
        <v>299</v>
      </c>
      <c r="AT704" s="190" t="s">
        <v>374</v>
      </c>
      <c r="AU704" s="190" t="s">
        <v>83</v>
      </c>
      <c r="AY704" s="21" t="s">
        <v>256</v>
      </c>
      <c r="BE704" s="191">
        <f>IF(N704="základní",J704,0)</f>
        <v>0</v>
      </c>
      <c r="BF704" s="191">
        <f>IF(N704="snížená",J704,0)</f>
        <v>0</v>
      </c>
      <c r="BG704" s="191">
        <f>IF(N704="zákl. přenesená",J704,0)</f>
        <v>0</v>
      </c>
      <c r="BH704" s="191">
        <f>IF(N704="sníž. přenesená",J704,0)</f>
        <v>0</v>
      </c>
      <c r="BI704" s="191">
        <f>IF(N704="nulová",J704,0)</f>
        <v>0</v>
      </c>
      <c r="BJ704" s="21" t="s">
        <v>81</v>
      </c>
      <c r="BK704" s="191">
        <f>ROUND(I704*H704,2)</f>
        <v>0</v>
      </c>
      <c r="BL704" s="21" t="s">
        <v>261</v>
      </c>
      <c r="BM704" s="190" t="s">
        <v>1082</v>
      </c>
    </row>
    <row r="705" s="13" customFormat="1">
      <c r="A705" s="13"/>
      <c r="B705" s="197"/>
      <c r="C705" s="13"/>
      <c r="D705" s="198" t="s">
        <v>265</v>
      </c>
      <c r="E705" s="13"/>
      <c r="F705" s="200" t="s">
        <v>1083</v>
      </c>
      <c r="G705" s="13"/>
      <c r="H705" s="201">
        <v>49.548999999999999</v>
      </c>
      <c r="I705" s="202"/>
      <c r="J705" s="13"/>
      <c r="K705" s="13"/>
      <c r="L705" s="197"/>
      <c r="M705" s="203"/>
      <c r="N705" s="204"/>
      <c r="O705" s="204"/>
      <c r="P705" s="204"/>
      <c r="Q705" s="204"/>
      <c r="R705" s="204"/>
      <c r="S705" s="204"/>
      <c r="T705" s="205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199" t="s">
        <v>265</v>
      </c>
      <c r="AU705" s="199" t="s">
        <v>83</v>
      </c>
      <c r="AV705" s="13" t="s">
        <v>83</v>
      </c>
      <c r="AW705" s="13" t="s">
        <v>4</v>
      </c>
      <c r="AX705" s="13" t="s">
        <v>81</v>
      </c>
      <c r="AY705" s="199" t="s">
        <v>256</v>
      </c>
    </row>
    <row r="706" s="2" customFormat="1" ht="24.15" customHeight="1">
      <c r="A706" s="40"/>
      <c r="B706" s="177"/>
      <c r="C706" s="178" t="s">
        <v>1084</v>
      </c>
      <c r="D706" s="178" t="s">
        <v>258</v>
      </c>
      <c r="E706" s="179" t="s">
        <v>1085</v>
      </c>
      <c r="F706" s="180" t="s">
        <v>1086</v>
      </c>
      <c r="G706" s="181" t="s">
        <v>110</v>
      </c>
      <c r="H706" s="182">
        <v>202</v>
      </c>
      <c r="I706" s="183"/>
      <c r="J706" s="184">
        <f>ROUND(I706*H706,2)</f>
        <v>0</v>
      </c>
      <c r="K706" s="185"/>
      <c r="L706" s="41"/>
      <c r="M706" s="186" t="s">
        <v>3</v>
      </c>
      <c r="N706" s="187" t="s">
        <v>45</v>
      </c>
      <c r="O706" s="74"/>
      <c r="P706" s="188">
        <f>O706*H706</f>
        <v>0</v>
      </c>
      <c r="Q706" s="188">
        <v>0.00036000000000000002</v>
      </c>
      <c r="R706" s="188">
        <f>Q706*H706</f>
        <v>0.072720000000000007</v>
      </c>
      <c r="S706" s="188">
        <v>0</v>
      </c>
      <c r="T706" s="189">
        <f>S706*H706</f>
        <v>0</v>
      </c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R706" s="190" t="s">
        <v>261</v>
      </c>
      <c r="AT706" s="190" t="s">
        <v>258</v>
      </c>
      <c r="AU706" s="190" t="s">
        <v>83</v>
      </c>
      <c r="AY706" s="21" t="s">
        <v>256</v>
      </c>
      <c r="BE706" s="191">
        <f>IF(N706="základní",J706,0)</f>
        <v>0</v>
      </c>
      <c r="BF706" s="191">
        <f>IF(N706="snížená",J706,0)</f>
        <v>0</v>
      </c>
      <c r="BG706" s="191">
        <f>IF(N706="zákl. přenesená",J706,0)</f>
        <v>0</v>
      </c>
      <c r="BH706" s="191">
        <f>IF(N706="sníž. přenesená",J706,0)</f>
        <v>0</v>
      </c>
      <c r="BI706" s="191">
        <f>IF(N706="nulová",J706,0)</f>
        <v>0</v>
      </c>
      <c r="BJ706" s="21" t="s">
        <v>81</v>
      </c>
      <c r="BK706" s="191">
        <f>ROUND(I706*H706,2)</f>
        <v>0</v>
      </c>
      <c r="BL706" s="21" t="s">
        <v>261</v>
      </c>
      <c r="BM706" s="190" t="s">
        <v>1087</v>
      </c>
    </row>
    <row r="707" s="2" customFormat="1">
      <c r="A707" s="40"/>
      <c r="B707" s="41"/>
      <c r="C707" s="40"/>
      <c r="D707" s="192" t="s">
        <v>263</v>
      </c>
      <c r="E707" s="40"/>
      <c r="F707" s="193" t="s">
        <v>1088</v>
      </c>
      <c r="G707" s="40"/>
      <c r="H707" s="40"/>
      <c r="I707" s="194"/>
      <c r="J707" s="40"/>
      <c r="K707" s="40"/>
      <c r="L707" s="41"/>
      <c r="M707" s="195"/>
      <c r="N707" s="196"/>
      <c r="O707" s="74"/>
      <c r="P707" s="74"/>
      <c r="Q707" s="74"/>
      <c r="R707" s="74"/>
      <c r="S707" s="74"/>
      <c r="T707" s="75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T707" s="21" t="s">
        <v>263</v>
      </c>
      <c r="AU707" s="21" t="s">
        <v>83</v>
      </c>
    </row>
    <row r="708" s="13" customFormat="1">
      <c r="A708" s="13"/>
      <c r="B708" s="197"/>
      <c r="C708" s="13"/>
      <c r="D708" s="198" t="s">
        <v>265</v>
      </c>
      <c r="E708" s="199" t="s">
        <v>3</v>
      </c>
      <c r="F708" s="200" t="s">
        <v>155</v>
      </c>
      <c r="G708" s="13"/>
      <c r="H708" s="201">
        <v>202</v>
      </c>
      <c r="I708" s="202"/>
      <c r="J708" s="13"/>
      <c r="K708" s="13"/>
      <c r="L708" s="197"/>
      <c r="M708" s="203"/>
      <c r="N708" s="204"/>
      <c r="O708" s="204"/>
      <c r="P708" s="204"/>
      <c r="Q708" s="204"/>
      <c r="R708" s="204"/>
      <c r="S708" s="204"/>
      <c r="T708" s="205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199" t="s">
        <v>265</v>
      </c>
      <c r="AU708" s="199" t="s">
        <v>83</v>
      </c>
      <c r="AV708" s="13" t="s">
        <v>83</v>
      </c>
      <c r="AW708" s="13" t="s">
        <v>35</v>
      </c>
      <c r="AX708" s="13" t="s">
        <v>74</v>
      </c>
      <c r="AY708" s="199" t="s">
        <v>256</v>
      </c>
    </row>
    <row r="709" s="14" customFormat="1">
      <c r="A709" s="14"/>
      <c r="B709" s="206"/>
      <c r="C709" s="14"/>
      <c r="D709" s="198" t="s">
        <v>265</v>
      </c>
      <c r="E709" s="207" t="s">
        <v>3</v>
      </c>
      <c r="F709" s="208" t="s">
        <v>266</v>
      </c>
      <c r="G709" s="14"/>
      <c r="H709" s="209">
        <v>202</v>
      </c>
      <c r="I709" s="210"/>
      <c r="J709" s="14"/>
      <c r="K709" s="14"/>
      <c r="L709" s="206"/>
      <c r="M709" s="211"/>
      <c r="N709" s="212"/>
      <c r="O709" s="212"/>
      <c r="P709" s="212"/>
      <c r="Q709" s="212"/>
      <c r="R709" s="212"/>
      <c r="S709" s="212"/>
      <c r="T709" s="213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07" t="s">
        <v>265</v>
      </c>
      <c r="AU709" s="207" t="s">
        <v>83</v>
      </c>
      <c r="AV709" s="14" t="s">
        <v>261</v>
      </c>
      <c r="AW709" s="14" t="s">
        <v>35</v>
      </c>
      <c r="AX709" s="14" t="s">
        <v>81</v>
      </c>
      <c r="AY709" s="207" t="s">
        <v>256</v>
      </c>
    </row>
    <row r="710" s="2" customFormat="1" ht="24.15" customHeight="1">
      <c r="A710" s="40"/>
      <c r="B710" s="177"/>
      <c r="C710" s="178" t="s">
        <v>1089</v>
      </c>
      <c r="D710" s="178" t="s">
        <v>258</v>
      </c>
      <c r="E710" s="179" t="s">
        <v>1090</v>
      </c>
      <c r="F710" s="180" t="s">
        <v>1091</v>
      </c>
      <c r="G710" s="181" t="s">
        <v>119</v>
      </c>
      <c r="H710" s="182">
        <v>11.734999999999999</v>
      </c>
      <c r="I710" s="183"/>
      <c r="J710" s="184">
        <f>ROUND(I710*H710,2)</f>
        <v>0</v>
      </c>
      <c r="K710" s="185"/>
      <c r="L710" s="41"/>
      <c r="M710" s="186" t="s">
        <v>3</v>
      </c>
      <c r="N710" s="187" t="s">
        <v>45</v>
      </c>
      <c r="O710" s="74"/>
      <c r="P710" s="188">
        <f>O710*H710</f>
        <v>0</v>
      </c>
      <c r="Q710" s="188">
        <v>0.29221000000000003</v>
      </c>
      <c r="R710" s="188">
        <f>Q710*H710</f>
        <v>3.4290843500000001</v>
      </c>
      <c r="S710" s="188">
        <v>0</v>
      </c>
      <c r="T710" s="189">
        <f>S710*H710</f>
        <v>0</v>
      </c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R710" s="190" t="s">
        <v>261</v>
      </c>
      <c r="AT710" s="190" t="s">
        <v>258</v>
      </c>
      <c r="AU710" s="190" t="s">
        <v>83</v>
      </c>
      <c r="AY710" s="21" t="s">
        <v>256</v>
      </c>
      <c r="BE710" s="191">
        <f>IF(N710="základní",J710,0)</f>
        <v>0</v>
      </c>
      <c r="BF710" s="191">
        <f>IF(N710="snížená",J710,0)</f>
        <v>0</v>
      </c>
      <c r="BG710" s="191">
        <f>IF(N710="zákl. přenesená",J710,0)</f>
        <v>0</v>
      </c>
      <c r="BH710" s="191">
        <f>IF(N710="sníž. přenesená",J710,0)</f>
        <v>0</v>
      </c>
      <c r="BI710" s="191">
        <f>IF(N710="nulová",J710,0)</f>
        <v>0</v>
      </c>
      <c r="BJ710" s="21" t="s">
        <v>81</v>
      </c>
      <c r="BK710" s="191">
        <f>ROUND(I710*H710,2)</f>
        <v>0</v>
      </c>
      <c r="BL710" s="21" t="s">
        <v>261</v>
      </c>
      <c r="BM710" s="190" t="s">
        <v>1092</v>
      </c>
    </row>
    <row r="711" s="2" customFormat="1" ht="24.15" customHeight="1">
      <c r="A711" s="40"/>
      <c r="B711" s="177"/>
      <c r="C711" s="221" t="s">
        <v>1093</v>
      </c>
      <c r="D711" s="221" t="s">
        <v>374</v>
      </c>
      <c r="E711" s="222" t="s">
        <v>1094</v>
      </c>
      <c r="F711" s="223" t="s">
        <v>1095</v>
      </c>
      <c r="G711" s="224" t="s">
        <v>119</v>
      </c>
      <c r="H711" s="225">
        <v>11.734999999999999</v>
      </c>
      <c r="I711" s="226"/>
      <c r="J711" s="227">
        <f>ROUND(I711*H711,2)</f>
        <v>0</v>
      </c>
      <c r="K711" s="228"/>
      <c r="L711" s="229"/>
      <c r="M711" s="230" t="s">
        <v>3</v>
      </c>
      <c r="N711" s="231" t="s">
        <v>45</v>
      </c>
      <c r="O711" s="74"/>
      <c r="P711" s="188">
        <f>O711*H711</f>
        <v>0</v>
      </c>
      <c r="Q711" s="188">
        <v>0.015599999999999999</v>
      </c>
      <c r="R711" s="188">
        <f>Q711*H711</f>
        <v>0.18306599999999998</v>
      </c>
      <c r="S711" s="188">
        <v>0</v>
      </c>
      <c r="T711" s="189">
        <f>S711*H711</f>
        <v>0</v>
      </c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R711" s="190" t="s">
        <v>299</v>
      </c>
      <c r="AT711" s="190" t="s">
        <v>374</v>
      </c>
      <c r="AU711" s="190" t="s">
        <v>83</v>
      </c>
      <c r="AY711" s="21" t="s">
        <v>256</v>
      </c>
      <c r="BE711" s="191">
        <f>IF(N711="základní",J711,0)</f>
        <v>0</v>
      </c>
      <c r="BF711" s="191">
        <f>IF(N711="snížená",J711,0)</f>
        <v>0</v>
      </c>
      <c r="BG711" s="191">
        <f>IF(N711="zákl. přenesená",J711,0)</f>
        <v>0</v>
      </c>
      <c r="BH711" s="191">
        <f>IF(N711="sníž. přenesená",J711,0)</f>
        <v>0</v>
      </c>
      <c r="BI711" s="191">
        <f>IF(N711="nulová",J711,0)</f>
        <v>0</v>
      </c>
      <c r="BJ711" s="21" t="s">
        <v>81</v>
      </c>
      <c r="BK711" s="191">
        <f>ROUND(I711*H711,2)</f>
        <v>0</v>
      </c>
      <c r="BL711" s="21" t="s">
        <v>261</v>
      </c>
      <c r="BM711" s="190" t="s">
        <v>1096</v>
      </c>
    </row>
    <row r="712" s="13" customFormat="1">
      <c r="A712" s="13"/>
      <c r="B712" s="197"/>
      <c r="C712" s="13"/>
      <c r="D712" s="198" t="s">
        <v>265</v>
      </c>
      <c r="E712" s="199" t="s">
        <v>3</v>
      </c>
      <c r="F712" s="200" t="s">
        <v>1097</v>
      </c>
      <c r="G712" s="13"/>
      <c r="H712" s="201">
        <v>11.734999999999999</v>
      </c>
      <c r="I712" s="202"/>
      <c r="J712" s="13"/>
      <c r="K712" s="13"/>
      <c r="L712" s="197"/>
      <c r="M712" s="203"/>
      <c r="N712" s="204"/>
      <c r="O712" s="204"/>
      <c r="P712" s="204"/>
      <c r="Q712" s="204"/>
      <c r="R712" s="204"/>
      <c r="S712" s="204"/>
      <c r="T712" s="205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199" t="s">
        <v>265</v>
      </c>
      <c r="AU712" s="199" t="s">
        <v>83</v>
      </c>
      <c r="AV712" s="13" t="s">
        <v>83</v>
      </c>
      <c r="AW712" s="13" t="s">
        <v>35</v>
      </c>
      <c r="AX712" s="13" t="s">
        <v>74</v>
      </c>
      <c r="AY712" s="199" t="s">
        <v>256</v>
      </c>
    </row>
    <row r="713" s="14" customFormat="1">
      <c r="A713" s="14"/>
      <c r="B713" s="206"/>
      <c r="C713" s="14"/>
      <c r="D713" s="198" t="s">
        <v>265</v>
      </c>
      <c r="E713" s="207" t="s">
        <v>3</v>
      </c>
      <c r="F713" s="208" t="s">
        <v>266</v>
      </c>
      <c r="G713" s="14"/>
      <c r="H713" s="209">
        <v>11.734999999999999</v>
      </c>
      <c r="I713" s="210"/>
      <c r="J713" s="14"/>
      <c r="K713" s="14"/>
      <c r="L713" s="206"/>
      <c r="M713" s="211"/>
      <c r="N713" s="212"/>
      <c r="O713" s="212"/>
      <c r="P713" s="212"/>
      <c r="Q713" s="212"/>
      <c r="R713" s="212"/>
      <c r="S713" s="212"/>
      <c r="T713" s="213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07" t="s">
        <v>265</v>
      </c>
      <c r="AU713" s="207" t="s">
        <v>83</v>
      </c>
      <c r="AV713" s="14" t="s">
        <v>261</v>
      </c>
      <c r="AW713" s="14" t="s">
        <v>35</v>
      </c>
      <c r="AX713" s="14" t="s">
        <v>81</v>
      </c>
      <c r="AY713" s="207" t="s">
        <v>256</v>
      </c>
    </row>
    <row r="714" s="2" customFormat="1" ht="44.25" customHeight="1">
      <c r="A714" s="40"/>
      <c r="B714" s="177"/>
      <c r="C714" s="178" t="s">
        <v>1098</v>
      </c>
      <c r="D714" s="178" t="s">
        <v>258</v>
      </c>
      <c r="E714" s="179" t="s">
        <v>1099</v>
      </c>
      <c r="F714" s="180" t="s">
        <v>1100</v>
      </c>
      <c r="G714" s="181" t="s">
        <v>110</v>
      </c>
      <c r="H714" s="182">
        <v>270</v>
      </c>
      <c r="I714" s="183"/>
      <c r="J714" s="184">
        <f>ROUND(I714*H714,2)</f>
        <v>0</v>
      </c>
      <c r="K714" s="185"/>
      <c r="L714" s="41"/>
      <c r="M714" s="186" t="s">
        <v>3</v>
      </c>
      <c r="N714" s="187" t="s">
        <v>45</v>
      </c>
      <c r="O714" s="74"/>
      <c r="P714" s="188">
        <f>O714*H714</f>
        <v>0</v>
      </c>
      <c r="Q714" s="188">
        <v>0</v>
      </c>
      <c r="R714" s="188">
        <f>Q714*H714</f>
        <v>0</v>
      </c>
      <c r="S714" s="188">
        <v>0</v>
      </c>
      <c r="T714" s="189">
        <f>S714*H714</f>
        <v>0</v>
      </c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R714" s="190" t="s">
        <v>261</v>
      </c>
      <c r="AT714" s="190" t="s">
        <v>258</v>
      </c>
      <c r="AU714" s="190" t="s">
        <v>83</v>
      </c>
      <c r="AY714" s="21" t="s">
        <v>256</v>
      </c>
      <c r="BE714" s="191">
        <f>IF(N714="základní",J714,0)</f>
        <v>0</v>
      </c>
      <c r="BF714" s="191">
        <f>IF(N714="snížená",J714,0)</f>
        <v>0</v>
      </c>
      <c r="BG714" s="191">
        <f>IF(N714="zákl. přenesená",J714,0)</f>
        <v>0</v>
      </c>
      <c r="BH714" s="191">
        <f>IF(N714="sníž. přenesená",J714,0)</f>
        <v>0</v>
      </c>
      <c r="BI714" s="191">
        <f>IF(N714="nulová",J714,0)</f>
        <v>0</v>
      </c>
      <c r="BJ714" s="21" t="s">
        <v>81</v>
      </c>
      <c r="BK714" s="191">
        <f>ROUND(I714*H714,2)</f>
        <v>0</v>
      </c>
      <c r="BL714" s="21" t="s">
        <v>261</v>
      </c>
      <c r="BM714" s="190" t="s">
        <v>1101</v>
      </c>
    </row>
    <row r="715" s="2" customFormat="1">
      <c r="A715" s="40"/>
      <c r="B715" s="41"/>
      <c r="C715" s="40"/>
      <c r="D715" s="192" t="s">
        <v>263</v>
      </c>
      <c r="E715" s="40"/>
      <c r="F715" s="193" t="s">
        <v>1102</v>
      </c>
      <c r="G715" s="40"/>
      <c r="H715" s="40"/>
      <c r="I715" s="194"/>
      <c r="J715" s="40"/>
      <c r="K715" s="40"/>
      <c r="L715" s="41"/>
      <c r="M715" s="195"/>
      <c r="N715" s="196"/>
      <c r="O715" s="74"/>
      <c r="P715" s="74"/>
      <c r="Q715" s="74"/>
      <c r="R715" s="74"/>
      <c r="S715" s="74"/>
      <c r="T715" s="75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T715" s="21" t="s">
        <v>263</v>
      </c>
      <c r="AU715" s="21" t="s">
        <v>83</v>
      </c>
    </row>
    <row r="716" s="13" customFormat="1">
      <c r="A716" s="13"/>
      <c r="B716" s="197"/>
      <c r="C716" s="13"/>
      <c r="D716" s="198" t="s">
        <v>265</v>
      </c>
      <c r="E716" s="199" t="s">
        <v>3</v>
      </c>
      <c r="F716" s="200" t="s">
        <v>202</v>
      </c>
      <c r="G716" s="13"/>
      <c r="H716" s="201">
        <v>270</v>
      </c>
      <c r="I716" s="202"/>
      <c r="J716" s="13"/>
      <c r="K716" s="13"/>
      <c r="L716" s="197"/>
      <c r="M716" s="203"/>
      <c r="N716" s="204"/>
      <c r="O716" s="204"/>
      <c r="P716" s="204"/>
      <c r="Q716" s="204"/>
      <c r="R716" s="204"/>
      <c r="S716" s="204"/>
      <c r="T716" s="205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199" t="s">
        <v>265</v>
      </c>
      <c r="AU716" s="199" t="s">
        <v>83</v>
      </c>
      <c r="AV716" s="13" t="s">
        <v>83</v>
      </c>
      <c r="AW716" s="13" t="s">
        <v>35</v>
      </c>
      <c r="AX716" s="13" t="s">
        <v>74</v>
      </c>
      <c r="AY716" s="199" t="s">
        <v>256</v>
      </c>
    </row>
    <row r="717" s="14" customFormat="1">
      <c r="A717" s="14"/>
      <c r="B717" s="206"/>
      <c r="C717" s="14"/>
      <c r="D717" s="198" t="s">
        <v>265</v>
      </c>
      <c r="E717" s="207" t="s">
        <v>3</v>
      </c>
      <c r="F717" s="208" t="s">
        <v>266</v>
      </c>
      <c r="G717" s="14"/>
      <c r="H717" s="209">
        <v>270</v>
      </c>
      <c r="I717" s="210"/>
      <c r="J717" s="14"/>
      <c r="K717" s="14"/>
      <c r="L717" s="206"/>
      <c r="M717" s="211"/>
      <c r="N717" s="212"/>
      <c r="O717" s="212"/>
      <c r="P717" s="212"/>
      <c r="Q717" s="212"/>
      <c r="R717" s="212"/>
      <c r="S717" s="212"/>
      <c r="T717" s="213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07" t="s">
        <v>265</v>
      </c>
      <c r="AU717" s="207" t="s">
        <v>83</v>
      </c>
      <c r="AV717" s="14" t="s">
        <v>261</v>
      </c>
      <c r="AW717" s="14" t="s">
        <v>35</v>
      </c>
      <c r="AX717" s="14" t="s">
        <v>81</v>
      </c>
      <c r="AY717" s="207" t="s">
        <v>256</v>
      </c>
    </row>
    <row r="718" s="2" customFormat="1" ht="49.05" customHeight="1">
      <c r="A718" s="40"/>
      <c r="B718" s="177"/>
      <c r="C718" s="178" t="s">
        <v>1103</v>
      </c>
      <c r="D718" s="178" t="s">
        <v>258</v>
      </c>
      <c r="E718" s="179" t="s">
        <v>1104</v>
      </c>
      <c r="F718" s="180" t="s">
        <v>1105</v>
      </c>
      <c r="G718" s="181" t="s">
        <v>110</v>
      </c>
      <c r="H718" s="182">
        <v>24300</v>
      </c>
      <c r="I718" s="183"/>
      <c r="J718" s="184">
        <f>ROUND(I718*H718,2)</f>
        <v>0</v>
      </c>
      <c r="K718" s="185"/>
      <c r="L718" s="41"/>
      <c r="M718" s="186" t="s">
        <v>3</v>
      </c>
      <c r="N718" s="187" t="s">
        <v>45</v>
      </c>
      <c r="O718" s="74"/>
      <c r="P718" s="188">
        <f>O718*H718</f>
        <v>0</v>
      </c>
      <c r="Q718" s="188">
        <v>0</v>
      </c>
      <c r="R718" s="188">
        <f>Q718*H718</f>
        <v>0</v>
      </c>
      <c r="S718" s="188">
        <v>0</v>
      </c>
      <c r="T718" s="189">
        <f>S718*H718</f>
        <v>0</v>
      </c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R718" s="190" t="s">
        <v>261</v>
      </c>
      <c r="AT718" s="190" t="s">
        <v>258</v>
      </c>
      <c r="AU718" s="190" t="s">
        <v>83</v>
      </c>
      <c r="AY718" s="21" t="s">
        <v>256</v>
      </c>
      <c r="BE718" s="191">
        <f>IF(N718="základní",J718,0)</f>
        <v>0</v>
      </c>
      <c r="BF718" s="191">
        <f>IF(N718="snížená",J718,0)</f>
        <v>0</v>
      </c>
      <c r="BG718" s="191">
        <f>IF(N718="zákl. přenesená",J718,0)</f>
        <v>0</v>
      </c>
      <c r="BH718" s="191">
        <f>IF(N718="sníž. přenesená",J718,0)</f>
        <v>0</v>
      </c>
      <c r="BI718" s="191">
        <f>IF(N718="nulová",J718,0)</f>
        <v>0</v>
      </c>
      <c r="BJ718" s="21" t="s">
        <v>81</v>
      </c>
      <c r="BK718" s="191">
        <f>ROUND(I718*H718,2)</f>
        <v>0</v>
      </c>
      <c r="BL718" s="21" t="s">
        <v>261</v>
      </c>
      <c r="BM718" s="190" t="s">
        <v>1106</v>
      </c>
    </row>
    <row r="719" s="2" customFormat="1">
      <c r="A719" s="40"/>
      <c r="B719" s="41"/>
      <c r="C719" s="40"/>
      <c r="D719" s="192" t="s">
        <v>263</v>
      </c>
      <c r="E719" s="40"/>
      <c r="F719" s="193" t="s">
        <v>1107</v>
      </c>
      <c r="G719" s="40"/>
      <c r="H719" s="40"/>
      <c r="I719" s="194"/>
      <c r="J719" s="40"/>
      <c r="K719" s="40"/>
      <c r="L719" s="41"/>
      <c r="M719" s="195"/>
      <c r="N719" s="196"/>
      <c r="O719" s="74"/>
      <c r="P719" s="74"/>
      <c r="Q719" s="74"/>
      <c r="R719" s="74"/>
      <c r="S719" s="74"/>
      <c r="T719" s="75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T719" s="21" t="s">
        <v>263</v>
      </c>
      <c r="AU719" s="21" t="s">
        <v>83</v>
      </c>
    </row>
    <row r="720" s="13" customFormat="1">
      <c r="A720" s="13"/>
      <c r="B720" s="197"/>
      <c r="C720" s="13"/>
      <c r="D720" s="198" t="s">
        <v>265</v>
      </c>
      <c r="E720" s="199" t="s">
        <v>3</v>
      </c>
      <c r="F720" s="200" t="s">
        <v>1108</v>
      </c>
      <c r="G720" s="13"/>
      <c r="H720" s="201">
        <v>24300</v>
      </c>
      <c r="I720" s="202"/>
      <c r="J720" s="13"/>
      <c r="K720" s="13"/>
      <c r="L720" s="197"/>
      <c r="M720" s="203"/>
      <c r="N720" s="204"/>
      <c r="O720" s="204"/>
      <c r="P720" s="204"/>
      <c r="Q720" s="204"/>
      <c r="R720" s="204"/>
      <c r="S720" s="204"/>
      <c r="T720" s="205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199" t="s">
        <v>265</v>
      </c>
      <c r="AU720" s="199" t="s">
        <v>83</v>
      </c>
      <c r="AV720" s="13" t="s">
        <v>83</v>
      </c>
      <c r="AW720" s="13" t="s">
        <v>35</v>
      </c>
      <c r="AX720" s="13" t="s">
        <v>74</v>
      </c>
      <c r="AY720" s="199" t="s">
        <v>256</v>
      </c>
    </row>
    <row r="721" s="14" customFormat="1">
      <c r="A721" s="14"/>
      <c r="B721" s="206"/>
      <c r="C721" s="14"/>
      <c r="D721" s="198" t="s">
        <v>265</v>
      </c>
      <c r="E721" s="207" t="s">
        <v>3</v>
      </c>
      <c r="F721" s="208" t="s">
        <v>266</v>
      </c>
      <c r="G721" s="14"/>
      <c r="H721" s="209">
        <v>24300</v>
      </c>
      <c r="I721" s="210"/>
      <c r="J721" s="14"/>
      <c r="K721" s="14"/>
      <c r="L721" s="206"/>
      <c r="M721" s="211"/>
      <c r="N721" s="212"/>
      <c r="O721" s="212"/>
      <c r="P721" s="212"/>
      <c r="Q721" s="212"/>
      <c r="R721" s="212"/>
      <c r="S721" s="212"/>
      <c r="T721" s="213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07" t="s">
        <v>265</v>
      </c>
      <c r="AU721" s="207" t="s">
        <v>83</v>
      </c>
      <c r="AV721" s="14" t="s">
        <v>261</v>
      </c>
      <c r="AW721" s="14" t="s">
        <v>35</v>
      </c>
      <c r="AX721" s="14" t="s">
        <v>81</v>
      </c>
      <c r="AY721" s="207" t="s">
        <v>256</v>
      </c>
    </row>
    <row r="722" s="2" customFormat="1" ht="55.5" customHeight="1">
      <c r="A722" s="40"/>
      <c r="B722" s="177"/>
      <c r="C722" s="178" t="s">
        <v>1109</v>
      </c>
      <c r="D722" s="178" t="s">
        <v>258</v>
      </c>
      <c r="E722" s="179" t="s">
        <v>1110</v>
      </c>
      <c r="F722" s="180" t="s">
        <v>1111</v>
      </c>
      <c r="G722" s="181" t="s">
        <v>539</v>
      </c>
      <c r="H722" s="182">
        <v>1</v>
      </c>
      <c r="I722" s="183"/>
      <c r="J722" s="184">
        <f>ROUND(I722*H722,2)</f>
        <v>0</v>
      </c>
      <c r="K722" s="185"/>
      <c r="L722" s="41"/>
      <c r="M722" s="186" t="s">
        <v>3</v>
      </c>
      <c r="N722" s="187" t="s">
        <v>45</v>
      </c>
      <c r="O722" s="74"/>
      <c r="P722" s="188">
        <f>O722*H722</f>
        <v>0</v>
      </c>
      <c r="Q722" s="188">
        <v>0</v>
      </c>
      <c r="R722" s="188">
        <f>Q722*H722</f>
        <v>0</v>
      </c>
      <c r="S722" s="188">
        <v>0</v>
      </c>
      <c r="T722" s="189">
        <f>S722*H722</f>
        <v>0</v>
      </c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R722" s="190" t="s">
        <v>261</v>
      </c>
      <c r="AT722" s="190" t="s">
        <v>258</v>
      </c>
      <c r="AU722" s="190" t="s">
        <v>83</v>
      </c>
      <c r="AY722" s="21" t="s">
        <v>256</v>
      </c>
      <c r="BE722" s="191">
        <f>IF(N722="základní",J722,0)</f>
        <v>0</v>
      </c>
      <c r="BF722" s="191">
        <f>IF(N722="snížená",J722,0)</f>
        <v>0</v>
      </c>
      <c r="BG722" s="191">
        <f>IF(N722="zákl. přenesená",J722,0)</f>
        <v>0</v>
      </c>
      <c r="BH722" s="191">
        <f>IF(N722="sníž. přenesená",J722,0)</f>
        <v>0</v>
      </c>
      <c r="BI722" s="191">
        <f>IF(N722="nulová",J722,0)</f>
        <v>0</v>
      </c>
      <c r="BJ722" s="21" t="s">
        <v>81</v>
      </c>
      <c r="BK722" s="191">
        <f>ROUND(I722*H722,2)</f>
        <v>0</v>
      </c>
      <c r="BL722" s="21" t="s">
        <v>261</v>
      </c>
      <c r="BM722" s="190" t="s">
        <v>1112</v>
      </c>
    </row>
    <row r="723" s="2" customFormat="1">
      <c r="A723" s="40"/>
      <c r="B723" s="41"/>
      <c r="C723" s="40"/>
      <c r="D723" s="192" t="s">
        <v>263</v>
      </c>
      <c r="E723" s="40"/>
      <c r="F723" s="193" t="s">
        <v>1113</v>
      </c>
      <c r="G723" s="40"/>
      <c r="H723" s="40"/>
      <c r="I723" s="194"/>
      <c r="J723" s="40"/>
      <c r="K723" s="40"/>
      <c r="L723" s="41"/>
      <c r="M723" s="195"/>
      <c r="N723" s="196"/>
      <c r="O723" s="74"/>
      <c r="P723" s="74"/>
      <c r="Q723" s="74"/>
      <c r="R723" s="74"/>
      <c r="S723" s="74"/>
      <c r="T723" s="75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T723" s="21" t="s">
        <v>263</v>
      </c>
      <c r="AU723" s="21" t="s">
        <v>83</v>
      </c>
    </row>
    <row r="724" s="2" customFormat="1" ht="44.25" customHeight="1">
      <c r="A724" s="40"/>
      <c r="B724" s="177"/>
      <c r="C724" s="178" t="s">
        <v>1114</v>
      </c>
      <c r="D724" s="178" t="s">
        <v>258</v>
      </c>
      <c r="E724" s="179" t="s">
        <v>1115</v>
      </c>
      <c r="F724" s="180" t="s">
        <v>1116</v>
      </c>
      <c r="G724" s="181" t="s">
        <v>110</v>
      </c>
      <c r="H724" s="182">
        <v>270</v>
      </c>
      <c r="I724" s="183"/>
      <c r="J724" s="184">
        <f>ROUND(I724*H724,2)</f>
        <v>0</v>
      </c>
      <c r="K724" s="185"/>
      <c r="L724" s="41"/>
      <c r="M724" s="186" t="s">
        <v>3</v>
      </c>
      <c r="N724" s="187" t="s">
        <v>45</v>
      </c>
      <c r="O724" s="74"/>
      <c r="P724" s="188">
        <f>O724*H724</f>
        <v>0</v>
      </c>
      <c r="Q724" s="188">
        <v>0</v>
      </c>
      <c r="R724" s="188">
        <f>Q724*H724</f>
        <v>0</v>
      </c>
      <c r="S724" s="188">
        <v>0</v>
      </c>
      <c r="T724" s="189">
        <f>S724*H724</f>
        <v>0</v>
      </c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R724" s="190" t="s">
        <v>261</v>
      </c>
      <c r="AT724" s="190" t="s">
        <v>258</v>
      </c>
      <c r="AU724" s="190" t="s">
        <v>83</v>
      </c>
      <c r="AY724" s="21" t="s">
        <v>256</v>
      </c>
      <c r="BE724" s="191">
        <f>IF(N724="základní",J724,0)</f>
        <v>0</v>
      </c>
      <c r="BF724" s="191">
        <f>IF(N724="snížená",J724,0)</f>
        <v>0</v>
      </c>
      <c r="BG724" s="191">
        <f>IF(N724="zákl. přenesená",J724,0)</f>
        <v>0</v>
      </c>
      <c r="BH724" s="191">
        <f>IF(N724="sníž. přenesená",J724,0)</f>
        <v>0</v>
      </c>
      <c r="BI724" s="191">
        <f>IF(N724="nulová",J724,0)</f>
        <v>0</v>
      </c>
      <c r="BJ724" s="21" t="s">
        <v>81</v>
      </c>
      <c r="BK724" s="191">
        <f>ROUND(I724*H724,2)</f>
        <v>0</v>
      </c>
      <c r="BL724" s="21" t="s">
        <v>261</v>
      </c>
      <c r="BM724" s="190" t="s">
        <v>1117</v>
      </c>
    </row>
    <row r="725" s="2" customFormat="1">
      <c r="A725" s="40"/>
      <c r="B725" s="41"/>
      <c r="C725" s="40"/>
      <c r="D725" s="192" t="s">
        <v>263</v>
      </c>
      <c r="E725" s="40"/>
      <c r="F725" s="193" t="s">
        <v>1118</v>
      </c>
      <c r="G725" s="40"/>
      <c r="H725" s="40"/>
      <c r="I725" s="194"/>
      <c r="J725" s="40"/>
      <c r="K725" s="40"/>
      <c r="L725" s="41"/>
      <c r="M725" s="195"/>
      <c r="N725" s="196"/>
      <c r="O725" s="74"/>
      <c r="P725" s="74"/>
      <c r="Q725" s="74"/>
      <c r="R725" s="74"/>
      <c r="S725" s="74"/>
      <c r="T725" s="75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T725" s="21" t="s">
        <v>263</v>
      </c>
      <c r="AU725" s="21" t="s">
        <v>83</v>
      </c>
    </row>
    <row r="726" s="13" customFormat="1">
      <c r="A726" s="13"/>
      <c r="B726" s="197"/>
      <c r="C726" s="13"/>
      <c r="D726" s="198" t="s">
        <v>265</v>
      </c>
      <c r="E726" s="199" t="s">
        <v>3</v>
      </c>
      <c r="F726" s="200" t="s">
        <v>202</v>
      </c>
      <c r="G726" s="13"/>
      <c r="H726" s="201">
        <v>270</v>
      </c>
      <c r="I726" s="202"/>
      <c r="J726" s="13"/>
      <c r="K726" s="13"/>
      <c r="L726" s="197"/>
      <c r="M726" s="203"/>
      <c r="N726" s="204"/>
      <c r="O726" s="204"/>
      <c r="P726" s="204"/>
      <c r="Q726" s="204"/>
      <c r="R726" s="204"/>
      <c r="S726" s="204"/>
      <c r="T726" s="205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199" t="s">
        <v>265</v>
      </c>
      <c r="AU726" s="199" t="s">
        <v>83</v>
      </c>
      <c r="AV726" s="13" t="s">
        <v>83</v>
      </c>
      <c r="AW726" s="13" t="s">
        <v>35</v>
      </c>
      <c r="AX726" s="13" t="s">
        <v>74</v>
      </c>
      <c r="AY726" s="199" t="s">
        <v>256</v>
      </c>
    </row>
    <row r="727" s="14" customFormat="1">
      <c r="A727" s="14"/>
      <c r="B727" s="206"/>
      <c r="C727" s="14"/>
      <c r="D727" s="198" t="s">
        <v>265</v>
      </c>
      <c r="E727" s="207" t="s">
        <v>3</v>
      </c>
      <c r="F727" s="208" t="s">
        <v>266</v>
      </c>
      <c r="G727" s="14"/>
      <c r="H727" s="209">
        <v>270</v>
      </c>
      <c r="I727" s="210"/>
      <c r="J727" s="14"/>
      <c r="K727" s="14"/>
      <c r="L727" s="206"/>
      <c r="M727" s="211"/>
      <c r="N727" s="212"/>
      <c r="O727" s="212"/>
      <c r="P727" s="212"/>
      <c r="Q727" s="212"/>
      <c r="R727" s="212"/>
      <c r="S727" s="212"/>
      <c r="T727" s="213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07" t="s">
        <v>265</v>
      </c>
      <c r="AU727" s="207" t="s">
        <v>83</v>
      </c>
      <c r="AV727" s="14" t="s">
        <v>261</v>
      </c>
      <c r="AW727" s="14" t="s">
        <v>35</v>
      </c>
      <c r="AX727" s="14" t="s">
        <v>81</v>
      </c>
      <c r="AY727" s="207" t="s">
        <v>256</v>
      </c>
    </row>
    <row r="728" s="2" customFormat="1" ht="24.15" customHeight="1">
      <c r="A728" s="40"/>
      <c r="B728" s="177"/>
      <c r="C728" s="178" t="s">
        <v>1119</v>
      </c>
      <c r="D728" s="178" t="s">
        <v>258</v>
      </c>
      <c r="E728" s="179" t="s">
        <v>1120</v>
      </c>
      <c r="F728" s="180" t="s">
        <v>1121</v>
      </c>
      <c r="G728" s="181" t="s">
        <v>110</v>
      </c>
      <c r="H728" s="182">
        <v>270</v>
      </c>
      <c r="I728" s="183"/>
      <c r="J728" s="184">
        <f>ROUND(I728*H728,2)</f>
        <v>0</v>
      </c>
      <c r="K728" s="185"/>
      <c r="L728" s="41"/>
      <c r="M728" s="186" t="s">
        <v>3</v>
      </c>
      <c r="N728" s="187" t="s">
        <v>45</v>
      </c>
      <c r="O728" s="74"/>
      <c r="P728" s="188">
        <f>O728*H728</f>
        <v>0</v>
      </c>
      <c r="Q728" s="188">
        <v>0</v>
      </c>
      <c r="R728" s="188">
        <f>Q728*H728</f>
        <v>0</v>
      </c>
      <c r="S728" s="188">
        <v>0</v>
      </c>
      <c r="T728" s="189">
        <f>S728*H728</f>
        <v>0</v>
      </c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R728" s="190" t="s">
        <v>261</v>
      </c>
      <c r="AT728" s="190" t="s">
        <v>258</v>
      </c>
      <c r="AU728" s="190" t="s">
        <v>83</v>
      </c>
      <c r="AY728" s="21" t="s">
        <v>256</v>
      </c>
      <c r="BE728" s="191">
        <f>IF(N728="základní",J728,0)</f>
        <v>0</v>
      </c>
      <c r="BF728" s="191">
        <f>IF(N728="snížená",J728,0)</f>
        <v>0</v>
      </c>
      <c r="BG728" s="191">
        <f>IF(N728="zákl. přenesená",J728,0)</f>
        <v>0</v>
      </c>
      <c r="BH728" s="191">
        <f>IF(N728="sníž. přenesená",J728,0)</f>
        <v>0</v>
      </c>
      <c r="BI728" s="191">
        <f>IF(N728="nulová",J728,0)</f>
        <v>0</v>
      </c>
      <c r="BJ728" s="21" t="s">
        <v>81</v>
      </c>
      <c r="BK728" s="191">
        <f>ROUND(I728*H728,2)</f>
        <v>0</v>
      </c>
      <c r="BL728" s="21" t="s">
        <v>261</v>
      </c>
      <c r="BM728" s="190" t="s">
        <v>1122</v>
      </c>
    </row>
    <row r="729" s="2" customFormat="1">
      <c r="A729" s="40"/>
      <c r="B729" s="41"/>
      <c r="C729" s="40"/>
      <c r="D729" s="192" t="s">
        <v>263</v>
      </c>
      <c r="E729" s="40"/>
      <c r="F729" s="193" t="s">
        <v>1123</v>
      </c>
      <c r="G729" s="40"/>
      <c r="H729" s="40"/>
      <c r="I729" s="194"/>
      <c r="J729" s="40"/>
      <c r="K729" s="40"/>
      <c r="L729" s="41"/>
      <c r="M729" s="195"/>
      <c r="N729" s="196"/>
      <c r="O729" s="74"/>
      <c r="P729" s="74"/>
      <c r="Q729" s="74"/>
      <c r="R729" s="74"/>
      <c r="S729" s="74"/>
      <c r="T729" s="75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T729" s="21" t="s">
        <v>263</v>
      </c>
      <c r="AU729" s="21" t="s">
        <v>83</v>
      </c>
    </row>
    <row r="730" s="13" customFormat="1">
      <c r="A730" s="13"/>
      <c r="B730" s="197"/>
      <c r="C730" s="13"/>
      <c r="D730" s="198" t="s">
        <v>265</v>
      </c>
      <c r="E730" s="199" t="s">
        <v>3</v>
      </c>
      <c r="F730" s="200" t="s">
        <v>202</v>
      </c>
      <c r="G730" s="13"/>
      <c r="H730" s="201">
        <v>270</v>
      </c>
      <c r="I730" s="202"/>
      <c r="J730" s="13"/>
      <c r="K730" s="13"/>
      <c r="L730" s="197"/>
      <c r="M730" s="203"/>
      <c r="N730" s="204"/>
      <c r="O730" s="204"/>
      <c r="P730" s="204"/>
      <c r="Q730" s="204"/>
      <c r="R730" s="204"/>
      <c r="S730" s="204"/>
      <c r="T730" s="205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199" t="s">
        <v>265</v>
      </c>
      <c r="AU730" s="199" t="s">
        <v>83</v>
      </c>
      <c r="AV730" s="13" t="s">
        <v>83</v>
      </c>
      <c r="AW730" s="13" t="s">
        <v>35</v>
      </c>
      <c r="AX730" s="13" t="s">
        <v>74</v>
      </c>
      <c r="AY730" s="199" t="s">
        <v>256</v>
      </c>
    </row>
    <row r="731" s="14" customFormat="1">
      <c r="A731" s="14"/>
      <c r="B731" s="206"/>
      <c r="C731" s="14"/>
      <c r="D731" s="198" t="s">
        <v>265</v>
      </c>
      <c r="E731" s="207" t="s">
        <v>3</v>
      </c>
      <c r="F731" s="208" t="s">
        <v>266</v>
      </c>
      <c r="G731" s="14"/>
      <c r="H731" s="209">
        <v>270</v>
      </c>
      <c r="I731" s="210"/>
      <c r="J731" s="14"/>
      <c r="K731" s="14"/>
      <c r="L731" s="206"/>
      <c r="M731" s="211"/>
      <c r="N731" s="212"/>
      <c r="O731" s="212"/>
      <c r="P731" s="212"/>
      <c r="Q731" s="212"/>
      <c r="R731" s="212"/>
      <c r="S731" s="212"/>
      <c r="T731" s="213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07" t="s">
        <v>265</v>
      </c>
      <c r="AU731" s="207" t="s">
        <v>83</v>
      </c>
      <c r="AV731" s="14" t="s">
        <v>261</v>
      </c>
      <c r="AW731" s="14" t="s">
        <v>35</v>
      </c>
      <c r="AX731" s="14" t="s">
        <v>81</v>
      </c>
      <c r="AY731" s="207" t="s">
        <v>256</v>
      </c>
    </row>
    <row r="732" s="2" customFormat="1" ht="33" customHeight="1">
      <c r="A732" s="40"/>
      <c r="B732" s="177"/>
      <c r="C732" s="178" t="s">
        <v>1124</v>
      </c>
      <c r="D732" s="178" t="s">
        <v>258</v>
      </c>
      <c r="E732" s="179" t="s">
        <v>1125</v>
      </c>
      <c r="F732" s="180" t="s">
        <v>1126</v>
      </c>
      <c r="G732" s="181" t="s">
        <v>110</v>
      </c>
      <c r="H732" s="182">
        <v>24300</v>
      </c>
      <c r="I732" s="183"/>
      <c r="J732" s="184">
        <f>ROUND(I732*H732,2)</f>
        <v>0</v>
      </c>
      <c r="K732" s="185"/>
      <c r="L732" s="41"/>
      <c r="M732" s="186" t="s">
        <v>3</v>
      </c>
      <c r="N732" s="187" t="s">
        <v>45</v>
      </c>
      <c r="O732" s="74"/>
      <c r="P732" s="188">
        <f>O732*H732</f>
        <v>0</v>
      </c>
      <c r="Q732" s="188">
        <v>0</v>
      </c>
      <c r="R732" s="188">
        <f>Q732*H732</f>
        <v>0</v>
      </c>
      <c r="S732" s="188">
        <v>0</v>
      </c>
      <c r="T732" s="189">
        <f>S732*H732</f>
        <v>0</v>
      </c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R732" s="190" t="s">
        <v>261</v>
      </c>
      <c r="AT732" s="190" t="s">
        <v>258</v>
      </c>
      <c r="AU732" s="190" t="s">
        <v>83</v>
      </c>
      <c r="AY732" s="21" t="s">
        <v>256</v>
      </c>
      <c r="BE732" s="191">
        <f>IF(N732="základní",J732,0)</f>
        <v>0</v>
      </c>
      <c r="BF732" s="191">
        <f>IF(N732="snížená",J732,0)</f>
        <v>0</v>
      </c>
      <c r="BG732" s="191">
        <f>IF(N732="zákl. přenesená",J732,0)</f>
        <v>0</v>
      </c>
      <c r="BH732" s="191">
        <f>IF(N732="sníž. přenesená",J732,0)</f>
        <v>0</v>
      </c>
      <c r="BI732" s="191">
        <f>IF(N732="nulová",J732,0)</f>
        <v>0</v>
      </c>
      <c r="BJ732" s="21" t="s">
        <v>81</v>
      </c>
      <c r="BK732" s="191">
        <f>ROUND(I732*H732,2)</f>
        <v>0</v>
      </c>
      <c r="BL732" s="21" t="s">
        <v>261</v>
      </c>
      <c r="BM732" s="190" t="s">
        <v>1127</v>
      </c>
    </row>
    <row r="733" s="2" customFormat="1">
      <c r="A733" s="40"/>
      <c r="B733" s="41"/>
      <c r="C733" s="40"/>
      <c r="D733" s="192" t="s">
        <v>263</v>
      </c>
      <c r="E733" s="40"/>
      <c r="F733" s="193" t="s">
        <v>1128</v>
      </c>
      <c r="G733" s="40"/>
      <c r="H733" s="40"/>
      <c r="I733" s="194"/>
      <c r="J733" s="40"/>
      <c r="K733" s="40"/>
      <c r="L733" s="41"/>
      <c r="M733" s="195"/>
      <c r="N733" s="196"/>
      <c r="O733" s="74"/>
      <c r="P733" s="74"/>
      <c r="Q733" s="74"/>
      <c r="R733" s="74"/>
      <c r="S733" s="74"/>
      <c r="T733" s="75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T733" s="21" t="s">
        <v>263</v>
      </c>
      <c r="AU733" s="21" t="s">
        <v>83</v>
      </c>
    </row>
    <row r="734" s="13" customFormat="1">
      <c r="A734" s="13"/>
      <c r="B734" s="197"/>
      <c r="C734" s="13"/>
      <c r="D734" s="198" t="s">
        <v>265</v>
      </c>
      <c r="E734" s="199" t="s">
        <v>3</v>
      </c>
      <c r="F734" s="200" t="s">
        <v>1108</v>
      </c>
      <c r="G734" s="13"/>
      <c r="H734" s="201">
        <v>24300</v>
      </c>
      <c r="I734" s="202"/>
      <c r="J734" s="13"/>
      <c r="K734" s="13"/>
      <c r="L734" s="197"/>
      <c r="M734" s="203"/>
      <c r="N734" s="204"/>
      <c r="O734" s="204"/>
      <c r="P734" s="204"/>
      <c r="Q734" s="204"/>
      <c r="R734" s="204"/>
      <c r="S734" s="204"/>
      <c r="T734" s="205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199" t="s">
        <v>265</v>
      </c>
      <c r="AU734" s="199" t="s">
        <v>83</v>
      </c>
      <c r="AV734" s="13" t="s">
        <v>83</v>
      </c>
      <c r="AW734" s="13" t="s">
        <v>35</v>
      </c>
      <c r="AX734" s="13" t="s">
        <v>74</v>
      </c>
      <c r="AY734" s="199" t="s">
        <v>256</v>
      </c>
    </row>
    <row r="735" s="14" customFormat="1">
      <c r="A735" s="14"/>
      <c r="B735" s="206"/>
      <c r="C735" s="14"/>
      <c r="D735" s="198" t="s">
        <v>265</v>
      </c>
      <c r="E735" s="207" t="s">
        <v>3</v>
      </c>
      <c r="F735" s="208" t="s">
        <v>266</v>
      </c>
      <c r="G735" s="14"/>
      <c r="H735" s="209">
        <v>24300</v>
      </c>
      <c r="I735" s="210"/>
      <c r="J735" s="14"/>
      <c r="K735" s="14"/>
      <c r="L735" s="206"/>
      <c r="M735" s="211"/>
      <c r="N735" s="212"/>
      <c r="O735" s="212"/>
      <c r="P735" s="212"/>
      <c r="Q735" s="212"/>
      <c r="R735" s="212"/>
      <c r="S735" s="212"/>
      <c r="T735" s="213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07" t="s">
        <v>265</v>
      </c>
      <c r="AU735" s="207" t="s">
        <v>83</v>
      </c>
      <c r="AV735" s="14" t="s">
        <v>261</v>
      </c>
      <c r="AW735" s="14" t="s">
        <v>35</v>
      </c>
      <c r="AX735" s="14" t="s">
        <v>81</v>
      </c>
      <c r="AY735" s="207" t="s">
        <v>256</v>
      </c>
    </row>
    <row r="736" s="2" customFormat="1" ht="24.15" customHeight="1">
      <c r="A736" s="40"/>
      <c r="B736" s="177"/>
      <c r="C736" s="178" t="s">
        <v>1129</v>
      </c>
      <c r="D736" s="178" t="s">
        <v>258</v>
      </c>
      <c r="E736" s="179" t="s">
        <v>1130</v>
      </c>
      <c r="F736" s="180" t="s">
        <v>1131</v>
      </c>
      <c r="G736" s="181" t="s">
        <v>110</v>
      </c>
      <c r="H736" s="182">
        <v>270</v>
      </c>
      <c r="I736" s="183"/>
      <c r="J736" s="184">
        <f>ROUND(I736*H736,2)</f>
        <v>0</v>
      </c>
      <c r="K736" s="185"/>
      <c r="L736" s="41"/>
      <c r="M736" s="186" t="s">
        <v>3</v>
      </c>
      <c r="N736" s="187" t="s">
        <v>45</v>
      </c>
      <c r="O736" s="74"/>
      <c r="P736" s="188">
        <f>O736*H736</f>
        <v>0</v>
      </c>
      <c r="Q736" s="188">
        <v>0</v>
      </c>
      <c r="R736" s="188">
        <f>Q736*H736</f>
        <v>0</v>
      </c>
      <c r="S736" s="188">
        <v>0</v>
      </c>
      <c r="T736" s="189">
        <f>S736*H736</f>
        <v>0</v>
      </c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R736" s="190" t="s">
        <v>261</v>
      </c>
      <c r="AT736" s="190" t="s">
        <v>258</v>
      </c>
      <c r="AU736" s="190" t="s">
        <v>83</v>
      </c>
      <c r="AY736" s="21" t="s">
        <v>256</v>
      </c>
      <c r="BE736" s="191">
        <f>IF(N736="základní",J736,0)</f>
        <v>0</v>
      </c>
      <c r="BF736" s="191">
        <f>IF(N736="snížená",J736,0)</f>
        <v>0</v>
      </c>
      <c r="BG736" s="191">
        <f>IF(N736="zákl. přenesená",J736,0)</f>
        <v>0</v>
      </c>
      <c r="BH736" s="191">
        <f>IF(N736="sníž. přenesená",J736,0)</f>
        <v>0</v>
      </c>
      <c r="BI736" s="191">
        <f>IF(N736="nulová",J736,0)</f>
        <v>0</v>
      </c>
      <c r="BJ736" s="21" t="s">
        <v>81</v>
      </c>
      <c r="BK736" s="191">
        <f>ROUND(I736*H736,2)</f>
        <v>0</v>
      </c>
      <c r="BL736" s="21" t="s">
        <v>261</v>
      </c>
      <c r="BM736" s="190" t="s">
        <v>1132</v>
      </c>
    </row>
    <row r="737" s="2" customFormat="1">
      <c r="A737" s="40"/>
      <c r="B737" s="41"/>
      <c r="C737" s="40"/>
      <c r="D737" s="192" t="s">
        <v>263</v>
      </c>
      <c r="E737" s="40"/>
      <c r="F737" s="193" t="s">
        <v>1133</v>
      </c>
      <c r="G737" s="40"/>
      <c r="H737" s="40"/>
      <c r="I737" s="194"/>
      <c r="J737" s="40"/>
      <c r="K737" s="40"/>
      <c r="L737" s="41"/>
      <c r="M737" s="195"/>
      <c r="N737" s="196"/>
      <c r="O737" s="74"/>
      <c r="P737" s="74"/>
      <c r="Q737" s="74"/>
      <c r="R737" s="74"/>
      <c r="S737" s="74"/>
      <c r="T737" s="75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T737" s="21" t="s">
        <v>263</v>
      </c>
      <c r="AU737" s="21" t="s">
        <v>83</v>
      </c>
    </row>
    <row r="738" s="13" customFormat="1">
      <c r="A738" s="13"/>
      <c r="B738" s="197"/>
      <c r="C738" s="13"/>
      <c r="D738" s="198" t="s">
        <v>265</v>
      </c>
      <c r="E738" s="199" t="s">
        <v>3</v>
      </c>
      <c r="F738" s="200" t="s">
        <v>202</v>
      </c>
      <c r="G738" s="13"/>
      <c r="H738" s="201">
        <v>270</v>
      </c>
      <c r="I738" s="202"/>
      <c r="J738" s="13"/>
      <c r="K738" s="13"/>
      <c r="L738" s="197"/>
      <c r="M738" s="203"/>
      <c r="N738" s="204"/>
      <c r="O738" s="204"/>
      <c r="P738" s="204"/>
      <c r="Q738" s="204"/>
      <c r="R738" s="204"/>
      <c r="S738" s="204"/>
      <c r="T738" s="205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199" t="s">
        <v>265</v>
      </c>
      <c r="AU738" s="199" t="s">
        <v>83</v>
      </c>
      <c r="AV738" s="13" t="s">
        <v>83</v>
      </c>
      <c r="AW738" s="13" t="s">
        <v>35</v>
      </c>
      <c r="AX738" s="13" t="s">
        <v>74</v>
      </c>
      <c r="AY738" s="199" t="s">
        <v>256</v>
      </c>
    </row>
    <row r="739" s="14" customFormat="1">
      <c r="A739" s="14"/>
      <c r="B739" s="206"/>
      <c r="C739" s="14"/>
      <c r="D739" s="198" t="s">
        <v>265</v>
      </c>
      <c r="E739" s="207" t="s">
        <v>3</v>
      </c>
      <c r="F739" s="208" t="s">
        <v>266</v>
      </c>
      <c r="G739" s="14"/>
      <c r="H739" s="209">
        <v>270</v>
      </c>
      <c r="I739" s="210"/>
      <c r="J739" s="14"/>
      <c r="K739" s="14"/>
      <c r="L739" s="206"/>
      <c r="M739" s="211"/>
      <c r="N739" s="212"/>
      <c r="O739" s="212"/>
      <c r="P739" s="212"/>
      <c r="Q739" s="212"/>
      <c r="R739" s="212"/>
      <c r="S739" s="212"/>
      <c r="T739" s="213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07" t="s">
        <v>265</v>
      </c>
      <c r="AU739" s="207" t="s">
        <v>83</v>
      </c>
      <c r="AV739" s="14" t="s">
        <v>261</v>
      </c>
      <c r="AW739" s="14" t="s">
        <v>35</v>
      </c>
      <c r="AX739" s="14" t="s">
        <v>81</v>
      </c>
      <c r="AY739" s="207" t="s">
        <v>256</v>
      </c>
    </row>
    <row r="740" s="2" customFormat="1" ht="33" customHeight="1">
      <c r="A740" s="40"/>
      <c r="B740" s="177"/>
      <c r="C740" s="178" t="s">
        <v>1134</v>
      </c>
      <c r="D740" s="178" t="s">
        <v>258</v>
      </c>
      <c r="E740" s="179" t="s">
        <v>1135</v>
      </c>
      <c r="F740" s="180" t="s">
        <v>1136</v>
      </c>
      <c r="G740" s="181" t="s">
        <v>119</v>
      </c>
      <c r="H740" s="182">
        <v>3</v>
      </c>
      <c r="I740" s="183"/>
      <c r="J740" s="184">
        <f>ROUND(I740*H740,2)</f>
        <v>0</v>
      </c>
      <c r="K740" s="185"/>
      <c r="L740" s="41"/>
      <c r="M740" s="186" t="s">
        <v>3</v>
      </c>
      <c r="N740" s="187" t="s">
        <v>45</v>
      </c>
      <c r="O740" s="74"/>
      <c r="P740" s="188">
        <f>O740*H740</f>
        <v>0</v>
      </c>
      <c r="Q740" s="188">
        <v>0</v>
      </c>
      <c r="R740" s="188">
        <f>Q740*H740</f>
        <v>0</v>
      </c>
      <c r="S740" s="188">
        <v>0</v>
      </c>
      <c r="T740" s="189">
        <f>S740*H740</f>
        <v>0</v>
      </c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R740" s="190" t="s">
        <v>261</v>
      </c>
      <c r="AT740" s="190" t="s">
        <v>258</v>
      </c>
      <c r="AU740" s="190" t="s">
        <v>83</v>
      </c>
      <c r="AY740" s="21" t="s">
        <v>256</v>
      </c>
      <c r="BE740" s="191">
        <f>IF(N740="základní",J740,0)</f>
        <v>0</v>
      </c>
      <c r="BF740" s="191">
        <f>IF(N740="snížená",J740,0)</f>
        <v>0</v>
      </c>
      <c r="BG740" s="191">
        <f>IF(N740="zákl. přenesená",J740,0)</f>
        <v>0</v>
      </c>
      <c r="BH740" s="191">
        <f>IF(N740="sníž. přenesená",J740,0)</f>
        <v>0</v>
      </c>
      <c r="BI740" s="191">
        <f>IF(N740="nulová",J740,0)</f>
        <v>0</v>
      </c>
      <c r="BJ740" s="21" t="s">
        <v>81</v>
      </c>
      <c r="BK740" s="191">
        <f>ROUND(I740*H740,2)</f>
        <v>0</v>
      </c>
      <c r="BL740" s="21" t="s">
        <v>261</v>
      </c>
      <c r="BM740" s="190" t="s">
        <v>1137</v>
      </c>
    </row>
    <row r="741" s="2" customFormat="1">
      <c r="A741" s="40"/>
      <c r="B741" s="41"/>
      <c r="C741" s="40"/>
      <c r="D741" s="192" t="s">
        <v>263</v>
      </c>
      <c r="E741" s="40"/>
      <c r="F741" s="193" t="s">
        <v>1138</v>
      </c>
      <c r="G741" s="40"/>
      <c r="H741" s="40"/>
      <c r="I741" s="194"/>
      <c r="J741" s="40"/>
      <c r="K741" s="40"/>
      <c r="L741" s="41"/>
      <c r="M741" s="195"/>
      <c r="N741" s="196"/>
      <c r="O741" s="74"/>
      <c r="P741" s="74"/>
      <c r="Q741" s="74"/>
      <c r="R741" s="74"/>
      <c r="S741" s="74"/>
      <c r="T741" s="75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T741" s="21" t="s">
        <v>263</v>
      </c>
      <c r="AU741" s="21" t="s">
        <v>83</v>
      </c>
    </row>
    <row r="742" s="13" customFormat="1">
      <c r="A742" s="13"/>
      <c r="B742" s="197"/>
      <c r="C742" s="13"/>
      <c r="D742" s="198" t="s">
        <v>265</v>
      </c>
      <c r="E742" s="199" t="s">
        <v>3</v>
      </c>
      <c r="F742" s="200" t="s">
        <v>112</v>
      </c>
      <c r="G742" s="13"/>
      <c r="H742" s="201">
        <v>3</v>
      </c>
      <c r="I742" s="202"/>
      <c r="J742" s="13"/>
      <c r="K742" s="13"/>
      <c r="L742" s="197"/>
      <c r="M742" s="203"/>
      <c r="N742" s="204"/>
      <c r="O742" s="204"/>
      <c r="P742" s="204"/>
      <c r="Q742" s="204"/>
      <c r="R742" s="204"/>
      <c r="S742" s="204"/>
      <c r="T742" s="205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199" t="s">
        <v>265</v>
      </c>
      <c r="AU742" s="199" t="s">
        <v>83</v>
      </c>
      <c r="AV742" s="13" t="s">
        <v>83</v>
      </c>
      <c r="AW742" s="13" t="s">
        <v>35</v>
      </c>
      <c r="AX742" s="13" t="s">
        <v>74</v>
      </c>
      <c r="AY742" s="199" t="s">
        <v>256</v>
      </c>
    </row>
    <row r="743" s="14" customFormat="1">
      <c r="A743" s="14"/>
      <c r="B743" s="206"/>
      <c r="C743" s="14"/>
      <c r="D743" s="198" t="s">
        <v>265</v>
      </c>
      <c r="E743" s="207" t="s">
        <v>3</v>
      </c>
      <c r="F743" s="208" t="s">
        <v>266</v>
      </c>
      <c r="G743" s="14"/>
      <c r="H743" s="209">
        <v>3</v>
      </c>
      <c r="I743" s="210"/>
      <c r="J743" s="14"/>
      <c r="K743" s="14"/>
      <c r="L743" s="206"/>
      <c r="M743" s="211"/>
      <c r="N743" s="212"/>
      <c r="O743" s="212"/>
      <c r="P743" s="212"/>
      <c r="Q743" s="212"/>
      <c r="R743" s="212"/>
      <c r="S743" s="212"/>
      <c r="T743" s="213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07" t="s">
        <v>265</v>
      </c>
      <c r="AU743" s="207" t="s">
        <v>83</v>
      </c>
      <c r="AV743" s="14" t="s">
        <v>261</v>
      </c>
      <c r="AW743" s="14" t="s">
        <v>35</v>
      </c>
      <c r="AX743" s="14" t="s">
        <v>81</v>
      </c>
      <c r="AY743" s="207" t="s">
        <v>256</v>
      </c>
    </row>
    <row r="744" s="2" customFormat="1" ht="37.8" customHeight="1">
      <c r="A744" s="40"/>
      <c r="B744" s="177"/>
      <c r="C744" s="178" t="s">
        <v>1139</v>
      </c>
      <c r="D744" s="178" t="s">
        <v>258</v>
      </c>
      <c r="E744" s="179" t="s">
        <v>1140</v>
      </c>
      <c r="F744" s="180" t="s">
        <v>1141</v>
      </c>
      <c r="G744" s="181" t="s">
        <v>119</v>
      </c>
      <c r="H744" s="182">
        <v>270</v>
      </c>
      <c r="I744" s="183"/>
      <c r="J744" s="184">
        <f>ROUND(I744*H744,2)</f>
        <v>0</v>
      </c>
      <c r="K744" s="185"/>
      <c r="L744" s="41"/>
      <c r="M744" s="186" t="s">
        <v>3</v>
      </c>
      <c r="N744" s="187" t="s">
        <v>45</v>
      </c>
      <c r="O744" s="74"/>
      <c r="P744" s="188">
        <f>O744*H744</f>
        <v>0</v>
      </c>
      <c r="Q744" s="188">
        <v>0</v>
      </c>
      <c r="R744" s="188">
        <f>Q744*H744</f>
        <v>0</v>
      </c>
      <c r="S744" s="188">
        <v>0</v>
      </c>
      <c r="T744" s="189">
        <f>S744*H744</f>
        <v>0</v>
      </c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R744" s="190" t="s">
        <v>261</v>
      </c>
      <c r="AT744" s="190" t="s">
        <v>258</v>
      </c>
      <c r="AU744" s="190" t="s">
        <v>83</v>
      </c>
      <c r="AY744" s="21" t="s">
        <v>256</v>
      </c>
      <c r="BE744" s="191">
        <f>IF(N744="základní",J744,0)</f>
        <v>0</v>
      </c>
      <c r="BF744" s="191">
        <f>IF(N744="snížená",J744,0)</f>
        <v>0</v>
      </c>
      <c r="BG744" s="191">
        <f>IF(N744="zákl. přenesená",J744,0)</f>
        <v>0</v>
      </c>
      <c r="BH744" s="191">
        <f>IF(N744="sníž. přenesená",J744,0)</f>
        <v>0</v>
      </c>
      <c r="BI744" s="191">
        <f>IF(N744="nulová",J744,0)</f>
        <v>0</v>
      </c>
      <c r="BJ744" s="21" t="s">
        <v>81</v>
      </c>
      <c r="BK744" s="191">
        <f>ROUND(I744*H744,2)</f>
        <v>0</v>
      </c>
      <c r="BL744" s="21" t="s">
        <v>261</v>
      </c>
      <c r="BM744" s="190" t="s">
        <v>1142</v>
      </c>
    </row>
    <row r="745" s="2" customFormat="1">
      <c r="A745" s="40"/>
      <c r="B745" s="41"/>
      <c r="C745" s="40"/>
      <c r="D745" s="192" t="s">
        <v>263</v>
      </c>
      <c r="E745" s="40"/>
      <c r="F745" s="193" t="s">
        <v>1143</v>
      </c>
      <c r="G745" s="40"/>
      <c r="H745" s="40"/>
      <c r="I745" s="194"/>
      <c r="J745" s="40"/>
      <c r="K745" s="40"/>
      <c r="L745" s="41"/>
      <c r="M745" s="195"/>
      <c r="N745" s="196"/>
      <c r="O745" s="74"/>
      <c r="P745" s="74"/>
      <c r="Q745" s="74"/>
      <c r="R745" s="74"/>
      <c r="S745" s="74"/>
      <c r="T745" s="75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T745" s="21" t="s">
        <v>263</v>
      </c>
      <c r="AU745" s="21" t="s">
        <v>83</v>
      </c>
    </row>
    <row r="746" s="13" customFormat="1">
      <c r="A746" s="13"/>
      <c r="B746" s="197"/>
      <c r="C746" s="13"/>
      <c r="D746" s="198" t="s">
        <v>265</v>
      </c>
      <c r="E746" s="199" t="s">
        <v>3</v>
      </c>
      <c r="F746" s="200" t="s">
        <v>1144</v>
      </c>
      <c r="G746" s="13"/>
      <c r="H746" s="201">
        <v>270</v>
      </c>
      <c r="I746" s="202"/>
      <c r="J746" s="13"/>
      <c r="K746" s="13"/>
      <c r="L746" s="197"/>
      <c r="M746" s="203"/>
      <c r="N746" s="204"/>
      <c r="O746" s="204"/>
      <c r="P746" s="204"/>
      <c r="Q746" s="204"/>
      <c r="R746" s="204"/>
      <c r="S746" s="204"/>
      <c r="T746" s="205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199" t="s">
        <v>265</v>
      </c>
      <c r="AU746" s="199" t="s">
        <v>83</v>
      </c>
      <c r="AV746" s="13" t="s">
        <v>83</v>
      </c>
      <c r="AW746" s="13" t="s">
        <v>35</v>
      </c>
      <c r="AX746" s="13" t="s">
        <v>74</v>
      </c>
      <c r="AY746" s="199" t="s">
        <v>256</v>
      </c>
    </row>
    <row r="747" s="14" customFormat="1">
      <c r="A747" s="14"/>
      <c r="B747" s="206"/>
      <c r="C747" s="14"/>
      <c r="D747" s="198" t="s">
        <v>265</v>
      </c>
      <c r="E747" s="207" t="s">
        <v>3</v>
      </c>
      <c r="F747" s="208" t="s">
        <v>266</v>
      </c>
      <c r="G747" s="14"/>
      <c r="H747" s="209">
        <v>270</v>
      </c>
      <c r="I747" s="210"/>
      <c r="J747" s="14"/>
      <c r="K747" s="14"/>
      <c r="L747" s="206"/>
      <c r="M747" s="211"/>
      <c r="N747" s="212"/>
      <c r="O747" s="212"/>
      <c r="P747" s="212"/>
      <c r="Q747" s="212"/>
      <c r="R747" s="212"/>
      <c r="S747" s="212"/>
      <c r="T747" s="213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07" t="s">
        <v>265</v>
      </c>
      <c r="AU747" s="207" t="s">
        <v>83</v>
      </c>
      <c r="AV747" s="14" t="s">
        <v>261</v>
      </c>
      <c r="AW747" s="14" t="s">
        <v>35</v>
      </c>
      <c r="AX747" s="14" t="s">
        <v>81</v>
      </c>
      <c r="AY747" s="207" t="s">
        <v>256</v>
      </c>
    </row>
    <row r="748" s="2" customFormat="1" ht="33" customHeight="1">
      <c r="A748" s="40"/>
      <c r="B748" s="177"/>
      <c r="C748" s="178" t="s">
        <v>1145</v>
      </c>
      <c r="D748" s="178" t="s">
        <v>258</v>
      </c>
      <c r="E748" s="179" t="s">
        <v>1146</v>
      </c>
      <c r="F748" s="180" t="s">
        <v>1147</v>
      </c>
      <c r="G748" s="181" t="s">
        <v>119</v>
      </c>
      <c r="H748" s="182">
        <v>3</v>
      </c>
      <c r="I748" s="183"/>
      <c r="J748" s="184">
        <f>ROUND(I748*H748,2)</f>
        <v>0</v>
      </c>
      <c r="K748" s="185"/>
      <c r="L748" s="41"/>
      <c r="M748" s="186" t="s">
        <v>3</v>
      </c>
      <c r="N748" s="187" t="s">
        <v>45</v>
      </c>
      <c r="O748" s="74"/>
      <c r="P748" s="188">
        <f>O748*H748</f>
        <v>0</v>
      </c>
      <c r="Q748" s="188">
        <v>0</v>
      </c>
      <c r="R748" s="188">
        <f>Q748*H748</f>
        <v>0</v>
      </c>
      <c r="S748" s="188">
        <v>0</v>
      </c>
      <c r="T748" s="189">
        <f>S748*H748</f>
        <v>0</v>
      </c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R748" s="190" t="s">
        <v>261</v>
      </c>
      <c r="AT748" s="190" t="s">
        <v>258</v>
      </c>
      <c r="AU748" s="190" t="s">
        <v>83</v>
      </c>
      <c r="AY748" s="21" t="s">
        <v>256</v>
      </c>
      <c r="BE748" s="191">
        <f>IF(N748="základní",J748,0)</f>
        <v>0</v>
      </c>
      <c r="BF748" s="191">
        <f>IF(N748="snížená",J748,0)</f>
        <v>0</v>
      </c>
      <c r="BG748" s="191">
        <f>IF(N748="zákl. přenesená",J748,0)</f>
        <v>0</v>
      </c>
      <c r="BH748" s="191">
        <f>IF(N748="sníž. přenesená",J748,0)</f>
        <v>0</v>
      </c>
      <c r="BI748" s="191">
        <f>IF(N748="nulová",J748,0)</f>
        <v>0</v>
      </c>
      <c r="BJ748" s="21" t="s">
        <v>81</v>
      </c>
      <c r="BK748" s="191">
        <f>ROUND(I748*H748,2)</f>
        <v>0</v>
      </c>
      <c r="BL748" s="21" t="s">
        <v>261</v>
      </c>
      <c r="BM748" s="190" t="s">
        <v>1148</v>
      </c>
    </row>
    <row r="749" s="2" customFormat="1">
      <c r="A749" s="40"/>
      <c r="B749" s="41"/>
      <c r="C749" s="40"/>
      <c r="D749" s="192" t="s">
        <v>263</v>
      </c>
      <c r="E749" s="40"/>
      <c r="F749" s="193" t="s">
        <v>1149</v>
      </c>
      <c r="G749" s="40"/>
      <c r="H749" s="40"/>
      <c r="I749" s="194"/>
      <c r="J749" s="40"/>
      <c r="K749" s="40"/>
      <c r="L749" s="41"/>
      <c r="M749" s="195"/>
      <c r="N749" s="196"/>
      <c r="O749" s="74"/>
      <c r="P749" s="74"/>
      <c r="Q749" s="74"/>
      <c r="R749" s="74"/>
      <c r="S749" s="74"/>
      <c r="T749" s="75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T749" s="21" t="s">
        <v>263</v>
      </c>
      <c r="AU749" s="21" t="s">
        <v>83</v>
      </c>
    </row>
    <row r="750" s="13" customFormat="1">
      <c r="A750" s="13"/>
      <c r="B750" s="197"/>
      <c r="C750" s="13"/>
      <c r="D750" s="198" t="s">
        <v>265</v>
      </c>
      <c r="E750" s="199" t="s">
        <v>3</v>
      </c>
      <c r="F750" s="200" t="s">
        <v>112</v>
      </c>
      <c r="G750" s="13"/>
      <c r="H750" s="201">
        <v>3</v>
      </c>
      <c r="I750" s="202"/>
      <c r="J750" s="13"/>
      <c r="K750" s="13"/>
      <c r="L750" s="197"/>
      <c r="M750" s="203"/>
      <c r="N750" s="204"/>
      <c r="O750" s="204"/>
      <c r="P750" s="204"/>
      <c r="Q750" s="204"/>
      <c r="R750" s="204"/>
      <c r="S750" s="204"/>
      <c r="T750" s="205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199" t="s">
        <v>265</v>
      </c>
      <c r="AU750" s="199" t="s">
        <v>83</v>
      </c>
      <c r="AV750" s="13" t="s">
        <v>83</v>
      </c>
      <c r="AW750" s="13" t="s">
        <v>35</v>
      </c>
      <c r="AX750" s="13" t="s">
        <v>74</v>
      </c>
      <c r="AY750" s="199" t="s">
        <v>256</v>
      </c>
    </row>
    <row r="751" s="14" customFormat="1">
      <c r="A751" s="14"/>
      <c r="B751" s="206"/>
      <c r="C751" s="14"/>
      <c r="D751" s="198" t="s">
        <v>265</v>
      </c>
      <c r="E751" s="207" t="s">
        <v>3</v>
      </c>
      <c r="F751" s="208" t="s">
        <v>266</v>
      </c>
      <c r="G751" s="14"/>
      <c r="H751" s="209">
        <v>3</v>
      </c>
      <c r="I751" s="210"/>
      <c r="J751" s="14"/>
      <c r="K751" s="14"/>
      <c r="L751" s="206"/>
      <c r="M751" s="211"/>
      <c r="N751" s="212"/>
      <c r="O751" s="212"/>
      <c r="P751" s="212"/>
      <c r="Q751" s="212"/>
      <c r="R751" s="212"/>
      <c r="S751" s="212"/>
      <c r="T751" s="213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07" t="s">
        <v>265</v>
      </c>
      <c r="AU751" s="207" t="s">
        <v>83</v>
      </c>
      <c r="AV751" s="14" t="s">
        <v>261</v>
      </c>
      <c r="AW751" s="14" t="s">
        <v>35</v>
      </c>
      <c r="AX751" s="14" t="s">
        <v>81</v>
      </c>
      <c r="AY751" s="207" t="s">
        <v>256</v>
      </c>
    </row>
    <row r="752" s="2" customFormat="1" ht="37.8" customHeight="1">
      <c r="A752" s="40"/>
      <c r="B752" s="177"/>
      <c r="C752" s="178" t="s">
        <v>1150</v>
      </c>
      <c r="D752" s="178" t="s">
        <v>258</v>
      </c>
      <c r="E752" s="179" t="s">
        <v>1151</v>
      </c>
      <c r="F752" s="180" t="s">
        <v>1152</v>
      </c>
      <c r="G752" s="181" t="s">
        <v>110</v>
      </c>
      <c r="H752" s="182">
        <v>150.47999999999999</v>
      </c>
      <c r="I752" s="183"/>
      <c r="J752" s="184">
        <f>ROUND(I752*H752,2)</f>
        <v>0</v>
      </c>
      <c r="K752" s="185"/>
      <c r="L752" s="41"/>
      <c r="M752" s="186" t="s">
        <v>3</v>
      </c>
      <c r="N752" s="187" t="s">
        <v>45</v>
      </c>
      <c r="O752" s="74"/>
      <c r="P752" s="188">
        <f>O752*H752</f>
        <v>0</v>
      </c>
      <c r="Q752" s="188">
        <v>0</v>
      </c>
      <c r="R752" s="188">
        <f>Q752*H752</f>
        <v>0</v>
      </c>
      <c r="S752" s="188">
        <v>0</v>
      </c>
      <c r="T752" s="189">
        <f>S752*H752</f>
        <v>0</v>
      </c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R752" s="190" t="s">
        <v>261</v>
      </c>
      <c r="AT752" s="190" t="s">
        <v>258</v>
      </c>
      <c r="AU752" s="190" t="s">
        <v>83</v>
      </c>
      <c r="AY752" s="21" t="s">
        <v>256</v>
      </c>
      <c r="BE752" s="191">
        <f>IF(N752="základní",J752,0)</f>
        <v>0</v>
      </c>
      <c r="BF752" s="191">
        <f>IF(N752="snížená",J752,0)</f>
        <v>0</v>
      </c>
      <c r="BG752" s="191">
        <f>IF(N752="zákl. přenesená",J752,0)</f>
        <v>0</v>
      </c>
      <c r="BH752" s="191">
        <f>IF(N752="sníž. přenesená",J752,0)</f>
        <v>0</v>
      </c>
      <c r="BI752" s="191">
        <f>IF(N752="nulová",J752,0)</f>
        <v>0</v>
      </c>
      <c r="BJ752" s="21" t="s">
        <v>81</v>
      </c>
      <c r="BK752" s="191">
        <f>ROUND(I752*H752,2)</f>
        <v>0</v>
      </c>
      <c r="BL752" s="21" t="s">
        <v>261</v>
      </c>
      <c r="BM752" s="190" t="s">
        <v>1153</v>
      </c>
    </row>
    <row r="753" s="2" customFormat="1">
      <c r="A753" s="40"/>
      <c r="B753" s="41"/>
      <c r="C753" s="40"/>
      <c r="D753" s="192" t="s">
        <v>263</v>
      </c>
      <c r="E753" s="40"/>
      <c r="F753" s="193" t="s">
        <v>1154</v>
      </c>
      <c r="G753" s="40"/>
      <c r="H753" s="40"/>
      <c r="I753" s="194"/>
      <c r="J753" s="40"/>
      <c r="K753" s="40"/>
      <c r="L753" s="41"/>
      <c r="M753" s="195"/>
      <c r="N753" s="196"/>
      <c r="O753" s="74"/>
      <c r="P753" s="74"/>
      <c r="Q753" s="74"/>
      <c r="R753" s="74"/>
      <c r="S753" s="74"/>
      <c r="T753" s="75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T753" s="21" t="s">
        <v>263</v>
      </c>
      <c r="AU753" s="21" t="s">
        <v>83</v>
      </c>
    </row>
    <row r="754" s="13" customFormat="1">
      <c r="A754" s="13"/>
      <c r="B754" s="197"/>
      <c r="C754" s="13"/>
      <c r="D754" s="198" t="s">
        <v>265</v>
      </c>
      <c r="E754" s="199" t="s">
        <v>3</v>
      </c>
      <c r="F754" s="200" t="s">
        <v>108</v>
      </c>
      <c r="G754" s="13"/>
      <c r="H754" s="201">
        <v>150.47999999999999</v>
      </c>
      <c r="I754" s="202"/>
      <c r="J754" s="13"/>
      <c r="K754" s="13"/>
      <c r="L754" s="197"/>
      <c r="M754" s="203"/>
      <c r="N754" s="204"/>
      <c r="O754" s="204"/>
      <c r="P754" s="204"/>
      <c r="Q754" s="204"/>
      <c r="R754" s="204"/>
      <c r="S754" s="204"/>
      <c r="T754" s="205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199" t="s">
        <v>265</v>
      </c>
      <c r="AU754" s="199" t="s">
        <v>83</v>
      </c>
      <c r="AV754" s="13" t="s">
        <v>83</v>
      </c>
      <c r="AW754" s="13" t="s">
        <v>35</v>
      </c>
      <c r="AX754" s="13" t="s">
        <v>74</v>
      </c>
      <c r="AY754" s="199" t="s">
        <v>256</v>
      </c>
    </row>
    <row r="755" s="14" customFormat="1">
      <c r="A755" s="14"/>
      <c r="B755" s="206"/>
      <c r="C755" s="14"/>
      <c r="D755" s="198" t="s">
        <v>265</v>
      </c>
      <c r="E755" s="207" t="s">
        <v>3</v>
      </c>
      <c r="F755" s="208" t="s">
        <v>266</v>
      </c>
      <c r="G755" s="14"/>
      <c r="H755" s="209">
        <v>150.47999999999999</v>
      </c>
      <c r="I755" s="210"/>
      <c r="J755" s="14"/>
      <c r="K755" s="14"/>
      <c r="L755" s="206"/>
      <c r="M755" s="211"/>
      <c r="N755" s="212"/>
      <c r="O755" s="212"/>
      <c r="P755" s="212"/>
      <c r="Q755" s="212"/>
      <c r="R755" s="212"/>
      <c r="S755" s="212"/>
      <c r="T755" s="213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07" t="s">
        <v>265</v>
      </c>
      <c r="AU755" s="207" t="s">
        <v>83</v>
      </c>
      <c r="AV755" s="14" t="s">
        <v>261</v>
      </c>
      <c r="AW755" s="14" t="s">
        <v>35</v>
      </c>
      <c r="AX755" s="14" t="s">
        <v>81</v>
      </c>
      <c r="AY755" s="207" t="s">
        <v>256</v>
      </c>
    </row>
    <row r="756" s="2" customFormat="1" ht="37.8" customHeight="1">
      <c r="A756" s="40"/>
      <c r="B756" s="177"/>
      <c r="C756" s="178" t="s">
        <v>1155</v>
      </c>
      <c r="D756" s="178" t="s">
        <v>258</v>
      </c>
      <c r="E756" s="179" t="s">
        <v>1156</v>
      </c>
      <c r="F756" s="180" t="s">
        <v>1157</v>
      </c>
      <c r="G756" s="181" t="s">
        <v>110</v>
      </c>
      <c r="H756" s="182">
        <v>150.47999999999999</v>
      </c>
      <c r="I756" s="183"/>
      <c r="J756" s="184">
        <f>ROUND(I756*H756,2)</f>
        <v>0</v>
      </c>
      <c r="K756" s="185"/>
      <c r="L756" s="41"/>
      <c r="M756" s="186" t="s">
        <v>3</v>
      </c>
      <c r="N756" s="187" t="s">
        <v>45</v>
      </c>
      <c r="O756" s="74"/>
      <c r="P756" s="188">
        <f>O756*H756</f>
        <v>0</v>
      </c>
      <c r="Q756" s="188">
        <v>4.0000000000000003E-05</v>
      </c>
      <c r="R756" s="188">
        <f>Q756*H756</f>
        <v>0.0060191999999999997</v>
      </c>
      <c r="S756" s="188">
        <v>0</v>
      </c>
      <c r="T756" s="189">
        <f>S756*H756</f>
        <v>0</v>
      </c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R756" s="190" t="s">
        <v>261</v>
      </c>
      <c r="AT756" s="190" t="s">
        <v>258</v>
      </c>
      <c r="AU756" s="190" t="s">
        <v>83</v>
      </c>
      <c r="AY756" s="21" t="s">
        <v>256</v>
      </c>
      <c r="BE756" s="191">
        <f>IF(N756="základní",J756,0)</f>
        <v>0</v>
      </c>
      <c r="BF756" s="191">
        <f>IF(N756="snížená",J756,0)</f>
        <v>0</v>
      </c>
      <c r="BG756" s="191">
        <f>IF(N756="zákl. přenesená",J756,0)</f>
        <v>0</v>
      </c>
      <c r="BH756" s="191">
        <f>IF(N756="sníž. přenesená",J756,0)</f>
        <v>0</v>
      </c>
      <c r="BI756" s="191">
        <f>IF(N756="nulová",J756,0)</f>
        <v>0</v>
      </c>
      <c r="BJ756" s="21" t="s">
        <v>81</v>
      </c>
      <c r="BK756" s="191">
        <f>ROUND(I756*H756,2)</f>
        <v>0</v>
      </c>
      <c r="BL756" s="21" t="s">
        <v>261</v>
      </c>
      <c r="BM756" s="190" t="s">
        <v>1158</v>
      </c>
    </row>
    <row r="757" s="2" customFormat="1">
      <c r="A757" s="40"/>
      <c r="B757" s="41"/>
      <c r="C757" s="40"/>
      <c r="D757" s="192" t="s">
        <v>263</v>
      </c>
      <c r="E757" s="40"/>
      <c r="F757" s="193" t="s">
        <v>1159</v>
      </c>
      <c r="G757" s="40"/>
      <c r="H757" s="40"/>
      <c r="I757" s="194"/>
      <c r="J757" s="40"/>
      <c r="K757" s="40"/>
      <c r="L757" s="41"/>
      <c r="M757" s="195"/>
      <c r="N757" s="196"/>
      <c r="O757" s="74"/>
      <c r="P757" s="74"/>
      <c r="Q757" s="74"/>
      <c r="R757" s="74"/>
      <c r="S757" s="74"/>
      <c r="T757" s="75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T757" s="21" t="s">
        <v>263</v>
      </c>
      <c r="AU757" s="21" t="s">
        <v>83</v>
      </c>
    </row>
    <row r="758" s="13" customFormat="1">
      <c r="A758" s="13"/>
      <c r="B758" s="197"/>
      <c r="C758" s="13"/>
      <c r="D758" s="198" t="s">
        <v>265</v>
      </c>
      <c r="E758" s="199" t="s">
        <v>3</v>
      </c>
      <c r="F758" s="200" t="s">
        <v>108</v>
      </c>
      <c r="G758" s="13"/>
      <c r="H758" s="201">
        <v>150.47999999999999</v>
      </c>
      <c r="I758" s="202"/>
      <c r="J758" s="13"/>
      <c r="K758" s="13"/>
      <c r="L758" s="197"/>
      <c r="M758" s="203"/>
      <c r="N758" s="204"/>
      <c r="O758" s="204"/>
      <c r="P758" s="204"/>
      <c r="Q758" s="204"/>
      <c r="R758" s="204"/>
      <c r="S758" s="204"/>
      <c r="T758" s="205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199" t="s">
        <v>265</v>
      </c>
      <c r="AU758" s="199" t="s">
        <v>83</v>
      </c>
      <c r="AV758" s="13" t="s">
        <v>83</v>
      </c>
      <c r="AW758" s="13" t="s">
        <v>35</v>
      </c>
      <c r="AX758" s="13" t="s">
        <v>74</v>
      </c>
      <c r="AY758" s="199" t="s">
        <v>256</v>
      </c>
    </row>
    <row r="759" s="14" customFormat="1">
      <c r="A759" s="14"/>
      <c r="B759" s="206"/>
      <c r="C759" s="14"/>
      <c r="D759" s="198" t="s">
        <v>265</v>
      </c>
      <c r="E759" s="207" t="s">
        <v>3</v>
      </c>
      <c r="F759" s="208" t="s">
        <v>266</v>
      </c>
      <c r="G759" s="14"/>
      <c r="H759" s="209">
        <v>150.47999999999999</v>
      </c>
      <c r="I759" s="210"/>
      <c r="J759" s="14"/>
      <c r="K759" s="14"/>
      <c r="L759" s="206"/>
      <c r="M759" s="211"/>
      <c r="N759" s="212"/>
      <c r="O759" s="212"/>
      <c r="P759" s="212"/>
      <c r="Q759" s="212"/>
      <c r="R759" s="212"/>
      <c r="S759" s="212"/>
      <c r="T759" s="213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07" t="s">
        <v>265</v>
      </c>
      <c r="AU759" s="207" t="s">
        <v>83</v>
      </c>
      <c r="AV759" s="14" t="s">
        <v>261</v>
      </c>
      <c r="AW759" s="14" t="s">
        <v>35</v>
      </c>
      <c r="AX759" s="14" t="s">
        <v>81</v>
      </c>
      <c r="AY759" s="207" t="s">
        <v>256</v>
      </c>
    </row>
    <row r="760" s="2" customFormat="1" ht="24.15" customHeight="1">
      <c r="A760" s="40"/>
      <c r="B760" s="177"/>
      <c r="C760" s="178" t="s">
        <v>1160</v>
      </c>
      <c r="D760" s="178" t="s">
        <v>258</v>
      </c>
      <c r="E760" s="179" t="s">
        <v>1161</v>
      </c>
      <c r="F760" s="180" t="s">
        <v>1162</v>
      </c>
      <c r="G760" s="181" t="s">
        <v>539</v>
      </c>
      <c r="H760" s="182">
        <v>2</v>
      </c>
      <c r="I760" s="183"/>
      <c r="J760" s="184">
        <f>ROUND(I760*H760,2)</f>
        <v>0</v>
      </c>
      <c r="K760" s="185"/>
      <c r="L760" s="41"/>
      <c r="M760" s="186" t="s">
        <v>3</v>
      </c>
      <c r="N760" s="187" t="s">
        <v>45</v>
      </c>
      <c r="O760" s="74"/>
      <c r="P760" s="188">
        <f>O760*H760</f>
        <v>0</v>
      </c>
      <c r="Q760" s="188">
        <v>0.00011</v>
      </c>
      <c r="R760" s="188">
        <f>Q760*H760</f>
        <v>0.00022000000000000001</v>
      </c>
      <c r="S760" s="188">
        <v>0</v>
      </c>
      <c r="T760" s="189">
        <f>S760*H760</f>
        <v>0</v>
      </c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R760" s="190" t="s">
        <v>261</v>
      </c>
      <c r="AT760" s="190" t="s">
        <v>258</v>
      </c>
      <c r="AU760" s="190" t="s">
        <v>83</v>
      </c>
      <c r="AY760" s="21" t="s">
        <v>256</v>
      </c>
      <c r="BE760" s="191">
        <f>IF(N760="základní",J760,0)</f>
        <v>0</v>
      </c>
      <c r="BF760" s="191">
        <f>IF(N760="snížená",J760,0)</f>
        <v>0</v>
      </c>
      <c r="BG760" s="191">
        <f>IF(N760="zákl. přenesená",J760,0)</f>
        <v>0</v>
      </c>
      <c r="BH760" s="191">
        <f>IF(N760="sníž. přenesená",J760,0)</f>
        <v>0</v>
      </c>
      <c r="BI760" s="191">
        <f>IF(N760="nulová",J760,0)</f>
        <v>0</v>
      </c>
      <c r="BJ760" s="21" t="s">
        <v>81</v>
      </c>
      <c r="BK760" s="191">
        <f>ROUND(I760*H760,2)</f>
        <v>0</v>
      </c>
      <c r="BL760" s="21" t="s">
        <v>261</v>
      </c>
      <c r="BM760" s="190" t="s">
        <v>1163</v>
      </c>
    </row>
    <row r="761" s="2" customFormat="1">
      <c r="A761" s="40"/>
      <c r="B761" s="41"/>
      <c r="C761" s="40"/>
      <c r="D761" s="192" t="s">
        <v>263</v>
      </c>
      <c r="E761" s="40"/>
      <c r="F761" s="193" t="s">
        <v>1164</v>
      </c>
      <c r="G761" s="40"/>
      <c r="H761" s="40"/>
      <c r="I761" s="194"/>
      <c r="J761" s="40"/>
      <c r="K761" s="40"/>
      <c r="L761" s="41"/>
      <c r="M761" s="195"/>
      <c r="N761" s="196"/>
      <c r="O761" s="74"/>
      <c r="P761" s="74"/>
      <c r="Q761" s="74"/>
      <c r="R761" s="74"/>
      <c r="S761" s="74"/>
      <c r="T761" s="75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T761" s="21" t="s">
        <v>263</v>
      </c>
      <c r="AU761" s="21" t="s">
        <v>83</v>
      </c>
    </row>
    <row r="762" s="2" customFormat="1" ht="16.5" customHeight="1">
      <c r="A762" s="40"/>
      <c r="B762" s="177"/>
      <c r="C762" s="221" t="s">
        <v>1165</v>
      </c>
      <c r="D762" s="221" t="s">
        <v>374</v>
      </c>
      <c r="E762" s="222" t="s">
        <v>1166</v>
      </c>
      <c r="F762" s="223" t="s">
        <v>1167</v>
      </c>
      <c r="G762" s="224" t="s">
        <v>539</v>
      </c>
      <c r="H762" s="225">
        <v>2</v>
      </c>
      <c r="I762" s="226"/>
      <c r="J762" s="227">
        <f>ROUND(I762*H762,2)</f>
        <v>0</v>
      </c>
      <c r="K762" s="228"/>
      <c r="L762" s="229"/>
      <c r="M762" s="230" t="s">
        <v>3</v>
      </c>
      <c r="N762" s="231" t="s">
        <v>45</v>
      </c>
      <c r="O762" s="74"/>
      <c r="P762" s="188">
        <f>O762*H762</f>
        <v>0</v>
      </c>
      <c r="Q762" s="188">
        <v>0.012</v>
      </c>
      <c r="R762" s="188">
        <f>Q762*H762</f>
        <v>0.024</v>
      </c>
      <c r="S762" s="188">
        <v>0</v>
      </c>
      <c r="T762" s="189">
        <f>S762*H762</f>
        <v>0</v>
      </c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R762" s="190" t="s">
        <v>299</v>
      </c>
      <c r="AT762" s="190" t="s">
        <v>374</v>
      </c>
      <c r="AU762" s="190" t="s">
        <v>83</v>
      </c>
      <c r="AY762" s="21" t="s">
        <v>256</v>
      </c>
      <c r="BE762" s="191">
        <f>IF(N762="základní",J762,0)</f>
        <v>0</v>
      </c>
      <c r="BF762" s="191">
        <f>IF(N762="snížená",J762,0)</f>
        <v>0</v>
      </c>
      <c r="BG762" s="191">
        <f>IF(N762="zákl. přenesená",J762,0)</f>
        <v>0</v>
      </c>
      <c r="BH762" s="191">
        <f>IF(N762="sníž. přenesená",J762,0)</f>
        <v>0</v>
      </c>
      <c r="BI762" s="191">
        <f>IF(N762="nulová",J762,0)</f>
        <v>0</v>
      </c>
      <c r="BJ762" s="21" t="s">
        <v>81</v>
      </c>
      <c r="BK762" s="191">
        <f>ROUND(I762*H762,2)</f>
        <v>0</v>
      </c>
      <c r="BL762" s="21" t="s">
        <v>261</v>
      </c>
      <c r="BM762" s="190" t="s">
        <v>1168</v>
      </c>
    </row>
    <row r="763" s="2" customFormat="1" ht="37.8" customHeight="1">
      <c r="A763" s="40"/>
      <c r="B763" s="177"/>
      <c r="C763" s="178" t="s">
        <v>1169</v>
      </c>
      <c r="D763" s="178" t="s">
        <v>258</v>
      </c>
      <c r="E763" s="179" t="s">
        <v>1170</v>
      </c>
      <c r="F763" s="180" t="s">
        <v>1171</v>
      </c>
      <c r="G763" s="181" t="s">
        <v>539</v>
      </c>
      <c r="H763" s="182">
        <v>60</v>
      </c>
      <c r="I763" s="183"/>
      <c r="J763" s="184">
        <f>ROUND(I763*H763,2)</f>
        <v>0</v>
      </c>
      <c r="K763" s="185"/>
      <c r="L763" s="41"/>
      <c r="M763" s="186" t="s">
        <v>3</v>
      </c>
      <c r="N763" s="187" t="s">
        <v>45</v>
      </c>
      <c r="O763" s="74"/>
      <c r="P763" s="188">
        <f>O763*H763</f>
        <v>0</v>
      </c>
      <c r="Q763" s="188">
        <v>4.0000000000000003E-05</v>
      </c>
      <c r="R763" s="188">
        <f>Q763*H763</f>
        <v>0.0024000000000000002</v>
      </c>
      <c r="S763" s="188">
        <v>0</v>
      </c>
      <c r="T763" s="189">
        <f>S763*H763</f>
        <v>0</v>
      </c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R763" s="190" t="s">
        <v>261</v>
      </c>
      <c r="AT763" s="190" t="s">
        <v>258</v>
      </c>
      <c r="AU763" s="190" t="s">
        <v>83</v>
      </c>
      <c r="AY763" s="21" t="s">
        <v>256</v>
      </c>
      <c r="BE763" s="191">
        <f>IF(N763="základní",J763,0)</f>
        <v>0</v>
      </c>
      <c r="BF763" s="191">
        <f>IF(N763="snížená",J763,0)</f>
        <v>0</v>
      </c>
      <c r="BG763" s="191">
        <f>IF(N763="zákl. přenesená",J763,0)</f>
        <v>0</v>
      </c>
      <c r="BH763" s="191">
        <f>IF(N763="sníž. přenesená",J763,0)</f>
        <v>0</v>
      </c>
      <c r="BI763" s="191">
        <f>IF(N763="nulová",J763,0)</f>
        <v>0</v>
      </c>
      <c r="BJ763" s="21" t="s">
        <v>81</v>
      </c>
      <c r="BK763" s="191">
        <f>ROUND(I763*H763,2)</f>
        <v>0</v>
      </c>
      <c r="BL763" s="21" t="s">
        <v>261</v>
      </c>
      <c r="BM763" s="190" t="s">
        <v>1172</v>
      </c>
    </row>
    <row r="764" s="2" customFormat="1">
      <c r="A764" s="40"/>
      <c r="B764" s="41"/>
      <c r="C764" s="40"/>
      <c r="D764" s="192" t="s">
        <v>263</v>
      </c>
      <c r="E764" s="40"/>
      <c r="F764" s="193" t="s">
        <v>1173</v>
      </c>
      <c r="G764" s="40"/>
      <c r="H764" s="40"/>
      <c r="I764" s="194"/>
      <c r="J764" s="40"/>
      <c r="K764" s="40"/>
      <c r="L764" s="41"/>
      <c r="M764" s="195"/>
      <c r="N764" s="196"/>
      <c r="O764" s="74"/>
      <c r="P764" s="74"/>
      <c r="Q764" s="74"/>
      <c r="R764" s="74"/>
      <c r="S764" s="74"/>
      <c r="T764" s="75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T764" s="21" t="s">
        <v>263</v>
      </c>
      <c r="AU764" s="21" t="s">
        <v>83</v>
      </c>
    </row>
    <row r="765" s="2" customFormat="1" ht="37.8" customHeight="1">
      <c r="A765" s="40"/>
      <c r="B765" s="177"/>
      <c r="C765" s="178" t="s">
        <v>1174</v>
      </c>
      <c r="D765" s="178" t="s">
        <v>258</v>
      </c>
      <c r="E765" s="179" t="s">
        <v>1175</v>
      </c>
      <c r="F765" s="180" t="s">
        <v>1176</v>
      </c>
      <c r="G765" s="181" t="s">
        <v>539</v>
      </c>
      <c r="H765" s="182">
        <v>20</v>
      </c>
      <c r="I765" s="183"/>
      <c r="J765" s="184">
        <f>ROUND(I765*H765,2)</f>
        <v>0</v>
      </c>
      <c r="K765" s="185"/>
      <c r="L765" s="41"/>
      <c r="M765" s="186" t="s">
        <v>3</v>
      </c>
      <c r="N765" s="187" t="s">
        <v>45</v>
      </c>
      <c r="O765" s="74"/>
      <c r="P765" s="188">
        <f>O765*H765</f>
        <v>0</v>
      </c>
      <c r="Q765" s="188">
        <v>0.00018000000000000001</v>
      </c>
      <c r="R765" s="188">
        <f>Q765*H765</f>
        <v>0.0036000000000000003</v>
      </c>
      <c r="S765" s="188">
        <v>0</v>
      </c>
      <c r="T765" s="189">
        <f>S765*H765</f>
        <v>0</v>
      </c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R765" s="190" t="s">
        <v>261</v>
      </c>
      <c r="AT765" s="190" t="s">
        <v>258</v>
      </c>
      <c r="AU765" s="190" t="s">
        <v>83</v>
      </c>
      <c r="AY765" s="21" t="s">
        <v>256</v>
      </c>
      <c r="BE765" s="191">
        <f>IF(N765="základní",J765,0)</f>
        <v>0</v>
      </c>
      <c r="BF765" s="191">
        <f>IF(N765="snížená",J765,0)</f>
        <v>0</v>
      </c>
      <c r="BG765" s="191">
        <f>IF(N765="zákl. přenesená",J765,0)</f>
        <v>0</v>
      </c>
      <c r="BH765" s="191">
        <f>IF(N765="sníž. přenesená",J765,0)</f>
        <v>0</v>
      </c>
      <c r="BI765" s="191">
        <f>IF(N765="nulová",J765,0)</f>
        <v>0</v>
      </c>
      <c r="BJ765" s="21" t="s">
        <v>81</v>
      </c>
      <c r="BK765" s="191">
        <f>ROUND(I765*H765,2)</f>
        <v>0</v>
      </c>
      <c r="BL765" s="21" t="s">
        <v>261</v>
      </c>
      <c r="BM765" s="190" t="s">
        <v>1177</v>
      </c>
    </row>
    <row r="766" s="2" customFormat="1">
      <c r="A766" s="40"/>
      <c r="B766" s="41"/>
      <c r="C766" s="40"/>
      <c r="D766" s="192" t="s">
        <v>263</v>
      </c>
      <c r="E766" s="40"/>
      <c r="F766" s="193" t="s">
        <v>1178</v>
      </c>
      <c r="G766" s="40"/>
      <c r="H766" s="40"/>
      <c r="I766" s="194"/>
      <c r="J766" s="40"/>
      <c r="K766" s="40"/>
      <c r="L766" s="41"/>
      <c r="M766" s="195"/>
      <c r="N766" s="196"/>
      <c r="O766" s="74"/>
      <c r="P766" s="74"/>
      <c r="Q766" s="74"/>
      <c r="R766" s="74"/>
      <c r="S766" s="74"/>
      <c r="T766" s="75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T766" s="21" t="s">
        <v>263</v>
      </c>
      <c r="AU766" s="21" t="s">
        <v>83</v>
      </c>
    </row>
    <row r="767" s="2" customFormat="1" ht="33" customHeight="1">
      <c r="A767" s="40"/>
      <c r="B767" s="177"/>
      <c r="C767" s="178" t="s">
        <v>1179</v>
      </c>
      <c r="D767" s="178" t="s">
        <v>258</v>
      </c>
      <c r="E767" s="179" t="s">
        <v>1180</v>
      </c>
      <c r="F767" s="180" t="s">
        <v>1181</v>
      </c>
      <c r="G767" s="181" t="s">
        <v>539</v>
      </c>
      <c r="H767" s="182">
        <v>60</v>
      </c>
      <c r="I767" s="183"/>
      <c r="J767" s="184">
        <f>ROUND(I767*H767,2)</f>
        <v>0</v>
      </c>
      <c r="K767" s="185"/>
      <c r="L767" s="41"/>
      <c r="M767" s="186" t="s">
        <v>3</v>
      </c>
      <c r="N767" s="187" t="s">
        <v>45</v>
      </c>
      <c r="O767" s="74"/>
      <c r="P767" s="188">
        <f>O767*H767</f>
        <v>0</v>
      </c>
      <c r="Q767" s="188">
        <v>0.00023000000000000001</v>
      </c>
      <c r="R767" s="188">
        <f>Q767*H767</f>
        <v>0.0138</v>
      </c>
      <c r="S767" s="188">
        <v>0</v>
      </c>
      <c r="T767" s="189">
        <f>S767*H767</f>
        <v>0</v>
      </c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R767" s="190" t="s">
        <v>261</v>
      </c>
      <c r="AT767" s="190" t="s">
        <v>258</v>
      </c>
      <c r="AU767" s="190" t="s">
        <v>83</v>
      </c>
      <c r="AY767" s="21" t="s">
        <v>256</v>
      </c>
      <c r="BE767" s="191">
        <f>IF(N767="základní",J767,0)</f>
        <v>0</v>
      </c>
      <c r="BF767" s="191">
        <f>IF(N767="snížená",J767,0)</f>
        <v>0</v>
      </c>
      <c r="BG767" s="191">
        <f>IF(N767="zákl. přenesená",J767,0)</f>
        <v>0</v>
      </c>
      <c r="BH767" s="191">
        <f>IF(N767="sníž. přenesená",J767,0)</f>
        <v>0</v>
      </c>
      <c r="BI767" s="191">
        <f>IF(N767="nulová",J767,0)</f>
        <v>0</v>
      </c>
      <c r="BJ767" s="21" t="s">
        <v>81</v>
      </c>
      <c r="BK767" s="191">
        <f>ROUND(I767*H767,2)</f>
        <v>0</v>
      </c>
      <c r="BL767" s="21" t="s">
        <v>261</v>
      </c>
      <c r="BM767" s="190" t="s">
        <v>1182</v>
      </c>
    </row>
    <row r="768" s="2" customFormat="1">
      <c r="A768" s="40"/>
      <c r="B768" s="41"/>
      <c r="C768" s="40"/>
      <c r="D768" s="192" t="s">
        <v>263</v>
      </c>
      <c r="E768" s="40"/>
      <c r="F768" s="193" t="s">
        <v>1183</v>
      </c>
      <c r="G768" s="40"/>
      <c r="H768" s="40"/>
      <c r="I768" s="194"/>
      <c r="J768" s="40"/>
      <c r="K768" s="40"/>
      <c r="L768" s="41"/>
      <c r="M768" s="195"/>
      <c r="N768" s="196"/>
      <c r="O768" s="74"/>
      <c r="P768" s="74"/>
      <c r="Q768" s="74"/>
      <c r="R768" s="74"/>
      <c r="S768" s="74"/>
      <c r="T768" s="75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T768" s="21" t="s">
        <v>263</v>
      </c>
      <c r="AU768" s="21" t="s">
        <v>83</v>
      </c>
    </row>
    <row r="769" s="2" customFormat="1" ht="33" customHeight="1">
      <c r="A769" s="40"/>
      <c r="B769" s="177"/>
      <c r="C769" s="178" t="s">
        <v>1184</v>
      </c>
      <c r="D769" s="178" t="s">
        <v>258</v>
      </c>
      <c r="E769" s="179" t="s">
        <v>1185</v>
      </c>
      <c r="F769" s="180" t="s">
        <v>1186</v>
      </c>
      <c r="G769" s="181" t="s">
        <v>539</v>
      </c>
      <c r="H769" s="182">
        <v>20</v>
      </c>
      <c r="I769" s="183"/>
      <c r="J769" s="184">
        <f>ROUND(I769*H769,2)</f>
        <v>0</v>
      </c>
      <c r="K769" s="185"/>
      <c r="L769" s="41"/>
      <c r="M769" s="186" t="s">
        <v>3</v>
      </c>
      <c r="N769" s="187" t="s">
        <v>45</v>
      </c>
      <c r="O769" s="74"/>
      <c r="P769" s="188">
        <f>O769*H769</f>
        <v>0</v>
      </c>
      <c r="Q769" s="188">
        <v>0.00149</v>
      </c>
      <c r="R769" s="188">
        <f>Q769*H769</f>
        <v>0.0298</v>
      </c>
      <c r="S769" s="188">
        <v>0</v>
      </c>
      <c r="T769" s="189">
        <f>S769*H769</f>
        <v>0</v>
      </c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R769" s="190" t="s">
        <v>261</v>
      </c>
      <c r="AT769" s="190" t="s">
        <v>258</v>
      </c>
      <c r="AU769" s="190" t="s">
        <v>83</v>
      </c>
      <c r="AY769" s="21" t="s">
        <v>256</v>
      </c>
      <c r="BE769" s="191">
        <f>IF(N769="základní",J769,0)</f>
        <v>0</v>
      </c>
      <c r="BF769" s="191">
        <f>IF(N769="snížená",J769,0)</f>
        <v>0</v>
      </c>
      <c r="BG769" s="191">
        <f>IF(N769="zákl. přenesená",J769,0)</f>
        <v>0</v>
      </c>
      <c r="BH769" s="191">
        <f>IF(N769="sníž. přenesená",J769,0)</f>
        <v>0</v>
      </c>
      <c r="BI769" s="191">
        <f>IF(N769="nulová",J769,0)</f>
        <v>0</v>
      </c>
      <c r="BJ769" s="21" t="s">
        <v>81</v>
      </c>
      <c r="BK769" s="191">
        <f>ROUND(I769*H769,2)</f>
        <v>0</v>
      </c>
      <c r="BL769" s="21" t="s">
        <v>261</v>
      </c>
      <c r="BM769" s="190" t="s">
        <v>1187</v>
      </c>
    </row>
    <row r="770" s="2" customFormat="1">
      <c r="A770" s="40"/>
      <c r="B770" s="41"/>
      <c r="C770" s="40"/>
      <c r="D770" s="192" t="s">
        <v>263</v>
      </c>
      <c r="E770" s="40"/>
      <c r="F770" s="193" t="s">
        <v>1188</v>
      </c>
      <c r="G770" s="40"/>
      <c r="H770" s="40"/>
      <c r="I770" s="194"/>
      <c r="J770" s="40"/>
      <c r="K770" s="40"/>
      <c r="L770" s="41"/>
      <c r="M770" s="195"/>
      <c r="N770" s="196"/>
      <c r="O770" s="74"/>
      <c r="P770" s="74"/>
      <c r="Q770" s="74"/>
      <c r="R770" s="74"/>
      <c r="S770" s="74"/>
      <c r="T770" s="75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T770" s="21" t="s">
        <v>263</v>
      </c>
      <c r="AU770" s="21" t="s">
        <v>83</v>
      </c>
    </row>
    <row r="771" s="2" customFormat="1" ht="49.05" customHeight="1">
      <c r="A771" s="40"/>
      <c r="B771" s="177"/>
      <c r="C771" s="178" t="s">
        <v>1189</v>
      </c>
      <c r="D771" s="178" t="s">
        <v>258</v>
      </c>
      <c r="E771" s="179" t="s">
        <v>1190</v>
      </c>
      <c r="F771" s="180" t="s">
        <v>1191</v>
      </c>
      <c r="G771" s="181" t="s">
        <v>110</v>
      </c>
      <c r="H771" s="182">
        <v>38.140999999999998</v>
      </c>
      <c r="I771" s="183"/>
      <c r="J771" s="184">
        <f>ROUND(I771*H771,2)</f>
        <v>0</v>
      </c>
      <c r="K771" s="185"/>
      <c r="L771" s="41"/>
      <c r="M771" s="186" t="s">
        <v>3</v>
      </c>
      <c r="N771" s="187" t="s">
        <v>45</v>
      </c>
      <c r="O771" s="74"/>
      <c r="P771" s="188">
        <f>O771*H771</f>
        <v>0</v>
      </c>
      <c r="Q771" s="188">
        <v>0</v>
      </c>
      <c r="R771" s="188">
        <f>Q771*H771</f>
        <v>0</v>
      </c>
      <c r="S771" s="188">
        <v>0.055</v>
      </c>
      <c r="T771" s="189">
        <f>S771*H771</f>
        <v>2.0977549999999998</v>
      </c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R771" s="190" t="s">
        <v>261</v>
      </c>
      <c r="AT771" s="190" t="s">
        <v>258</v>
      </c>
      <c r="AU771" s="190" t="s">
        <v>83</v>
      </c>
      <c r="AY771" s="21" t="s">
        <v>256</v>
      </c>
      <c r="BE771" s="191">
        <f>IF(N771="základní",J771,0)</f>
        <v>0</v>
      </c>
      <c r="BF771" s="191">
        <f>IF(N771="snížená",J771,0)</f>
        <v>0</v>
      </c>
      <c r="BG771" s="191">
        <f>IF(N771="zákl. přenesená",J771,0)</f>
        <v>0</v>
      </c>
      <c r="BH771" s="191">
        <f>IF(N771="sníž. přenesená",J771,0)</f>
        <v>0</v>
      </c>
      <c r="BI771" s="191">
        <f>IF(N771="nulová",J771,0)</f>
        <v>0</v>
      </c>
      <c r="BJ771" s="21" t="s">
        <v>81</v>
      </c>
      <c r="BK771" s="191">
        <f>ROUND(I771*H771,2)</f>
        <v>0</v>
      </c>
      <c r="BL771" s="21" t="s">
        <v>261</v>
      </c>
      <c r="BM771" s="190" t="s">
        <v>1192</v>
      </c>
    </row>
    <row r="772" s="2" customFormat="1">
      <c r="A772" s="40"/>
      <c r="B772" s="41"/>
      <c r="C772" s="40"/>
      <c r="D772" s="192" t="s">
        <v>263</v>
      </c>
      <c r="E772" s="40"/>
      <c r="F772" s="193" t="s">
        <v>1193</v>
      </c>
      <c r="G772" s="40"/>
      <c r="H772" s="40"/>
      <c r="I772" s="194"/>
      <c r="J772" s="40"/>
      <c r="K772" s="40"/>
      <c r="L772" s="41"/>
      <c r="M772" s="195"/>
      <c r="N772" s="196"/>
      <c r="O772" s="74"/>
      <c r="P772" s="74"/>
      <c r="Q772" s="74"/>
      <c r="R772" s="74"/>
      <c r="S772" s="74"/>
      <c r="T772" s="75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T772" s="21" t="s">
        <v>263</v>
      </c>
      <c r="AU772" s="21" t="s">
        <v>83</v>
      </c>
    </row>
    <row r="773" s="13" customFormat="1">
      <c r="A773" s="13"/>
      <c r="B773" s="197"/>
      <c r="C773" s="13"/>
      <c r="D773" s="198" t="s">
        <v>265</v>
      </c>
      <c r="E773" s="199" t="s">
        <v>3</v>
      </c>
      <c r="F773" s="200" t="s">
        <v>181</v>
      </c>
      <c r="G773" s="13"/>
      <c r="H773" s="201">
        <v>38.140999999999998</v>
      </c>
      <c r="I773" s="202"/>
      <c r="J773" s="13"/>
      <c r="K773" s="13"/>
      <c r="L773" s="197"/>
      <c r="M773" s="203"/>
      <c r="N773" s="204"/>
      <c r="O773" s="204"/>
      <c r="P773" s="204"/>
      <c r="Q773" s="204"/>
      <c r="R773" s="204"/>
      <c r="S773" s="204"/>
      <c r="T773" s="205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199" t="s">
        <v>265</v>
      </c>
      <c r="AU773" s="199" t="s">
        <v>83</v>
      </c>
      <c r="AV773" s="13" t="s">
        <v>83</v>
      </c>
      <c r="AW773" s="13" t="s">
        <v>35</v>
      </c>
      <c r="AX773" s="13" t="s">
        <v>74</v>
      </c>
      <c r="AY773" s="199" t="s">
        <v>256</v>
      </c>
    </row>
    <row r="774" s="14" customFormat="1">
      <c r="A774" s="14"/>
      <c r="B774" s="206"/>
      <c r="C774" s="14"/>
      <c r="D774" s="198" t="s">
        <v>265</v>
      </c>
      <c r="E774" s="207" t="s">
        <v>3</v>
      </c>
      <c r="F774" s="208" t="s">
        <v>266</v>
      </c>
      <c r="G774" s="14"/>
      <c r="H774" s="209">
        <v>38.140999999999998</v>
      </c>
      <c r="I774" s="210"/>
      <c r="J774" s="14"/>
      <c r="K774" s="14"/>
      <c r="L774" s="206"/>
      <c r="M774" s="211"/>
      <c r="N774" s="212"/>
      <c r="O774" s="212"/>
      <c r="P774" s="212"/>
      <c r="Q774" s="212"/>
      <c r="R774" s="212"/>
      <c r="S774" s="212"/>
      <c r="T774" s="213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07" t="s">
        <v>265</v>
      </c>
      <c r="AU774" s="207" t="s">
        <v>83</v>
      </c>
      <c r="AV774" s="14" t="s">
        <v>261</v>
      </c>
      <c r="AW774" s="14" t="s">
        <v>35</v>
      </c>
      <c r="AX774" s="14" t="s">
        <v>81</v>
      </c>
      <c r="AY774" s="207" t="s">
        <v>256</v>
      </c>
    </row>
    <row r="775" s="2" customFormat="1" ht="44.25" customHeight="1">
      <c r="A775" s="40"/>
      <c r="B775" s="177"/>
      <c r="C775" s="178" t="s">
        <v>1194</v>
      </c>
      <c r="D775" s="178" t="s">
        <v>258</v>
      </c>
      <c r="E775" s="179" t="s">
        <v>1195</v>
      </c>
      <c r="F775" s="180" t="s">
        <v>1196</v>
      </c>
      <c r="G775" s="181" t="s">
        <v>110</v>
      </c>
      <c r="H775" s="182">
        <v>0.54000000000000004</v>
      </c>
      <c r="I775" s="183"/>
      <c r="J775" s="184">
        <f>ROUND(I775*H775,2)</f>
        <v>0</v>
      </c>
      <c r="K775" s="185"/>
      <c r="L775" s="41"/>
      <c r="M775" s="186" t="s">
        <v>3</v>
      </c>
      <c r="N775" s="187" t="s">
        <v>45</v>
      </c>
      <c r="O775" s="74"/>
      <c r="P775" s="188">
        <f>O775*H775</f>
        <v>0</v>
      </c>
      <c r="Q775" s="188">
        <v>0</v>
      </c>
      <c r="R775" s="188">
        <f>Q775*H775</f>
        <v>0</v>
      </c>
      <c r="S775" s="188">
        <v>0.088999999999999996</v>
      </c>
      <c r="T775" s="189">
        <f>S775*H775</f>
        <v>0.048059999999999999</v>
      </c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R775" s="190" t="s">
        <v>261</v>
      </c>
      <c r="AT775" s="190" t="s">
        <v>258</v>
      </c>
      <c r="AU775" s="190" t="s">
        <v>83</v>
      </c>
      <c r="AY775" s="21" t="s">
        <v>256</v>
      </c>
      <c r="BE775" s="191">
        <f>IF(N775="základní",J775,0)</f>
        <v>0</v>
      </c>
      <c r="BF775" s="191">
        <f>IF(N775="snížená",J775,0)</f>
        <v>0</v>
      </c>
      <c r="BG775" s="191">
        <f>IF(N775="zákl. přenesená",J775,0)</f>
        <v>0</v>
      </c>
      <c r="BH775" s="191">
        <f>IF(N775="sníž. přenesená",J775,0)</f>
        <v>0</v>
      </c>
      <c r="BI775" s="191">
        <f>IF(N775="nulová",J775,0)</f>
        <v>0</v>
      </c>
      <c r="BJ775" s="21" t="s">
        <v>81</v>
      </c>
      <c r="BK775" s="191">
        <f>ROUND(I775*H775,2)</f>
        <v>0</v>
      </c>
      <c r="BL775" s="21" t="s">
        <v>261</v>
      </c>
      <c r="BM775" s="190" t="s">
        <v>1197</v>
      </c>
    </row>
    <row r="776" s="2" customFormat="1">
      <c r="A776" s="40"/>
      <c r="B776" s="41"/>
      <c r="C776" s="40"/>
      <c r="D776" s="192" t="s">
        <v>263</v>
      </c>
      <c r="E776" s="40"/>
      <c r="F776" s="193" t="s">
        <v>1198</v>
      </c>
      <c r="G776" s="40"/>
      <c r="H776" s="40"/>
      <c r="I776" s="194"/>
      <c r="J776" s="40"/>
      <c r="K776" s="40"/>
      <c r="L776" s="41"/>
      <c r="M776" s="195"/>
      <c r="N776" s="196"/>
      <c r="O776" s="74"/>
      <c r="P776" s="74"/>
      <c r="Q776" s="74"/>
      <c r="R776" s="74"/>
      <c r="S776" s="74"/>
      <c r="T776" s="75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T776" s="21" t="s">
        <v>263</v>
      </c>
      <c r="AU776" s="21" t="s">
        <v>83</v>
      </c>
    </row>
    <row r="777" s="13" customFormat="1">
      <c r="A777" s="13"/>
      <c r="B777" s="197"/>
      <c r="C777" s="13"/>
      <c r="D777" s="198" t="s">
        <v>265</v>
      </c>
      <c r="E777" s="199" t="s">
        <v>3</v>
      </c>
      <c r="F777" s="200" t="s">
        <v>1199</v>
      </c>
      <c r="G777" s="13"/>
      <c r="H777" s="201">
        <v>0.54000000000000004</v>
      </c>
      <c r="I777" s="202"/>
      <c r="J777" s="13"/>
      <c r="K777" s="13"/>
      <c r="L777" s="197"/>
      <c r="M777" s="203"/>
      <c r="N777" s="204"/>
      <c r="O777" s="204"/>
      <c r="P777" s="204"/>
      <c r="Q777" s="204"/>
      <c r="R777" s="204"/>
      <c r="S777" s="204"/>
      <c r="T777" s="205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199" t="s">
        <v>265</v>
      </c>
      <c r="AU777" s="199" t="s">
        <v>83</v>
      </c>
      <c r="AV777" s="13" t="s">
        <v>83</v>
      </c>
      <c r="AW777" s="13" t="s">
        <v>35</v>
      </c>
      <c r="AX777" s="13" t="s">
        <v>74</v>
      </c>
      <c r="AY777" s="199" t="s">
        <v>256</v>
      </c>
    </row>
    <row r="778" s="14" customFormat="1">
      <c r="A778" s="14"/>
      <c r="B778" s="206"/>
      <c r="C778" s="14"/>
      <c r="D778" s="198" t="s">
        <v>265</v>
      </c>
      <c r="E778" s="207" t="s">
        <v>3</v>
      </c>
      <c r="F778" s="208" t="s">
        <v>266</v>
      </c>
      <c r="G778" s="14"/>
      <c r="H778" s="209">
        <v>0.54000000000000004</v>
      </c>
      <c r="I778" s="210"/>
      <c r="J778" s="14"/>
      <c r="K778" s="14"/>
      <c r="L778" s="206"/>
      <c r="M778" s="211"/>
      <c r="N778" s="212"/>
      <c r="O778" s="212"/>
      <c r="P778" s="212"/>
      <c r="Q778" s="212"/>
      <c r="R778" s="212"/>
      <c r="S778" s="212"/>
      <c r="T778" s="213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07" t="s">
        <v>265</v>
      </c>
      <c r="AU778" s="207" t="s">
        <v>83</v>
      </c>
      <c r="AV778" s="14" t="s">
        <v>261</v>
      </c>
      <c r="AW778" s="14" t="s">
        <v>35</v>
      </c>
      <c r="AX778" s="14" t="s">
        <v>81</v>
      </c>
      <c r="AY778" s="207" t="s">
        <v>256</v>
      </c>
    </row>
    <row r="779" s="2" customFormat="1" ht="37.8" customHeight="1">
      <c r="A779" s="40"/>
      <c r="B779" s="177"/>
      <c r="C779" s="178" t="s">
        <v>1200</v>
      </c>
      <c r="D779" s="178" t="s">
        <v>258</v>
      </c>
      <c r="E779" s="179" t="s">
        <v>1201</v>
      </c>
      <c r="F779" s="180" t="s">
        <v>1202</v>
      </c>
      <c r="G779" s="181" t="s">
        <v>274</v>
      </c>
      <c r="H779" s="182">
        <v>0.39900000000000002</v>
      </c>
      <c r="I779" s="183"/>
      <c r="J779" s="184">
        <f>ROUND(I779*H779,2)</f>
        <v>0</v>
      </c>
      <c r="K779" s="185"/>
      <c r="L779" s="41"/>
      <c r="M779" s="186" t="s">
        <v>3</v>
      </c>
      <c r="N779" s="187" t="s">
        <v>45</v>
      </c>
      <c r="O779" s="74"/>
      <c r="P779" s="188">
        <f>O779*H779</f>
        <v>0</v>
      </c>
      <c r="Q779" s="188">
        <v>0</v>
      </c>
      <c r="R779" s="188">
        <f>Q779*H779</f>
        <v>0</v>
      </c>
      <c r="S779" s="188">
        <v>1.8</v>
      </c>
      <c r="T779" s="189">
        <f>S779*H779</f>
        <v>0.71820000000000006</v>
      </c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R779" s="190" t="s">
        <v>261</v>
      </c>
      <c r="AT779" s="190" t="s">
        <v>258</v>
      </c>
      <c r="AU779" s="190" t="s">
        <v>83</v>
      </c>
      <c r="AY779" s="21" t="s">
        <v>256</v>
      </c>
      <c r="BE779" s="191">
        <f>IF(N779="základní",J779,0)</f>
        <v>0</v>
      </c>
      <c r="BF779" s="191">
        <f>IF(N779="snížená",J779,0)</f>
        <v>0</v>
      </c>
      <c r="BG779" s="191">
        <f>IF(N779="zákl. přenesená",J779,0)</f>
        <v>0</v>
      </c>
      <c r="BH779" s="191">
        <f>IF(N779="sníž. přenesená",J779,0)</f>
        <v>0</v>
      </c>
      <c r="BI779" s="191">
        <f>IF(N779="nulová",J779,0)</f>
        <v>0</v>
      </c>
      <c r="BJ779" s="21" t="s">
        <v>81</v>
      </c>
      <c r="BK779" s="191">
        <f>ROUND(I779*H779,2)</f>
        <v>0</v>
      </c>
      <c r="BL779" s="21" t="s">
        <v>261</v>
      </c>
      <c r="BM779" s="190" t="s">
        <v>1203</v>
      </c>
    </row>
    <row r="780" s="2" customFormat="1">
      <c r="A780" s="40"/>
      <c r="B780" s="41"/>
      <c r="C780" s="40"/>
      <c r="D780" s="192" t="s">
        <v>263</v>
      </c>
      <c r="E780" s="40"/>
      <c r="F780" s="193" t="s">
        <v>1204</v>
      </c>
      <c r="G780" s="40"/>
      <c r="H780" s="40"/>
      <c r="I780" s="194"/>
      <c r="J780" s="40"/>
      <c r="K780" s="40"/>
      <c r="L780" s="41"/>
      <c r="M780" s="195"/>
      <c r="N780" s="196"/>
      <c r="O780" s="74"/>
      <c r="P780" s="74"/>
      <c r="Q780" s="74"/>
      <c r="R780" s="74"/>
      <c r="S780" s="74"/>
      <c r="T780" s="75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T780" s="21" t="s">
        <v>263</v>
      </c>
      <c r="AU780" s="21" t="s">
        <v>83</v>
      </c>
    </row>
    <row r="781" s="13" customFormat="1">
      <c r="A781" s="13"/>
      <c r="B781" s="197"/>
      <c r="C781" s="13"/>
      <c r="D781" s="198" t="s">
        <v>265</v>
      </c>
      <c r="E781" s="199" t="s">
        <v>3</v>
      </c>
      <c r="F781" s="200" t="s">
        <v>1205</v>
      </c>
      <c r="G781" s="13"/>
      <c r="H781" s="201">
        <v>0.192</v>
      </c>
      <c r="I781" s="202"/>
      <c r="J781" s="13"/>
      <c r="K781" s="13"/>
      <c r="L781" s="197"/>
      <c r="M781" s="203"/>
      <c r="N781" s="204"/>
      <c r="O781" s="204"/>
      <c r="P781" s="204"/>
      <c r="Q781" s="204"/>
      <c r="R781" s="204"/>
      <c r="S781" s="204"/>
      <c r="T781" s="205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199" t="s">
        <v>265</v>
      </c>
      <c r="AU781" s="199" t="s">
        <v>83</v>
      </c>
      <c r="AV781" s="13" t="s">
        <v>83</v>
      </c>
      <c r="AW781" s="13" t="s">
        <v>35</v>
      </c>
      <c r="AX781" s="13" t="s">
        <v>74</v>
      </c>
      <c r="AY781" s="199" t="s">
        <v>256</v>
      </c>
    </row>
    <row r="782" s="13" customFormat="1">
      <c r="A782" s="13"/>
      <c r="B782" s="197"/>
      <c r="C782" s="13"/>
      <c r="D782" s="198" t="s">
        <v>265</v>
      </c>
      <c r="E782" s="199" t="s">
        <v>3</v>
      </c>
      <c r="F782" s="200" t="s">
        <v>1206</v>
      </c>
      <c r="G782" s="13"/>
      <c r="H782" s="201">
        <v>0.13</v>
      </c>
      <c r="I782" s="202"/>
      <c r="J782" s="13"/>
      <c r="K782" s="13"/>
      <c r="L782" s="197"/>
      <c r="M782" s="203"/>
      <c r="N782" s="204"/>
      <c r="O782" s="204"/>
      <c r="P782" s="204"/>
      <c r="Q782" s="204"/>
      <c r="R782" s="204"/>
      <c r="S782" s="204"/>
      <c r="T782" s="205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199" t="s">
        <v>265</v>
      </c>
      <c r="AU782" s="199" t="s">
        <v>83</v>
      </c>
      <c r="AV782" s="13" t="s">
        <v>83</v>
      </c>
      <c r="AW782" s="13" t="s">
        <v>35</v>
      </c>
      <c r="AX782" s="13" t="s">
        <v>74</v>
      </c>
      <c r="AY782" s="199" t="s">
        <v>256</v>
      </c>
    </row>
    <row r="783" s="13" customFormat="1">
      <c r="A783" s="13"/>
      <c r="B783" s="197"/>
      <c r="C783" s="13"/>
      <c r="D783" s="198" t="s">
        <v>265</v>
      </c>
      <c r="E783" s="199" t="s">
        <v>3</v>
      </c>
      <c r="F783" s="200" t="s">
        <v>1207</v>
      </c>
      <c r="G783" s="13"/>
      <c r="H783" s="201">
        <v>0.076999999999999999</v>
      </c>
      <c r="I783" s="202"/>
      <c r="J783" s="13"/>
      <c r="K783" s="13"/>
      <c r="L783" s="197"/>
      <c r="M783" s="203"/>
      <c r="N783" s="204"/>
      <c r="O783" s="204"/>
      <c r="P783" s="204"/>
      <c r="Q783" s="204"/>
      <c r="R783" s="204"/>
      <c r="S783" s="204"/>
      <c r="T783" s="205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199" t="s">
        <v>265</v>
      </c>
      <c r="AU783" s="199" t="s">
        <v>83</v>
      </c>
      <c r="AV783" s="13" t="s">
        <v>83</v>
      </c>
      <c r="AW783" s="13" t="s">
        <v>35</v>
      </c>
      <c r="AX783" s="13" t="s">
        <v>74</v>
      </c>
      <c r="AY783" s="199" t="s">
        <v>256</v>
      </c>
    </row>
    <row r="784" s="14" customFormat="1">
      <c r="A784" s="14"/>
      <c r="B784" s="206"/>
      <c r="C784" s="14"/>
      <c r="D784" s="198" t="s">
        <v>265</v>
      </c>
      <c r="E784" s="207" t="s">
        <v>3</v>
      </c>
      <c r="F784" s="208" t="s">
        <v>266</v>
      </c>
      <c r="G784" s="14"/>
      <c r="H784" s="209">
        <v>0.39900000000000002</v>
      </c>
      <c r="I784" s="210"/>
      <c r="J784" s="14"/>
      <c r="K784" s="14"/>
      <c r="L784" s="206"/>
      <c r="M784" s="211"/>
      <c r="N784" s="212"/>
      <c r="O784" s="212"/>
      <c r="P784" s="212"/>
      <c r="Q784" s="212"/>
      <c r="R784" s="212"/>
      <c r="S784" s="212"/>
      <c r="T784" s="213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07" t="s">
        <v>265</v>
      </c>
      <c r="AU784" s="207" t="s">
        <v>83</v>
      </c>
      <c r="AV784" s="14" t="s">
        <v>261</v>
      </c>
      <c r="AW784" s="14" t="s">
        <v>35</v>
      </c>
      <c r="AX784" s="14" t="s">
        <v>81</v>
      </c>
      <c r="AY784" s="207" t="s">
        <v>256</v>
      </c>
    </row>
    <row r="785" s="2" customFormat="1" ht="37.8" customHeight="1">
      <c r="A785" s="40"/>
      <c r="B785" s="177"/>
      <c r="C785" s="178" t="s">
        <v>1208</v>
      </c>
      <c r="D785" s="178" t="s">
        <v>258</v>
      </c>
      <c r="E785" s="179" t="s">
        <v>1209</v>
      </c>
      <c r="F785" s="180" t="s">
        <v>1210</v>
      </c>
      <c r="G785" s="181" t="s">
        <v>539</v>
      </c>
      <c r="H785" s="182">
        <v>2</v>
      </c>
      <c r="I785" s="183"/>
      <c r="J785" s="184">
        <f>ROUND(I785*H785,2)</f>
        <v>0</v>
      </c>
      <c r="K785" s="185"/>
      <c r="L785" s="41"/>
      <c r="M785" s="186" t="s">
        <v>3</v>
      </c>
      <c r="N785" s="187" t="s">
        <v>45</v>
      </c>
      <c r="O785" s="74"/>
      <c r="P785" s="188">
        <f>O785*H785</f>
        <v>0</v>
      </c>
      <c r="Q785" s="188">
        <v>0</v>
      </c>
      <c r="R785" s="188">
        <f>Q785*H785</f>
        <v>0</v>
      </c>
      <c r="S785" s="188">
        <v>0.031</v>
      </c>
      <c r="T785" s="189">
        <f>S785*H785</f>
        <v>0.062</v>
      </c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R785" s="190" t="s">
        <v>261</v>
      </c>
      <c r="AT785" s="190" t="s">
        <v>258</v>
      </c>
      <c r="AU785" s="190" t="s">
        <v>83</v>
      </c>
      <c r="AY785" s="21" t="s">
        <v>256</v>
      </c>
      <c r="BE785" s="191">
        <f>IF(N785="základní",J785,0)</f>
        <v>0</v>
      </c>
      <c r="BF785" s="191">
        <f>IF(N785="snížená",J785,0)</f>
        <v>0</v>
      </c>
      <c r="BG785" s="191">
        <f>IF(N785="zákl. přenesená",J785,0)</f>
        <v>0</v>
      </c>
      <c r="BH785" s="191">
        <f>IF(N785="sníž. přenesená",J785,0)</f>
        <v>0</v>
      </c>
      <c r="BI785" s="191">
        <f>IF(N785="nulová",J785,0)</f>
        <v>0</v>
      </c>
      <c r="BJ785" s="21" t="s">
        <v>81</v>
      </c>
      <c r="BK785" s="191">
        <f>ROUND(I785*H785,2)</f>
        <v>0</v>
      </c>
      <c r="BL785" s="21" t="s">
        <v>261</v>
      </c>
      <c r="BM785" s="190" t="s">
        <v>1211</v>
      </c>
    </row>
    <row r="786" s="2" customFormat="1">
      <c r="A786" s="40"/>
      <c r="B786" s="41"/>
      <c r="C786" s="40"/>
      <c r="D786" s="192" t="s">
        <v>263</v>
      </c>
      <c r="E786" s="40"/>
      <c r="F786" s="193" t="s">
        <v>1212</v>
      </c>
      <c r="G786" s="40"/>
      <c r="H786" s="40"/>
      <c r="I786" s="194"/>
      <c r="J786" s="40"/>
      <c r="K786" s="40"/>
      <c r="L786" s="41"/>
      <c r="M786" s="195"/>
      <c r="N786" s="196"/>
      <c r="O786" s="74"/>
      <c r="P786" s="74"/>
      <c r="Q786" s="74"/>
      <c r="R786" s="74"/>
      <c r="S786" s="74"/>
      <c r="T786" s="75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T786" s="21" t="s">
        <v>263</v>
      </c>
      <c r="AU786" s="21" t="s">
        <v>83</v>
      </c>
    </row>
    <row r="787" s="2" customFormat="1" ht="37.8" customHeight="1">
      <c r="A787" s="40"/>
      <c r="B787" s="177"/>
      <c r="C787" s="178" t="s">
        <v>1213</v>
      </c>
      <c r="D787" s="178" t="s">
        <v>258</v>
      </c>
      <c r="E787" s="179" t="s">
        <v>1214</v>
      </c>
      <c r="F787" s="180" t="s">
        <v>1215</v>
      </c>
      <c r="G787" s="181" t="s">
        <v>539</v>
      </c>
      <c r="H787" s="182">
        <v>2</v>
      </c>
      <c r="I787" s="183"/>
      <c r="J787" s="184">
        <f>ROUND(I787*H787,2)</f>
        <v>0</v>
      </c>
      <c r="K787" s="185"/>
      <c r="L787" s="41"/>
      <c r="M787" s="186" t="s">
        <v>3</v>
      </c>
      <c r="N787" s="187" t="s">
        <v>45</v>
      </c>
      <c r="O787" s="74"/>
      <c r="P787" s="188">
        <f>O787*H787</f>
        <v>0</v>
      </c>
      <c r="Q787" s="188">
        <v>0</v>
      </c>
      <c r="R787" s="188">
        <f>Q787*H787</f>
        <v>0</v>
      </c>
      <c r="S787" s="188">
        <v>0.062</v>
      </c>
      <c r="T787" s="189">
        <f>S787*H787</f>
        <v>0.124</v>
      </c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R787" s="190" t="s">
        <v>261</v>
      </c>
      <c r="AT787" s="190" t="s">
        <v>258</v>
      </c>
      <c r="AU787" s="190" t="s">
        <v>83</v>
      </c>
      <c r="AY787" s="21" t="s">
        <v>256</v>
      </c>
      <c r="BE787" s="191">
        <f>IF(N787="základní",J787,0)</f>
        <v>0</v>
      </c>
      <c r="BF787" s="191">
        <f>IF(N787="snížená",J787,0)</f>
        <v>0</v>
      </c>
      <c r="BG787" s="191">
        <f>IF(N787="zákl. přenesená",J787,0)</f>
        <v>0</v>
      </c>
      <c r="BH787" s="191">
        <f>IF(N787="sníž. přenesená",J787,0)</f>
        <v>0</v>
      </c>
      <c r="BI787" s="191">
        <f>IF(N787="nulová",J787,0)</f>
        <v>0</v>
      </c>
      <c r="BJ787" s="21" t="s">
        <v>81</v>
      </c>
      <c r="BK787" s="191">
        <f>ROUND(I787*H787,2)</f>
        <v>0</v>
      </c>
      <c r="BL787" s="21" t="s">
        <v>261</v>
      </c>
      <c r="BM787" s="190" t="s">
        <v>1216</v>
      </c>
    </row>
    <row r="788" s="2" customFormat="1">
      <c r="A788" s="40"/>
      <c r="B788" s="41"/>
      <c r="C788" s="40"/>
      <c r="D788" s="192" t="s">
        <v>263</v>
      </c>
      <c r="E788" s="40"/>
      <c r="F788" s="193" t="s">
        <v>1217</v>
      </c>
      <c r="G788" s="40"/>
      <c r="H788" s="40"/>
      <c r="I788" s="194"/>
      <c r="J788" s="40"/>
      <c r="K788" s="40"/>
      <c r="L788" s="41"/>
      <c r="M788" s="195"/>
      <c r="N788" s="196"/>
      <c r="O788" s="74"/>
      <c r="P788" s="74"/>
      <c r="Q788" s="74"/>
      <c r="R788" s="74"/>
      <c r="S788" s="74"/>
      <c r="T788" s="75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T788" s="21" t="s">
        <v>263</v>
      </c>
      <c r="AU788" s="21" t="s">
        <v>83</v>
      </c>
    </row>
    <row r="789" s="2" customFormat="1" ht="44.25" customHeight="1">
      <c r="A789" s="40"/>
      <c r="B789" s="177"/>
      <c r="C789" s="178" t="s">
        <v>1218</v>
      </c>
      <c r="D789" s="178" t="s">
        <v>258</v>
      </c>
      <c r="E789" s="179" t="s">
        <v>1219</v>
      </c>
      <c r="F789" s="180" t="s">
        <v>1220</v>
      </c>
      <c r="G789" s="181" t="s">
        <v>119</v>
      </c>
      <c r="H789" s="182">
        <v>22.5</v>
      </c>
      <c r="I789" s="183"/>
      <c r="J789" s="184">
        <f>ROUND(I789*H789,2)</f>
        <v>0</v>
      </c>
      <c r="K789" s="185"/>
      <c r="L789" s="41"/>
      <c r="M789" s="186" t="s">
        <v>3</v>
      </c>
      <c r="N789" s="187" t="s">
        <v>45</v>
      </c>
      <c r="O789" s="74"/>
      <c r="P789" s="188">
        <f>O789*H789</f>
        <v>0</v>
      </c>
      <c r="Q789" s="188">
        <v>0</v>
      </c>
      <c r="R789" s="188">
        <f>Q789*H789</f>
        <v>0</v>
      </c>
      <c r="S789" s="188">
        <v>0.0089999999999999993</v>
      </c>
      <c r="T789" s="189">
        <f>S789*H789</f>
        <v>0.20249999999999999</v>
      </c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R789" s="190" t="s">
        <v>261</v>
      </c>
      <c r="AT789" s="190" t="s">
        <v>258</v>
      </c>
      <c r="AU789" s="190" t="s">
        <v>83</v>
      </c>
      <c r="AY789" s="21" t="s">
        <v>256</v>
      </c>
      <c r="BE789" s="191">
        <f>IF(N789="základní",J789,0)</f>
        <v>0</v>
      </c>
      <c r="BF789" s="191">
        <f>IF(N789="snížená",J789,0)</f>
        <v>0</v>
      </c>
      <c r="BG789" s="191">
        <f>IF(N789="zákl. přenesená",J789,0)</f>
        <v>0</v>
      </c>
      <c r="BH789" s="191">
        <f>IF(N789="sníž. přenesená",J789,0)</f>
        <v>0</v>
      </c>
      <c r="BI789" s="191">
        <f>IF(N789="nulová",J789,0)</f>
        <v>0</v>
      </c>
      <c r="BJ789" s="21" t="s">
        <v>81</v>
      </c>
      <c r="BK789" s="191">
        <f>ROUND(I789*H789,2)</f>
        <v>0</v>
      </c>
      <c r="BL789" s="21" t="s">
        <v>261</v>
      </c>
      <c r="BM789" s="190" t="s">
        <v>1221</v>
      </c>
    </row>
    <row r="790" s="2" customFormat="1">
      <c r="A790" s="40"/>
      <c r="B790" s="41"/>
      <c r="C790" s="40"/>
      <c r="D790" s="192" t="s">
        <v>263</v>
      </c>
      <c r="E790" s="40"/>
      <c r="F790" s="193" t="s">
        <v>1222</v>
      </c>
      <c r="G790" s="40"/>
      <c r="H790" s="40"/>
      <c r="I790" s="194"/>
      <c r="J790" s="40"/>
      <c r="K790" s="40"/>
      <c r="L790" s="41"/>
      <c r="M790" s="195"/>
      <c r="N790" s="196"/>
      <c r="O790" s="74"/>
      <c r="P790" s="74"/>
      <c r="Q790" s="74"/>
      <c r="R790" s="74"/>
      <c r="S790" s="74"/>
      <c r="T790" s="75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T790" s="21" t="s">
        <v>263</v>
      </c>
      <c r="AU790" s="21" t="s">
        <v>83</v>
      </c>
    </row>
    <row r="791" s="13" customFormat="1">
      <c r="A791" s="13"/>
      <c r="B791" s="197"/>
      <c r="C791" s="13"/>
      <c r="D791" s="198" t="s">
        <v>265</v>
      </c>
      <c r="E791" s="199" t="s">
        <v>3</v>
      </c>
      <c r="F791" s="200" t="s">
        <v>1223</v>
      </c>
      <c r="G791" s="13"/>
      <c r="H791" s="201">
        <v>22.5</v>
      </c>
      <c r="I791" s="202"/>
      <c r="J791" s="13"/>
      <c r="K791" s="13"/>
      <c r="L791" s="197"/>
      <c r="M791" s="203"/>
      <c r="N791" s="204"/>
      <c r="O791" s="204"/>
      <c r="P791" s="204"/>
      <c r="Q791" s="204"/>
      <c r="R791" s="204"/>
      <c r="S791" s="204"/>
      <c r="T791" s="205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199" t="s">
        <v>265</v>
      </c>
      <c r="AU791" s="199" t="s">
        <v>83</v>
      </c>
      <c r="AV791" s="13" t="s">
        <v>83</v>
      </c>
      <c r="AW791" s="13" t="s">
        <v>35</v>
      </c>
      <c r="AX791" s="13" t="s">
        <v>74</v>
      </c>
      <c r="AY791" s="199" t="s">
        <v>256</v>
      </c>
    </row>
    <row r="792" s="14" customFormat="1">
      <c r="A792" s="14"/>
      <c r="B792" s="206"/>
      <c r="C792" s="14"/>
      <c r="D792" s="198" t="s">
        <v>265</v>
      </c>
      <c r="E792" s="207" t="s">
        <v>3</v>
      </c>
      <c r="F792" s="208" t="s">
        <v>266</v>
      </c>
      <c r="G792" s="14"/>
      <c r="H792" s="209">
        <v>22.5</v>
      </c>
      <c r="I792" s="210"/>
      <c r="J792" s="14"/>
      <c r="K792" s="14"/>
      <c r="L792" s="206"/>
      <c r="M792" s="211"/>
      <c r="N792" s="212"/>
      <c r="O792" s="212"/>
      <c r="P792" s="212"/>
      <c r="Q792" s="212"/>
      <c r="R792" s="212"/>
      <c r="S792" s="212"/>
      <c r="T792" s="213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07" t="s">
        <v>265</v>
      </c>
      <c r="AU792" s="207" t="s">
        <v>83</v>
      </c>
      <c r="AV792" s="14" t="s">
        <v>261</v>
      </c>
      <c r="AW792" s="14" t="s">
        <v>35</v>
      </c>
      <c r="AX792" s="14" t="s">
        <v>81</v>
      </c>
      <c r="AY792" s="207" t="s">
        <v>256</v>
      </c>
    </row>
    <row r="793" s="2" customFormat="1" ht="37.8" customHeight="1">
      <c r="A793" s="40"/>
      <c r="B793" s="177"/>
      <c r="C793" s="178" t="s">
        <v>1224</v>
      </c>
      <c r="D793" s="178" t="s">
        <v>258</v>
      </c>
      <c r="E793" s="179" t="s">
        <v>1225</v>
      </c>
      <c r="F793" s="180" t="s">
        <v>1226</v>
      </c>
      <c r="G793" s="181" t="s">
        <v>119</v>
      </c>
      <c r="H793" s="182">
        <v>7.5</v>
      </c>
      <c r="I793" s="183"/>
      <c r="J793" s="184">
        <f>ROUND(I793*H793,2)</f>
        <v>0</v>
      </c>
      <c r="K793" s="185"/>
      <c r="L793" s="41"/>
      <c r="M793" s="186" t="s">
        <v>3</v>
      </c>
      <c r="N793" s="187" t="s">
        <v>45</v>
      </c>
      <c r="O793" s="74"/>
      <c r="P793" s="188">
        <f>O793*H793</f>
        <v>0</v>
      </c>
      <c r="Q793" s="188">
        <v>0</v>
      </c>
      <c r="R793" s="188">
        <f>Q793*H793</f>
        <v>0</v>
      </c>
      <c r="S793" s="188">
        <v>0.014999999999999999</v>
      </c>
      <c r="T793" s="189">
        <f>S793*H793</f>
        <v>0.11249999999999999</v>
      </c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R793" s="190" t="s">
        <v>261</v>
      </c>
      <c r="AT793" s="190" t="s">
        <v>258</v>
      </c>
      <c r="AU793" s="190" t="s">
        <v>83</v>
      </c>
      <c r="AY793" s="21" t="s">
        <v>256</v>
      </c>
      <c r="BE793" s="191">
        <f>IF(N793="základní",J793,0)</f>
        <v>0</v>
      </c>
      <c r="BF793" s="191">
        <f>IF(N793="snížená",J793,0)</f>
        <v>0</v>
      </c>
      <c r="BG793" s="191">
        <f>IF(N793="zákl. přenesená",J793,0)</f>
        <v>0</v>
      </c>
      <c r="BH793" s="191">
        <f>IF(N793="sníž. přenesená",J793,0)</f>
        <v>0</v>
      </c>
      <c r="BI793" s="191">
        <f>IF(N793="nulová",J793,0)</f>
        <v>0</v>
      </c>
      <c r="BJ793" s="21" t="s">
        <v>81</v>
      </c>
      <c r="BK793" s="191">
        <f>ROUND(I793*H793,2)</f>
        <v>0</v>
      </c>
      <c r="BL793" s="21" t="s">
        <v>261</v>
      </c>
      <c r="BM793" s="190" t="s">
        <v>1227</v>
      </c>
    </row>
    <row r="794" s="2" customFormat="1">
      <c r="A794" s="40"/>
      <c r="B794" s="41"/>
      <c r="C794" s="40"/>
      <c r="D794" s="192" t="s">
        <v>263</v>
      </c>
      <c r="E794" s="40"/>
      <c r="F794" s="193" t="s">
        <v>1228</v>
      </c>
      <c r="G794" s="40"/>
      <c r="H794" s="40"/>
      <c r="I794" s="194"/>
      <c r="J794" s="40"/>
      <c r="K794" s="40"/>
      <c r="L794" s="41"/>
      <c r="M794" s="195"/>
      <c r="N794" s="196"/>
      <c r="O794" s="74"/>
      <c r="P794" s="74"/>
      <c r="Q794" s="74"/>
      <c r="R794" s="74"/>
      <c r="S794" s="74"/>
      <c r="T794" s="75"/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T794" s="21" t="s">
        <v>263</v>
      </c>
      <c r="AU794" s="21" t="s">
        <v>83</v>
      </c>
    </row>
    <row r="795" s="13" customFormat="1">
      <c r="A795" s="13"/>
      <c r="B795" s="197"/>
      <c r="C795" s="13"/>
      <c r="D795" s="198" t="s">
        <v>265</v>
      </c>
      <c r="E795" s="199" t="s">
        <v>3</v>
      </c>
      <c r="F795" s="200" t="s">
        <v>1229</v>
      </c>
      <c r="G795" s="13"/>
      <c r="H795" s="201">
        <v>7.5</v>
      </c>
      <c r="I795" s="202"/>
      <c r="J795" s="13"/>
      <c r="K795" s="13"/>
      <c r="L795" s="197"/>
      <c r="M795" s="203"/>
      <c r="N795" s="204"/>
      <c r="O795" s="204"/>
      <c r="P795" s="204"/>
      <c r="Q795" s="204"/>
      <c r="R795" s="204"/>
      <c r="S795" s="204"/>
      <c r="T795" s="205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199" t="s">
        <v>265</v>
      </c>
      <c r="AU795" s="199" t="s">
        <v>83</v>
      </c>
      <c r="AV795" s="13" t="s">
        <v>83</v>
      </c>
      <c r="AW795" s="13" t="s">
        <v>35</v>
      </c>
      <c r="AX795" s="13" t="s">
        <v>74</v>
      </c>
      <c r="AY795" s="199" t="s">
        <v>256</v>
      </c>
    </row>
    <row r="796" s="14" customFormat="1">
      <c r="A796" s="14"/>
      <c r="B796" s="206"/>
      <c r="C796" s="14"/>
      <c r="D796" s="198" t="s">
        <v>265</v>
      </c>
      <c r="E796" s="207" t="s">
        <v>3</v>
      </c>
      <c r="F796" s="208" t="s">
        <v>266</v>
      </c>
      <c r="G796" s="14"/>
      <c r="H796" s="209">
        <v>7.5</v>
      </c>
      <c r="I796" s="210"/>
      <c r="J796" s="14"/>
      <c r="K796" s="14"/>
      <c r="L796" s="206"/>
      <c r="M796" s="211"/>
      <c r="N796" s="212"/>
      <c r="O796" s="212"/>
      <c r="P796" s="212"/>
      <c r="Q796" s="212"/>
      <c r="R796" s="212"/>
      <c r="S796" s="212"/>
      <c r="T796" s="213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T796" s="207" t="s">
        <v>265</v>
      </c>
      <c r="AU796" s="207" t="s">
        <v>83</v>
      </c>
      <c r="AV796" s="14" t="s">
        <v>261</v>
      </c>
      <c r="AW796" s="14" t="s">
        <v>35</v>
      </c>
      <c r="AX796" s="14" t="s">
        <v>81</v>
      </c>
      <c r="AY796" s="207" t="s">
        <v>256</v>
      </c>
    </row>
    <row r="797" s="2" customFormat="1" ht="44.25" customHeight="1">
      <c r="A797" s="40"/>
      <c r="B797" s="177"/>
      <c r="C797" s="178" t="s">
        <v>1230</v>
      </c>
      <c r="D797" s="178" t="s">
        <v>258</v>
      </c>
      <c r="E797" s="179" t="s">
        <v>1231</v>
      </c>
      <c r="F797" s="180" t="s">
        <v>1232</v>
      </c>
      <c r="G797" s="181" t="s">
        <v>110</v>
      </c>
      <c r="H797" s="182">
        <v>82.103999999999999</v>
      </c>
      <c r="I797" s="183"/>
      <c r="J797" s="184">
        <f>ROUND(I797*H797,2)</f>
        <v>0</v>
      </c>
      <c r="K797" s="185"/>
      <c r="L797" s="41"/>
      <c r="M797" s="186" t="s">
        <v>3</v>
      </c>
      <c r="N797" s="187" t="s">
        <v>45</v>
      </c>
      <c r="O797" s="74"/>
      <c r="P797" s="188">
        <f>O797*H797</f>
        <v>0</v>
      </c>
      <c r="Q797" s="188">
        <v>0</v>
      </c>
      <c r="R797" s="188">
        <f>Q797*H797</f>
        <v>0</v>
      </c>
      <c r="S797" s="188">
        <v>0.071999999999999995</v>
      </c>
      <c r="T797" s="189">
        <f>S797*H797</f>
        <v>5.9114879999999994</v>
      </c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R797" s="190" t="s">
        <v>261</v>
      </c>
      <c r="AT797" s="190" t="s">
        <v>258</v>
      </c>
      <c r="AU797" s="190" t="s">
        <v>83</v>
      </c>
      <c r="AY797" s="21" t="s">
        <v>256</v>
      </c>
      <c r="BE797" s="191">
        <f>IF(N797="základní",J797,0)</f>
        <v>0</v>
      </c>
      <c r="BF797" s="191">
        <f>IF(N797="snížená",J797,0)</f>
        <v>0</v>
      </c>
      <c r="BG797" s="191">
        <f>IF(N797="zákl. přenesená",J797,0)</f>
        <v>0</v>
      </c>
      <c r="BH797" s="191">
        <f>IF(N797="sníž. přenesená",J797,0)</f>
        <v>0</v>
      </c>
      <c r="BI797" s="191">
        <f>IF(N797="nulová",J797,0)</f>
        <v>0</v>
      </c>
      <c r="BJ797" s="21" t="s">
        <v>81</v>
      </c>
      <c r="BK797" s="191">
        <f>ROUND(I797*H797,2)</f>
        <v>0</v>
      </c>
      <c r="BL797" s="21" t="s">
        <v>261</v>
      </c>
      <c r="BM797" s="190" t="s">
        <v>1233</v>
      </c>
    </row>
    <row r="798" s="2" customFormat="1">
      <c r="A798" s="40"/>
      <c r="B798" s="41"/>
      <c r="C798" s="40"/>
      <c r="D798" s="192" t="s">
        <v>263</v>
      </c>
      <c r="E798" s="40"/>
      <c r="F798" s="193" t="s">
        <v>1234</v>
      </c>
      <c r="G798" s="40"/>
      <c r="H798" s="40"/>
      <c r="I798" s="194"/>
      <c r="J798" s="40"/>
      <c r="K798" s="40"/>
      <c r="L798" s="41"/>
      <c r="M798" s="195"/>
      <c r="N798" s="196"/>
      <c r="O798" s="74"/>
      <c r="P798" s="74"/>
      <c r="Q798" s="74"/>
      <c r="R798" s="74"/>
      <c r="S798" s="74"/>
      <c r="T798" s="75"/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T798" s="21" t="s">
        <v>263</v>
      </c>
      <c r="AU798" s="21" t="s">
        <v>83</v>
      </c>
    </row>
    <row r="799" s="13" customFormat="1">
      <c r="A799" s="13"/>
      <c r="B799" s="197"/>
      <c r="C799" s="13"/>
      <c r="D799" s="198" t="s">
        <v>265</v>
      </c>
      <c r="E799" s="199" t="s">
        <v>3</v>
      </c>
      <c r="F799" s="200" t="s">
        <v>190</v>
      </c>
      <c r="G799" s="13"/>
      <c r="H799" s="201">
        <v>44.659999999999997</v>
      </c>
      <c r="I799" s="202"/>
      <c r="J799" s="13"/>
      <c r="K799" s="13"/>
      <c r="L799" s="197"/>
      <c r="M799" s="203"/>
      <c r="N799" s="204"/>
      <c r="O799" s="204"/>
      <c r="P799" s="204"/>
      <c r="Q799" s="204"/>
      <c r="R799" s="204"/>
      <c r="S799" s="204"/>
      <c r="T799" s="205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199" t="s">
        <v>265</v>
      </c>
      <c r="AU799" s="199" t="s">
        <v>83</v>
      </c>
      <c r="AV799" s="13" t="s">
        <v>83</v>
      </c>
      <c r="AW799" s="13" t="s">
        <v>35</v>
      </c>
      <c r="AX799" s="13" t="s">
        <v>74</v>
      </c>
      <c r="AY799" s="199" t="s">
        <v>256</v>
      </c>
    </row>
    <row r="800" s="13" customFormat="1">
      <c r="A800" s="13"/>
      <c r="B800" s="197"/>
      <c r="C800" s="13"/>
      <c r="D800" s="198" t="s">
        <v>265</v>
      </c>
      <c r="E800" s="199" t="s">
        <v>3</v>
      </c>
      <c r="F800" s="200" t="s">
        <v>187</v>
      </c>
      <c r="G800" s="13"/>
      <c r="H800" s="201">
        <v>37.444000000000003</v>
      </c>
      <c r="I800" s="202"/>
      <c r="J800" s="13"/>
      <c r="K800" s="13"/>
      <c r="L800" s="197"/>
      <c r="M800" s="203"/>
      <c r="N800" s="204"/>
      <c r="O800" s="204"/>
      <c r="P800" s="204"/>
      <c r="Q800" s="204"/>
      <c r="R800" s="204"/>
      <c r="S800" s="204"/>
      <c r="T800" s="205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199" t="s">
        <v>265</v>
      </c>
      <c r="AU800" s="199" t="s">
        <v>83</v>
      </c>
      <c r="AV800" s="13" t="s">
        <v>83</v>
      </c>
      <c r="AW800" s="13" t="s">
        <v>35</v>
      </c>
      <c r="AX800" s="13" t="s">
        <v>74</v>
      </c>
      <c r="AY800" s="199" t="s">
        <v>256</v>
      </c>
    </row>
    <row r="801" s="14" customFormat="1">
      <c r="A801" s="14"/>
      <c r="B801" s="206"/>
      <c r="C801" s="14"/>
      <c r="D801" s="198" t="s">
        <v>265</v>
      </c>
      <c r="E801" s="207" t="s">
        <v>3</v>
      </c>
      <c r="F801" s="208" t="s">
        <v>266</v>
      </c>
      <c r="G801" s="14"/>
      <c r="H801" s="209">
        <v>82.103999999999999</v>
      </c>
      <c r="I801" s="210"/>
      <c r="J801" s="14"/>
      <c r="K801" s="14"/>
      <c r="L801" s="206"/>
      <c r="M801" s="211"/>
      <c r="N801" s="212"/>
      <c r="O801" s="212"/>
      <c r="P801" s="212"/>
      <c r="Q801" s="212"/>
      <c r="R801" s="212"/>
      <c r="S801" s="212"/>
      <c r="T801" s="213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07" t="s">
        <v>265</v>
      </c>
      <c r="AU801" s="207" t="s">
        <v>83</v>
      </c>
      <c r="AV801" s="14" t="s">
        <v>261</v>
      </c>
      <c r="AW801" s="14" t="s">
        <v>35</v>
      </c>
      <c r="AX801" s="14" t="s">
        <v>81</v>
      </c>
      <c r="AY801" s="207" t="s">
        <v>256</v>
      </c>
    </row>
    <row r="802" s="2" customFormat="1" ht="24.15" customHeight="1">
      <c r="A802" s="40"/>
      <c r="B802" s="177"/>
      <c r="C802" s="178" t="s">
        <v>1235</v>
      </c>
      <c r="D802" s="178" t="s">
        <v>258</v>
      </c>
      <c r="E802" s="179" t="s">
        <v>1236</v>
      </c>
      <c r="F802" s="180" t="s">
        <v>1237</v>
      </c>
      <c r="G802" s="181" t="s">
        <v>110</v>
      </c>
      <c r="H802" s="182">
        <v>270</v>
      </c>
      <c r="I802" s="183"/>
      <c r="J802" s="184">
        <f>ROUND(I802*H802,2)</f>
        <v>0</v>
      </c>
      <c r="K802" s="185"/>
      <c r="L802" s="41"/>
      <c r="M802" s="186" t="s">
        <v>3</v>
      </c>
      <c r="N802" s="187" t="s">
        <v>45</v>
      </c>
      <c r="O802" s="74"/>
      <c r="P802" s="188">
        <f>O802*H802</f>
        <v>0</v>
      </c>
      <c r="Q802" s="188">
        <v>0</v>
      </c>
      <c r="R802" s="188">
        <f>Q802*H802</f>
        <v>0</v>
      </c>
      <c r="S802" s="188">
        <v>0</v>
      </c>
      <c r="T802" s="189">
        <f>S802*H802</f>
        <v>0</v>
      </c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R802" s="190" t="s">
        <v>261</v>
      </c>
      <c r="AT802" s="190" t="s">
        <v>258</v>
      </c>
      <c r="AU802" s="190" t="s">
        <v>83</v>
      </c>
      <c r="AY802" s="21" t="s">
        <v>256</v>
      </c>
      <c r="BE802" s="191">
        <f>IF(N802="základní",J802,0)</f>
        <v>0</v>
      </c>
      <c r="BF802" s="191">
        <f>IF(N802="snížená",J802,0)</f>
        <v>0</v>
      </c>
      <c r="BG802" s="191">
        <f>IF(N802="zákl. přenesená",J802,0)</f>
        <v>0</v>
      </c>
      <c r="BH802" s="191">
        <f>IF(N802="sníž. přenesená",J802,0)</f>
        <v>0</v>
      </c>
      <c r="BI802" s="191">
        <f>IF(N802="nulová",J802,0)</f>
        <v>0</v>
      </c>
      <c r="BJ802" s="21" t="s">
        <v>81</v>
      </c>
      <c r="BK802" s="191">
        <f>ROUND(I802*H802,2)</f>
        <v>0</v>
      </c>
      <c r="BL802" s="21" t="s">
        <v>261</v>
      </c>
      <c r="BM802" s="190" t="s">
        <v>1238</v>
      </c>
    </row>
    <row r="803" s="2" customFormat="1">
      <c r="A803" s="40"/>
      <c r="B803" s="41"/>
      <c r="C803" s="40"/>
      <c r="D803" s="192" t="s">
        <v>263</v>
      </c>
      <c r="E803" s="40"/>
      <c r="F803" s="193" t="s">
        <v>1239</v>
      </c>
      <c r="G803" s="40"/>
      <c r="H803" s="40"/>
      <c r="I803" s="194"/>
      <c r="J803" s="40"/>
      <c r="K803" s="40"/>
      <c r="L803" s="41"/>
      <c r="M803" s="195"/>
      <c r="N803" s="196"/>
      <c r="O803" s="74"/>
      <c r="P803" s="74"/>
      <c r="Q803" s="74"/>
      <c r="R803" s="74"/>
      <c r="S803" s="74"/>
      <c r="T803" s="75"/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T803" s="21" t="s">
        <v>263</v>
      </c>
      <c r="AU803" s="21" t="s">
        <v>83</v>
      </c>
    </row>
    <row r="804" s="13" customFormat="1">
      <c r="A804" s="13"/>
      <c r="B804" s="197"/>
      <c r="C804" s="13"/>
      <c r="D804" s="198" t="s">
        <v>265</v>
      </c>
      <c r="E804" s="199" t="s">
        <v>3</v>
      </c>
      <c r="F804" s="200" t="s">
        <v>202</v>
      </c>
      <c r="G804" s="13"/>
      <c r="H804" s="201">
        <v>270</v>
      </c>
      <c r="I804" s="202"/>
      <c r="J804" s="13"/>
      <c r="K804" s="13"/>
      <c r="L804" s="197"/>
      <c r="M804" s="203"/>
      <c r="N804" s="204"/>
      <c r="O804" s="204"/>
      <c r="P804" s="204"/>
      <c r="Q804" s="204"/>
      <c r="R804" s="204"/>
      <c r="S804" s="204"/>
      <c r="T804" s="205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199" t="s">
        <v>265</v>
      </c>
      <c r="AU804" s="199" t="s">
        <v>83</v>
      </c>
      <c r="AV804" s="13" t="s">
        <v>83</v>
      </c>
      <c r="AW804" s="13" t="s">
        <v>35</v>
      </c>
      <c r="AX804" s="13" t="s">
        <v>74</v>
      </c>
      <c r="AY804" s="199" t="s">
        <v>256</v>
      </c>
    </row>
    <row r="805" s="14" customFormat="1">
      <c r="A805" s="14"/>
      <c r="B805" s="206"/>
      <c r="C805" s="14"/>
      <c r="D805" s="198" t="s">
        <v>265</v>
      </c>
      <c r="E805" s="207" t="s">
        <v>3</v>
      </c>
      <c r="F805" s="208" t="s">
        <v>266</v>
      </c>
      <c r="G805" s="14"/>
      <c r="H805" s="209">
        <v>270</v>
      </c>
      <c r="I805" s="210"/>
      <c r="J805" s="14"/>
      <c r="K805" s="14"/>
      <c r="L805" s="206"/>
      <c r="M805" s="211"/>
      <c r="N805" s="212"/>
      <c r="O805" s="212"/>
      <c r="P805" s="212"/>
      <c r="Q805" s="212"/>
      <c r="R805" s="212"/>
      <c r="S805" s="212"/>
      <c r="T805" s="213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07" t="s">
        <v>265</v>
      </c>
      <c r="AU805" s="207" t="s">
        <v>83</v>
      </c>
      <c r="AV805" s="14" t="s">
        <v>261</v>
      </c>
      <c r="AW805" s="14" t="s">
        <v>35</v>
      </c>
      <c r="AX805" s="14" t="s">
        <v>81</v>
      </c>
      <c r="AY805" s="207" t="s">
        <v>256</v>
      </c>
    </row>
    <row r="806" s="2" customFormat="1" ht="44.25" customHeight="1">
      <c r="A806" s="40"/>
      <c r="B806" s="177"/>
      <c r="C806" s="178" t="s">
        <v>1240</v>
      </c>
      <c r="D806" s="178" t="s">
        <v>258</v>
      </c>
      <c r="E806" s="179" t="s">
        <v>1241</v>
      </c>
      <c r="F806" s="180" t="s">
        <v>1242</v>
      </c>
      <c r="G806" s="181" t="s">
        <v>110</v>
      </c>
      <c r="H806" s="182">
        <v>2430</v>
      </c>
      <c r="I806" s="183"/>
      <c r="J806" s="184">
        <f>ROUND(I806*H806,2)</f>
        <v>0</v>
      </c>
      <c r="K806" s="185"/>
      <c r="L806" s="41"/>
      <c r="M806" s="186" t="s">
        <v>3</v>
      </c>
      <c r="N806" s="187" t="s">
        <v>45</v>
      </c>
      <c r="O806" s="74"/>
      <c r="P806" s="188">
        <f>O806*H806</f>
        <v>0</v>
      </c>
      <c r="Q806" s="188">
        <v>0</v>
      </c>
      <c r="R806" s="188">
        <f>Q806*H806</f>
        <v>0</v>
      </c>
      <c r="S806" s="188">
        <v>0</v>
      </c>
      <c r="T806" s="189">
        <f>S806*H806</f>
        <v>0</v>
      </c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R806" s="190" t="s">
        <v>261</v>
      </c>
      <c r="AT806" s="190" t="s">
        <v>258</v>
      </c>
      <c r="AU806" s="190" t="s">
        <v>83</v>
      </c>
      <c r="AY806" s="21" t="s">
        <v>256</v>
      </c>
      <c r="BE806" s="191">
        <f>IF(N806="základní",J806,0)</f>
        <v>0</v>
      </c>
      <c r="BF806" s="191">
        <f>IF(N806="snížená",J806,0)</f>
        <v>0</v>
      </c>
      <c r="BG806" s="191">
        <f>IF(N806="zákl. přenesená",J806,0)</f>
        <v>0</v>
      </c>
      <c r="BH806" s="191">
        <f>IF(N806="sníž. přenesená",J806,0)</f>
        <v>0</v>
      </c>
      <c r="BI806" s="191">
        <f>IF(N806="nulová",J806,0)</f>
        <v>0</v>
      </c>
      <c r="BJ806" s="21" t="s">
        <v>81</v>
      </c>
      <c r="BK806" s="191">
        <f>ROUND(I806*H806,2)</f>
        <v>0</v>
      </c>
      <c r="BL806" s="21" t="s">
        <v>261</v>
      </c>
      <c r="BM806" s="190" t="s">
        <v>1243</v>
      </c>
    </row>
    <row r="807" s="2" customFormat="1">
      <c r="A807" s="40"/>
      <c r="B807" s="41"/>
      <c r="C807" s="40"/>
      <c r="D807" s="192" t="s">
        <v>263</v>
      </c>
      <c r="E807" s="40"/>
      <c r="F807" s="193" t="s">
        <v>1244</v>
      </c>
      <c r="G807" s="40"/>
      <c r="H807" s="40"/>
      <c r="I807" s="194"/>
      <c r="J807" s="40"/>
      <c r="K807" s="40"/>
      <c r="L807" s="41"/>
      <c r="M807" s="195"/>
      <c r="N807" s="196"/>
      <c r="O807" s="74"/>
      <c r="P807" s="74"/>
      <c r="Q807" s="74"/>
      <c r="R807" s="74"/>
      <c r="S807" s="74"/>
      <c r="T807" s="75"/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T807" s="21" t="s">
        <v>263</v>
      </c>
      <c r="AU807" s="21" t="s">
        <v>83</v>
      </c>
    </row>
    <row r="808" s="13" customFormat="1">
      <c r="A808" s="13"/>
      <c r="B808" s="197"/>
      <c r="C808" s="13"/>
      <c r="D808" s="198" t="s">
        <v>265</v>
      </c>
      <c r="E808" s="199" t="s">
        <v>3</v>
      </c>
      <c r="F808" s="200" t="s">
        <v>1245</v>
      </c>
      <c r="G808" s="13"/>
      <c r="H808" s="201">
        <v>2430</v>
      </c>
      <c r="I808" s="202"/>
      <c r="J808" s="13"/>
      <c r="K808" s="13"/>
      <c r="L808" s="197"/>
      <c r="M808" s="203"/>
      <c r="N808" s="204"/>
      <c r="O808" s="204"/>
      <c r="P808" s="204"/>
      <c r="Q808" s="204"/>
      <c r="R808" s="204"/>
      <c r="S808" s="204"/>
      <c r="T808" s="205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199" t="s">
        <v>265</v>
      </c>
      <c r="AU808" s="199" t="s">
        <v>83</v>
      </c>
      <c r="AV808" s="13" t="s">
        <v>83</v>
      </c>
      <c r="AW808" s="13" t="s">
        <v>35</v>
      </c>
      <c r="AX808" s="13" t="s">
        <v>74</v>
      </c>
      <c r="AY808" s="199" t="s">
        <v>256</v>
      </c>
    </row>
    <row r="809" s="14" customFormat="1">
      <c r="A809" s="14"/>
      <c r="B809" s="206"/>
      <c r="C809" s="14"/>
      <c r="D809" s="198" t="s">
        <v>265</v>
      </c>
      <c r="E809" s="207" t="s">
        <v>3</v>
      </c>
      <c r="F809" s="208" t="s">
        <v>266</v>
      </c>
      <c r="G809" s="14"/>
      <c r="H809" s="209">
        <v>2430</v>
      </c>
      <c r="I809" s="210"/>
      <c r="J809" s="14"/>
      <c r="K809" s="14"/>
      <c r="L809" s="206"/>
      <c r="M809" s="211"/>
      <c r="N809" s="212"/>
      <c r="O809" s="212"/>
      <c r="P809" s="212"/>
      <c r="Q809" s="212"/>
      <c r="R809" s="212"/>
      <c r="S809" s="212"/>
      <c r="T809" s="213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07" t="s">
        <v>265</v>
      </c>
      <c r="AU809" s="207" t="s">
        <v>83</v>
      </c>
      <c r="AV809" s="14" t="s">
        <v>261</v>
      </c>
      <c r="AW809" s="14" t="s">
        <v>35</v>
      </c>
      <c r="AX809" s="14" t="s">
        <v>81</v>
      </c>
      <c r="AY809" s="207" t="s">
        <v>256</v>
      </c>
    </row>
    <row r="810" s="12" customFormat="1" ht="22.8" customHeight="1">
      <c r="A810" s="12"/>
      <c r="B810" s="164"/>
      <c r="C810" s="12"/>
      <c r="D810" s="165" t="s">
        <v>73</v>
      </c>
      <c r="E810" s="175" t="s">
        <v>1246</v>
      </c>
      <c r="F810" s="175" t="s">
        <v>1247</v>
      </c>
      <c r="G810" s="12"/>
      <c r="H810" s="12"/>
      <c r="I810" s="167"/>
      <c r="J810" s="176">
        <f>BK810</f>
        <v>0</v>
      </c>
      <c r="K810" s="12"/>
      <c r="L810" s="164"/>
      <c r="M810" s="169"/>
      <c r="N810" s="170"/>
      <c r="O810" s="170"/>
      <c r="P810" s="171">
        <f>SUM(P811:P819)</f>
        <v>0</v>
      </c>
      <c r="Q810" s="170"/>
      <c r="R810" s="171">
        <f>SUM(R811:R819)</f>
        <v>0</v>
      </c>
      <c r="S810" s="170"/>
      <c r="T810" s="172">
        <f>SUM(T811:T819)</f>
        <v>0</v>
      </c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R810" s="165" t="s">
        <v>81</v>
      </c>
      <c r="AT810" s="173" t="s">
        <v>73</v>
      </c>
      <c r="AU810" s="173" t="s">
        <v>81</v>
      </c>
      <c r="AY810" s="165" t="s">
        <v>256</v>
      </c>
      <c r="BK810" s="174">
        <f>SUM(BK811:BK819)</f>
        <v>0</v>
      </c>
    </row>
    <row r="811" s="2" customFormat="1" ht="37.8" customHeight="1">
      <c r="A811" s="40"/>
      <c r="B811" s="177"/>
      <c r="C811" s="178" t="s">
        <v>1248</v>
      </c>
      <c r="D811" s="178" t="s">
        <v>258</v>
      </c>
      <c r="E811" s="179" t="s">
        <v>1249</v>
      </c>
      <c r="F811" s="180" t="s">
        <v>1250</v>
      </c>
      <c r="G811" s="181" t="s">
        <v>338</v>
      </c>
      <c r="H811" s="182">
        <v>79.064999999999998</v>
      </c>
      <c r="I811" s="183"/>
      <c r="J811" s="184">
        <f>ROUND(I811*H811,2)</f>
        <v>0</v>
      </c>
      <c r="K811" s="185"/>
      <c r="L811" s="41"/>
      <c r="M811" s="186" t="s">
        <v>3</v>
      </c>
      <c r="N811" s="187" t="s">
        <v>45</v>
      </c>
      <c r="O811" s="74"/>
      <c r="P811" s="188">
        <f>O811*H811</f>
        <v>0</v>
      </c>
      <c r="Q811" s="188">
        <v>0</v>
      </c>
      <c r="R811" s="188">
        <f>Q811*H811</f>
        <v>0</v>
      </c>
      <c r="S811" s="188">
        <v>0</v>
      </c>
      <c r="T811" s="189">
        <f>S811*H811</f>
        <v>0</v>
      </c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R811" s="190" t="s">
        <v>261</v>
      </c>
      <c r="AT811" s="190" t="s">
        <v>258</v>
      </c>
      <c r="AU811" s="190" t="s">
        <v>83</v>
      </c>
      <c r="AY811" s="21" t="s">
        <v>256</v>
      </c>
      <c r="BE811" s="191">
        <f>IF(N811="základní",J811,0)</f>
        <v>0</v>
      </c>
      <c r="BF811" s="191">
        <f>IF(N811="snížená",J811,0)</f>
        <v>0</v>
      </c>
      <c r="BG811" s="191">
        <f>IF(N811="zákl. přenesená",J811,0)</f>
        <v>0</v>
      </c>
      <c r="BH811" s="191">
        <f>IF(N811="sníž. přenesená",J811,0)</f>
        <v>0</v>
      </c>
      <c r="BI811" s="191">
        <f>IF(N811="nulová",J811,0)</f>
        <v>0</v>
      </c>
      <c r="BJ811" s="21" t="s">
        <v>81</v>
      </c>
      <c r="BK811" s="191">
        <f>ROUND(I811*H811,2)</f>
        <v>0</v>
      </c>
      <c r="BL811" s="21" t="s">
        <v>261</v>
      </c>
      <c r="BM811" s="190" t="s">
        <v>1251</v>
      </c>
    </row>
    <row r="812" s="2" customFormat="1">
      <c r="A812" s="40"/>
      <c r="B812" s="41"/>
      <c r="C812" s="40"/>
      <c r="D812" s="192" t="s">
        <v>263</v>
      </c>
      <c r="E812" s="40"/>
      <c r="F812" s="193" t="s">
        <v>1252</v>
      </c>
      <c r="G812" s="40"/>
      <c r="H812" s="40"/>
      <c r="I812" s="194"/>
      <c r="J812" s="40"/>
      <c r="K812" s="40"/>
      <c r="L812" s="41"/>
      <c r="M812" s="195"/>
      <c r="N812" s="196"/>
      <c r="O812" s="74"/>
      <c r="P812" s="74"/>
      <c r="Q812" s="74"/>
      <c r="R812" s="74"/>
      <c r="S812" s="74"/>
      <c r="T812" s="75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T812" s="21" t="s">
        <v>263</v>
      </c>
      <c r="AU812" s="21" t="s">
        <v>83</v>
      </c>
    </row>
    <row r="813" s="2" customFormat="1" ht="33" customHeight="1">
      <c r="A813" s="40"/>
      <c r="B813" s="177"/>
      <c r="C813" s="178" t="s">
        <v>1253</v>
      </c>
      <c r="D813" s="178" t="s">
        <v>258</v>
      </c>
      <c r="E813" s="179" t="s">
        <v>1254</v>
      </c>
      <c r="F813" s="180" t="s">
        <v>1255</v>
      </c>
      <c r="G813" s="181" t="s">
        <v>338</v>
      </c>
      <c r="H813" s="182">
        <v>79.064999999999998</v>
      </c>
      <c r="I813" s="183"/>
      <c r="J813" s="184">
        <f>ROUND(I813*H813,2)</f>
        <v>0</v>
      </c>
      <c r="K813" s="185"/>
      <c r="L813" s="41"/>
      <c r="M813" s="186" t="s">
        <v>3</v>
      </c>
      <c r="N813" s="187" t="s">
        <v>45</v>
      </c>
      <c r="O813" s="74"/>
      <c r="P813" s="188">
        <f>O813*H813</f>
        <v>0</v>
      </c>
      <c r="Q813" s="188">
        <v>0</v>
      </c>
      <c r="R813" s="188">
        <f>Q813*H813</f>
        <v>0</v>
      </c>
      <c r="S813" s="188">
        <v>0</v>
      </c>
      <c r="T813" s="189">
        <f>S813*H813</f>
        <v>0</v>
      </c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R813" s="190" t="s">
        <v>261</v>
      </c>
      <c r="AT813" s="190" t="s">
        <v>258</v>
      </c>
      <c r="AU813" s="190" t="s">
        <v>83</v>
      </c>
      <c r="AY813" s="21" t="s">
        <v>256</v>
      </c>
      <c r="BE813" s="191">
        <f>IF(N813="základní",J813,0)</f>
        <v>0</v>
      </c>
      <c r="BF813" s="191">
        <f>IF(N813="snížená",J813,0)</f>
        <v>0</v>
      </c>
      <c r="BG813" s="191">
        <f>IF(N813="zákl. přenesená",J813,0)</f>
        <v>0</v>
      </c>
      <c r="BH813" s="191">
        <f>IF(N813="sníž. přenesená",J813,0)</f>
        <v>0</v>
      </c>
      <c r="BI813" s="191">
        <f>IF(N813="nulová",J813,0)</f>
        <v>0</v>
      </c>
      <c r="BJ813" s="21" t="s">
        <v>81</v>
      </c>
      <c r="BK813" s="191">
        <f>ROUND(I813*H813,2)</f>
        <v>0</v>
      </c>
      <c r="BL813" s="21" t="s">
        <v>261</v>
      </c>
      <c r="BM813" s="190" t="s">
        <v>1256</v>
      </c>
    </row>
    <row r="814" s="2" customFormat="1">
      <c r="A814" s="40"/>
      <c r="B814" s="41"/>
      <c r="C814" s="40"/>
      <c r="D814" s="192" t="s">
        <v>263</v>
      </c>
      <c r="E814" s="40"/>
      <c r="F814" s="193" t="s">
        <v>1257</v>
      </c>
      <c r="G814" s="40"/>
      <c r="H814" s="40"/>
      <c r="I814" s="194"/>
      <c r="J814" s="40"/>
      <c r="K814" s="40"/>
      <c r="L814" s="41"/>
      <c r="M814" s="195"/>
      <c r="N814" s="196"/>
      <c r="O814" s="74"/>
      <c r="P814" s="74"/>
      <c r="Q814" s="74"/>
      <c r="R814" s="74"/>
      <c r="S814" s="74"/>
      <c r="T814" s="75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T814" s="21" t="s">
        <v>263</v>
      </c>
      <c r="AU814" s="21" t="s">
        <v>83</v>
      </c>
    </row>
    <row r="815" s="2" customFormat="1" ht="44.25" customHeight="1">
      <c r="A815" s="40"/>
      <c r="B815" s="177"/>
      <c r="C815" s="178" t="s">
        <v>1258</v>
      </c>
      <c r="D815" s="178" t="s">
        <v>258</v>
      </c>
      <c r="E815" s="179" t="s">
        <v>1259</v>
      </c>
      <c r="F815" s="180" t="s">
        <v>1260</v>
      </c>
      <c r="G815" s="181" t="s">
        <v>338</v>
      </c>
      <c r="H815" s="182">
        <v>1502.2349999999999</v>
      </c>
      <c r="I815" s="183"/>
      <c r="J815" s="184">
        <f>ROUND(I815*H815,2)</f>
        <v>0</v>
      </c>
      <c r="K815" s="185"/>
      <c r="L815" s="41"/>
      <c r="M815" s="186" t="s">
        <v>3</v>
      </c>
      <c r="N815" s="187" t="s">
        <v>45</v>
      </c>
      <c r="O815" s="74"/>
      <c r="P815" s="188">
        <f>O815*H815</f>
        <v>0</v>
      </c>
      <c r="Q815" s="188">
        <v>0</v>
      </c>
      <c r="R815" s="188">
        <f>Q815*H815</f>
        <v>0</v>
      </c>
      <c r="S815" s="188">
        <v>0</v>
      </c>
      <c r="T815" s="189">
        <f>S815*H815</f>
        <v>0</v>
      </c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R815" s="190" t="s">
        <v>261</v>
      </c>
      <c r="AT815" s="190" t="s">
        <v>258</v>
      </c>
      <c r="AU815" s="190" t="s">
        <v>83</v>
      </c>
      <c r="AY815" s="21" t="s">
        <v>256</v>
      </c>
      <c r="BE815" s="191">
        <f>IF(N815="základní",J815,0)</f>
        <v>0</v>
      </c>
      <c r="BF815" s="191">
        <f>IF(N815="snížená",J815,0)</f>
        <v>0</v>
      </c>
      <c r="BG815" s="191">
        <f>IF(N815="zákl. přenesená",J815,0)</f>
        <v>0</v>
      </c>
      <c r="BH815" s="191">
        <f>IF(N815="sníž. přenesená",J815,0)</f>
        <v>0</v>
      </c>
      <c r="BI815" s="191">
        <f>IF(N815="nulová",J815,0)</f>
        <v>0</v>
      </c>
      <c r="BJ815" s="21" t="s">
        <v>81</v>
      </c>
      <c r="BK815" s="191">
        <f>ROUND(I815*H815,2)</f>
        <v>0</v>
      </c>
      <c r="BL815" s="21" t="s">
        <v>261</v>
      </c>
      <c r="BM815" s="190" t="s">
        <v>1261</v>
      </c>
    </row>
    <row r="816" s="2" customFormat="1">
      <c r="A816" s="40"/>
      <c r="B816" s="41"/>
      <c r="C816" s="40"/>
      <c r="D816" s="192" t="s">
        <v>263</v>
      </c>
      <c r="E816" s="40"/>
      <c r="F816" s="193" t="s">
        <v>1262</v>
      </c>
      <c r="G816" s="40"/>
      <c r="H816" s="40"/>
      <c r="I816" s="194"/>
      <c r="J816" s="40"/>
      <c r="K816" s="40"/>
      <c r="L816" s="41"/>
      <c r="M816" s="195"/>
      <c r="N816" s="196"/>
      <c r="O816" s="74"/>
      <c r="P816" s="74"/>
      <c r="Q816" s="74"/>
      <c r="R816" s="74"/>
      <c r="S816" s="74"/>
      <c r="T816" s="75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T816" s="21" t="s">
        <v>263</v>
      </c>
      <c r="AU816" s="21" t="s">
        <v>83</v>
      </c>
    </row>
    <row r="817" s="13" customFormat="1">
      <c r="A817" s="13"/>
      <c r="B817" s="197"/>
      <c r="C817" s="13"/>
      <c r="D817" s="198" t="s">
        <v>265</v>
      </c>
      <c r="E817" s="199" t="s">
        <v>3</v>
      </c>
      <c r="F817" s="200" t="s">
        <v>1263</v>
      </c>
      <c r="G817" s="13"/>
      <c r="H817" s="201">
        <v>1502.2349999999999</v>
      </c>
      <c r="I817" s="202"/>
      <c r="J817" s="13"/>
      <c r="K817" s="13"/>
      <c r="L817" s="197"/>
      <c r="M817" s="203"/>
      <c r="N817" s="204"/>
      <c r="O817" s="204"/>
      <c r="P817" s="204"/>
      <c r="Q817" s="204"/>
      <c r="R817" s="204"/>
      <c r="S817" s="204"/>
      <c r="T817" s="205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199" t="s">
        <v>265</v>
      </c>
      <c r="AU817" s="199" t="s">
        <v>83</v>
      </c>
      <c r="AV817" s="13" t="s">
        <v>83</v>
      </c>
      <c r="AW817" s="13" t="s">
        <v>35</v>
      </c>
      <c r="AX817" s="13" t="s">
        <v>81</v>
      </c>
      <c r="AY817" s="199" t="s">
        <v>256</v>
      </c>
    </row>
    <row r="818" s="2" customFormat="1" ht="49.05" customHeight="1">
      <c r="A818" s="40"/>
      <c r="B818" s="177"/>
      <c r="C818" s="178" t="s">
        <v>1264</v>
      </c>
      <c r="D818" s="178" t="s">
        <v>258</v>
      </c>
      <c r="E818" s="179" t="s">
        <v>1265</v>
      </c>
      <c r="F818" s="180" t="s">
        <v>1266</v>
      </c>
      <c r="G818" s="181" t="s">
        <v>338</v>
      </c>
      <c r="H818" s="182">
        <v>79.064999999999998</v>
      </c>
      <c r="I818" s="183"/>
      <c r="J818" s="184">
        <f>ROUND(I818*H818,2)</f>
        <v>0</v>
      </c>
      <c r="K818" s="185"/>
      <c r="L818" s="41"/>
      <c r="M818" s="186" t="s">
        <v>3</v>
      </c>
      <c r="N818" s="187" t="s">
        <v>45</v>
      </c>
      <c r="O818" s="74"/>
      <c r="P818" s="188">
        <f>O818*H818</f>
        <v>0</v>
      </c>
      <c r="Q818" s="188">
        <v>0</v>
      </c>
      <c r="R818" s="188">
        <f>Q818*H818</f>
        <v>0</v>
      </c>
      <c r="S818" s="188">
        <v>0</v>
      </c>
      <c r="T818" s="189">
        <f>S818*H818</f>
        <v>0</v>
      </c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R818" s="190" t="s">
        <v>261</v>
      </c>
      <c r="AT818" s="190" t="s">
        <v>258</v>
      </c>
      <c r="AU818" s="190" t="s">
        <v>83</v>
      </c>
      <c r="AY818" s="21" t="s">
        <v>256</v>
      </c>
      <c r="BE818" s="191">
        <f>IF(N818="základní",J818,0)</f>
        <v>0</v>
      </c>
      <c r="BF818" s="191">
        <f>IF(N818="snížená",J818,0)</f>
        <v>0</v>
      </c>
      <c r="BG818" s="191">
        <f>IF(N818="zákl. přenesená",J818,0)</f>
        <v>0</v>
      </c>
      <c r="BH818" s="191">
        <f>IF(N818="sníž. přenesená",J818,0)</f>
        <v>0</v>
      </c>
      <c r="BI818" s="191">
        <f>IF(N818="nulová",J818,0)</f>
        <v>0</v>
      </c>
      <c r="BJ818" s="21" t="s">
        <v>81</v>
      </c>
      <c r="BK818" s="191">
        <f>ROUND(I818*H818,2)</f>
        <v>0</v>
      </c>
      <c r="BL818" s="21" t="s">
        <v>261</v>
      </c>
      <c r="BM818" s="190" t="s">
        <v>1267</v>
      </c>
    </row>
    <row r="819" s="2" customFormat="1">
      <c r="A819" s="40"/>
      <c r="B819" s="41"/>
      <c r="C819" s="40"/>
      <c r="D819" s="192" t="s">
        <v>263</v>
      </c>
      <c r="E819" s="40"/>
      <c r="F819" s="193" t="s">
        <v>1268</v>
      </c>
      <c r="G819" s="40"/>
      <c r="H819" s="40"/>
      <c r="I819" s="194"/>
      <c r="J819" s="40"/>
      <c r="K819" s="40"/>
      <c r="L819" s="41"/>
      <c r="M819" s="195"/>
      <c r="N819" s="196"/>
      <c r="O819" s="74"/>
      <c r="P819" s="74"/>
      <c r="Q819" s="74"/>
      <c r="R819" s="74"/>
      <c r="S819" s="74"/>
      <c r="T819" s="75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T819" s="21" t="s">
        <v>263</v>
      </c>
      <c r="AU819" s="21" t="s">
        <v>83</v>
      </c>
    </row>
    <row r="820" s="12" customFormat="1" ht="22.8" customHeight="1">
      <c r="A820" s="12"/>
      <c r="B820" s="164"/>
      <c r="C820" s="12"/>
      <c r="D820" s="165" t="s">
        <v>73</v>
      </c>
      <c r="E820" s="175" t="s">
        <v>1269</v>
      </c>
      <c r="F820" s="175" t="s">
        <v>1270</v>
      </c>
      <c r="G820" s="12"/>
      <c r="H820" s="12"/>
      <c r="I820" s="167"/>
      <c r="J820" s="176">
        <f>BK820</f>
        <v>0</v>
      </c>
      <c r="K820" s="12"/>
      <c r="L820" s="164"/>
      <c r="M820" s="169"/>
      <c r="N820" s="170"/>
      <c r="O820" s="170"/>
      <c r="P820" s="171">
        <f>SUM(P821:P822)</f>
        <v>0</v>
      </c>
      <c r="Q820" s="170"/>
      <c r="R820" s="171">
        <f>SUM(R821:R822)</f>
        <v>0</v>
      </c>
      <c r="S820" s="170"/>
      <c r="T820" s="172">
        <f>SUM(T821:T822)</f>
        <v>0</v>
      </c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R820" s="165" t="s">
        <v>81</v>
      </c>
      <c r="AT820" s="173" t="s">
        <v>73</v>
      </c>
      <c r="AU820" s="173" t="s">
        <v>81</v>
      </c>
      <c r="AY820" s="165" t="s">
        <v>256</v>
      </c>
      <c r="BK820" s="174">
        <f>SUM(BK821:BK822)</f>
        <v>0</v>
      </c>
    </row>
    <row r="821" s="2" customFormat="1" ht="55.5" customHeight="1">
      <c r="A821" s="40"/>
      <c r="B821" s="177"/>
      <c r="C821" s="178" t="s">
        <v>1271</v>
      </c>
      <c r="D821" s="178" t="s">
        <v>258</v>
      </c>
      <c r="E821" s="179" t="s">
        <v>1272</v>
      </c>
      <c r="F821" s="180" t="s">
        <v>1273</v>
      </c>
      <c r="G821" s="181" t="s">
        <v>338</v>
      </c>
      <c r="H821" s="182">
        <v>536.99000000000001</v>
      </c>
      <c r="I821" s="183"/>
      <c r="J821" s="184">
        <f>ROUND(I821*H821,2)</f>
        <v>0</v>
      </c>
      <c r="K821" s="185"/>
      <c r="L821" s="41"/>
      <c r="M821" s="186" t="s">
        <v>3</v>
      </c>
      <c r="N821" s="187" t="s">
        <v>45</v>
      </c>
      <c r="O821" s="74"/>
      <c r="P821" s="188">
        <f>O821*H821</f>
        <v>0</v>
      </c>
      <c r="Q821" s="188">
        <v>0</v>
      </c>
      <c r="R821" s="188">
        <f>Q821*H821</f>
        <v>0</v>
      </c>
      <c r="S821" s="188">
        <v>0</v>
      </c>
      <c r="T821" s="189">
        <f>S821*H821</f>
        <v>0</v>
      </c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R821" s="190" t="s">
        <v>261</v>
      </c>
      <c r="AT821" s="190" t="s">
        <v>258</v>
      </c>
      <c r="AU821" s="190" t="s">
        <v>83</v>
      </c>
      <c r="AY821" s="21" t="s">
        <v>256</v>
      </c>
      <c r="BE821" s="191">
        <f>IF(N821="základní",J821,0)</f>
        <v>0</v>
      </c>
      <c r="BF821" s="191">
        <f>IF(N821="snížená",J821,0)</f>
        <v>0</v>
      </c>
      <c r="BG821" s="191">
        <f>IF(N821="zákl. přenesená",J821,0)</f>
        <v>0</v>
      </c>
      <c r="BH821" s="191">
        <f>IF(N821="sníž. přenesená",J821,0)</f>
        <v>0</v>
      </c>
      <c r="BI821" s="191">
        <f>IF(N821="nulová",J821,0)</f>
        <v>0</v>
      </c>
      <c r="BJ821" s="21" t="s">
        <v>81</v>
      </c>
      <c r="BK821" s="191">
        <f>ROUND(I821*H821,2)</f>
        <v>0</v>
      </c>
      <c r="BL821" s="21" t="s">
        <v>261</v>
      </c>
      <c r="BM821" s="190" t="s">
        <v>1274</v>
      </c>
    </row>
    <row r="822" s="2" customFormat="1">
      <c r="A822" s="40"/>
      <c r="B822" s="41"/>
      <c r="C822" s="40"/>
      <c r="D822" s="192" t="s">
        <v>263</v>
      </c>
      <c r="E822" s="40"/>
      <c r="F822" s="193" t="s">
        <v>1275</v>
      </c>
      <c r="G822" s="40"/>
      <c r="H822" s="40"/>
      <c r="I822" s="194"/>
      <c r="J822" s="40"/>
      <c r="K822" s="40"/>
      <c r="L822" s="41"/>
      <c r="M822" s="195"/>
      <c r="N822" s="196"/>
      <c r="O822" s="74"/>
      <c r="P822" s="74"/>
      <c r="Q822" s="74"/>
      <c r="R822" s="74"/>
      <c r="S822" s="74"/>
      <c r="T822" s="75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T822" s="21" t="s">
        <v>263</v>
      </c>
      <c r="AU822" s="21" t="s">
        <v>83</v>
      </c>
    </row>
    <row r="823" s="12" customFormat="1" ht="25.92" customHeight="1">
      <c r="A823" s="12"/>
      <c r="B823" s="164"/>
      <c r="C823" s="12"/>
      <c r="D823" s="165" t="s">
        <v>73</v>
      </c>
      <c r="E823" s="166" t="s">
        <v>1276</v>
      </c>
      <c r="F823" s="166" t="s">
        <v>1277</v>
      </c>
      <c r="G823" s="12"/>
      <c r="H823" s="12"/>
      <c r="I823" s="167"/>
      <c r="J823" s="168">
        <f>BK823</f>
        <v>0</v>
      </c>
      <c r="K823" s="12"/>
      <c r="L823" s="164"/>
      <c r="M823" s="169"/>
      <c r="N823" s="170"/>
      <c r="O823" s="170"/>
      <c r="P823" s="171">
        <f>P824+P873+P939+P1001+P1006+P1109+P1136+P1197+P1265+P1291+P1332+P1369+P1414+P1469+P1480</f>
        <v>0</v>
      </c>
      <c r="Q823" s="170"/>
      <c r="R823" s="171">
        <f>R824+R873+R939+R1001+R1006+R1109+R1136+R1197+R1265+R1291+R1332+R1369+R1414+R1469+R1480</f>
        <v>39.152064770000003</v>
      </c>
      <c r="S823" s="170"/>
      <c r="T823" s="172">
        <f>T824+T873+T939+T1001+T1006+T1109+T1136+T1197+T1265+T1291+T1332+T1369+T1414+T1469+T1480</f>
        <v>0.24028140000000001</v>
      </c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R823" s="165" t="s">
        <v>83</v>
      </c>
      <c r="AT823" s="173" t="s">
        <v>73</v>
      </c>
      <c r="AU823" s="173" t="s">
        <v>74</v>
      </c>
      <c r="AY823" s="165" t="s">
        <v>256</v>
      </c>
      <c r="BK823" s="174">
        <f>BK824+BK873+BK939+BK1001+BK1006+BK1109+BK1136+BK1197+BK1265+BK1291+BK1332+BK1369+BK1414+BK1469+BK1480</f>
        <v>0</v>
      </c>
    </row>
    <row r="824" s="12" customFormat="1" ht="22.8" customHeight="1">
      <c r="A824" s="12"/>
      <c r="B824" s="164"/>
      <c r="C824" s="12"/>
      <c r="D824" s="165" t="s">
        <v>73</v>
      </c>
      <c r="E824" s="175" t="s">
        <v>1278</v>
      </c>
      <c r="F824" s="175" t="s">
        <v>1279</v>
      </c>
      <c r="G824" s="12"/>
      <c r="H824" s="12"/>
      <c r="I824" s="167"/>
      <c r="J824" s="176">
        <f>BK824</f>
        <v>0</v>
      </c>
      <c r="K824" s="12"/>
      <c r="L824" s="164"/>
      <c r="M824" s="169"/>
      <c r="N824" s="170"/>
      <c r="O824" s="170"/>
      <c r="P824" s="171">
        <f>SUM(P825:P872)</f>
        <v>0</v>
      </c>
      <c r="Q824" s="170"/>
      <c r="R824" s="171">
        <f>SUM(R825:R872)</f>
        <v>2.8591319500000001</v>
      </c>
      <c r="S824" s="170"/>
      <c r="T824" s="172">
        <f>SUM(T825:T872)</f>
        <v>0</v>
      </c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R824" s="165" t="s">
        <v>83</v>
      </c>
      <c r="AT824" s="173" t="s">
        <v>73</v>
      </c>
      <c r="AU824" s="173" t="s">
        <v>81</v>
      </c>
      <c r="AY824" s="165" t="s">
        <v>256</v>
      </c>
      <c r="BK824" s="174">
        <f>SUM(BK825:BK872)</f>
        <v>0</v>
      </c>
    </row>
    <row r="825" s="2" customFormat="1" ht="37.8" customHeight="1">
      <c r="A825" s="40"/>
      <c r="B825" s="177"/>
      <c r="C825" s="178" t="s">
        <v>1280</v>
      </c>
      <c r="D825" s="178" t="s">
        <v>258</v>
      </c>
      <c r="E825" s="179" t="s">
        <v>1281</v>
      </c>
      <c r="F825" s="180" t="s">
        <v>1282</v>
      </c>
      <c r="G825" s="181" t="s">
        <v>110</v>
      </c>
      <c r="H825" s="182">
        <v>140.93000000000001</v>
      </c>
      <c r="I825" s="183"/>
      <c r="J825" s="184">
        <f>ROUND(I825*H825,2)</f>
        <v>0</v>
      </c>
      <c r="K825" s="185"/>
      <c r="L825" s="41"/>
      <c r="M825" s="186" t="s">
        <v>3</v>
      </c>
      <c r="N825" s="187" t="s">
        <v>45</v>
      </c>
      <c r="O825" s="74"/>
      <c r="P825" s="188">
        <f>O825*H825</f>
        <v>0</v>
      </c>
      <c r="Q825" s="188">
        <v>0</v>
      </c>
      <c r="R825" s="188">
        <f>Q825*H825</f>
        <v>0</v>
      </c>
      <c r="S825" s="188">
        <v>0</v>
      </c>
      <c r="T825" s="189">
        <f>S825*H825</f>
        <v>0</v>
      </c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R825" s="190" t="s">
        <v>342</v>
      </c>
      <c r="AT825" s="190" t="s">
        <v>258</v>
      </c>
      <c r="AU825" s="190" t="s">
        <v>83</v>
      </c>
      <c r="AY825" s="21" t="s">
        <v>256</v>
      </c>
      <c r="BE825" s="191">
        <f>IF(N825="základní",J825,0)</f>
        <v>0</v>
      </c>
      <c r="BF825" s="191">
        <f>IF(N825="snížená",J825,0)</f>
        <v>0</v>
      </c>
      <c r="BG825" s="191">
        <f>IF(N825="zákl. přenesená",J825,0)</f>
        <v>0</v>
      </c>
      <c r="BH825" s="191">
        <f>IF(N825="sníž. přenesená",J825,0)</f>
        <v>0</v>
      </c>
      <c r="BI825" s="191">
        <f>IF(N825="nulová",J825,0)</f>
        <v>0</v>
      </c>
      <c r="BJ825" s="21" t="s">
        <v>81</v>
      </c>
      <c r="BK825" s="191">
        <f>ROUND(I825*H825,2)</f>
        <v>0</v>
      </c>
      <c r="BL825" s="21" t="s">
        <v>342</v>
      </c>
      <c r="BM825" s="190" t="s">
        <v>1283</v>
      </c>
    </row>
    <row r="826" s="2" customFormat="1">
      <c r="A826" s="40"/>
      <c r="B826" s="41"/>
      <c r="C826" s="40"/>
      <c r="D826" s="192" t="s">
        <v>263</v>
      </c>
      <c r="E826" s="40"/>
      <c r="F826" s="193" t="s">
        <v>1284</v>
      </c>
      <c r="G826" s="40"/>
      <c r="H826" s="40"/>
      <c r="I826" s="194"/>
      <c r="J826" s="40"/>
      <c r="K826" s="40"/>
      <c r="L826" s="41"/>
      <c r="M826" s="195"/>
      <c r="N826" s="196"/>
      <c r="O826" s="74"/>
      <c r="P826" s="74"/>
      <c r="Q826" s="74"/>
      <c r="R826" s="74"/>
      <c r="S826" s="74"/>
      <c r="T826" s="75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T826" s="21" t="s">
        <v>263</v>
      </c>
      <c r="AU826" s="21" t="s">
        <v>83</v>
      </c>
    </row>
    <row r="827" s="13" customFormat="1">
      <c r="A827" s="13"/>
      <c r="B827" s="197"/>
      <c r="C827" s="13"/>
      <c r="D827" s="198" t="s">
        <v>265</v>
      </c>
      <c r="E827" s="199" t="s">
        <v>3</v>
      </c>
      <c r="F827" s="200" t="s">
        <v>1285</v>
      </c>
      <c r="G827" s="13"/>
      <c r="H827" s="201">
        <v>140.93000000000001</v>
      </c>
      <c r="I827" s="202"/>
      <c r="J827" s="13"/>
      <c r="K827" s="13"/>
      <c r="L827" s="197"/>
      <c r="M827" s="203"/>
      <c r="N827" s="204"/>
      <c r="O827" s="204"/>
      <c r="P827" s="204"/>
      <c r="Q827" s="204"/>
      <c r="R827" s="204"/>
      <c r="S827" s="204"/>
      <c r="T827" s="205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199" t="s">
        <v>265</v>
      </c>
      <c r="AU827" s="199" t="s">
        <v>83</v>
      </c>
      <c r="AV827" s="13" t="s">
        <v>83</v>
      </c>
      <c r="AW827" s="13" t="s">
        <v>35</v>
      </c>
      <c r="AX827" s="13" t="s">
        <v>74</v>
      </c>
      <c r="AY827" s="199" t="s">
        <v>256</v>
      </c>
    </row>
    <row r="828" s="14" customFormat="1">
      <c r="A828" s="14"/>
      <c r="B828" s="206"/>
      <c r="C828" s="14"/>
      <c r="D828" s="198" t="s">
        <v>265</v>
      </c>
      <c r="E828" s="207" t="s">
        <v>3</v>
      </c>
      <c r="F828" s="208" t="s">
        <v>266</v>
      </c>
      <c r="G828" s="14"/>
      <c r="H828" s="209">
        <v>140.93000000000001</v>
      </c>
      <c r="I828" s="210"/>
      <c r="J828" s="14"/>
      <c r="K828" s="14"/>
      <c r="L828" s="206"/>
      <c r="M828" s="211"/>
      <c r="N828" s="212"/>
      <c r="O828" s="212"/>
      <c r="P828" s="212"/>
      <c r="Q828" s="212"/>
      <c r="R828" s="212"/>
      <c r="S828" s="212"/>
      <c r="T828" s="213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07" t="s">
        <v>265</v>
      </c>
      <c r="AU828" s="207" t="s">
        <v>83</v>
      </c>
      <c r="AV828" s="14" t="s">
        <v>261</v>
      </c>
      <c r="AW828" s="14" t="s">
        <v>35</v>
      </c>
      <c r="AX828" s="14" t="s">
        <v>81</v>
      </c>
      <c r="AY828" s="207" t="s">
        <v>256</v>
      </c>
    </row>
    <row r="829" s="2" customFormat="1" ht="16.5" customHeight="1">
      <c r="A829" s="40"/>
      <c r="B829" s="177"/>
      <c r="C829" s="221" t="s">
        <v>1286</v>
      </c>
      <c r="D829" s="221" t="s">
        <v>374</v>
      </c>
      <c r="E829" s="222" t="s">
        <v>1287</v>
      </c>
      <c r="F829" s="223" t="s">
        <v>1288</v>
      </c>
      <c r="G829" s="224" t="s">
        <v>338</v>
      </c>
      <c r="H829" s="225">
        <v>0.042000000000000003</v>
      </c>
      <c r="I829" s="226"/>
      <c r="J829" s="227">
        <f>ROUND(I829*H829,2)</f>
        <v>0</v>
      </c>
      <c r="K829" s="228"/>
      <c r="L829" s="229"/>
      <c r="M829" s="230" t="s">
        <v>3</v>
      </c>
      <c r="N829" s="231" t="s">
        <v>45</v>
      </c>
      <c r="O829" s="74"/>
      <c r="P829" s="188">
        <f>O829*H829</f>
        <v>0</v>
      </c>
      <c r="Q829" s="188">
        <v>1</v>
      </c>
      <c r="R829" s="188">
        <f>Q829*H829</f>
        <v>0.042000000000000003</v>
      </c>
      <c r="S829" s="188">
        <v>0</v>
      </c>
      <c r="T829" s="189">
        <f>S829*H829</f>
        <v>0</v>
      </c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R829" s="190" t="s">
        <v>451</v>
      </c>
      <c r="AT829" s="190" t="s">
        <v>374</v>
      </c>
      <c r="AU829" s="190" t="s">
        <v>83</v>
      </c>
      <c r="AY829" s="21" t="s">
        <v>256</v>
      </c>
      <c r="BE829" s="191">
        <f>IF(N829="základní",J829,0)</f>
        <v>0</v>
      </c>
      <c r="BF829" s="191">
        <f>IF(N829="snížená",J829,0)</f>
        <v>0</v>
      </c>
      <c r="BG829" s="191">
        <f>IF(N829="zákl. přenesená",J829,0)</f>
        <v>0</v>
      </c>
      <c r="BH829" s="191">
        <f>IF(N829="sníž. přenesená",J829,0)</f>
        <v>0</v>
      </c>
      <c r="BI829" s="191">
        <f>IF(N829="nulová",J829,0)</f>
        <v>0</v>
      </c>
      <c r="BJ829" s="21" t="s">
        <v>81</v>
      </c>
      <c r="BK829" s="191">
        <f>ROUND(I829*H829,2)</f>
        <v>0</v>
      </c>
      <c r="BL829" s="21" t="s">
        <v>342</v>
      </c>
      <c r="BM829" s="190" t="s">
        <v>1289</v>
      </c>
    </row>
    <row r="830" s="13" customFormat="1">
      <c r="A830" s="13"/>
      <c r="B830" s="197"/>
      <c r="C830" s="13"/>
      <c r="D830" s="198" t="s">
        <v>265</v>
      </c>
      <c r="E830" s="13"/>
      <c r="F830" s="200" t="s">
        <v>1290</v>
      </c>
      <c r="G830" s="13"/>
      <c r="H830" s="201">
        <v>0.042000000000000003</v>
      </c>
      <c r="I830" s="202"/>
      <c r="J830" s="13"/>
      <c r="K830" s="13"/>
      <c r="L830" s="197"/>
      <c r="M830" s="203"/>
      <c r="N830" s="204"/>
      <c r="O830" s="204"/>
      <c r="P830" s="204"/>
      <c r="Q830" s="204"/>
      <c r="R830" s="204"/>
      <c r="S830" s="204"/>
      <c r="T830" s="205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199" t="s">
        <v>265</v>
      </c>
      <c r="AU830" s="199" t="s">
        <v>83</v>
      </c>
      <c r="AV830" s="13" t="s">
        <v>83</v>
      </c>
      <c r="AW830" s="13" t="s">
        <v>4</v>
      </c>
      <c r="AX830" s="13" t="s">
        <v>81</v>
      </c>
      <c r="AY830" s="199" t="s">
        <v>256</v>
      </c>
    </row>
    <row r="831" s="2" customFormat="1" ht="33" customHeight="1">
      <c r="A831" s="40"/>
      <c r="B831" s="177"/>
      <c r="C831" s="178" t="s">
        <v>1291</v>
      </c>
      <c r="D831" s="178" t="s">
        <v>258</v>
      </c>
      <c r="E831" s="179" t="s">
        <v>1292</v>
      </c>
      <c r="F831" s="180" t="s">
        <v>1293</v>
      </c>
      <c r="G831" s="181" t="s">
        <v>110</v>
      </c>
      <c r="H831" s="182">
        <v>90.563000000000002</v>
      </c>
      <c r="I831" s="183"/>
      <c r="J831" s="184">
        <f>ROUND(I831*H831,2)</f>
        <v>0</v>
      </c>
      <c r="K831" s="185"/>
      <c r="L831" s="41"/>
      <c r="M831" s="186" t="s">
        <v>3</v>
      </c>
      <c r="N831" s="187" t="s">
        <v>45</v>
      </c>
      <c r="O831" s="74"/>
      <c r="P831" s="188">
        <f>O831*H831</f>
        <v>0</v>
      </c>
      <c r="Q831" s="188">
        <v>0</v>
      </c>
      <c r="R831" s="188">
        <f>Q831*H831</f>
        <v>0</v>
      </c>
      <c r="S831" s="188">
        <v>0</v>
      </c>
      <c r="T831" s="189">
        <f>S831*H831</f>
        <v>0</v>
      </c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R831" s="190" t="s">
        <v>342</v>
      </c>
      <c r="AT831" s="190" t="s">
        <v>258</v>
      </c>
      <c r="AU831" s="190" t="s">
        <v>83</v>
      </c>
      <c r="AY831" s="21" t="s">
        <v>256</v>
      </c>
      <c r="BE831" s="191">
        <f>IF(N831="základní",J831,0)</f>
        <v>0</v>
      </c>
      <c r="BF831" s="191">
        <f>IF(N831="snížená",J831,0)</f>
        <v>0</v>
      </c>
      <c r="BG831" s="191">
        <f>IF(N831="zákl. přenesená",J831,0)</f>
        <v>0</v>
      </c>
      <c r="BH831" s="191">
        <f>IF(N831="sníž. přenesená",J831,0)</f>
        <v>0</v>
      </c>
      <c r="BI831" s="191">
        <f>IF(N831="nulová",J831,0)</f>
        <v>0</v>
      </c>
      <c r="BJ831" s="21" t="s">
        <v>81</v>
      </c>
      <c r="BK831" s="191">
        <f>ROUND(I831*H831,2)</f>
        <v>0</v>
      </c>
      <c r="BL831" s="21" t="s">
        <v>342</v>
      </c>
      <c r="BM831" s="190" t="s">
        <v>1294</v>
      </c>
    </row>
    <row r="832" s="2" customFormat="1">
      <c r="A832" s="40"/>
      <c r="B832" s="41"/>
      <c r="C832" s="40"/>
      <c r="D832" s="192" t="s">
        <v>263</v>
      </c>
      <c r="E832" s="40"/>
      <c r="F832" s="193" t="s">
        <v>1295</v>
      </c>
      <c r="G832" s="40"/>
      <c r="H832" s="40"/>
      <c r="I832" s="194"/>
      <c r="J832" s="40"/>
      <c r="K832" s="40"/>
      <c r="L832" s="41"/>
      <c r="M832" s="195"/>
      <c r="N832" s="196"/>
      <c r="O832" s="74"/>
      <c r="P832" s="74"/>
      <c r="Q832" s="74"/>
      <c r="R832" s="74"/>
      <c r="S832" s="74"/>
      <c r="T832" s="75"/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T832" s="21" t="s">
        <v>263</v>
      </c>
      <c r="AU832" s="21" t="s">
        <v>83</v>
      </c>
    </row>
    <row r="833" s="13" customFormat="1">
      <c r="A833" s="13"/>
      <c r="B833" s="197"/>
      <c r="C833" s="13"/>
      <c r="D833" s="198" t="s">
        <v>265</v>
      </c>
      <c r="E833" s="199" t="s">
        <v>3</v>
      </c>
      <c r="F833" s="200" t="s">
        <v>199</v>
      </c>
      <c r="G833" s="13"/>
      <c r="H833" s="201">
        <v>53.119</v>
      </c>
      <c r="I833" s="202"/>
      <c r="J833" s="13"/>
      <c r="K833" s="13"/>
      <c r="L833" s="197"/>
      <c r="M833" s="203"/>
      <c r="N833" s="204"/>
      <c r="O833" s="204"/>
      <c r="P833" s="204"/>
      <c r="Q833" s="204"/>
      <c r="R833" s="204"/>
      <c r="S833" s="204"/>
      <c r="T833" s="205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199" t="s">
        <v>265</v>
      </c>
      <c r="AU833" s="199" t="s">
        <v>83</v>
      </c>
      <c r="AV833" s="13" t="s">
        <v>83</v>
      </c>
      <c r="AW833" s="13" t="s">
        <v>35</v>
      </c>
      <c r="AX833" s="13" t="s">
        <v>74</v>
      </c>
      <c r="AY833" s="199" t="s">
        <v>256</v>
      </c>
    </row>
    <row r="834" s="13" customFormat="1">
      <c r="A834" s="13"/>
      <c r="B834" s="197"/>
      <c r="C834" s="13"/>
      <c r="D834" s="198" t="s">
        <v>265</v>
      </c>
      <c r="E834" s="199" t="s">
        <v>3</v>
      </c>
      <c r="F834" s="200" t="s">
        <v>187</v>
      </c>
      <c r="G834" s="13"/>
      <c r="H834" s="201">
        <v>37.444000000000003</v>
      </c>
      <c r="I834" s="202"/>
      <c r="J834" s="13"/>
      <c r="K834" s="13"/>
      <c r="L834" s="197"/>
      <c r="M834" s="203"/>
      <c r="N834" s="204"/>
      <c r="O834" s="204"/>
      <c r="P834" s="204"/>
      <c r="Q834" s="204"/>
      <c r="R834" s="204"/>
      <c r="S834" s="204"/>
      <c r="T834" s="205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199" t="s">
        <v>265</v>
      </c>
      <c r="AU834" s="199" t="s">
        <v>83</v>
      </c>
      <c r="AV834" s="13" t="s">
        <v>83</v>
      </c>
      <c r="AW834" s="13" t="s">
        <v>35</v>
      </c>
      <c r="AX834" s="13" t="s">
        <v>74</v>
      </c>
      <c r="AY834" s="199" t="s">
        <v>256</v>
      </c>
    </row>
    <row r="835" s="14" customFormat="1">
      <c r="A835" s="14"/>
      <c r="B835" s="206"/>
      <c r="C835" s="14"/>
      <c r="D835" s="198" t="s">
        <v>265</v>
      </c>
      <c r="E835" s="207" t="s">
        <v>3</v>
      </c>
      <c r="F835" s="208" t="s">
        <v>266</v>
      </c>
      <c r="G835" s="14"/>
      <c r="H835" s="209">
        <v>90.563000000000002</v>
      </c>
      <c r="I835" s="210"/>
      <c r="J835" s="14"/>
      <c r="K835" s="14"/>
      <c r="L835" s="206"/>
      <c r="M835" s="211"/>
      <c r="N835" s="212"/>
      <c r="O835" s="212"/>
      <c r="P835" s="212"/>
      <c r="Q835" s="212"/>
      <c r="R835" s="212"/>
      <c r="S835" s="212"/>
      <c r="T835" s="213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07" t="s">
        <v>265</v>
      </c>
      <c r="AU835" s="207" t="s">
        <v>83</v>
      </c>
      <c r="AV835" s="14" t="s">
        <v>261</v>
      </c>
      <c r="AW835" s="14" t="s">
        <v>35</v>
      </c>
      <c r="AX835" s="14" t="s">
        <v>81</v>
      </c>
      <c r="AY835" s="207" t="s">
        <v>256</v>
      </c>
    </row>
    <row r="836" s="2" customFormat="1" ht="16.5" customHeight="1">
      <c r="A836" s="40"/>
      <c r="B836" s="177"/>
      <c r="C836" s="221" t="s">
        <v>1296</v>
      </c>
      <c r="D836" s="221" t="s">
        <v>374</v>
      </c>
      <c r="E836" s="222" t="s">
        <v>1287</v>
      </c>
      <c r="F836" s="223" t="s">
        <v>1288</v>
      </c>
      <c r="G836" s="224" t="s">
        <v>338</v>
      </c>
      <c r="H836" s="225">
        <v>0.031</v>
      </c>
      <c r="I836" s="226"/>
      <c r="J836" s="227">
        <f>ROUND(I836*H836,2)</f>
        <v>0</v>
      </c>
      <c r="K836" s="228"/>
      <c r="L836" s="229"/>
      <c r="M836" s="230" t="s">
        <v>3</v>
      </c>
      <c r="N836" s="231" t="s">
        <v>45</v>
      </c>
      <c r="O836" s="74"/>
      <c r="P836" s="188">
        <f>O836*H836</f>
        <v>0</v>
      </c>
      <c r="Q836" s="188">
        <v>1</v>
      </c>
      <c r="R836" s="188">
        <f>Q836*H836</f>
        <v>0.031</v>
      </c>
      <c r="S836" s="188">
        <v>0</v>
      </c>
      <c r="T836" s="189">
        <f>S836*H836</f>
        <v>0</v>
      </c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R836" s="190" t="s">
        <v>451</v>
      </c>
      <c r="AT836" s="190" t="s">
        <v>374</v>
      </c>
      <c r="AU836" s="190" t="s">
        <v>83</v>
      </c>
      <c r="AY836" s="21" t="s">
        <v>256</v>
      </c>
      <c r="BE836" s="191">
        <f>IF(N836="základní",J836,0)</f>
        <v>0</v>
      </c>
      <c r="BF836" s="191">
        <f>IF(N836="snížená",J836,0)</f>
        <v>0</v>
      </c>
      <c r="BG836" s="191">
        <f>IF(N836="zákl. přenesená",J836,0)</f>
        <v>0</v>
      </c>
      <c r="BH836" s="191">
        <f>IF(N836="sníž. přenesená",J836,0)</f>
        <v>0</v>
      </c>
      <c r="BI836" s="191">
        <f>IF(N836="nulová",J836,0)</f>
        <v>0</v>
      </c>
      <c r="BJ836" s="21" t="s">
        <v>81</v>
      </c>
      <c r="BK836" s="191">
        <f>ROUND(I836*H836,2)</f>
        <v>0</v>
      </c>
      <c r="BL836" s="21" t="s">
        <v>342</v>
      </c>
      <c r="BM836" s="190" t="s">
        <v>1297</v>
      </c>
    </row>
    <row r="837" s="13" customFormat="1">
      <c r="A837" s="13"/>
      <c r="B837" s="197"/>
      <c r="C837" s="13"/>
      <c r="D837" s="198" t="s">
        <v>265</v>
      </c>
      <c r="E837" s="13"/>
      <c r="F837" s="200" t="s">
        <v>1298</v>
      </c>
      <c r="G837" s="13"/>
      <c r="H837" s="201">
        <v>0.031</v>
      </c>
      <c r="I837" s="202"/>
      <c r="J837" s="13"/>
      <c r="K837" s="13"/>
      <c r="L837" s="197"/>
      <c r="M837" s="203"/>
      <c r="N837" s="204"/>
      <c r="O837" s="204"/>
      <c r="P837" s="204"/>
      <c r="Q837" s="204"/>
      <c r="R837" s="204"/>
      <c r="S837" s="204"/>
      <c r="T837" s="205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199" t="s">
        <v>265</v>
      </c>
      <c r="AU837" s="199" t="s">
        <v>83</v>
      </c>
      <c r="AV837" s="13" t="s">
        <v>83</v>
      </c>
      <c r="AW837" s="13" t="s">
        <v>4</v>
      </c>
      <c r="AX837" s="13" t="s">
        <v>81</v>
      </c>
      <c r="AY837" s="199" t="s">
        <v>256</v>
      </c>
    </row>
    <row r="838" s="2" customFormat="1" ht="24.15" customHeight="1">
      <c r="A838" s="40"/>
      <c r="B838" s="177"/>
      <c r="C838" s="178" t="s">
        <v>1299</v>
      </c>
      <c r="D838" s="178" t="s">
        <v>258</v>
      </c>
      <c r="E838" s="179" t="s">
        <v>1300</v>
      </c>
      <c r="F838" s="180" t="s">
        <v>1301</v>
      </c>
      <c r="G838" s="181" t="s">
        <v>110</v>
      </c>
      <c r="H838" s="182">
        <v>242.43000000000001</v>
      </c>
      <c r="I838" s="183"/>
      <c r="J838" s="184">
        <f>ROUND(I838*H838,2)</f>
        <v>0</v>
      </c>
      <c r="K838" s="185"/>
      <c r="L838" s="41"/>
      <c r="M838" s="186" t="s">
        <v>3</v>
      </c>
      <c r="N838" s="187" t="s">
        <v>45</v>
      </c>
      <c r="O838" s="74"/>
      <c r="P838" s="188">
        <f>O838*H838</f>
        <v>0</v>
      </c>
      <c r="Q838" s="188">
        <v>0.00040000000000000002</v>
      </c>
      <c r="R838" s="188">
        <f>Q838*H838</f>
        <v>0.096972000000000003</v>
      </c>
      <c r="S838" s="188">
        <v>0</v>
      </c>
      <c r="T838" s="189">
        <f>S838*H838</f>
        <v>0</v>
      </c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R838" s="190" t="s">
        <v>342</v>
      </c>
      <c r="AT838" s="190" t="s">
        <v>258</v>
      </c>
      <c r="AU838" s="190" t="s">
        <v>83</v>
      </c>
      <c r="AY838" s="21" t="s">
        <v>256</v>
      </c>
      <c r="BE838" s="191">
        <f>IF(N838="základní",J838,0)</f>
        <v>0</v>
      </c>
      <c r="BF838" s="191">
        <f>IF(N838="snížená",J838,0)</f>
        <v>0</v>
      </c>
      <c r="BG838" s="191">
        <f>IF(N838="zákl. přenesená",J838,0)</f>
        <v>0</v>
      </c>
      <c r="BH838" s="191">
        <f>IF(N838="sníž. přenesená",J838,0)</f>
        <v>0</v>
      </c>
      <c r="BI838" s="191">
        <f>IF(N838="nulová",J838,0)</f>
        <v>0</v>
      </c>
      <c r="BJ838" s="21" t="s">
        <v>81</v>
      </c>
      <c r="BK838" s="191">
        <f>ROUND(I838*H838,2)</f>
        <v>0</v>
      </c>
      <c r="BL838" s="21" t="s">
        <v>342</v>
      </c>
      <c r="BM838" s="190" t="s">
        <v>1302</v>
      </c>
    </row>
    <row r="839" s="2" customFormat="1">
      <c r="A839" s="40"/>
      <c r="B839" s="41"/>
      <c r="C839" s="40"/>
      <c r="D839" s="192" t="s">
        <v>263</v>
      </c>
      <c r="E839" s="40"/>
      <c r="F839" s="193" t="s">
        <v>1303</v>
      </c>
      <c r="G839" s="40"/>
      <c r="H839" s="40"/>
      <c r="I839" s="194"/>
      <c r="J839" s="40"/>
      <c r="K839" s="40"/>
      <c r="L839" s="41"/>
      <c r="M839" s="195"/>
      <c r="N839" s="196"/>
      <c r="O839" s="74"/>
      <c r="P839" s="74"/>
      <c r="Q839" s="74"/>
      <c r="R839" s="74"/>
      <c r="S839" s="74"/>
      <c r="T839" s="75"/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T839" s="21" t="s">
        <v>263</v>
      </c>
      <c r="AU839" s="21" t="s">
        <v>83</v>
      </c>
    </row>
    <row r="840" s="2" customFormat="1" ht="49.05" customHeight="1">
      <c r="A840" s="40"/>
      <c r="B840" s="177"/>
      <c r="C840" s="221" t="s">
        <v>1304</v>
      </c>
      <c r="D840" s="221" t="s">
        <v>374</v>
      </c>
      <c r="E840" s="222" t="s">
        <v>1305</v>
      </c>
      <c r="F840" s="223" t="s">
        <v>1306</v>
      </c>
      <c r="G840" s="224" t="s">
        <v>110</v>
      </c>
      <c r="H840" s="225">
        <v>118.298</v>
      </c>
      <c r="I840" s="226"/>
      <c r="J840" s="227">
        <f>ROUND(I840*H840,2)</f>
        <v>0</v>
      </c>
      <c r="K840" s="228"/>
      <c r="L840" s="229"/>
      <c r="M840" s="230" t="s">
        <v>3</v>
      </c>
      <c r="N840" s="231" t="s">
        <v>45</v>
      </c>
      <c r="O840" s="74"/>
      <c r="P840" s="188">
        <f>O840*H840</f>
        <v>0</v>
      </c>
      <c r="Q840" s="188">
        <v>0.0054000000000000003</v>
      </c>
      <c r="R840" s="188">
        <f>Q840*H840</f>
        <v>0.63880920000000008</v>
      </c>
      <c r="S840" s="188">
        <v>0</v>
      </c>
      <c r="T840" s="189">
        <f>S840*H840</f>
        <v>0</v>
      </c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R840" s="190" t="s">
        <v>451</v>
      </c>
      <c r="AT840" s="190" t="s">
        <v>374</v>
      </c>
      <c r="AU840" s="190" t="s">
        <v>83</v>
      </c>
      <c r="AY840" s="21" t="s">
        <v>256</v>
      </c>
      <c r="BE840" s="191">
        <f>IF(N840="základní",J840,0)</f>
        <v>0</v>
      </c>
      <c r="BF840" s="191">
        <f>IF(N840="snížená",J840,0)</f>
        <v>0</v>
      </c>
      <c r="BG840" s="191">
        <f>IF(N840="zákl. přenesená",J840,0)</f>
        <v>0</v>
      </c>
      <c r="BH840" s="191">
        <f>IF(N840="sníž. přenesená",J840,0)</f>
        <v>0</v>
      </c>
      <c r="BI840" s="191">
        <f>IF(N840="nulová",J840,0)</f>
        <v>0</v>
      </c>
      <c r="BJ840" s="21" t="s">
        <v>81</v>
      </c>
      <c r="BK840" s="191">
        <f>ROUND(I840*H840,2)</f>
        <v>0</v>
      </c>
      <c r="BL840" s="21" t="s">
        <v>342</v>
      </c>
      <c r="BM840" s="190" t="s">
        <v>1307</v>
      </c>
    </row>
    <row r="841" s="13" customFormat="1">
      <c r="A841" s="13"/>
      <c r="B841" s="197"/>
      <c r="C841" s="13"/>
      <c r="D841" s="198" t="s">
        <v>265</v>
      </c>
      <c r="E841" s="199" t="s">
        <v>3</v>
      </c>
      <c r="F841" s="200" t="s">
        <v>143</v>
      </c>
      <c r="G841" s="13"/>
      <c r="H841" s="201">
        <v>101.5</v>
      </c>
      <c r="I841" s="202"/>
      <c r="J841" s="13"/>
      <c r="K841" s="13"/>
      <c r="L841" s="197"/>
      <c r="M841" s="203"/>
      <c r="N841" s="204"/>
      <c r="O841" s="204"/>
      <c r="P841" s="204"/>
      <c r="Q841" s="204"/>
      <c r="R841" s="204"/>
      <c r="S841" s="204"/>
      <c r="T841" s="205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199" t="s">
        <v>265</v>
      </c>
      <c r="AU841" s="199" t="s">
        <v>83</v>
      </c>
      <c r="AV841" s="13" t="s">
        <v>83</v>
      </c>
      <c r="AW841" s="13" t="s">
        <v>35</v>
      </c>
      <c r="AX841" s="13" t="s">
        <v>74</v>
      </c>
      <c r="AY841" s="199" t="s">
        <v>256</v>
      </c>
    </row>
    <row r="842" s="14" customFormat="1">
      <c r="A842" s="14"/>
      <c r="B842" s="206"/>
      <c r="C842" s="14"/>
      <c r="D842" s="198" t="s">
        <v>265</v>
      </c>
      <c r="E842" s="207" t="s">
        <v>3</v>
      </c>
      <c r="F842" s="208" t="s">
        <v>266</v>
      </c>
      <c r="G842" s="14"/>
      <c r="H842" s="209">
        <v>101.5</v>
      </c>
      <c r="I842" s="210"/>
      <c r="J842" s="14"/>
      <c r="K842" s="14"/>
      <c r="L842" s="206"/>
      <c r="M842" s="211"/>
      <c r="N842" s="212"/>
      <c r="O842" s="212"/>
      <c r="P842" s="212"/>
      <c r="Q842" s="212"/>
      <c r="R842" s="212"/>
      <c r="S842" s="212"/>
      <c r="T842" s="213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07" t="s">
        <v>265</v>
      </c>
      <c r="AU842" s="207" t="s">
        <v>83</v>
      </c>
      <c r="AV842" s="14" t="s">
        <v>261</v>
      </c>
      <c r="AW842" s="14" t="s">
        <v>35</v>
      </c>
      <c r="AX842" s="14" t="s">
        <v>81</v>
      </c>
      <c r="AY842" s="207" t="s">
        <v>256</v>
      </c>
    </row>
    <row r="843" s="13" customFormat="1">
      <c r="A843" s="13"/>
      <c r="B843" s="197"/>
      <c r="C843" s="13"/>
      <c r="D843" s="198" t="s">
        <v>265</v>
      </c>
      <c r="E843" s="13"/>
      <c r="F843" s="200" t="s">
        <v>1308</v>
      </c>
      <c r="G843" s="13"/>
      <c r="H843" s="201">
        <v>118.298</v>
      </c>
      <c r="I843" s="202"/>
      <c r="J843" s="13"/>
      <c r="K843" s="13"/>
      <c r="L843" s="197"/>
      <c r="M843" s="203"/>
      <c r="N843" s="204"/>
      <c r="O843" s="204"/>
      <c r="P843" s="204"/>
      <c r="Q843" s="204"/>
      <c r="R843" s="204"/>
      <c r="S843" s="204"/>
      <c r="T843" s="205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199" t="s">
        <v>265</v>
      </c>
      <c r="AU843" s="199" t="s">
        <v>83</v>
      </c>
      <c r="AV843" s="13" t="s">
        <v>83</v>
      </c>
      <c r="AW843" s="13" t="s">
        <v>4</v>
      </c>
      <c r="AX843" s="13" t="s">
        <v>81</v>
      </c>
      <c r="AY843" s="199" t="s">
        <v>256</v>
      </c>
    </row>
    <row r="844" s="2" customFormat="1" ht="49.05" customHeight="1">
      <c r="A844" s="40"/>
      <c r="B844" s="177"/>
      <c r="C844" s="221" t="s">
        <v>1309</v>
      </c>
      <c r="D844" s="221" t="s">
        <v>374</v>
      </c>
      <c r="E844" s="222" t="s">
        <v>1310</v>
      </c>
      <c r="F844" s="223" t="s">
        <v>1311</v>
      </c>
      <c r="G844" s="224" t="s">
        <v>110</v>
      </c>
      <c r="H844" s="225">
        <v>118.298</v>
      </c>
      <c r="I844" s="226"/>
      <c r="J844" s="227">
        <f>ROUND(I844*H844,2)</f>
        <v>0</v>
      </c>
      <c r="K844" s="228"/>
      <c r="L844" s="229"/>
      <c r="M844" s="230" t="s">
        <v>3</v>
      </c>
      <c r="N844" s="231" t="s">
        <v>45</v>
      </c>
      <c r="O844" s="74"/>
      <c r="P844" s="188">
        <f>O844*H844</f>
        <v>0</v>
      </c>
      <c r="Q844" s="188">
        <v>0.0053</v>
      </c>
      <c r="R844" s="188">
        <f>Q844*H844</f>
        <v>0.62697939999999996</v>
      </c>
      <c r="S844" s="188">
        <v>0</v>
      </c>
      <c r="T844" s="189">
        <f>S844*H844</f>
        <v>0</v>
      </c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R844" s="190" t="s">
        <v>451</v>
      </c>
      <c r="AT844" s="190" t="s">
        <v>374</v>
      </c>
      <c r="AU844" s="190" t="s">
        <v>83</v>
      </c>
      <c r="AY844" s="21" t="s">
        <v>256</v>
      </c>
      <c r="BE844" s="191">
        <f>IF(N844="základní",J844,0)</f>
        <v>0</v>
      </c>
      <c r="BF844" s="191">
        <f>IF(N844="snížená",J844,0)</f>
        <v>0</v>
      </c>
      <c r="BG844" s="191">
        <f>IF(N844="zákl. přenesená",J844,0)</f>
        <v>0</v>
      </c>
      <c r="BH844" s="191">
        <f>IF(N844="sníž. přenesená",J844,0)</f>
        <v>0</v>
      </c>
      <c r="BI844" s="191">
        <f>IF(N844="nulová",J844,0)</f>
        <v>0</v>
      </c>
      <c r="BJ844" s="21" t="s">
        <v>81</v>
      </c>
      <c r="BK844" s="191">
        <f>ROUND(I844*H844,2)</f>
        <v>0</v>
      </c>
      <c r="BL844" s="21" t="s">
        <v>342</v>
      </c>
      <c r="BM844" s="190" t="s">
        <v>1312</v>
      </c>
    </row>
    <row r="845" s="13" customFormat="1">
      <c r="A845" s="13"/>
      <c r="B845" s="197"/>
      <c r="C845" s="13"/>
      <c r="D845" s="198" t="s">
        <v>265</v>
      </c>
      <c r="E845" s="199" t="s">
        <v>3</v>
      </c>
      <c r="F845" s="200" t="s">
        <v>143</v>
      </c>
      <c r="G845" s="13"/>
      <c r="H845" s="201">
        <v>101.5</v>
      </c>
      <c r="I845" s="202"/>
      <c r="J845" s="13"/>
      <c r="K845" s="13"/>
      <c r="L845" s="197"/>
      <c r="M845" s="203"/>
      <c r="N845" s="204"/>
      <c r="O845" s="204"/>
      <c r="P845" s="204"/>
      <c r="Q845" s="204"/>
      <c r="R845" s="204"/>
      <c r="S845" s="204"/>
      <c r="T845" s="205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199" t="s">
        <v>265</v>
      </c>
      <c r="AU845" s="199" t="s">
        <v>83</v>
      </c>
      <c r="AV845" s="13" t="s">
        <v>83</v>
      </c>
      <c r="AW845" s="13" t="s">
        <v>35</v>
      </c>
      <c r="AX845" s="13" t="s">
        <v>74</v>
      </c>
      <c r="AY845" s="199" t="s">
        <v>256</v>
      </c>
    </row>
    <row r="846" s="14" customFormat="1">
      <c r="A846" s="14"/>
      <c r="B846" s="206"/>
      <c r="C846" s="14"/>
      <c r="D846" s="198" t="s">
        <v>265</v>
      </c>
      <c r="E846" s="207" t="s">
        <v>3</v>
      </c>
      <c r="F846" s="208" t="s">
        <v>266</v>
      </c>
      <c r="G846" s="14"/>
      <c r="H846" s="209">
        <v>101.5</v>
      </c>
      <c r="I846" s="210"/>
      <c r="J846" s="14"/>
      <c r="K846" s="14"/>
      <c r="L846" s="206"/>
      <c r="M846" s="211"/>
      <c r="N846" s="212"/>
      <c r="O846" s="212"/>
      <c r="P846" s="212"/>
      <c r="Q846" s="212"/>
      <c r="R846" s="212"/>
      <c r="S846" s="212"/>
      <c r="T846" s="213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07" t="s">
        <v>265</v>
      </c>
      <c r="AU846" s="207" t="s">
        <v>83</v>
      </c>
      <c r="AV846" s="14" t="s">
        <v>261</v>
      </c>
      <c r="AW846" s="14" t="s">
        <v>35</v>
      </c>
      <c r="AX846" s="14" t="s">
        <v>81</v>
      </c>
      <c r="AY846" s="207" t="s">
        <v>256</v>
      </c>
    </row>
    <row r="847" s="13" customFormat="1">
      <c r="A847" s="13"/>
      <c r="B847" s="197"/>
      <c r="C847" s="13"/>
      <c r="D847" s="198" t="s">
        <v>265</v>
      </c>
      <c r="E847" s="13"/>
      <c r="F847" s="200" t="s">
        <v>1308</v>
      </c>
      <c r="G847" s="13"/>
      <c r="H847" s="201">
        <v>118.298</v>
      </c>
      <c r="I847" s="202"/>
      <c r="J847" s="13"/>
      <c r="K847" s="13"/>
      <c r="L847" s="197"/>
      <c r="M847" s="203"/>
      <c r="N847" s="204"/>
      <c r="O847" s="204"/>
      <c r="P847" s="204"/>
      <c r="Q847" s="204"/>
      <c r="R847" s="204"/>
      <c r="S847" s="204"/>
      <c r="T847" s="205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199" t="s">
        <v>265</v>
      </c>
      <c r="AU847" s="199" t="s">
        <v>83</v>
      </c>
      <c r="AV847" s="13" t="s">
        <v>83</v>
      </c>
      <c r="AW847" s="13" t="s">
        <v>4</v>
      </c>
      <c r="AX847" s="13" t="s">
        <v>81</v>
      </c>
      <c r="AY847" s="199" t="s">
        <v>256</v>
      </c>
    </row>
    <row r="848" s="2" customFormat="1" ht="49.05" customHeight="1">
      <c r="A848" s="40"/>
      <c r="B848" s="177"/>
      <c r="C848" s="221" t="s">
        <v>1313</v>
      </c>
      <c r="D848" s="221" t="s">
        <v>374</v>
      </c>
      <c r="E848" s="222" t="s">
        <v>1314</v>
      </c>
      <c r="F848" s="223" t="s">
        <v>1315</v>
      </c>
      <c r="G848" s="224" t="s">
        <v>110</v>
      </c>
      <c r="H848" s="225">
        <v>45.956000000000003</v>
      </c>
      <c r="I848" s="226"/>
      <c r="J848" s="227">
        <f>ROUND(I848*H848,2)</f>
        <v>0</v>
      </c>
      <c r="K848" s="228"/>
      <c r="L848" s="229"/>
      <c r="M848" s="230" t="s">
        <v>3</v>
      </c>
      <c r="N848" s="231" t="s">
        <v>45</v>
      </c>
      <c r="O848" s="74"/>
      <c r="P848" s="188">
        <f>O848*H848</f>
        <v>0</v>
      </c>
      <c r="Q848" s="188">
        <v>0.0040000000000000001</v>
      </c>
      <c r="R848" s="188">
        <f>Q848*H848</f>
        <v>0.18382400000000002</v>
      </c>
      <c r="S848" s="188">
        <v>0</v>
      </c>
      <c r="T848" s="189">
        <f>S848*H848</f>
        <v>0</v>
      </c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R848" s="190" t="s">
        <v>451</v>
      </c>
      <c r="AT848" s="190" t="s">
        <v>374</v>
      </c>
      <c r="AU848" s="190" t="s">
        <v>83</v>
      </c>
      <c r="AY848" s="21" t="s">
        <v>256</v>
      </c>
      <c r="BE848" s="191">
        <f>IF(N848="základní",J848,0)</f>
        <v>0</v>
      </c>
      <c r="BF848" s="191">
        <f>IF(N848="snížená",J848,0)</f>
        <v>0</v>
      </c>
      <c r="BG848" s="191">
        <f>IF(N848="zákl. přenesená",J848,0)</f>
        <v>0</v>
      </c>
      <c r="BH848" s="191">
        <f>IF(N848="sníž. přenesená",J848,0)</f>
        <v>0</v>
      </c>
      <c r="BI848" s="191">
        <f>IF(N848="nulová",J848,0)</f>
        <v>0</v>
      </c>
      <c r="BJ848" s="21" t="s">
        <v>81</v>
      </c>
      <c r="BK848" s="191">
        <f>ROUND(I848*H848,2)</f>
        <v>0</v>
      </c>
      <c r="BL848" s="21" t="s">
        <v>342</v>
      </c>
      <c r="BM848" s="190" t="s">
        <v>1316</v>
      </c>
    </row>
    <row r="849" s="13" customFormat="1">
      <c r="A849" s="13"/>
      <c r="B849" s="197"/>
      <c r="C849" s="13"/>
      <c r="D849" s="198" t="s">
        <v>265</v>
      </c>
      <c r="E849" s="199" t="s">
        <v>3</v>
      </c>
      <c r="F849" s="200" t="s">
        <v>146</v>
      </c>
      <c r="G849" s="13"/>
      <c r="H849" s="201">
        <v>39.43</v>
      </c>
      <c r="I849" s="202"/>
      <c r="J849" s="13"/>
      <c r="K849" s="13"/>
      <c r="L849" s="197"/>
      <c r="M849" s="203"/>
      <c r="N849" s="204"/>
      <c r="O849" s="204"/>
      <c r="P849" s="204"/>
      <c r="Q849" s="204"/>
      <c r="R849" s="204"/>
      <c r="S849" s="204"/>
      <c r="T849" s="205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199" t="s">
        <v>265</v>
      </c>
      <c r="AU849" s="199" t="s">
        <v>83</v>
      </c>
      <c r="AV849" s="13" t="s">
        <v>83</v>
      </c>
      <c r="AW849" s="13" t="s">
        <v>35</v>
      </c>
      <c r="AX849" s="13" t="s">
        <v>74</v>
      </c>
      <c r="AY849" s="199" t="s">
        <v>256</v>
      </c>
    </row>
    <row r="850" s="14" customFormat="1">
      <c r="A850" s="14"/>
      <c r="B850" s="206"/>
      <c r="C850" s="14"/>
      <c r="D850" s="198" t="s">
        <v>265</v>
      </c>
      <c r="E850" s="207" t="s">
        <v>3</v>
      </c>
      <c r="F850" s="208" t="s">
        <v>266</v>
      </c>
      <c r="G850" s="14"/>
      <c r="H850" s="209">
        <v>39.43</v>
      </c>
      <c r="I850" s="210"/>
      <c r="J850" s="14"/>
      <c r="K850" s="14"/>
      <c r="L850" s="206"/>
      <c r="M850" s="211"/>
      <c r="N850" s="212"/>
      <c r="O850" s="212"/>
      <c r="P850" s="212"/>
      <c r="Q850" s="212"/>
      <c r="R850" s="212"/>
      <c r="S850" s="212"/>
      <c r="T850" s="213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07" t="s">
        <v>265</v>
      </c>
      <c r="AU850" s="207" t="s">
        <v>83</v>
      </c>
      <c r="AV850" s="14" t="s">
        <v>261</v>
      </c>
      <c r="AW850" s="14" t="s">
        <v>35</v>
      </c>
      <c r="AX850" s="14" t="s">
        <v>81</v>
      </c>
      <c r="AY850" s="207" t="s">
        <v>256</v>
      </c>
    </row>
    <row r="851" s="13" customFormat="1">
      <c r="A851" s="13"/>
      <c r="B851" s="197"/>
      <c r="C851" s="13"/>
      <c r="D851" s="198" t="s">
        <v>265</v>
      </c>
      <c r="E851" s="13"/>
      <c r="F851" s="200" t="s">
        <v>1317</v>
      </c>
      <c r="G851" s="13"/>
      <c r="H851" s="201">
        <v>45.956000000000003</v>
      </c>
      <c r="I851" s="202"/>
      <c r="J851" s="13"/>
      <c r="K851" s="13"/>
      <c r="L851" s="197"/>
      <c r="M851" s="203"/>
      <c r="N851" s="204"/>
      <c r="O851" s="204"/>
      <c r="P851" s="204"/>
      <c r="Q851" s="204"/>
      <c r="R851" s="204"/>
      <c r="S851" s="204"/>
      <c r="T851" s="205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199" t="s">
        <v>265</v>
      </c>
      <c r="AU851" s="199" t="s">
        <v>83</v>
      </c>
      <c r="AV851" s="13" t="s">
        <v>83</v>
      </c>
      <c r="AW851" s="13" t="s">
        <v>4</v>
      </c>
      <c r="AX851" s="13" t="s">
        <v>81</v>
      </c>
      <c r="AY851" s="199" t="s">
        <v>256</v>
      </c>
    </row>
    <row r="852" s="2" customFormat="1" ht="24.15" customHeight="1">
      <c r="A852" s="40"/>
      <c r="B852" s="177"/>
      <c r="C852" s="178" t="s">
        <v>1318</v>
      </c>
      <c r="D852" s="178" t="s">
        <v>258</v>
      </c>
      <c r="E852" s="179" t="s">
        <v>1319</v>
      </c>
      <c r="F852" s="180" t="s">
        <v>1320</v>
      </c>
      <c r="G852" s="181" t="s">
        <v>110</v>
      </c>
      <c r="H852" s="182">
        <v>181.12600000000001</v>
      </c>
      <c r="I852" s="183"/>
      <c r="J852" s="184">
        <f>ROUND(I852*H852,2)</f>
        <v>0</v>
      </c>
      <c r="K852" s="185"/>
      <c r="L852" s="41"/>
      <c r="M852" s="186" t="s">
        <v>3</v>
      </c>
      <c r="N852" s="187" t="s">
        <v>45</v>
      </c>
      <c r="O852" s="74"/>
      <c r="P852" s="188">
        <f>O852*H852</f>
        <v>0</v>
      </c>
      <c r="Q852" s="188">
        <v>0.00040000000000000002</v>
      </c>
      <c r="R852" s="188">
        <f>Q852*H852</f>
        <v>0.072450400000000012</v>
      </c>
      <c r="S852" s="188">
        <v>0</v>
      </c>
      <c r="T852" s="189">
        <f>S852*H852</f>
        <v>0</v>
      </c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R852" s="190" t="s">
        <v>342</v>
      </c>
      <c r="AT852" s="190" t="s">
        <v>258</v>
      </c>
      <c r="AU852" s="190" t="s">
        <v>83</v>
      </c>
      <c r="AY852" s="21" t="s">
        <v>256</v>
      </c>
      <c r="BE852" s="191">
        <f>IF(N852="základní",J852,0)</f>
        <v>0</v>
      </c>
      <c r="BF852" s="191">
        <f>IF(N852="snížená",J852,0)</f>
        <v>0</v>
      </c>
      <c r="BG852" s="191">
        <f>IF(N852="zákl. přenesená",J852,0)</f>
        <v>0</v>
      </c>
      <c r="BH852" s="191">
        <f>IF(N852="sníž. přenesená",J852,0)</f>
        <v>0</v>
      </c>
      <c r="BI852" s="191">
        <f>IF(N852="nulová",J852,0)</f>
        <v>0</v>
      </c>
      <c r="BJ852" s="21" t="s">
        <v>81</v>
      </c>
      <c r="BK852" s="191">
        <f>ROUND(I852*H852,2)</f>
        <v>0</v>
      </c>
      <c r="BL852" s="21" t="s">
        <v>342</v>
      </c>
      <c r="BM852" s="190" t="s">
        <v>1321</v>
      </c>
    </row>
    <row r="853" s="2" customFormat="1">
      <c r="A853" s="40"/>
      <c r="B853" s="41"/>
      <c r="C853" s="40"/>
      <c r="D853" s="192" t="s">
        <v>263</v>
      </c>
      <c r="E853" s="40"/>
      <c r="F853" s="193" t="s">
        <v>1322</v>
      </c>
      <c r="G853" s="40"/>
      <c r="H853" s="40"/>
      <c r="I853" s="194"/>
      <c r="J853" s="40"/>
      <c r="K853" s="40"/>
      <c r="L853" s="41"/>
      <c r="M853" s="195"/>
      <c r="N853" s="196"/>
      <c r="O853" s="74"/>
      <c r="P853" s="74"/>
      <c r="Q853" s="74"/>
      <c r="R853" s="74"/>
      <c r="S853" s="74"/>
      <c r="T853" s="75"/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T853" s="21" t="s">
        <v>263</v>
      </c>
      <c r="AU853" s="21" t="s">
        <v>83</v>
      </c>
    </row>
    <row r="854" s="2" customFormat="1" ht="49.05" customHeight="1">
      <c r="A854" s="40"/>
      <c r="B854" s="177"/>
      <c r="C854" s="221" t="s">
        <v>1323</v>
      </c>
      <c r="D854" s="221" t="s">
        <v>374</v>
      </c>
      <c r="E854" s="222" t="s">
        <v>1305</v>
      </c>
      <c r="F854" s="223" t="s">
        <v>1306</v>
      </c>
      <c r="G854" s="224" t="s">
        <v>110</v>
      </c>
      <c r="H854" s="225">
        <v>105.551</v>
      </c>
      <c r="I854" s="226"/>
      <c r="J854" s="227">
        <f>ROUND(I854*H854,2)</f>
        <v>0</v>
      </c>
      <c r="K854" s="228"/>
      <c r="L854" s="229"/>
      <c r="M854" s="230" t="s">
        <v>3</v>
      </c>
      <c r="N854" s="231" t="s">
        <v>45</v>
      </c>
      <c r="O854" s="74"/>
      <c r="P854" s="188">
        <f>O854*H854</f>
        <v>0</v>
      </c>
      <c r="Q854" s="188">
        <v>0.0054000000000000003</v>
      </c>
      <c r="R854" s="188">
        <f>Q854*H854</f>
        <v>0.56997540000000002</v>
      </c>
      <c r="S854" s="188">
        <v>0</v>
      </c>
      <c r="T854" s="189">
        <f>S854*H854</f>
        <v>0</v>
      </c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R854" s="190" t="s">
        <v>451</v>
      </c>
      <c r="AT854" s="190" t="s">
        <v>374</v>
      </c>
      <c r="AU854" s="190" t="s">
        <v>83</v>
      </c>
      <c r="AY854" s="21" t="s">
        <v>256</v>
      </c>
      <c r="BE854" s="191">
        <f>IF(N854="základní",J854,0)</f>
        <v>0</v>
      </c>
      <c r="BF854" s="191">
        <f>IF(N854="snížená",J854,0)</f>
        <v>0</v>
      </c>
      <c r="BG854" s="191">
        <f>IF(N854="zákl. přenesená",J854,0)</f>
        <v>0</v>
      </c>
      <c r="BH854" s="191">
        <f>IF(N854="sníž. přenesená",J854,0)</f>
        <v>0</v>
      </c>
      <c r="BI854" s="191">
        <f>IF(N854="nulová",J854,0)</f>
        <v>0</v>
      </c>
      <c r="BJ854" s="21" t="s">
        <v>81</v>
      </c>
      <c r="BK854" s="191">
        <f>ROUND(I854*H854,2)</f>
        <v>0</v>
      </c>
      <c r="BL854" s="21" t="s">
        <v>342</v>
      </c>
      <c r="BM854" s="190" t="s">
        <v>1324</v>
      </c>
    </row>
    <row r="855" s="13" customFormat="1">
      <c r="A855" s="13"/>
      <c r="B855" s="197"/>
      <c r="C855" s="13"/>
      <c r="D855" s="198" t="s">
        <v>265</v>
      </c>
      <c r="E855" s="199" t="s">
        <v>3</v>
      </c>
      <c r="F855" s="200" t="s">
        <v>199</v>
      </c>
      <c r="G855" s="13"/>
      <c r="H855" s="201">
        <v>53.119</v>
      </c>
      <c r="I855" s="202"/>
      <c r="J855" s="13"/>
      <c r="K855" s="13"/>
      <c r="L855" s="197"/>
      <c r="M855" s="203"/>
      <c r="N855" s="204"/>
      <c r="O855" s="204"/>
      <c r="P855" s="204"/>
      <c r="Q855" s="204"/>
      <c r="R855" s="204"/>
      <c r="S855" s="204"/>
      <c r="T855" s="205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199" t="s">
        <v>265</v>
      </c>
      <c r="AU855" s="199" t="s">
        <v>83</v>
      </c>
      <c r="AV855" s="13" t="s">
        <v>83</v>
      </c>
      <c r="AW855" s="13" t="s">
        <v>35</v>
      </c>
      <c r="AX855" s="13" t="s">
        <v>74</v>
      </c>
      <c r="AY855" s="199" t="s">
        <v>256</v>
      </c>
    </row>
    <row r="856" s="13" customFormat="1">
      <c r="A856" s="13"/>
      <c r="B856" s="197"/>
      <c r="C856" s="13"/>
      <c r="D856" s="198" t="s">
        <v>265</v>
      </c>
      <c r="E856" s="199" t="s">
        <v>3</v>
      </c>
      <c r="F856" s="200" t="s">
        <v>187</v>
      </c>
      <c r="G856" s="13"/>
      <c r="H856" s="201">
        <v>37.444000000000003</v>
      </c>
      <c r="I856" s="202"/>
      <c r="J856" s="13"/>
      <c r="K856" s="13"/>
      <c r="L856" s="197"/>
      <c r="M856" s="203"/>
      <c r="N856" s="204"/>
      <c r="O856" s="204"/>
      <c r="P856" s="204"/>
      <c r="Q856" s="204"/>
      <c r="R856" s="204"/>
      <c r="S856" s="204"/>
      <c r="T856" s="205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199" t="s">
        <v>265</v>
      </c>
      <c r="AU856" s="199" t="s">
        <v>83</v>
      </c>
      <c r="AV856" s="13" t="s">
        <v>83</v>
      </c>
      <c r="AW856" s="13" t="s">
        <v>35</v>
      </c>
      <c r="AX856" s="13" t="s">
        <v>74</v>
      </c>
      <c r="AY856" s="199" t="s">
        <v>256</v>
      </c>
    </row>
    <row r="857" s="14" customFormat="1">
      <c r="A857" s="14"/>
      <c r="B857" s="206"/>
      <c r="C857" s="14"/>
      <c r="D857" s="198" t="s">
        <v>265</v>
      </c>
      <c r="E857" s="207" t="s">
        <v>3</v>
      </c>
      <c r="F857" s="208" t="s">
        <v>266</v>
      </c>
      <c r="G857" s="14"/>
      <c r="H857" s="209">
        <v>90.563000000000002</v>
      </c>
      <c r="I857" s="210"/>
      <c r="J857" s="14"/>
      <c r="K857" s="14"/>
      <c r="L857" s="206"/>
      <c r="M857" s="211"/>
      <c r="N857" s="212"/>
      <c r="O857" s="212"/>
      <c r="P857" s="212"/>
      <c r="Q857" s="212"/>
      <c r="R857" s="212"/>
      <c r="S857" s="212"/>
      <c r="T857" s="213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T857" s="207" t="s">
        <v>265</v>
      </c>
      <c r="AU857" s="207" t="s">
        <v>83</v>
      </c>
      <c r="AV857" s="14" t="s">
        <v>261</v>
      </c>
      <c r="AW857" s="14" t="s">
        <v>35</v>
      </c>
      <c r="AX857" s="14" t="s">
        <v>81</v>
      </c>
      <c r="AY857" s="207" t="s">
        <v>256</v>
      </c>
    </row>
    <row r="858" s="13" customFormat="1">
      <c r="A858" s="13"/>
      <c r="B858" s="197"/>
      <c r="C858" s="13"/>
      <c r="D858" s="198" t="s">
        <v>265</v>
      </c>
      <c r="E858" s="13"/>
      <c r="F858" s="200" t="s">
        <v>1325</v>
      </c>
      <c r="G858" s="13"/>
      <c r="H858" s="201">
        <v>105.551</v>
      </c>
      <c r="I858" s="202"/>
      <c r="J858" s="13"/>
      <c r="K858" s="13"/>
      <c r="L858" s="197"/>
      <c r="M858" s="203"/>
      <c r="N858" s="204"/>
      <c r="O858" s="204"/>
      <c r="P858" s="204"/>
      <c r="Q858" s="204"/>
      <c r="R858" s="204"/>
      <c r="S858" s="204"/>
      <c r="T858" s="205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199" t="s">
        <v>265</v>
      </c>
      <c r="AU858" s="199" t="s">
        <v>83</v>
      </c>
      <c r="AV858" s="13" t="s">
        <v>83</v>
      </c>
      <c r="AW858" s="13" t="s">
        <v>4</v>
      </c>
      <c r="AX858" s="13" t="s">
        <v>81</v>
      </c>
      <c r="AY858" s="199" t="s">
        <v>256</v>
      </c>
    </row>
    <row r="859" s="2" customFormat="1" ht="49.05" customHeight="1">
      <c r="A859" s="40"/>
      <c r="B859" s="177"/>
      <c r="C859" s="221" t="s">
        <v>1326</v>
      </c>
      <c r="D859" s="221" t="s">
        <v>374</v>
      </c>
      <c r="E859" s="222" t="s">
        <v>1310</v>
      </c>
      <c r="F859" s="223" t="s">
        <v>1311</v>
      </c>
      <c r="G859" s="224" t="s">
        <v>110</v>
      </c>
      <c r="H859" s="225">
        <v>105.551</v>
      </c>
      <c r="I859" s="226"/>
      <c r="J859" s="227">
        <f>ROUND(I859*H859,2)</f>
        <v>0</v>
      </c>
      <c r="K859" s="228"/>
      <c r="L859" s="229"/>
      <c r="M859" s="230" t="s">
        <v>3</v>
      </c>
      <c r="N859" s="231" t="s">
        <v>45</v>
      </c>
      <c r="O859" s="74"/>
      <c r="P859" s="188">
        <f>O859*H859</f>
        <v>0</v>
      </c>
      <c r="Q859" s="188">
        <v>0.0053</v>
      </c>
      <c r="R859" s="188">
        <f>Q859*H859</f>
        <v>0.55942029999999998</v>
      </c>
      <c r="S859" s="188">
        <v>0</v>
      </c>
      <c r="T859" s="189">
        <f>S859*H859</f>
        <v>0</v>
      </c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R859" s="190" t="s">
        <v>451</v>
      </c>
      <c r="AT859" s="190" t="s">
        <v>374</v>
      </c>
      <c r="AU859" s="190" t="s">
        <v>83</v>
      </c>
      <c r="AY859" s="21" t="s">
        <v>256</v>
      </c>
      <c r="BE859" s="191">
        <f>IF(N859="základní",J859,0)</f>
        <v>0</v>
      </c>
      <c r="BF859" s="191">
        <f>IF(N859="snížená",J859,0)</f>
        <v>0</v>
      </c>
      <c r="BG859" s="191">
        <f>IF(N859="zákl. přenesená",J859,0)</f>
        <v>0</v>
      </c>
      <c r="BH859" s="191">
        <f>IF(N859="sníž. přenesená",J859,0)</f>
        <v>0</v>
      </c>
      <c r="BI859" s="191">
        <f>IF(N859="nulová",J859,0)</f>
        <v>0</v>
      </c>
      <c r="BJ859" s="21" t="s">
        <v>81</v>
      </c>
      <c r="BK859" s="191">
        <f>ROUND(I859*H859,2)</f>
        <v>0</v>
      </c>
      <c r="BL859" s="21" t="s">
        <v>342</v>
      </c>
      <c r="BM859" s="190" t="s">
        <v>1327</v>
      </c>
    </row>
    <row r="860" s="13" customFormat="1">
      <c r="A860" s="13"/>
      <c r="B860" s="197"/>
      <c r="C860" s="13"/>
      <c r="D860" s="198" t="s">
        <v>265</v>
      </c>
      <c r="E860" s="199" t="s">
        <v>3</v>
      </c>
      <c r="F860" s="200" t="s">
        <v>199</v>
      </c>
      <c r="G860" s="13"/>
      <c r="H860" s="201">
        <v>53.119</v>
      </c>
      <c r="I860" s="202"/>
      <c r="J860" s="13"/>
      <c r="K860" s="13"/>
      <c r="L860" s="197"/>
      <c r="M860" s="203"/>
      <c r="N860" s="204"/>
      <c r="O860" s="204"/>
      <c r="P860" s="204"/>
      <c r="Q860" s="204"/>
      <c r="R860" s="204"/>
      <c r="S860" s="204"/>
      <c r="T860" s="205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199" t="s">
        <v>265</v>
      </c>
      <c r="AU860" s="199" t="s">
        <v>83</v>
      </c>
      <c r="AV860" s="13" t="s">
        <v>83</v>
      </c>
      <c r="AW860" s="13" t="s">
        <v>35</v>
      </c>
      <c r="AX860" s="13" t="s">
        <v>74</v>
      </c>
      <c r="AY860" s="199" t="s">
        <v>256</v>
      </c>
    </row>
    <row r="861" s="13" customFormat="1">
      <c r="A861" s="13"/>
      <c r="B861" s="197"/>
      <c r="C861" s="13"/>
      <c r="D861" s="198" t="s">
        <v>265</v>
      </c>
      <c r="E861" s="199" t="s">
        <v>3</v>
      </c>
      <c r="F861" s="200" t="s">
        <v>187</v>
      </c>
      <c r="G861" s="13"/>
      <c r="H861" s="201">
        <v>37.444000000000003</v>
      </c>
      <c r="I861" s="202"/>
      <c r="J861" s="13"/>
      <c r="K861" s="13"/>
      <c r="L861" s="197"/>
      <c r="M861" s="203"/>
      <c r="N861" s="204"/>
      <c r="O861" s="204"/>
      <c r="P861" s="204"/>
      <c r="Q861" s="204"/>
      <c r="R861" s="204"/>
      <c r="S861" s="204"/>
      <c r="T861" s="205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199" t="s">
        <v>265</v>
      </c>
      <c r="AU861" s="199" t="s">
        <v>83</v>
      </c>
      <c r="AV861" s="13" t="s">
        <v>83</v>
      </c>
      <c r="AW861" s="13" t="s">
        <v>35</v>
      </c>
      <c r="AX861" s="13" t="s">
        <v>74</v>
      </c>
      <c r="AY861" s="199" t="s">
        <v>256</v>
      </c>
    </row>
    <row r="862" s="14" customFormat="1">
      <c r="A862" s="14"/>
      <c r="B862" s="206"/>
      <c r="C862" s="14"/>
      <c r="D862" s="198" t="s">
        <v>265</v>
      </c>
      <c r="E862" s="207" t="s">
        <v>3</v>
      </c>
      <c r="F862" s="208" t="s">
        <v>266</v>
      </c>
      <c r="G862" s="14"/>
      <c r="H862" s="209">
        <v>90.563000000000002</v>
      </c>
      <c r="I862" s="210"/>
      <c r="J862" s="14"/>
      <c r="K862" s="14"/>
      <c r="L862" s="206"/>
      <c r="M862" s="211"/>
      <c r="N862" s="212"/>
      <c r="O862" s="212"/>
      <c r="P862" s="212"/>
      <c r="Q862" s="212"/>
      <c r="R862" s="212"/>
      <c r="S862" s="212"/>
      <c r="T862" s="213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07" t="s">
        <v>265</v>
      </c>
      <c r="AU862" s="207" t="s">
        <v>83</v>
      </c>
      <c r="AV862" s="14" t="s">
        <v>261</v>
      </c>
      <c r="AW862" s="14" t="s">
        <v>35</v>
      </c>
      <c r="AX862" s="14" t="s">
        <v>81</v>
      </c>
      <c r="AY862" s="207" t="s">
        <v>256</v>
      </c>
    </row>
    <row r="863" s="13" customFormat="1">
      <c r="A863" s="13"/>
      <c r="B863" s="197"/>
      <c r="C863" s="13"/>
      <c r="D863" s="198" t="s">
        <v>265</v>
      </c>
      <c r="E863" s="13"/>
      <c r="F863" s="200" t="s">
        <v>1325</v>
      </c>
      <c r="G863" s="13"/>
      <c r="H863" s="201">
        <v>105.551</v>
      </c>
      <c r="I863" s="202"/>
      <c r="J863" s="13"/>
      <c r="K863" s="13"/>
      <c r="L863" s="197"/>
      <c r="M863" s="203"/>
      <c r="N863" s="204"/>
      <c r="O863" s="204"/>
      <c r="P863" s="204"/>
      <c r="Q863" s="204"/>
      <c r="R863" s="204"/>
      <c r="S863" s="204"/>
      <c r="T863" s="205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199" t="s">
        <v>265</v>
      </c>
      <c r="AU863" s="199" t="s">
        <v>83</v>
      </c>
      <c r="AV863" s="13" t="s">
        <v>83</v>
      </c>
      <c r="AW863" s="13" t="s">
        <v>4</v>
      </c>
      <c r="AX863" s="13" t="s">
        <v>81</v>
      </c>
      <c r="AY863" s="199" t="s">
        <v>256</v>
      </c>
    </row>
    <row r="864" s="2" customFormat="1" ht="24.15" customHeight="1">
      <c r="A864" s="40"/>
      <c r="B864" s="177"/>
      <c r="C864" s="178" t="s">
        <v>1328</v>
      </c>
      <c r="D864" s="178" t="s">
        <v>258</v>
      </c>
      <c r="E864" s="179" t="s">
        <v>1329</v>
      </c>
      <c r="F864" s="180" t="s">
        <v>1330</v>
      </c>
      <c r="G864" s="181" t="s">
        <v>110</v>
      </c>
      <c r="H864" s="182">
        <v>90.563000000000002</v>
      </c>
      <c r="I864" s="183"/>
      <c r="J864" s="184">
        <f>ROUND(I864*H864,2)</f>
        <v>0</v>
      </c>
      <c r="K864" s="185"/>
      <c r="L864" s="41"/>
      <c r="M864" s="186" t="s">
        <v>3</v>
      </c>
      <c r="N864" s="187" t="s">
        <v>45</v>
      </c>
      <c r="O864" s="74"/>
      <c r="P864" s="188">
        <f>O864*H864</f>
        <v>0</v>
      </c>
      <c r="Q864" s="188">
        <v>5.0000000000000002E-05</v>
      </c>
      <c r="R864" s="188">
        <f>Q864*H864</f>
        <v>0.0045281500000000008</v>
      </c>
      <c r="S864" s="188">
        <v>0</v>
      </c>
      <c r="T864" s="189">
        <f>S864*H864</f>
        <v>0</v>
      </c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R864" s="190" t="s">
        <v>342</v>
      </c>
      <c r="AT864" s="190" t="s">
        <v>258</v>
      </c>
      <c r="AU864" s="190" t="s">
        <v>83</v>
      </c>
      <c r="AY864" s="21" t="s">
        <v>256</v>
      </c>
      <c r="BE864" s="191">
        <f>IF(N864="základní",J864,0)</f>
        <v>0</v>
      </c>
      <c r="BF864" s="191">
        <f>IF(N864="snížená",J864,0)</f>
        <v>0</v>
      </c>
      <c r="BG864" s="191">
        <f>IF(N864="zákl. přenesená",J864,0)</f>
        <v>0</v>
      </c>
      <c r="BH864" s="191">
        <f>IF(N864="sníž. přenesená",J864,0)</f>
        <v>0</v>
      </c>
      <c r="BI864" s="191">
        <f>IF(N864="nulová",J864,0)</f>
        <v>0</v>
      </c>
      <c r="BJ864" s="21" t="s">
        <v>81</v>
      </c>
      <c r="BK864" s="191">
        <f>ROUND(I864*H864,2)</f>
        <v>0</v>
      </c>
      <c r="BL864" s="21" t="s">
        <v>342</v>
      </c>
      <c r="BM864" s="190" t="s">
        <v>1331</v>
      </c>
    </row>
    <row r="865" s="2" customFormat="1">
      <c r="A865" s="40"/>
      <c r="B865" s="41"/>
      <c r="C865" s="40"/>
      <c r="D865" s="192" t="s">
        <v>263</v>
      </c>
      <c r="E865" s="40"/>
      <c r="F865" s="193" t="s">
        <v>1332</v>
      </c>
      <c r="G865" s="40"/>
      <c r="H865" s="40"/>
      <c r="I865" s="194"/>
      <c r="J865" s="40"/>
      <c r="K865" s="40"/>
      <c r="L865" s="41"/>
      <c r="M865" s="195"/>
      <c r="N865" s="196"/>
      <c r="O865" s="74"/>
      <c r="P865" s="74"/>
      <c r="Q865" s="74"/>
      <c r="R865" s="74"/>
      <c r="S865" s="74"/>
      <c r="T865" s="75"/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T865" s="21" t="s">
        <v>263</v>
      </c>
      <c r="AU865" s="21" t="s">
        <v>83</v>
      </c>
    </row>
    <row r="866" s="2" customFormat="1" ht="24.15" customHeight="1">
      <c r="A866" s="40"/>
      <c r="B866" s="177"/>
      <c r="C866" s="221" t="s">
        <v>1333</v>
      </c>
      <c r="D866" s="221" t="s">
        <v>374</v>
      </c>
      <c r="E866" s="222" t="s">
        <v>1334</v>
      </c>
      <c r="F866" s="223" t="s">
        <v>1335</v>
      </c>
      <c r="G866" s="224" t="s">
        <v>110</v>
      </c>
      <c r="H866" s="225">
        <v>110.577</v>
      </c>
      <c r="I866" s="226"/>
      <c r="J866" s="227">
        <f>ROUND(I866*H866,2)</f>
        <v>0</v>
      </c>
      <c r="K866" s="228"/>
      <c r="L866" s="229"/>
      <c r="M866" s="230" t="s">
        <v>3</v>
      </c>
      <c r="N866" s="231" t="s">
        <v>45</v>
      </c>
      <c r="O866" s="74"/>
      <c r="P866" s="188">
        <f>O866*H866</f>
        <v>0</v>
      </c>
      <c r="Q866" s="188">
        <v>0.00029999999999999997</v>
      </c>
      <c r="R866" s="188">
        <f>Q866*H866</f>
        <v>0.033173099999999997</v>
      </c>
      <c r="S866" s="188">
        <v>0</v>
      </c>
      <c r="T866" s="189">
        <f>S866*H866</f>
        <v>0</v>
      </c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R866" s="190" t="s">
        <v>451</v>
      </c>
      <c r="AT866" s="190" t="s">
        <v>374</v>
      </c>
      <c r="AU866" s="190" t="s">
        <v>83</v>
      </c>
      <c r="AY866" s="21" t="s">
        <v>256</v>
      </c>
      <c r="BE866" s="191">
        <f>IF(N866="základní",J866,0)</f>
        <v>0</v>
      </c>
      <c r="BF866" s="191">
        <f>IF(N866="snížená",J866,0)</f>
        <v>0</v>
      </c>
      <c r="BG866" s="191">
        <f>IF(N866="zákl. přenesená",J866,0)</f>
        <v>0</v>
      </c>
      <c r="BH866" s="191">
        <f>IF(N866="sníž. přenesená",J866,0)</f>
        <v>0</v>
      </c>
      <c r="BI866" s="191">
        <f>IF(N866="nulová",J866,0)</f>
        <v>0</v>
      </c>
      <c r="BJ866" s="21" t="s">
        <v>81</v>
      </c>
      <c r="BK866" s="191">
        <f>ROUND(I866*H866,2)</f>
        <v>0</v>
      </c>
      <c r="BL866" s="21" t="s">
        <v>342</v>
      </c>
      <c r="BM866" s="190" t="s">
        <v>1336</v>
      </c>
    </row>
    <row r="867" s="13" customFormat="1">
      <c r="A867" s="13"/>
      <c r="B867" s="197"/>
      <c r="C867" s="13"/>
      <c r="D867" s="198" t="s">
        <v>265</v>
      </c>
      <c r="E867" s="199" t="s">
        <v>3</v>
      </c>
      <c r="F867" s="200" t="s">
        <v>199</v>
      </c>
      <c r="G867" s="13"/>
      <c r="H867" s="201">
        <v>53.119</v>
      </c>
      <c r="I867" s="202"/>
      <c r="J867" s="13"/>
      <c r="K867" s="13"/>
      <c r="L867" s="197"/>
      <c r="M867" s="203"/>
      <c r="N867" s="204"/>
      <c r="O867" s="204"/>
      <c r="P867" s="204"/>
      <c r="Q867" s="204"/>
      <c r="R867" s="204"/>
      <c r="S867" s="204"/>
      <c r="T867" s="205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199" t="s">
        <v>265</v>
      </c>
      <c r="AU867" s="199" t="s">
        <v>83</v>
      </c>
      <c r="AV867" s="13" t="s">
        <v>83</v>
      </c>
      <c r="AW867" s="13" t="s">
        <v>35</v>
      </c>
      <c r="AX867" s="13" t="s">
        <v>74</v>
      </c>
      <c r="AY867" s="199" t="s">
        <v>256</v>
      </c>
    </row>
    <row r="868" s="13" customFormat="1">
      <c r="A868" s="13"/>
      <c r="B868" s="197"/>
      <c r="C868" s="13"/>
      <c r="D868" s="198" t="s">
        <v>265</v>
      </c>
      <c r="E868" s="199" t="s">
        <v>3</v>
      </c>
      <c r="F868" s="200" t="s">
        <v>187</v>
      </c>
      <c r="G868" s="13"/>
      <c r="H868" s="201">
        <v>37.444000000000003</v>
      </c>
      <c r="I868" s="202"/>
      <c r="J868" s="13"/>
      <c r="K868" s="13"/>
      <c r="L868" s="197"/>
      <c r="M868" s="203"/>
      <c r="N868" s="204"/>
      <c r="O868" s="204"/>
      <c r="P868" s="204"/>
      <c r="Q868" s="204"/>
      <c r="R868" s="204"/>
      <c r="S868" s="204"/>
      <c r="T868" s="205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199" t="s">
        <v>265</v>
      </c>
      <c r="AU868" s="199" t="s">
        <v>83</v>
      </c>
      <c r="AV868" s="13" t="s">
        <v>83</v>
      </c>
      <c r="AW868" s="13" t="s">
        <v>35</v>
      </c>
      <c r="AX868" s="13" t="s">
        <v>74</v>
      </c>
      <c r="AY868" s="199" t="s">
        <v>256</v>
      </c>
    </row>
    <row r="869" s="14" customFormat="1">
      <c r="A869" s="14"/>
      <c r="B869" s="206"/>
      <c r="C869" s="14"/>
      <c r="D869" s="198" t="s">
        <v>265</v>
      </c>
      <c r="E869" s="207" t="s">
        <v>3</v>
      </c>
      <c r="F869" s="208" t="s">
        <v>266</v>
      </c>
      <c r="G869" s="14"/>
      <c r="H869" s="209">
        <v>90.563000000000002</v>
      </c>
      <c r="I869" s="210"/>
      <c r="J869" s="14"/>
      <c r="K869" s="14"/>
      <c r="L869" s="206"/>
      <c r="M869" s="211"/>
      <c r="N869" s="212"/>
      <c r="O869" s="212"/>
      <c r="P869" s="212"/>
      <c r="Q869" s="212"/>
      <c r="R869" s="212"/>
      <c r="S869" s="212"/>
      <c r="T869" s="213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T869" s="207" t="s">
        <v>265</v>
      </c>
      <c r="AU869" s="207" t="s">
        <v>83</v>
      </c>
      <c r="AV869" s="14" t="s">
        <v>261</v>
      </c>
      <c r="AW869" s="14" t="s">
        <v>35</v>
      </c>
      <c r="AX869" s="14" t="s">
        <v>81</v>
      </c>
      <c r="AY869" s="207" t="s">
        <v>256</v>
      </c>
    </row>
    <row r="870" s="13" customFormat="1">
      <c r="A870" s="13"/>
      <c r="B870" s="197"/>
      <c r="C870" s="13"/>
      <c r="D870" s="198" t="s">
        <v>265</v>
      </c>
      <c r="E870" s="13"/>
      <c r="F870" s="200" t="s">
        <v>1337</v>
      </c>
      <c r="G870" s="13"/>
      <c r="H870" s="201">
        <v>110.577</v>
      </c>
      <c r="I870" s="202"/>
      <c r="J870" s="13"/>
      <c r="K870" s="13"/>
      <c r="L870" s="197"/>
      <c r="M870" s="203"/>
      <c r="N870" s="204"/>
      <c r="O870" s="204"/>
      <c r="P870" s="204"/>
      <c r="Q870" s="204"/>
      <c r="R870" s="204"/>
      <c r="S870" s="204"/>
      <c r="T870" s="205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199" t="s">
        <v>265</v>
      </c>
      <c r="AU870" s="199" t="s">
        <v>83</v>
      </c>
      <c r="AV870" s="13" t="s">
        <v>83</v>
      </c>
      <c r="AW870" s="13" t="s">
        <v>4</v>
      </c>
      <c r="AX870" s="13" t="s">
        <v>81</v>
      </c>
      <c r="AY870" s="199" t="s">
        <v>256</v>
      </c>
    </row>
    <row r="871" s="2" customFormat="1" ht="49.05" customHeight="1">
      <c r="A871" s="40"/>
      <c r="B871" s="177"/>
      <c r="C871" s="178" t="s">
        <v>1338</v>
      </c>
      <c r="D871" s="178" t="s">
        <v>258</v>
      </c>
      <c r="E871" s="179" t="s">
        <v>1339</v>
      </c>
      <c r="F871" s="180" t="s">
        <v>1340</v>
      </c>
      <c r="G871" s="181" t="s">
        <v>338</v>
      </c>
      <c r="H871" s="182">
        <v>2.859</v>
      </c>
      <c r="I871" s="183"/>
      <c r="J871" s="184">
        <f>ROUND(I871*H871,2)</f>
        <v>0</v>
      </c>
      <c r="K871" s="185"/>
      <c r="L871" s="41"/>
      <c r="M871" s="186" t="s">
        <v>3</v>
      </c>
      <c r="N871" s="187" t="s">
        <v>45</v>
      </c>
      <c r="O871" s="74"/>
      <c r="P871" s="188">
        <f>O871*H871</f>
        <v>0</v>
      </c>
      <c r="Q871" s="188">
        <v>0</v>
      </c>
      <c r="R871" s="188">
        <f>Q871*H871</f>
        <v>0</v>
      </c>
      <c r="S871" s="188">
        <v>0</v>
      </c>
      <c r="T871" s="189">
        <f>S871*H871</f>
        <v>0</v>
      </c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R871" s="190" t="s">
        <v>342</v>
      </c>
      <c r="AT871" s="190" t="s">
        <v>258</v>
      </c>
      <c r="AU871" s="190" t="s">
        <v>83</v>
      </c>
      <c r="AY871" s="21" t="s">
        <v>256</v>
      </c>
      <c r="BE871" s="191">
        <f>IF(N871="základní",J871,0)</f>
        <v>0</v>
      </c>
      <c r="BF871" s="191">
        <f>IF(N871="snížená",J871,0)</f>
        <v>0</v>
      </c>
      <c r="BG871" s="191">
        <f>IF(N871="zákl. přenesená",J871,0)</f>
        <v>0</v>
      </c>
      <c r="BH871" s="191">
        <f>IF(N871="sníž. přenesená",J871,0)</f>
        <v>0</v>
      </c>
      <c r="BI871" s="191">
        <f>IF(N871="nulová",J871,0)</f>
        <v>0</v>
      </c>
      <c r="BJ871" s="21" t="s">
        <v>81</v>
      </c>
      <c r="BK871" s="191">
        <f>ROUND(I871*H871,2)</f>
        <v>0</v>
      </c>
      <c r="BL871" s="21" t="s">
        <v>342</v>
      </c>
      <c r="BM871" s="190" t="s">
        <v>1341</v>
      </c>
    </row>
    <row r="872" s="2" customFormat="1">
      <c r="A872" s="40"/>
      <c r="B872" s="41"/>
      <c r="C872" s="40"/>
      <c r="D872" s="192" t="s">
        <v>263</v>
      </c>
      <c r="E872" s="40"/>
      <c r="F872" s="193" t="s">
        <v>1342</v>
      </c>
      <c r="G872" s="40"/>
      <c r="H872" s="40"/>
      <c r="I872" s="194"/>
      <c r="J872" s="40"/>
      <c r="K872" s="40"/>
      <c r="L872" s="41"/>
      <c r="M872" s="195"/>
      <c r="N872" s="196"/>
      <c r="O872" s="74"/>
      <c r="P872" s="74"/>
      <c r="Q872" s="74"/>
      <c r="R872" s="74"/>
      <c r="S872" s="74"/>
      <c r="T872" s="75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T872" s="21" t="s">
        <v>263</v>
      </c>
      <c r="AU872" s="21" t="s">
        <v>83</v>
      </c>
    </row>
    <row r="873" s="12" customFormat="1" ht="22.8" customHeight="1">
      <c r="A873" s="12"/>
      <c r="B873" s="164"/>
      <c r="C873" s="12"/>
      <c r="D873" s="165" t="s">
        <v>73</v>
      </c>
      <c r="E873" s="175" t="s">
        <v>1343</v>
      </c>
      <c r="F873" s="175" t="s">
        <v>1344</v>
      </c>
      <c r="G873" s="12"/>
      <c r="H873" s="12"/>
      <c r="I873" s="167"/>
      <c r="J873" s="176">
        <f>BK873</f>
        <v>0</v>
      </c>
      <c r="K873" s="12"/>
      <c r="L873" s="164"/>
      <c r="M873" s="169"/>
      <c r="N873" s="170"/>
      <c r="O873" s="170"/>
      <c r="P873" s="171">
        <f>SUM(P874:P938)</f>
        <v>0</v>
      </c>
      <c r="Q873" s="170"/>
      <c r="R873" s="171">
        <f>SUM(R874:R938)</f>
        <v>12.72778136</v>
      </c>
      <c r="S873" s="170"/>
      <c r="T873" s="172">
        <f>SUM(T874:T938)</f>
        <v>0.045406399999999993</v>
      </c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R873" s="165" t="s">
        <v>83</v>
      </c>
      <c r="AT873" s="173" t="s">
        <v>73</v>
      </c>
      <c r="AU873" s="173" t="s">
        <v>81</v>
      </c>
      <c r="AY873" s="165" t="s">
        <v>256</v>
      </c>
      <c r="BK873" s="174">
        <f>SUM(BK874:BK938)</f>
        <v>0</v>
      </c>
    </row>
    <row r="874" s="2" customFormat="1" ht="37.8" customHeight="1">
      <c r="A874" s="40"/>
      <c r="B874" s="177"/>
      <c r="C874" s="178" t="s">
        <v>1345</v>
      </c>
      <c r="D874" s="178" t="s">
        <v>258</v>
      </c>
      <c r="E874" s="179" t="s">
        <v>1346</v>
      </c>
      <c r="F874" s="180" t="s">
        <v>1347</v>
      </c>
      <c r="G874" s="181" t="s">
        <v>110</v>
      </c>
      <c r="H874" s="182">
        <v>132.11000000000001</v>
      </c>
      <c r="I874" s="183"/>
      <c r="J874" s="184">
        <f>ROUND(I874*H874,2)</f>
        <v>0</v>
      </c>
      <c r="K874" s="185"/>
      <c r="L874" s="41"/>
      <c r="M874" s="186" t="s">
        <v>3</v>
      </c>
      <c r="N874" s="187" t="s">
        <v>45</v>
      </c>
      <c r="O874" s="74"/>
      <c r="P874" s="188">
        <f>O874*H874</f>
        <v>0</v>
      </c>
      <c r="Q874" s="188">
        <v>0</v>
      </c>
      <c r="R874" s="188">
        <f>Q874*H874</f>
        <v>0</v>
      </c>
      <c r="S874" s="188">
        <v>0</v>
      </c>
      <c r="T874" s="189">
        <f>S874*H874</f>
        <v>0</v>
      </c>
      <c r="U874" s="40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R874" s="190" t="s">
        <v>342</v>
      </c>
      <c r="AT874" s="190" t="s">
        <v>258</v>
      </c>
      <c r="AU874" s="190" t="s">
        <v>83</v>
      </c>
      <c r="AY874" s="21" t="s">
        <v>256</v>
      </c>
      <c r="BE874" s="191">
        <f>IF(N874="základní",J874,0)</f>
        <v>0</v>
      </c>
      <c r="BF874" s="191">
        <f>IF(N874="snížená",J874,0)</f>
        <v>0</v>
      </c>
      <c r="BG874" s="191">
        <f>IF(N874="zákl. přenesená",J874,0)</f>
        <v>0</v>
      </c>
      <c r="BH874" s="191">
        <f>IF(N874="sníž. přenesená",J874,0)</f>
        <v>0</v>
      </c>
      <c r="BI874" s="191">
        <f>IF(N874="nulová",J874,0)</f>
        <v>0</v>
      </c>
      <c r="BJ874" s="21" t="s">
        <v>81</v>
      </c>
      <c r="BK874" s="191">
        <f>ROUND(I874*H874,2)</f>
        <v>0</v>
      </c>
      <c r="BL874" s="21" t="s">
        <v>342</v>
      </c>
      <c r="BM874" s="190" t="s">
        <v>1348</v>
      </c>
    </row>
    <row r="875" s="2" customFormat="1">
      <c r="A875" s="40"/>
      <c r="B875" s="41"/>
      <c r="C875" s="40"/>
      <c r="D875" s="192" t="s">
        <v>263</v>
      </c>
      <c r="E875" s="40"/>
      <c r="F875" s="193" t="s">
        <v>1349</v>
      </c>
      <c r="G875" s="40"/>
      <c r="H875" s="40"/>
      <c r="I875" s="194"/>
      <c r="J875" s="40"/>
      <c r="K875" s="40"/>
      <c r="L875" s="41"/>
      <c r="M875" s="195"/>
      <c r="N875" s="196"/>
      <c r="O875" s="74"/>
      <c r="P875" s="74"/>
      <c r="Q875" s="74"/>
      <c r="R875" s="74"/>
      <c r="S875" s="74"/>
      <c r="T875" s="75"/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T875" s="21" t="s">
        <v>263</v>
      </c>
      <c r="AU875" s="21" t="s">
        <v>83</v>
      </c>
    </row>
    <row r="876" s="13" customFormat="1">
      <c r="A876" s="13"/>
      <c r="B876" s="197"/>
      <c r="C876" s="13"/>
      <c r="D876" s="198" t="s">
        <v>265</v>
      </c>
      <c r="E876" s="199" t="s">
        <v>3</v>
      </c>
      <c r="F876" s="200" t="s">
        <v>127</v>
      </c>
      <c r="G876" s="13"/>
      <c r="H876" s="201">
        <v>132.11000000000001</v>
      </c>
      <c r="I876" s="202"/>
      <c r="J876" s="13"/>
      <c r="K876" s="13"/>
      <c r="L876" s="197"/>
      <c r="M876" s="203"/>
      <c r="N876" s="204"/>
      <c r="O876" s="204"/>
      <c r="P876" s="204"/>
      <c r="Q876" s="204"/>
      <c r="R876" s="204"/>
      <c r="S876" s="204"/>
      <c r="T876" s="205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199" t="s">
        <v>265</v>
      </c>
      <c r="AU876" s="199" t="s">
        <v>83</v>
      </c>
      <c r="AV876" s="13" t="s">
        <v>83</v>
      </c>
      <c r="AW876" s="13" t="s">
        <v>35</v>
      </c>
      <c r="AX876" s="13" t="s">
        <v>74</v>
      </c>
      <c r="AY876" s="199" t="s">
        <v>256</v>
      </c>
    </row>
    <row r="877" s="14" customFormat="1">
      <c r="A877" s="14"/>
      <c r="B877" s="206"/>
      <c r="C877" s="14"/>
      <c r="D877" s="198" t="s">
        <v>265</v>
      </c>
      <c r="E877" s="207" t="s">
        <v>3</v>
      </c>
      <c r="F877" s="208" t="s">
        <v>266</v>
      </c>
      <c r="G877" s="14"/>
      <c r="H877" s="209">
        <v>132.11000000000001</v>
      </c>
      <c r="I877" s="210"/>
      <c r="J877" s="14"/>
      <c r="K877" s="14"/>
      <c r="L877" s="206"/>
      <c r="M877" s="211"/>
      <c r="N877" s="212"/>
      <c r="O877" s="212"/>
      <c r="P877" s="212"/>
      <c r="Q877" s="212"/>
      <c r="R877" s="212"/>
      <c r="S877" s="212"/>
      <c r="T877" s="213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T877" s="207" t="s">
        <v>265</v>
      </c>
      <c r="AU877" s="207" t="s">
        <v>83</v>
      </c>
      <c r="AV877" s="14" t="s">
        <v>261</v>
      </c>
      <c r="AW877" s="14" t="s">
        <v>35</v>
      </c>
      <c r="AX877" s="14" t="s">
        <v>81</v>
      </c>
      <c r="AY877" s="207" t="s">
        <v>256</v>
      </c>
    </row>
    <row r="878" s="2" customFormat="1" ht="16.5" customHeight="1">
      <c r="A878" s="40"/>
      <c r="B878" s="177"/>
      <c r="C878" s="221" t="s">
        <v>1350</v>
      </c>
      <c r="D878" s="221" t="s">
        <v>374</v>
      </c>
      <c r="E878" s="222" t="s">
        <v>1351</v>
      </c>
      <c r="F878" s="223" t="s">
        <v>1352</v>
      </c>
      <c r="G878" s="224" t="s">
        <v>1353</v>
      </c>
      <c r="H878" s="225">
        <v>39.633000000000003</v>
      </c>
      <c r="I878" s="226"/>
      <c r="J878" s="227">
        <f>ROUND(I878*H878,2)</f>
        <v>0</v>
      </c>
      <c r="K878" s="228"/>
      <c r="L878" s="229"/>
      <c r="M878" s="230" t="s">
        <v>3</v>
      </c>
      <c r="N878" s="231" t="s">
        <v>45</v>
      </c>
      <c r="O878" s="74"/>
      <c r="P878" s="188">
        <f>O878*H878</f>
        <v>0</v>
      </c>
      <c r="Q878" s="188">
        <v>0.001</v>
      </c>
      <c r="R878" s="188">
        <f>Q878*H878</f>
        <v>0.039633000000000002</v>
      </c>
      <c r="S878" s="188">
        <v>0</v>
      </c>
      <c r="T878" s="189">
        <f>S878*H878</f>
        <v>0</v>
      </c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R878" s="190" t="s">
        <v>451</v>
      </c>
      <c r="AT878" s="190" t="s">
        <v>374</v>
      </c>
      <c r="AU878" s="190" t="s">
        <v>83</v>
      </c>
      <c r="AY878" s="21" t="s">
        <v>256</v>
      </c>
      <c r="BE878" s="191">
        <f>IF(N878="základní",J878,0)</f>
        <v>0</v>
      </c>
      <c r="BF878" s="191">
        <f>IF(N878="snížená",J878,0)</f>
        <v>0</v>
      </c>
      <c r="BG878" s="191">
        <f>IF(N878="zákl. přenesená",J878,0)</f>
        <v>0</v>
      </c>
      <c r="BH878" s="191">
        <f>IF(N878="sníž. přenesená",J878,0)</f>
        <v>0</v>
      </c>
      <c r="BI878" s="191">
        <f>IF(N878="nulová",J878,0)</f>
        <v>0</v>
      </c>
      <c r="BJ878" s="21" t="s">
        <v>81</v>
      </c>
      <c r="BK878" s="191">
        <f>ROUND(I878*H878,2)</f>
        <v>0</v>
      </c>
      <c r="BL878" s="21" t="s">
        <v>342</v>
      </c>
      <c r="BM878" s="190" t="s">
        <v>1354</v>
      </c>
    </row>
    <row r="879" s="13" customFormat="1">
      <c r="A879" s="13"/>
      <c r="B879" s="197"/>
      <c r="C879" s="13"/>
      <c r="D879" s="198" t="s">
        <v>265</v>
      </c>
      <c r="E879" s="13"/>
      <c r="F879" s="200" t="s">
        <v>1355</v>
      </c>
      <c r="G879" s="13"/>
      <c r="H879" s="201">
        <v>39.633000000000003</v>
      </c>
      <c r="I879" s="202"/>
      <c r="J879" s="13"/>
      <c r="K879" s="13"/>
      <c r="L879" s="197"/>
      <c r="M879" s="203"/>
      <c r="N879" s="204"/>
      <c r="O879" s="204"/>
      <c r="P879" s="204"/>
      <c r="Q879" s="204"/>
      <c r="R879" s="204"/>
      <c r="S879" s="204"/>
      <c r="T879" s="205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199" t="s">
        <v>265</v>
      </c>
      <c r="AU879" s="199" t="s">
        <v>83</v>
      </c>
      <c r="AV879" s="13" t="s">
        <v>83</v>
      </c>
      <c r="AW879" s="13" t="s">
        <v>4</v>
      </c>
      <c r="AX879" s="13" t="s">
        <v>81</v>
      </c>
      <c r="AY879" s="199" t="s">
        <v>256</v>
      </c>
    </row>
    <row r="880" s="2" customFormat="1" ht="24.15" customHeight="1">
      <c r="A880" s="40"/>
      <c r="B880" s="177"/>
      <c r="C880" s="178" t="s">
        <v>1356</v>
      </c>
      <c r="D880" s="178" t="s">
        <v>258</v>
      </c>
      <c r="E880" s="179" t="s">
        <v>1357</v>
      </c>
      <c r="F880" s="180" t="s">
        <v>1358</v>
      </c>
      <c r="G880" s="181" t="s">
        <v>110</v>
      </c>
      <c r="H880" s="182">
        <v>132.11000000000001</v>
      </c>
      <c r="I880" s="183"/>
      <c r="J880" s="184">
        <f>ROUND(I880*H880,2)</f>
        <v>0</v>
      </c>
      <c r="K880" s="185"/>
      <c r="L880" s="41"/>
      <c r="M880" s="186" t="s">
        <v>3</v>
      </c>
      <c r="N880" s="187" t="s">
        <v>45</v>
      </c>
      <c r="O880" s="74"/>
      <c r="P880" s="188">
        <f>O880*H880</f>
        <v>0</v>
      </c>
      <c r="Q880" s="188">
        <v>0.00036000000000000002</v>
      </c>
      <c r="R880" s="188">
        <f>Q880*H880</f>
        <v>0.047559600000000007</v>
      </c>
      <c r="S880" s="188">
        <v>0</v>
      </c>
      <c r="T880" s="189">
        <f>S880*H880</f>
        <v>0</v>
      </c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R880" s="190" t="s">
        <v>342</v>
      </c>
      <c r="AT880" s="190" t="s">
        <v>258</v>
      </c>
      <c r="AU880" s="190" t="s">
        <v>83</v>
      </c>
      <c r="AY880" s="21" t="s">
        <v>256</v>
      </c>
      <c r="BE880" s="191">
        <f>IF(N880="základní",J880,0)</f>
        <v>0</v>
      </c>
      <c r="BF880" s="191">
        <f>IF(N880="snížená",J880,0)</f>
        <v>0</v>
      </c>
      <c r="BG880" s="191">
        <f>IF(N880="zákl. přenesená",J880,0)</f>
        <v>0</v>
      </c>
      <c r="BH880" s="191">
        <f>IF(N880="sníž. přenesená",J880,0)</f>
        <v>0</v>
      </c>
      <c r="BI880" s="191">
        <f>IF(N880="nulová",J880,0)</f>
        <v>0</v>
      </c>
      <c r="BJ880" s="21" t="s">
        <v>81</v>
      </c>
      <c r="BK880" s="191">
        <f>ROUND(I880*H880,2)</f>
        <v>0</v>
      </c>
      <c r="BL880" s="21" t="s">
        <v>342</v>
      </c>
      <c r="BM880" s="190" t="s">
        <v>1359</v>
      </c>
    </row>
    <row r="881" s="2" customFormat="1">
      <c r="A881" s="40"/>
      <c r="B881" s="41"/>
      <c r="C881" s="40"/>
      <c r="D881" s="192" t="s">
        <v>263</v>
      </c>
      <c r="E881" s="40"/>
      <c r="F881" s="193" t="s">
        <v>1360</v>
      </c>
      <c r="G881" s="40"/>
      <c r="H881" s="40"/>
      <c r="I881" s="194"/>
      <c r="J881" s="40"/>
      <c r="K881" s="40"/>
      <c r="L881" s="41"/>
      <c r="M881" s="195"/>
      <c r="N881" s="196"/>
      <c r="O881" s="74"/>
      <c r="P881" s="74"/>
      <c r="Q881" s="74"/>
      <c r="R881" s="74"/>
      <c r="S881" s="74"/>
      <c r="T881" s="75"/>
      <c r="U881" s="40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  <c r="AT881" s="21" t="s">
        <v>263</v>
      </c>
      <c r="AU881" s="21" t="s">
        <v>83</v>
      </c>
    </row>
    <row r="882" s="2" customFormat="1" ht="49.05" customHeight="1">
      <c r="A882" s="40"/>
      <c r="B882" s="177"/>
      <c r="C882" s="221" t="s">
        <v>1361</v>
      </c>
      <c r="D882" s="221" t="s">
        <v>374</v>
      </c>
      <c r="E882" s="222" t="s">
        <v>1310</v>
      </c>
      <c r="F882" s="223" t="s">
        <v>1311</v>
      </c>
      <c r="G882" s="224" t="s">
        <v>110</v>
      </c>
      <c r="H882" s="225">
        <v>153.97399999999999</v>
      </c>
      <c r="I882" s="226"/>
      <c r="J882" s="227">
        <f>ROUND(I882*H882,2)</f>
        <v>0</v>
      </c>
      <c r="K882" s="228"/>
      <c r="L882" s="229"/>
      <c r="M882" s="230" t="s">
        <v>3</v>
      </c>
      <c r="N882" s="231" t="s">
        <v>45</v>
      </c>
      <c r="O882" s="74"/>
      <c r="P882" s="188">
        <f>O882*H882</f>
        <v>0</v>
      </c>
      <c r="Q882" s="188">
        <v>0.0053</v>
      </c>
      <c r="R882" s="188">
        <f>Q882*H882</f>
        <v>0.81606219999999996</v>
      </c>
      <c r="S882" s="188">
        <v>0</v>
      </c>
      <c r="T882" s="189">
        <f>S882*H882</f>
        <v>0</v>
      </c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R882" s="190" t="s">
        <v>451</v>
      </c>
      <c r="AT882" s="190" t="s">
        <v>374</v>
      </c>
      <c r="AU882" s="190" t="s">
        <v>83</v>
      </c>
      <c r="AY882" s="21" t="s">
        <v>256</v>
      </c>
      <c r="BE882" s="191">
        <f>IF(N882="základní",J882,0)</f>
        <v>0</v>
      </c>
      <c r="BF882" s="191">
        <f>IF(N882="snížená",J882,0)</f>
        <v>0</v>
      </c>
      <c r="BG882" s="191">
        <f>IF(N882="zákl. přenesená",J882,0)</f>
        <v>0</v>
      </c>
      <c r="BH882" s="191">
        <f>IF(N882="sníž. přenesená",J882,0)</f>
        <v>0</v>
      </c>
      <c r="BI882" s="191">
        <f>IF(N882="nulová",J882,0)</f>
        <v>0</v>
      </c>
      <c r="BJ882" s="21" t="s">
        <v>81</v>
      </c>
      <c r="BK882" s="191">
        <f>ROUND(I882*H882,2)</f>
        <v>0</v>
      </c>
      <c r="BL882" s="21" t="s">
        <v>342</v>
      </c>
      <c r="BM882" s="190" t="s">
        <v>1362</v>
      </c>
    </row>
    <row r="883" s="13" customFormat="1">
      <c r="A883" s="13"/>
      <c r="B883" s="197"/>
      <c r="C883" s="13"/>
      <c r="D883" s="198" t="s">
        <v>265</v>
      </c>
      <c r="E883" s="199" t="s">
        <v>3</v>
      </c>
      <c r="F883" s="200" t="s">
        <v>127</v>
      </c>
      <c r="G883" s="13"/>
      <c r="H883" s="201">
        <v>132.11000000000001</v>
      </c>
      <c r="I883" s="202"/>
      <c r="J883" s="13"/>
      <c r="K883" s="13"/>
      <c r="L883" s="197"/>
      <c r="M883" s="203"/>
      <c r="N883" s="204"/>
      <c r="O883" s="204"/>
      <c r="P883" s="204"/>
      <c r="Q883" s="204"/>
      <c r="R883" s="204"/>
      <c r="S883" s="204"/>
      <c r="T883" s="205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199" t="s">
        <v>265</v>
      </c>
      <c r="AU883" s="199" t="s">
        <v>83</v>
      </c>
      <c r="AV883" s="13" t="s">
        <v>83</v>
      </c>
      <c r="AW883" s="13" t="s">
        <v>35</v>
      </c>
      <c r="AX883" s="13" t="s">
        <v>74</v>
      </c>
      <c r="AY883" s="199" t="s">
        <v>256</v>
      </c>
    </row>
    <row r="884" s="14" customFormat="1">
      <c r="A884" s="14"/>
      <c r="B884" s="206"/>
      <c r="C884" s="14"/>
      <c r="D884" s="198" t="s">
        <v>265</v>
      </c>
      <c r="E884" s="207" t="s">
        <v>3</v>
      </c>
      <c r="F884" s="208" t="s">
        <v>266</v>
      </c>
      <c r="G884" s="14"/>
      <c r="H884" s="209">
        <v>132.11000000000001</v>
      </c>
      <c r="I884" s="210"/>
      <c r="J884" s="14"/>
      <c r="K884" s="14"/>
      <c r="L884" s="206"/>
      <c r="M884" s="211"/>
      <c r="N884" s="212"/>
      <c r="O884" s="212"/>
      <c r="P884" s="212"/>
      <c r="Q884" s="212"/>
      <c r="R884" s="212"/>
      <c r="S884" s="212"/>
      <c r="T884" s="213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T884" s="207" t="s">
        <v>265</v>
      </c>
      <c r="AU884" s="207" t="s">
        <v>83</v>
      </c>
      <c r="AV884" s="14" t="s">
        <v>261</v>
      </c>
      <c r="AW884" s="14" t="s">
        <v>35</v>
      </c>
      <c r="AX884" s="14" t="s">
        <v>81</v>
      </c>
      <c r="AY884" s="207" t="s">
        <v>256</v>
      </c>
    </row>
    <row r="885" s="13" customFormat="1">
      <c r="A885" s="13"/>
      <c r="B885" s="197"/>
      <c r="C885" s="13"/>
      <c r="D885" s="198" t="s">
        <v>265</v>
      </c>
      <c r="E885" s="13"/>
      <c r="F885" s="200" t="s">
        <v>1363</v>
      </c>
      <c r="G885" s="13"/>
      <c r="H885" s="201">
        <v>153.97399999999999</v>
      </c>
      <c r="I885" s="202"/>
      <c r="J885" s="13"/>
      <c r="K885" s="13"/>
      <c r="L885" s="197"/>
      <c r="M885" s="203"/>
      <c r="N885" s="204"/>
      <c r="O885" s="204"/>
      <c r="P885" s="204"/>
      <c r="Q885" s="204"/>
      <c r="R885" s="204"/>
      <c r="S885" s="204"/>
      <c r="T885" s="205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199" t="s">
        <v>265</v>
      </c>
      <c r="AU885" s="199" t="s">
        <v>83</v>
      </c>
      <c r="AV885" s="13" t="s">
        <v>83</v>
      </c>
      <c r="AW885" s="13" t="s">
        <v>4</v>
      </c>
      <c r="AX885" s="13" t="s">
        <v>81</v>
      </c>
      <c r="AY885" s="199" t="s">
        <v>256</v>
      </c>
    </row>
    <row r="886" s="2" customFormat="1" ht="62.7" customHeight="1">
      <c r="A886" s="40"/>
      <c r="B886" s="177"/>
      <c r="C886" s="178" t="s">
        <v>1364</v>
      </c>
      <c r="D886" s="178" t="s">
        <v>258</v>
      </c>
      <c r="E886" s="179" t="s">
        <v>1365</v>
      </c>
      <c r="F886" s="180" t="s">
        <v>1366</v>
      </c>
      <c r="G886" s="181" t="s">
        <v>110</v>
      </c>
      <c r="H886" s="182">
        <v>191.38800000000001</v>
      </c>
      <c r="I886" s="183"/>
      <c r="J886" s="184">
        <f>ROUND(I886*H886,2)</f>
        <v>0</v>
      </c>
      <c r="K886" s="185"/>
      <c r="L886" s="41"/>
      <c r="M886" s="186" t="s">
        <v>3</v>
      </c>
      <c r="N886" s="187" t="s">
        <v>45</v>
      </c>
      <c r="O886" s="74"/>
      <c r="P886" s="188">
        <f>O886*H886</f>
        <v>0</v>
      </c>
      <c r="Q886" s="188">
        <v>0.00013999999999999999</v>
      </c>
      <c r="R886" s="188">
        <f>Q886*H886</f>
        <v>0.02679432</v>
      </c>
      <c r="S886" s="188">
        <v>0</v>
      </c>
      <c r="T886" s="189">
        <f>S886*H886</f>
        <v>0</v>
      </c>
      <c r="U886" s="40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  <c r="AR886" s="190" t="s">
        <v>342</v>
      </c>
      <c r="AT886" s="190" t="s">
        <v>258</v>
      </c>
      <c r="AU886" s="190" t="s">
        <v>83</v>
      </c>
      <c r="AY886" s="21" t="s">
        <v>256</v>
      </c>
      <c r="BE886" s="191">
        <f>IF(N886="základní",J886,0)</f>
        <v>0</v>
      </c>
      <c r="BF886" s="191">
        <f>IF(N886="snížená",J886,0)</f>
        <v>0</v>
      </c>
      <c r="BG886" s="191">
        <f>IF(N886="zákl. přenesená",J886,0)</f>
        <v>0</v>
      </c>
      <c r="BH886" s="191">
        <f>IF(N886="sníž. přenesená",J886,0)</f>
        <v>0</v>
      </c>
      <c r="BI886" s="191">
        <f>IF(N886="nulová",J886,0)</f>
        <v>0</v>
      </c>
      <c r="BJ886" s="21" t="s">
        <v>81</v>
      </c>
      <c r="BK886" s="191">
        <f>ROUND(I886*H886,2)</f>
        <v>0</v>
      </c>
      <c r="BL886" s="21" t="s">
        <v>342</v>
      </c>
      <c r="BM886" s="190" t="s">
        <v>1367</v>
      </c>
    </row>
    <row r="887" s="2" customFormat="1">
      <c r="A887" s="40"/>
      <c r="B887" s="41"/>
      <c r="C887" s="40"/>
      <c r="D887" s="192" t="s">
        <v>263</v>
      </c>
      <c r="E887" s="40"/>
      <c r="F887" s="193" t="s">
        <v>1368</v>
      </c>
      <c r="G887" s="40"/>
      <c r="H887" s="40"/>
      <c r="I887" s="194"/>
      <c r="J887" s="40"/>
      <c r="K887" s="40"/>
      <c r="L887" s="41"/>
      <c r="M887" s="195"/>
      <c r="N887" s="196"/>
      <c r="O887" s="74"/>
      <c r="P887" s="74"/>
      <c r="Q887" s="74"/>
      <c r="R887" s="74"/>
      <c r="S887" s="74"/>
      <c r="T887" s="75"/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T887" s="21" t="s">
        <v>263</v>
      </c>
      <c r="AU887" s="21" t="s">
        <v>83</v>
      </c>
    </row>
    <row r="888" s="15" customFormat="1">
      <c r="A888" s="15"/>
      <c r="B888" s="214"/>
      <c r="C888" s="15"/>
      <c r="D888" s="198" t="s">
        <v>265</v>
      </c>
      <c r="E888" s="215" t="s">
        <v>3</v>
      </c>
      <c r="F888" s="216" t="s">
        <v>1369</v>
      </c>
      <c r="G888" s="15"/>
      <c r="H888" s="215" t="s">
        <v>3</v>
      </c>
      <c r="I888" s="217"/>
      <c r="J888" s="15"/>
      <c r="K888" s="15"/>
      <c r="L888" s="214"/>
      <c r="M888" s="218"/>
      <c r="N888" s="219"/>
      <c r="O888" s="219"/>
      <c r="P888" s="219"/>
      <c r="Q888" s="219"/>
      <c r="R888" s="219"/>
      <c r="S888" s="219"/>
      <c r="T888" s="220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T888" s="215" t="s">
        <v>265</v>
      </c>
      <c r="AU888" s="215" t="s">
        <v>83</v>
      </c>
      <c r="AV888" s="15" t="s">
        <v>81</v>
      </c>
      <c r="AW888" s="15" t="s">
        <v>35</v>
      </c>
      <c r="AX888" s="15" t="s">
        <v>74</v>
      </c>
      <c r="AY888" s="215" t="s">
        <v>256</v>
      </c>
    </row>
    <row r="889" s="13" customFormat="1">
      <c r="A889" s="13"/>
      <c r="B889" s="197"/>
      <c r="C889" s="13"/>
      <c r="D889" s="198" t="s">
        <v>265</v>
      </c>
      <c r="E889" s="199" t="s">
        <v>3</v>
      </c>
      <c r="F889" s="200" t="s">
        <v>1370</v>
      </c>
      <c r="G889" s="13"/>
      <c r="H889" s="201">
        <v>191.38800000000001</v>
      </c>
      <c r="I889" s="202"/>
      <c r="J889" s="13"/>
      <c r="K889" s="13"/>
      <c r="L889" s="197"/>
      <c r="M889" s="203"/>
      <c r="N889" s="204"/>
      <c r="O889" s="204"/>
      <c r="P889" s="204"/>
      <c r="Q889" s="204"/>
      <c r="R889" s="204"/>
      <c r="S889" s="204"/>
      <c r="T889" s="205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199" t="s">
        <v>265</v>
      </c>
      <c r="AU889" s="199" t="s">
        <v>83</v>
      </c>
      <c r="AV889" s="13" t="s">
        <v>83</v>
      </c>
      <c r="AW889" s="13" t="s">
        <v>35</v>
      </c>
      <c r="AX889" s="13" t="s">
        <v>74</v>
      </c>
      <c r="AY889" s="199" t="s">
        <v>256</v>
      </c>
    </row>
    <row r="890" s="14" customFormat="1">
      <c r="A890" s="14"/>
      <c r="B890" s="206"/>
      <c r="C890" s="14"/>
      <c r="D890" s="198" t="s">
        <v>265</v>
      </c>
      <c r="E890" s="207" t="s">
        <v>3</v>
      </c>
      <c r="F890" s="208" t="s">
        <v>266</v>
      </c>
      <c r="G890" s="14"/>
      <c r="H890" s="209">
        <v>191.38800000000001</v>
      </c>
      <c r="I890" s="210"/>
      <c r="J890" s="14"/>
      <c r="K890" s="14"/>
      <c r="L890" s="206"/>
      <c r="M890" s="211"/>
      <c r="N890" s="212"/>
      <c r="O890" s="212"/>
      <c r="P890" s="212"/>
      <c r="Q890" s="212"/>
      <c r="R890" s="212"/>
      <c r="S890" s="212"/>
      <c r="T890" s="213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T890" s="207" t="s">
        <v>265</v>
      </c>
      <c r="AU890" s="207" t="s">
        <v>83</v>
      </c>
      <c r="AV890" s="14" t="s">
        <v>261</v>
      </c>
      <c r="AW890" s="14" t="s">
        <v>35</v>
      </c>
      <c r="AX890" s="14" t="s">
        <v>81</v>
      </c>
      <c r="AY890" s="207" t="s">
        <v>256</v>
      </c>
    </row>
    <row r="891" s="2" customFormat="1" ht="33" customHeight="1">
      <c r="A891" s="40"/>
      <c r="B891" s="177"/>
      <c r="C891" s="221" t="s">
        <v>1371</v>
      </c>
      <c r="D891" s="221" t="s">
        <v>374</v>
      </c>
      <c r="E891" s="222" t="s">
        <v>1372</v>
      </c>
      <c r="F891" s="223" t="s">
        <v>1373</v>
      </c>
      <c r="G891" s="224" t="s">
        <v>110</v>
      </c>
      <c r="H891" s="225">
        <v>276.69900000000001</v>
      </c>
      <c r="I891" s="226"/>
      <c r="J891" s="227">
        <f>ROUND(I891*H891,2)</f>
        <v>0</v>
      </c>
      <c r="K891" s="228"/>
      <c r="L891" s="229"/>
      <c r="M891" s="230" t="s">
        <v>3</v>
      </c>
      <c r="N891" s="231" t="s">
        <v>45</v>
      </c>
      <c r="O891" s="74"/>
      <c r="P891" s="188">
        <f>O891*H891</f>
        <v>0</v>
      </c>
      <c r="Q891" s="188">
        <v>0.0019</v>
      </c>
      <c r="R891" s="188">
        <f>Q891*H891</f>
        <v>0.52572810000000003</v>
      </c>
      <c r="S891" s="188">
        <v>0</v>
      </c>
      <c r="T891" s="189">
        <f>S891*H891</f>
        <v>0</v>
      </c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R891" s="190" t="s">
        <v>451</v>
      </c>
      <c r="AT891" s="190" t="s">
        <v>374</v>
      </c>
      <c r="AU891" s="190" t="s">
        <v>83</v>
      </c>
      <c r="AY891" s="21" t="s">
        <v>256</v>
      </c>
      <c r="BE891" s="191">
        <f>IF(N891="základní",J891,0)</f>
        <v>0</v>
      </c>
      <c r="BF891" s="191">
        <f>IF(N891="snížená",J891,0)</f>
        <v>0</v>
      </c>
      <c r="BG891" s="191">
        <f>IF(N891="zákl. přenesená",J891,0)</f>
        <v>0</v>
      </c>
      <c r="BH891" s="191">
        <f>IF(N891="sníž. přenesená",J891,0)</f>
        <v>0</v>
      </c>
      <c r="BI891" s="191">
        <f>IF(N891="nulová",J891,0)</f>
        <v>0</v>
      </c>
      <c r="BJ891" s="21" t="s">
        <v>81</v>
      </c>
      <c r="BK891" s="191">
        <f>ROUND(I891*H891,2)</f>
        <v>0</v>
      </c>
      <c r="BL891" s="21" t="s">
        <v>342</v>
      </c>
      <c r="BM891" s="190" t="s">
        <v>1374</v>
      </c>
    </row>
    <row r="892" s="13" customFormat="1">
      <c r="A892" s="13"/>
      <c r="B892" s="197"/>
      <c r="C892" s="13"/>
      <c r="D892" s="198" t="s">
        <v>265</v>
      </c>
      <c r="E892" s="199" t="s">
        <v>3</v>
      </c>
      <c r="F892" s="200" t="s">
        <v>127</v>
      </c>
      <c r="G892" s="13"/>
      <c r="H892" s="201">
        <v>132.11000000000001</v>
      </c>
      <c r="I892" s="202"/>
      <c r="J892" s="13"/>
      <c r="K892" s="13"/>
      <c r="L892" s="197"/>
      <c r="M892" s="203"/>
      <c r="N892" s="204"/>
      <c r="O892" s="204"/>
      <c r="P892" s="204"/>
      <c r="Q892" s="204"/>
      <c r="R892" s="204"/>
      <c r="S892" s="204"/>
      <c r="T892" s="205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199" t="s">
        <v>265</v>
      </c>
      <c r="AU892" s="199" t="s">
        <v>83</v>
      </c>
      <c r="AV892" s="13" t="s">
        <v>83</v>
      </c>
      <c r="AW892" s="13" t="s">
        <v>35</v>
      </c>
      <c r="AX892" s="13" t="s">
        <v>74</v>
      </c>
      <c r="AY892" s="199" t="s">
        <v>256</v>
      </c>
    </row>
    <row r="893" s="13" customFormat="1">
      <c r="A893" s="13"/>
      <c r="B893" s="197"/>
      <c r="C893" s="13"/>
      <c r="D893" s="198" t="s">
        <v>265</v>
      </c>
      <c r="E893" s="199" t="s">
        <v>3</v>
      </c>
      <c r="F893" s="200" t="s">
        <v>1375</v>
      </c>
      <c r="G893" s="13"/>
      <c r="H893" s="201">
        <v>28.094999999999999</v>
      </c>
      <c r="I893" s="202"/>
      <c r="J893" s="13"/>
      <c r="K893" s="13"/>
      <c r="L893" s="197"/>
      <c r="M893" s="203"/>
      <c r="N893" s="204"/>
      <c r="O893" s="204"/>
      <c r="P893" s="204"/>
      <c r="Q893" s="204"/>
      <c r="R893" s="204"/>
      <c r="S893" s="204"/>
      <c r="T893" s="205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199" t="s">
        <v>265</v>
      </c>
      <c r="AU893" s="199" t="s">
        <v>83</v>
      </c>
      <c r="AV893" s="13" t="s">
        <v>83</v>
      </c>
      <c r="AW893" s="13" t="s">
        <v>35</v>
      </c>
      <c r="AX893" s="13" t="s">
        <v>74</v>
      </c>
      <c r="AY893" s="199" t="s">
        <v>256</v>
      </c>
    </row>
    <row r="894" s="13" customFormat="1">
      <c r="A894" s="13"/>
      <c r="B894" s="197"/>
      <c r="C894" s="13"/>
      <c r="D894" s="198" t="s">
        <v>265</v>
      </c>
      <c r="E894" s="199" t="s">
        <v>3</v>
      </c>
      <c r="F894" s="200" t="s">
        <v>139</v>
      </c>
      <c r="G894" s="13"/>
      <c r="H894" s="201">
        <v>22.530000000000001</v>
      </c>
      <c r="I894" s="202"/>
      <c r="J894" s="13"/>
      <c r="K894" s="13"/>
      <c r="L894" s="197"/>
      <c r="M894" s="203"/>
      <c r="N894" s="204"/>
      <c r="O894" s="204"/>
      <c r="P894" s="204"/>
      <c r="Q894" s="204"/>
      <c r="R894" s="204"/>
      <c r="S894" s="204"/>
      <c r="T894" s="205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199" t="s">
        <v>265</v>
      </c>
      <c r="AU894" s="199" t="s">
        <v>83</v>
      </c>
      <c r="AV894" s="13" t="s">
        <v>83</v>
      </c>
      <c r="AW894" s="13" t="s">
        <v>35</v>
      </c>
      <c r="AX894" s="13" t="s">
        <v>74</v>
      </c>
      <c r="AY894" s="199" t="s">
        <v>256</v>
      </c>
    </row>
    <row r="895" s="13" customFormat="1">
      <c r="A895" s="13"/>
      <c r="B895" s="197"/>
      <c r="C895" s="13"/>
      <c r="D895" s="198" t="s">
        <v>265</v>
      </c>
      <c r="E895" s="199" t="s">
        <v>3</v>
      </c>
      <c r="F895" s="200" t="s">
        <v>135</v>
      </c>
      <c r="G895" s="13"/>
      <c r="H895" s="201">
        <v>20</v>
      </c>
      <c r="I895" s="202"/>
      <c r="J895" s="13"/>
      <c r="K895" s="13"/>
      <c r="L895" s="197"/>
      <c r="M895" s="203"/>
      <c r="N895" s="204"/>
      <c r="O895" s="204"/>
      <c r="P895" s="204"/>
      <c r="Q895" s="204"/>
      <c r="R895" s="204"/>
      <c r="S895" s="204"/>
      <c r="T895" s="205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199" t="s">
        <v>265</v>
      </c>
      <c r="AU895" s="199" t="s">
        <v>83</v>
      </c>
      <c r="AV895" s="13" t="s">
        <v>83</v>
      </c>
      <c r="AW895" s="13" t="s">
        <v>35</v>
      </c>
      <c r="AX895" s="13" t="s">
        <v>74</v>
      </c>
      <c r="AY895" s="199" t="s">
        <v>256</v>
      </c>
    </row>
    <row r="896" s="13" customFormat="1">
      <c r="A896" s="13"/>
      <c r="B896" s="197"/>
      <c r="C896" s="13"/>
      <c r="D896" s="198" t="s">
        <v>265</v>
      </c>
      <c r="E896" s="199" t="s">
        <v>3</v>
      </c>
      <c r="F896" s="200" t="s">
        <v>1376</v>
      </c>
      <c r="G896" s="13"/>
      <c r="H896" s="201">
        <v>36.5</v>
      </c>
      <c r="I896" s="202"/>
      <c r="J896" s="13"/>
      <c r="K896" s="13"/>
      <c r="L896" s="197"/>
      <c r="M896" s="203"/>
      <c r="N896" s="204"/>
      <c r="O896" s="204"/>
      <c r="P896" s="204"/>
      <c r="Q896" s="204"/>
      <c r="R896" s="204"/>
      <c r="S896" s="204"/>
      <c r="T896" s="205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199" t="s">
        <v>265</v>
      </c>
      <c r="AU896" s="199" t="s">
        <v>83</v>
      </c>
      <c r="AV896" s="13" t="s">
        <v>83</v>
      </c>
      <c r="AW896" s="13" t="s">
        <v>35</v>
      </c>
      <c r="AX896" s="13" t="s">
        <v>74</v>
      </c>
      <c r="AY896" s="199" t="s">
        <v>256</v>
      </c>
    </row>
    <row r="897" s="14" customFormat="1">
      <c r="A897" s="14"/>
      <c r="B897" s="206"/>
      <c r="C897" s="14"/>
      <c r="D897" s="198" t="s">
        <v>265</v>
      </c>
      <c r="E897" s="207" t="s">
        <v>3</v>
      </c>
      <c r="F897" s="208" t="s">
        <v>266</v>
      </c>
      <c r="G897" s="14"/>
      <c r="H897" s="209">
        <v>239.23500000000001</v>
      </c>
      <c r="I897" s="210"/>
      <c r="J897" s="14"/>
      <c r="K897" s="14"/>
      <c r="L897" s="206"/>
      <c r="M897" s="211"/>
      <c r="N897" s="212"/>
      <c r="O897" s="212"/>
      <c r="P897" s="212"/>
      <c r="Q897" s="212"/>
      <c r="R897" s="212"/>
      <c r="S897" s="212"/>
      <c r="T897" s="213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07" t="s">
        <v>265</v>
      </c>
      <c r="AU897" s="207" t="s">
        <v>83</v>
      </c>
      <c r="AV897" s="14" t="s">
        <v>261</v>
      </c>
      <c r="AW897" s="14" t="s">
        <v>35</v>
      </c>
      <c r="AX897" s="14" t="s">
        <v>81</v>
      </c>
      <c r="AY897" s="207" t="s">
        <v>256</v>
      </c>
    </row>
    <row r="898" s="13" customFormat="1">
      <c r="A898" s="13"/>
      <c r="B898" s="197"/>
      <c r="C898" s="13"/>
      <c r="D898" s="198" t="s">
        <v>265</v>
      </c>
      <c r="E898" s="13"/>
      <c r="F898" s="200" t="s">
        <v>1377</v>
      </c>
      <c r="G898" s="13"/>
      <c r="H898" s="201">
        <v>276.69900000000001</v>
      </c>
      <c r="I898" s="202"/>
      <c r="J898" s="13"/>
      <c r="K898" s="13"/>
      <c r="L898" s="197"/>
      <c r="M898" s="203"/>
      <c r="N898" s="204"/>
      <c r="O898" s="204"/>
      <c r="P898" s="204"/>
      <c r="Q898" s="204"/>
      <c r="R898" s="204"/>
      <c r="S898" s="204"/>
      <c r="T898" s="205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199" t="s">
        <v>265</v>
      </c>
      <c r="AU898" s="199" t="s">
        <v>83</v>
      </c>
      <c r="AV898" s="13" t="s">
        <v>83</v>
      </c>
      <c r="AW898" s="13" t="s">
        <v>4</v>
      </c>
      <c r="AX898" s="13" t="s">
        <v>81</v>
      </c>
      <c r="AY898" s="199" t="s">
        <v>256</v>
      </c>
    </row>
    <row r="899" s="2" customFormat="1" ht="62.7" customHeight="1">
      <c r="A899" s="40"/>
      <c r="B899" s="177"/>
      <c r="C899" s="178" t="s">
        <v>1378</v>
      </c>
      <c r="D899" s="178" t="s">
        <v>258</v>
      </c>
      <c r="E899" s="179" t="s">
        <v>1379</v>
      </c>
      <c r="F899" s="180" t="s">
        <v>1380</v>
      </c>
      <c r="G899" s="181" t="s">
        <v>110</v>
      </c>
      <c r="H899" s="182">
        <v>23.923999999999999</v>
      </c>
      <c r="I899" s="183"/>
      <c r="J899" s="184">
        <f>ROUND(I899*H899,2)</f>
        <v>0</v>
      </c>
      <c r="K899" s="185"/>
      <c r="L899" s="41"/>
      <c r="M899" s="186" t="s">
        <v>3</v>
      </c>
      <c r="N899" s="187" t="s">
        <v>45</v>
      </c>
      <c r="O899" s="74"/>
      <c r="P899" s="188">
        <f>O899*H899</f>
        <v>0</v>
      </c>
      <c r="Q899" s="188">
        <v>0.00027999999999999998</v>
      </c>
      <c r="R899" s="188">
        <f>Q899*H899</f>
        <v>0.0066987199999999992</v>
      </c>
      <c r="S899" s="188">
        <v>0</v>
      </c>
      <c r="T899" s="189">
        <f>S899*H899</f>
        <v>0</v>
      </c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R899" s="190" t="s">
        <v>342</v>
      </c>
      <c r="AT899" s="190" t="s">
        <v>258</v>
      </c>
      <c r="AU899" s="190" t="s">
        <v>83</v>
      </c>
      <c r="AY899" s="21" t="s">
        <v>256</v>
      </c>
      <c r="BE899" s="191">
        <f>IF(N899="základní",J899,0)</f>
        <v>0</v>
      </c>
      <c r="BF899" s="191">
        <f>IF(N899="snížená",J899,0)</f>
        <v>0</v>
      </c>
      <c r="BG899" s="191">
        <f>IF(N899="zákl. přenesená",J899,0)</f>
        <v>0</v>
      </c>
      <c r="BH899" s="191">
        <f>IF(N899="sníž. přenesená",J899,0)</f>
        <v>0</v>
      </c>
      <c r="BI899" s="191">
        <f>IF(N899="nulová",J899,0)</f>
        <v>0</v>
      </c>
      <c r="BJ899" s="21" t="s">
        <v>81</v>
      </c>
      <c r="BK899" s="191">
        <f>ROUND(I899*H899,2)</f>
        <v>0</v>
      </c>
      <c r="BL899" s="21" t="s">
        <v>342</v>
      </c>
      <c r="BM899" s="190" t="s">
        <v>1381</v>
      </c>
    </row>
    <row r="900" s="2" customFormat="1">
      <c r="A900" s="40"/>
      <c r="B900" s="41"/>
      <c r="C900" s="40"/>
      <c r="D900" s="192" t="s">
        <v>263</v>
      </c>
      <c r="E900" s="40"/>
      <c r="F900" s="193" t="s">
        <v>1382</v>
      </c>
      <c r="G900" s="40"/>
      <c r="H900" s="40"/>
      <c r="I900" s="194"/>
      <c r="J900" s="40"/>
      <c r="K900" s="40"/>
      <c r="L900" s="41"/>
      <c r="M900" s="195"/>
      <c r="N900" s="196"/>
      <c r="O900" s="74"/>
      <c r="P900" s="74"/>
      <c r="Q900" s="74"/>
      <c r="R900" s="74"/>
      <c r="S900" s="74"/>
      <c r="T900" s="75"/>
      <c r="U900" s="40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  <c r="AT900" s="21" t="s">
        <v>263</v>
      </c>
      <c r="AU900" s="21" t="s">
        <v>83</v>
      </c>
    </row>
    <row r="901" s="15" customFormat="1">
      <c r="A901" s="15"/>
      <c r="B901" s="214"/>
      <c r="C901" s="15"/>
      <c r="D901" s="198" t="s">
        <v>265</v>
      </c>
      <c r="E901" s="215" t="s">
        <v>3</v>
      </c>
      <c r="F901" s="216" t="s">
        <v>1369</v>
      </c>
      <c r="G901" s="15"/>
      <c r="H901" s="215" t="s">
        <v>3</v>
      </c>
      <c r="I901" s="217"/>
      <c r="J901" s="15"/>
      <c r="K901" s="15"/>
      <c r="L901" s="214"/>
      <c r="M901" s="218"/>
      <c r="N901" s="219"/>
      <c r="O901" s="219"/>
      <c r="P901" s="219"/>
      <c r="Q901" s="219"/>
      <c r="R901" s="219"/>
      <c r="S901" s="219"/>
      <c r="T901" s="220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T901" s="215" t="s">
        <v>265</v>
      </c>
      <c r="AU901" s="215" t="s">
        <v>83</v>
      </c>
      <c r="AV901" s="15" t="s">
        <v>81</v>
      </c>
      <c r="AW901" s="15" t="s">
        <v>35</v>
      </c>
      <c r="AX901" s="15" t="s">
        <v>74</v>
      </c>
      <c r="AY901" s="215" t="s">
        <v>256</v>
      </c>
    </row>
    <row r="902" s="13" customFormat="1">
      <c r="A902" s="13"/>
      <c r="B902" s="197"/>
      <c r="C902" s="13"/>
      <c r="D902" s="198" t="s">
        <v>265</v>
      </c>
      <c r="E902" s="199" t="s">
        <v>3</v>
      </c>
      <c r="F902" s="200" t="s">
        <v>1383</v>
      </c>
      <c r="G902" s="13"/>
      <c r="H902" s="201">
        <v>23.923999999999999</v>
      </c>
      <c r="I902" s="202"/>
      <c r="J902" s="13"/>
      <c r="K902" s="13"/>
      <c r="L902" s="197"/>
      <c r="M902" s="203"/>
      <c r="N902" s="204"/>
      <c r="O902" s="204"/>
      <c r="P902" s="204"/>
      <c r="Q902" s="204"/>
      <c r="R902" s="204"/>
      <c r="S902" s="204"/>
      <c r="T902" s="205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199" t="s">
        <v>265</v>
      </c>
      <c r="AU902" s="199" t="s">
        <v>83</v>
      </c>
      <c r="AV902" s="13" t="s">
        <v>83</v>
      </c>
      <c r="AW902" s="13" t="s">
        <v>35</v>
      </c>
      <c r="AX902" s="13" t="s">
        <v>74</v>
      </c>
      <c r="AY902" s="199" t="s">
        <v>256</v>
      </c>
    </row>
    <row r="903" s="14" customFormat="1">
      <c r="A903" s="14"/>
      <c r="B903" s="206"/>
      <c r="C903" s="14"/>
      <c r="D903" s="198" t="s">
        <v>265</v>
      </c>
      <c r="E903" s="207" t="s">
        <v>3</v>
      </c>
      <c r="F903" s="208" t="s">
        <v>266</v>
      </c>
      <c r="G903" s="14"/>
      <c r="H903" s="209">
        <v>23.923999999999999</v>
      </c>
      <c r="I903" s="210"/>
      <c r="J903" s="14"/>
      <c r="K903" s="14"/>
      <c r="L903" s="206"/>
      <c r="M903" s="211"/>
      <c r="N903" s="212"/>
      <c r="O903" s="212"/>
      <c r="P903" s="212"/>
      <c r="Q903" s="212"/>
      <c r="R903" s="212"/>
      <c r="S903" s="212"/>
      <c r="T903" s="213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07" t="s">
        <v>265</v>
      </c>
      <c r="AU903" s="207" t="s">
        <v>83</v>
      </c>
      <c r="AV903" s="14" t="s">
        <v>261</v>
      </c>
      <c r="AW903" s="14" t="s">
        <v>35</v>
      </c>
      <c r="AX903" s="14" t="s">
        <v>81</v>
      </c>
      <c r="AY903" s="207" t="s">
        <v>256</v>
      </c>
    </row>
    <row r="904" s="2" customFormat="1" ht="62.7" customHeight="1">
      <c r="A904" s="40"/>
      <c r="B904" s="177"/>
      <c r="C904" s="178" t="s">
        <v>1384</v>
      </c>
      <c r="D904" s="178" t="s">
        <v>258</v>
      </c>
      <c r="E904" s="179" t="s">
        <v>1385</v>
      </c>
      <c r="F904" s="180" t="s">
        <v>1386</v>
      </c>
      <c r="G904" s="181" t="s">
        <v>110</v>
      </c>
      <c r="H904" s="182">
        <v>23.923999999999999</v>
      </c>
      <c r="I904" s="183"/>
      <c r="J904" s="184">
        <f>ROUND(I904*H904,2)</f>
        <v>0</v>
      </c>
      <c r="K904" s="185"/>
      <c r="L904" s="41"/>
      <c r="M904" s="186" t="s">
        <v>3</v>
      </c>
      <c r="N904" s="187" t="s">
        <v>45</v>
      </c>
      <c r="O904" s="74"/>
      <c r="P904" s="188">
        <f>O904*H904</f>
        <v>0</v>
      </c>
      <c r="Q904" s="188">
        <v>0.00042999999999999999</v>
      </c>
      <c r="R904" s="188">
        <f>Q904*H904</f>
        <v>0.010287319999999999</v>
      </c>
      <c r="S904" s="188">
        <v>0</v>
      </c>
      <c r="T904" s="189">
        <f>S904*H904</f>
        <v>0</v>
      </c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R904" s="190" t="s">
        <v>342</v>
      </c>
      <c r="AT904" s="190" t="s">
        <v>258</v>
      </c>
      <c r="AU904" s="190" t="s">
        <v>83</v>
      </c>
      <c r="AY904" s="21" t="s">
        <v>256</v>
      </c>
      <c r="BE904" s="191">
        <f>IF(N904="základní",J904,0)</f>
        <v>0</v>
      </c>
      <c r="BF904" s="191">
        <f>IF(N904="snížená",J904,0)</f>
        <v>0</v>
      </c>
      <c r="BG904" s="191">
        <f>IF(N904="zákl. přenesená",J904,0)</f>
        <v>0</v>
      </c>
      <c r="BH904" s="191">
        <f>IF(N904="sníž. přenesená",J904,0)</f>
        <v>0</v>
      </c>
      <c r="BI904" s="191">
        <f>IF(N904="nulová",J904,0)</f>
        <v>0</v>
      </c>
      <c r="BJ904" s="21" t="s">
        <v>81</v>
      </c>
      <c r="BK904" s="191">
        <f>ROUND(I904*H904,2)</f>
        <v>0</v>
      </c>
      <c r="BL904" s="21" t="s">
        <v>342</v>
      </c>
      <c r="BM904" s="190" t="s">
        <v>1387</v>
      </c>
    </row>
    <row r="905" s="2" customFormat="1">
      <c r="A905" s="40"/>
      <c r="B905" s="41"/>
      <c r="C905" s="40"/>
      <c r="D905" s="192" t="s">
        <v>263</v>
      </c>
      <c r="E905" s="40"/>
      <c r="F905" s="193" t="s">
        <v>1388</v>
      </c>
      <c r="G905" s="40"/>
      <c r="H905" s="40"/>
      <c r="I905" s="194"/>
      <c r="J905" s="40"/>
      <c r="K905" s="40"/>
      <c r="L905" s="41"/>
      <c r="M905" s="195"/>
      <c r="N905" s="196"/>
      <c r="O905" s="74"/>
      <c r="P905" s="74"/>
      <c r="Q905" s="74"/>
      <c r="R905" s="74"/>
      <c r="S905" s="74"/>
      <c r="T905" s="75"/>
      <c r="U905" s="40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  <c r="AT905" s="21" t="s">
        <v>263</v>
      </c>
      <c r="AU905" s="21" t="s">
        <v>83</v>
      </c>
    </row>
    <row r="906" s="15" customFormat="1">
      <c r="A906" s="15"/>
      <c r="B906" s="214"/>
      <c r="C906" s="15"/>
      <c r="D906" s="198" t="s">
        <v>265</v>
      </c>
      <c r="E906" s="215" t="s">
        <v>3</v>
      </c>
      <c r="F906" s="216" t="s">
        <v>1369</v>
      </c>
      <c r="G906" s="15"/>
      <c r="H906" s="215" t="s">
        <v>3</v>
      </c>
      <c r="I906" s="217"/>
      <c r="J906" s="15"/>
      <c r="K906" s="15"/>
      <c r="L906" s="214"/>
      <c r="M906" s="218"/>
      <c r="N906" s="219"/>
      <c r="O906" s="219"/>
      <c r="P906" s="219"/>
      <c r="Q906" s="219"/>
      <c r="R906" s="219"/>
      <c r="S906" s="219"/>
      <c r="T906" s="220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T906" s="215" t="s">
        <v>265</v>
      </c>
      <c r="AU906" s="215" t="s">
        <v>83</v>
      </c>
      <c r="AV906" s="15" t="s">
        <v>81</v>
      </c>
      <c r="AW906" s="15" t="s">
        <v>35</v>
      </c>
      <c r="AX906" s="15" t="s">
        <v>74</v>
      </c>
      <c r="AY906" s="215" t="s">
        <v>256</v>
      </c>
    </row>
    <row r="907" s="13" customFormat="1">
      <c r="A907" s="13"/>
      <c r="B907" s="197"/>
      <c r="C907" s="13"/>
      <c r="D907" s="198" t="s">
        <v>265</v>
      </c>
      <c r="E907" s="199" t="s">
        <v>3</v>
      </c>
      <c r="F907" s="200" t="s">
        <v>1383</v>
      </c>
      <c r="G907" s="13"/>
      <c r="H907" s="201">
        <v>23.923999999999999</v>
      </c>
      <c r="I907" s="202"/>
      <c r="J907" s="13"/>
      <c r="K907" s="13"/>
      <c r="L907" s="197"/>
      <c r="M907" s="203"/>
      <c r="N907" s="204"/>
      <c r="O907" s="204"/>
      <c r="P907" s="204"/>
      <c r="Q907" s="204"/>
      <c r="R907" s="204"/>
      <c r="S907" s="204"/>
      <c r="T907" s="205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199" t="s">
        <v>265</v>
      </c>
      <c r="AU907" s="199" t="s">
        <v>83</v>
      </c>
      <c r="AV907" s="13" t="s">
        <v>83</v>
      </c>
      <c r="AW907" s="13" t="s">
        <v>35</v>
      </c>
      <c r="AX907" s="13" t="s">
        <v>74</v>
      </c>
      <c r="AY907" s="199" t="s">
        <v>256</v>
      </c>
    </row>
    <row r="908" s="14" customFormat="1">
      <c r="A908" s="14"/>
      <c r="B908" s="206"/>
      <c r="C908" s="14"/>
      <c r="D908" s="198" t="s">
        <v>265</v>
      </c>
      <c r="E908" s="207" t="s">
        <v>3</v>
      </c>
      <c r="F908" s="208" t="s">
        <v>266</v>
      </c>
      <c r="G908" s="14"/>
      <c r="H908" s="209">
        <v>23.923999999999999</v>
      </c>
      <c r="I908" s="210"/>
      <c r="J908" s="14"/>
      <c r="K908" s="14"/>
      <c r="L908" s="206"/>
      <c r="M908" s="211"/>
      <c r="N908" s="212"/>
      <c r="O908" s="212"/>
      <c r="P908" s="212"/>
      <c r="Q908" s="212"/>
      <c r="R908" s="212"/>
      <c r="S908" s="212"/>
      <c r="T908" s="213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07" t="s">
        <v>265</v>
      </c>
      <c r="AU908" s="207" t="s">
        <v>83</v>
      </c>
      <c r="AV908" s="14" t="s">
        <v>261</v>
      </c>
      <c r="AW908" s="14" t="s">
        <v>35</v>
      </c>
      <c r="AX908" s="14" t="s">
        <v>81</v>
      </c>
      <c r="AY908" s="207" t="s">
        <v>256</v>
      </c>
    </row>
    <row r="909" s="2" customFormat="1" ht="33" customHeight="1">
      <c r="A909" s="40"/>
      <c r="B909" s="177"/>
      <c r="C909" s="178" t="s">
        <v>1389</v>
      </c>
      <c r="D909" s="178" t="s">
        <v>258</v>
      </c>
      <c r="E909" s="179" t="s">
        <v>1390</v>
      </c>
      <c r="F909" s="180" t="s">
        <v>1391</v>
      </c>
      <c r="G909" s="181" t="s">
        <v>110</v>
      </c>
      <c r="H909" s="182">
        <v>174.63999999999999</v>
      </c>
      <c r="I909" s="183"/>
      <c r="J909" s="184">
        <f>ROUND(I909*H909,2)</f>
        <v>0</v>
      </c>
      <c r="K909" s="185"/>
      <c r="L909" s="41"/>
      <c r="M909" s="186" t="s">
        <v>3</v>
      </c>
      <c r="N909" s="187" t="s">
        <v>45</v>
      </c>
      <c r="O909" s="74"/>
      <c r="P909" s="188">
        <f>O909*H909</f>
        <v>0</v>
      </c>
      <c r="Q909" s="188">
        <v>0</v>
      </c>
      <c r="R909" s="188">
        <f>Q909*H909</f>
        <v>0</v>
      </c>
      <c r="S909" s="188">
        <v>0</v>
      </c>
      <c r="T909" s="189">
        <f>S909*H909</f>
        <v>0</v>
      </c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R909" s="190" t="s">
        <v>342</v>
      </c>
      <c r="AT909" s="190" t="s">
        <v>258</v>
      </c>
      <c r="AU909" s="190" t="s">
        <v>83</v>
      </c>
      <c r="AY909" s="21" t="s">
        <v>256</v>
      </c>
      <c r="BE909" s="191">
        <f>IF(N909="základní",J909,0)</f>
        <v>0</v>
      </c>
      <c r="BF909" s="191">
        <f>IF(N909="snížená",J909,0)</f>
        <v>0</v>
      </c>
      <c r="BG909" s="191">
        <f>IF(N909="zákl. přenesená",J909,0)</f>
        <v>0</v>
      </c>
      <c r="BH909" s="191">
        <f>IF(N909="sníž. přenesená",J909,0)</f>
        <v>0</v>
      </c>
      <c r="BI909" s="191">
        <f>IF(N909="nulová",J909,0)</f>
        <v>0</v>
      </c>
      <c r="BJ909" s="21" t="s">
        <v>81</v>
      </c>
      <c r="BK909" s="191">
        <f>ROUND(I909*H909,2)</f>
        <v>0</v>
      </c>
      <c r="BL909" s="21" t="s">
        <v>342</v>
      </c>
      <c r="BM909" s="190" t="s">
        <v>1392</v>
      </c>
    </row>
    <row r="910" s="2" customFormat="1">
      <c r="A910" s="40"/>
      <c r="B910" s="41"/>
      <c r="C910" s="40"/>
      <c r="D910" s="192" t="s">
        <v>263</v>
      </c>
      <c r="E910" s="40"/>
      <c r="F910" s="193" t="s">
        <v>1393</v>
      </c>
      <c r="G910" s="40"/>
      <c r="H910" s="40"/>
      <c r="I910" s="194"/>
      <c r="J910" s="40"/>
      <c r="K910" s="40"/>
      <c r="L910" s="41"/>
      <c r="M910" s="195"/>
      <c r="N910" s="196"/>
      <c r="O910" s="74"/>
      <c r="P910" s="74"/>
      <c r="Q910" s="74"/>
      <c r="R910" s="74"/>
      <c r="S910" s="74"/>
      <c r="T910" s="75"/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T910" s="21" t="s">
        <v>263</v>
      </c>
      <c r="AU910" s="21" t="s">
        <v>83</v>
      </c>
    </row>
    <row r="911" s="2" customFormat="1" ht="24.15" customHeight="1">
      <c r="A911" s="40"/>
      <c r="B911" s="177"/>
      <c r="C911" s="221" t="s">
        <v>1394</v>
      </c>
      <c r="D911" s="221" t="s">
        <v>374</v>
      </c>
      <c r="E911" s="222" t="s">
        <v>1395</v>
      </c>
      <c r="F911" s="223" t="s">
        <v>1396</v>
      </c>
      <c r="G911" s="224" t="s">
        <v>110</v>
      </c>
      <c r="H911" s="225">
        <v>206.86099999999999</v>
      </c>
      <c r="I911" s="226"/>
      <c r="J911" s="227">
        <f>ROUND(I911*H911,2)</f>
        <v>0</v>
      </c>
      <c r="K911" s="228"/>
      <c r="L911" s="229"/>
      <c r="M911" s="230" t="s">
        <v>3</v>
      </c>
      <c r="N911" s="231" t="s">
        <v>45</v>
      </c>
      <c r="O911" s="74"/>
      <c r="P911" s="188">
        <f>O911*H911</f>
        <v>0</v>
      </c>
      <c r="Q911" s="188">
        <v>0.00050000000000000001</v>
      </c>
      <c r="R911" s="188">
        <f>Q911*H911</f>
        <v>0.1034305</v>
      </c>
      <c r="S911" s="188">
        <v>0</v>
      </c>
      <c r="T911" s="189">
        <f>S911*H911</f>
        <v>0</v>
      </c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R911" s="190" t="s">
        <v>451</v>
      </c>
      <c r="AT911" s="190" t="s">
        <v>374</v>
      </c>
      <c r="AU911" s="190" t="s">
        <v>83</v>
      </c>
      <c r="AY911" s="21" t="s">
        <v>256</v>
      </c>
      <c r="BE911" s="191">
        <f>IF(N911="základní",J911,0)</f>
        <v>0</v>
      </c>
      <c r="BF911" s="191">
        <f>IF(N911="snížená",J911,0)</f>
        <v>0</v>
      </c>
      <c r="BG911" s="191">
        <f>IF(N911="zákl. přenesená",J911,0)</f>
        <v>0</v>
      </c>
      <c r="BH911" s="191">
        <f>IF(N911="sníž. přenesená",J911,0)</f>
        <v>0</v>
      </c>
      <c r="BI911" s="191">
        <f>IF(N911="nulová",J911,0)</f>
        <v>0</v>
      </c>
      <c r="BJ911" s="21" t="s">
        <v>81</v>
      </c>
      <c r="BK911" s="191">
        <f>ROUND(I911*H911,2)</f>
        <v>0</v>
      </c>
      <c r="BL911" s="21" t="s">
        <v>342</v>
      </c>
      <c r="BM911" s="190" t="s">
        <v>1397</v>
      </c>
    </row>
    <row r="912" s="13" customFormat="1">
      <c r="A912" s="13"/>
      <c r="B912" s="197"/>
      <c r="C912" s="13"/>
      <c r="D912" s="198" t="s">
        <v>265</v>
      </c>
      <c r="E912" s="199" t="s">
        <v>3</v>
      </c>
      <c r="F912" s="200" t="s">
        <v>1398</v>
      </c>
      <c r="G912" s="13"/>
      <c r="H912" s="201">
        <v>174.63999999999999</v>
      </c>
      <c r="I912" s="202"/>
      <c r="J912" s="13"/>
      <c r="K912" s="13"/>
      <c r="L912" s="197"/>
      <c r="M912" s="203"/>
      <c r="N912" s="204"/>
      <c r="O912" s="204"/>
      <c r="P912" s="204"/>
      <c r="Q912" s="204"/>
      <c r="R912" s="204"/>
      <c r="S912" s="204"/>
      <c r="T912" s="205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199" t="s">
        <v>265</v>
      </c>
      <c r="AU912" s="199" t="s">
        <v>83</v>
      </c>
      <c r="AV912" s="13" t="s">
        <v>83</v>
      </c>
      <c r="AW912" s="13" t="s">
        <v>35</v>
      </c>
      <c r="AX912" s="13" t="s">
        <v>74</v>
      </c>
      <c r="AY912" s="199" t="s">
        <v>256</v>
      </c>
    </row>
    <row r="913" s="14" customFormat="1">
      <c r="A913" s="14"/>
      <c r="B913" s="206"/>
      <c r="C913" s="14"/>
      <c r="D913" s="198" t="s">
        <v>265</v>
      </c>
      <c r="E913" s="207" t="s">
        <v>3</v>
      </c>
      <c r="F913" s="208" t="s">
        <v>266</v>
      </c>
      <c r="G913" s="14"/>
      <c r="H913" s="209">
        <v>174.63999999999999</v>
      </c>
      <c r="I913" s="210"/>
      <c r="J913" s="14"/>
      <c r="K913" s="14"/>
      <c r="L913" s="206"/>
      <c r="M913" s="211"/>
      <c r="N913" s="212"/>
      <c r="O913" s="212"/>
      <c r="P913" s="212"/>
      <c r="Q913" s="212"/>
      <c r="R913" s="212"/>
      <c r="S913" s="212"/>
      <c r="T913" s="213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07" t="s">
        <v>265</v>
      </c>
      <c r="AU913" s="207" t="s">
        <v>83</v>
      </c>
      <c r="AV913" s="14" t="s">
        <v>261</v>
      </c>
      <c r="AW913" s="14" t="s">
        <v>35</v>
      </c>
      <c r="AX913" s="14" t="s">
        <v>81</v>
      </c>
      <c r="AY913" s="207" t="s">
        <v>256</v>
      </c>
    </row>
    <row r="914" s="13" customFormat="1">
      <c r="A914" s="13"/>
      <c r="B914" s="197"/>
      <c r="C914" s="13"/>
      <c r="D914" s="198" t="s">
        <v>265</v>
      </c>
      <c r="E914" s="13"/>
      <c r="F914" s="200" t="s">
        <v>1399</v>
      </c>
      <c r="G914" s="13"/>
      <c r="H914" s="201">
        <v>206.86099999999999</v>
      </c>
      <c r="I914" s="202"/>
      <c r="J914" s="13"/>
      <c r="K914" s="13"/>
      <c r="L914" s="197"/>
      <c r="M914" s="203"/>
      <c r="N914" s="204"/>
      <c r="O914" s="204"/>
      <c r="P914" s="204"/>
      <c r="Q914" s="204"/>
      <c r="R914" s="204"/>
      <c r="S914" s="204"/>
      <c r="T914" s="205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199" t="s">
        <v>265</v>
      </c>
      <c r="AU914" s="199" t="s">
        <v>83</v>
      </c>
      <c r="AV914" s="13" t="s">
        <v>83</v>
      </c>
      <c r="AW914" s="13" t="s">
        <v>4</v>
      </c>
      <c r="AX914" s="13" t="s">
        <v>81</v>
      </c>
      <c r="AY914" s="199" t="s">
        <v>256</v>
      </c>
    </row>
    <row r="915" s="2" customFormat="1" ht="33" customHeight="1">
      <c r="A915" s="40"/>
      <c r="B915" s="177"/>
      <c r="C915" s="178" t="s">
        <v>1400</v>
      </c>
      <c r="D915" s="178" t="s">
        <v>258</v>
      </c>
      <c r="E915" s="179" t="s">
        <v>1401</v>
      </c>
      <c r="F915" s="180" t="s">
        <v>1402</v>
      </c>
      <c r="G915" s="181" t="s">
        <v>110</v>
      </c>
      <c r="H915" s="182">
        <v>132.11000000000001</v>
      </c>
      <c r="I915" s="183"/>
      <c r="J915" s="184">
        <f>ROUND(I915*H915,2)</f>
        <v>0</v>
      </c>
      <c r="K915" s="185"/>
      <c r="L915" s="41"/>
      <c r="M915" s="186" t="s">
        <v>3</v>
      </c>
      <c r="N915" s="187" t="s">
        <v>45</v>
      </c>
      <c r="O915" s="74"/>
      <c r="P915" s="188">
        <f>O915*H915</f>
        <v>0</v>
      </c>
      <c r="Q915" s="188">
        <v>0</v>
      </c>
      <c r="R915" s="188">
        <f>Q915*H915</f>
        <v>0</v>
      </c>
      <c r="S915" s="188">
        <v>0</v>
      </c>
      <c r="T915" s="189">
        <f>S915*H915</f>
        <v>0</v>
      </c>
      <c r="U915" s="40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R915" s="190" t="s">
        <v>342</v>
      </c>
      <c r="AT915" s="190" t="s">
        <v>258</v>
      </c>
      <c r="AU915" s="190" t="s">
        <v>83</v>
      </c>
      <c r="AY915" s="21" t="s">
        <v>256</v>
      </c>
      <c r="BE915" s="191">
        <f>IF(N915="základní",J915,0)</f>
        <v>0</v>
      </c>
      <c r="BF915" s="191">
        <f>IF(N915="snížená",J915,0)</f>
        <v>0</v>
      </c>
      <c r="BG915" s="191">
        <f>IF(N915="zákl. přenesená",J915,0)</f>
        <v>0</v>
      </c>
      <c r="BH915" s="191">
        <f>IF(N915="sníž. přenesená",J915,0)</f>
        <v>0</v>
      </c>
      <c r="BI915" s="191">
        <f>IF(N915="nulová",J915,0)</f>
        <v>0</v>
      </c>
      <c r="BJ915" s="21" t="s">
        <v>81</v>
      </c>
      <c r="BK915" s="191">
        <f>ROUND(I915*H915,2)</f>
        <v>0</v>
      </c>
      <c r="BL915" s="21" t="s">
        <v>342</v>
      </c>
      <c r="BM915" s="190" t="s">
        <v>1403</v>
      </c>
    </row>
    <row r="916" s="2" customFormat="1">
      <c r="A916" s="40"/>
      <c r="B916" s="41"/>
      <c r="C916" s="40"/>
      <c r="D916" s="192" t="s">
        <v>263</v>
      </c>
      <c r="E916" s="40"/>
      <c r="F916" s="193" t="s">
        <v>1404</v>
      </c>
      <c r="G916" s="40"/>
      <c r="H916" s="40"/>
      <c r="I916" s="194"/>
      <c r="J916" s="40"/>
      <c r="K916" s="40"/>
      <c r="L916" s="41"/>
      <c r="M916" s="195"/>
      <c r="N916" s="196"/>
      <c r="O916" s="74"/>
      <c r="P916" s="74"/>
      <c r="Q916" s="74"/>
      <c r="R916" s="74"/>
      <c r="S916" s="74"/>
      <c r="T916" s="75"/>
      <c r="U916" s="40"/>
      <c r="V916" s="40"/>
      <c r="W916" s="40"/>
      <c r="X916" s="40"/>
      <c r="Y916" s="40"/>
      <c r="Z916" s="40"/>
      <c r="AA916" s="40"/>
      <c r="AB916" s="40"/>
      <c r="AC916" s="40"/>
      <c r="AD916" s="40"/>
      <c r="AE916" s="40"/>
      <c r="AT916" s="21" t="s">
        <v>263</v>
      </c>
      <c r="AU916" s="21" t="s">
        <v>83</v>
      </c>
    </row>
    <row r="917" s="2" customFormat="1" ht="24.15" customHeight="1">
      <c r="A917" s="40"/>
      <c r="B917" s="177"/>
      <c r="C917" s="221" t="s">
        <v>1405</v>
      </c>
      <c r="D917" s="221" t="s">
        <v>374</v>
      </c>
      <c r="E917" s="222" t="s">
        <v>1395</v>
      </c>
      <c r="F917" s="223" t="s">
        <v>1396</v>
      </c>
      <c r="G917" s="224" t="s">
        <v>110</v>
      </c>
      <c r="H917" s="225">
        <v>156.48400000000001</v>
      </c>
      <c r="I917" s="226"/>
      <c r="J917" s="227">
        <f>ROUND(I917*H917,2)</f>
        <v>0</v>
      </c>
      <c r="K917" s="228"/>
      <c r="L917" s="229"/>
      <c r="M917" s="230" t="s">
        <v>3</v>
      </c>
      <c r="N917" s="231" t="s">
        <v>45</v>
      </c>
      <c r="O917" s="74"/>
      <c r="P917" s="188">
        <f>O917*H917</f>
        <v>0</v>
      </c>
      <c r="Q917" s="188">
        <v>0.00050000000000000001</v>
      </c>
      <c r="R917" s="188">
        <f>Q917*H917</f>
        <v>0.078242000000000006</v>
      </c>
      <c r="S917" s="188">
        <v>0</v>
      </c>
      <c r="T917" s="189">
        <f>S917*H917</f>
        <v>0</v>
      </c>
      <c r="U917" s="40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R917" s="190" t="s">
        <v>451</v>
      </c>
      <c r="AT917" s="190" t="s">
        <v>374</v>
      </c>
      <c r="AU917" s="190" t="s">
        <v>83</v>
      </c>
      <c r="AY917" s="21" t="s">
        <v>256</v>
      </c>
      <c r="BE917" s="191">
        <f>IF(N917="základní",J917,0)</f>
        <v>0</v>
      </c>
      <c r="BF917" s="191">
        <f>IF(N917="snížená",J917,0)</f>
        <v>0</v>
      </c>
      <c r="BG917" s="191">
        <f>IF(N917="zákl. přenesená",J917,0)</f>
        <v>0</v>
      </c>
      <c r="BH917" s="191">
        <f>IF(N917="sníž. přenesená",J917,0)</f>
        <v>0</v>
      </c>
      <c r="BI917" s="191">
        <f>IF(N917="nulová",J917,0)</f>
        <v>0</v>
      </c>
      <c r="BJ917" s="21" t="s">
        <v>81</v>
      </c>
      <c r="BK917" s="191">
        <f>ROUND(I917*H917,2)</f>
        <v>0</v>
      </c>
      <c r="BL917" s="21" t="s">
        <v>342</v>
      </c>
      <c r="BM917" s="190" t="s">
        <v>1406</v>
      </c>
    </row>
    <row r="918" s="13" customFormat="1">
      <c r="A918" s="13"/>
      <c r="B918" s="197"/>
      <c r="C918" s="13"/>
      <c r="D918" s="198" t="s">
        <v>265</v>
      </c>
      <c r="E918" s="199" t="s">
        <v>3</v>
      </c>
      <c r="F918" s="200" t="s">
        <v>127</v>
      </c>
      <c r="G918" s="13"/>
      <c r="H918" s="201">
        <v>132.11000000000001</v>
      </c>
      <c r="I918" s="202"/>
      <c r="J918" s="13"/>
      <c r="K918" s="13"/>
      <c r="L918" s="197"/>
      <c r="M918" s="203"/>
      <c r="N918" s="204"/>
      <c r="O918" s="204"/>
      <c r="P918" s="204"/>
      <c r="Q918" s="204"/>
      <c r="R918" s="204"/>
      <c r="S918" s="204"/>
      <c r="T918" s="205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199" t="s">
        <v>265</v>
      </c>
      <c r="AU918" s="199" t="s">
        <v>83</v>
      </c>
      <c r="AV918" s="13" t="s">
        <v>83</v>
      </c>
      <c r="AW918" s="13" t="s">
        <v>35</v>
      </c>
      <c r="AX918" s="13" t="s">
        <v>74</v>
      </c>
      <c r="AY918" s="199" t="s">
        <v>256</v>
      </c>
    </row>
    <row r="919" s="14" customFormat="1">
      <c r="A919" s="14"/>
      <c r="B919" s="206"/>
      <c r="C919" s="14"/>
      <c r="D919" s="198" t="s">
        <v>265</v>
      </c>
      <c r="E919" s="207" t="s">
        <v>3</v>
      </c>
      <c r="F919" s="208" t="s">
        <v>266</v>
      </c>
      <c r="G919" s="14"/>
      <c r="H919" s="209">
        <v>132.11000000000001</v>
      </c>
      <c r="I919" s="210"/>
      <c r="J919" s="14"/>
      <c r="K919" s="14"/>
      <c r="L919" s="206"/>
      <c r="M919" s="211"/>
      <c r="N919" s="212"/>
      <c r="O919" s="212"/>
      <c r="P919" s="212"/>
      <c r="Q919" s="212"/>
      <c r="R919" s="212"/>
      <c r="S919" s="212"/>
      <c r="T919" s="213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07" t="s">
        <v>265</v>
      </c>
      <c r="AU919" s="207" t="s">
        <v>83</v>
      </c>
      <c r="AV919" s="14" t="s">
        <v>261</v>
      </c>
      <c r="AW919" s="14" t="s">
        <v>35</v>
      </c>
      <c r="AX919" s="14" t="s">
        <v>81</v>
      </c>
      <c r="AY919" s="207" t="s">
        <v>256</v>
      </c>
    </row>
    <row r="920" s="13" customFormat="1">
      <c r="A920" s="13"/>
      <c r="B920" s="197"/>
      <c r="C920" s="13"/>
      <c r="D920" s="198" t="s">
        <v>265</v>
      </c>
      <c r="E920" s="13"/>
      <c r="F920" s="200" t="s">
        <v>1407</v>
      </c>
      <c r="G920" s="13"/>
      <c r="H920" s="201">
        <v>156.48400000000001</v>
      </c>
      <c r="I920" s="202"/>
      <c r="J920" s="13"/>
      <c r="K920" s="13"/>
      <c r="L920" s="197"/>
      <c r="M920" s="203"/>
      <c r="N920" s="204"/>
      <c r="O920" s="204"/>
      <c r="P920" s="204"/>
      <c r="Q920" s="204"/>
      <c r="R920" s="204"/>
      <c r="S920" s="204"/>
      <c r="T920" s="205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199" t="s">
        <v>265</v>
      </c>
      <c r="AU920" s="199" t="s">
        <v>83</v>
      </c>
      <c r="AV920" s="13" t="s">
        <v>83</v>
      </c>
      <c r="AW920" s="13" t="s">
        <v>4</v>
      </c>
      <c r="AX920" s="13" t="s">
        <v>81</v>
      </c>
      <c r="AY920" s="199" t="s">
        <v>256</v>
      </c>
    </row>
    <row r="921" s="2" customFormat="1" ht="37.8" customHeight="1">
      <c r="A921" s="40"/>
      <c r="B921" s="177"/>
      <c r="C921" s="178" t="s">
        <v>157</v>
      </c>
      <c r="D921" s="178" t="s">
        <v>258</v>
      </c>
      <c r="E921" s="179" t="s">
        <v>1408</v>
      </c>
      <c r="F921" s="180" t="s">
        <v>1409</v>
      </c>
      <c r="G921" s="181" t="s">
        <v>110</v>
      </c>
      <c r="H921" s="182">
        <v>132.11000000000001</v>
      </c>
      <c r="I921" s="183"/>
      <c r="J921" s="184">
        <f>ROUND(I921*H921,2)</f>
        <v>0</v>
      </c>
      <c r="K921" s="185"/>
      <c r="L921" s="41"/>
      <c r="M921" s="186" t="s">
        <v>3</v>
      </c>
      <c r="N921" s="187" t="s">
        <v>45</v>
      </c>
      <c r="O921" s="74"/>
      <c r="P921" s="188">
        <f>O921*H921</f>
        <v>0</v>
      </c>
      <c r="Q921" s="188">
        <v>0</v>
      </c>
      <c r="R921" s="188">
        <f>Q921*H921</f>
        <v>0</v>
      </c>
      <c r="S921" s="188">
        <v>0</v>
      </c>
      <c r="T921" s="189">
        <f>S921*H921</f>
        <v>0</v>
      </c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R921" s="190" t="s">
        <v>342</v>
      </c>
      <c r="AT921" s="190" t="s">
        <v>258</v>
      </c>
      <c r="AU921" s="190" t="s">
        <v>83</v>
      </c>
      <c r="AY921" s="21" t="s">
        <v>256</v>
      </c>
      <c r="BE921" s="191">
        <f>IF(N921="základní",J921,0)</f>
        <v>0</v>
      </c>
      <c r="BF921" s="191">
        <f>IF(N921="snížená",J921,0)</f>
        <v>0</v>
      </c>
      <c r="BG921" s="191">
        <f>IF(N921="zákl. přenesená",J921,0)</f>
        <v>0</v>
      </c>
      <c r="BH921" s="191">
        <f>IF(N921="sníž. přenesená",J921,0)</f>
        <v>0</v>
      </c>
      <c r="BI921" s="191">
        <f>IF(N921="nulová",J921,0)</f>
        <v>0</v>
      </c>
      <c r="BJ921" s="21" t="s">
        <v>81</v>
      </c>
      <c r="BK921" s="191">
        <f>ROUND(I921*H921,2)</f>
        <v>0</v>
      </c>
      <c r="BL921" s="21" t="s">
        <v>342</v>
      </c>
      <c r="BM921" s="190" t="s">
        <v>1410</v>
      </c>
    </row>
    <row r="922" s="2" customFormat="1">
      <c r="A922" s="40"/>
      <c r="B922" s="41"/>
      <c r="C922" s="40"/>
      <c r="D922" s="192" t="s">
        <v>263</v>
      </c>
      <c r="E922" s="40"/>
      <c r="F922" s="193" t="s">
        <v>1411</v>
      </c>
      <c r="G922" s="40"/>
      <c r="H922" s="40"/>
      <c r="I922" s="194"/>
      <c r="J922" s="40"/>
      <c r="K922" s="40"/>
      <c r="L922" s="41"/>
      <c r="M922" s="195"/>
      <c r="N922" s="196"/>
      <c r="O922" s="74"/>
      <c r="P922" s="74"/>
      <c r="Q922" s="74"/>
      <c r="R922" s="74"/>
      <c r="S922" s="74"/>
      <c r="T922" s="75"/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T922" s="21" t="s">
        <v>263</v>
      </c>
      <c r="AU922" s="21" t="s">
        <v>83</v>
      </c>
    </row>
    <row r="923" s="13" customFormat="1">
      <c r="A923" s="13"/>
      <c r="B923" s="197"/>
      <c r="C923" s="13"/>
      <c r="D923" s="198" t="s">
        <v>265</v>
      </c>
      <c r="E923" s="199" t="s">
        <v>3</v>
      </c>
      <c r="F923" s="200" t="s">
        <v>127</v>
      </c>
      <c r="G923" s="13"/>
      <c r="H923" s="201">
        <v>132.11000000000001</v>
      </c>
      <c r="I923" s="202"/>
      <c r="J923" s="13"/>
      <c r="K923" s="13"/>
      <c r="L923" s="197"/>
      <c r="M923" s="203"/>
      <c r="N923" s="204"/>
      <c r="O923" s="204"/>
      <c r="P923" s="204"/>
      <c r="Q923" s="204"/>
      <c r="R923" s="204"/>
      <c r="S923" s="204"/>
      <c r="T923" s="205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199" t="s">
        <v>265</v>
      </c>
      <c r="AU923" s="199" t="s">
        <v>83</v>
      </c>
      <c r="AV923" s="13" t="s">
        <v>83</v>
      </c>
      <c r="AW923" s="13" t="s">
        <v>35</v>
      </c>
      <c r="AX923" s="13" t="s">
        <v>74</v>
      </c>
      <c r="AY923" s="199" t="s">
        <v>256</v>
      </c>
    </row>
    <row r="924" s="14" customFormat="1">
      <c r="A924" s="14"/>
      <c r="B924" s="206"/>
      <c r="C924" s="14"/>
      <c r="D924" s="198" t="s">
        <v>265</v>
      </c>
      <c r="E924" s="207" t="s">
        <v>3</v>
      </c>
      <c r="F924" s="208" t="s">
        <v>266</v>
      </c>
      <c r="G924" s="14"/>
      <c r="H924" s="209">
        <v>132.11000000000001</v>
      </c>
      <c r="I924" s="210"/>
      <c r="J924" s="14"/>
      <c r="K924" s="14"/>
      <c r="L924" s="206"/>
      <c r="M924" s="211"/>
      <c r="N924" s="212"/>
      <c r="O924" s="212"/>
      <c r="P924" s="212"/>
      <c r="Q924" s="212"/>
      <c r="R924" s="212"/>
      <c r="S924" s="212"/>
      <c r="T924" s="213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207" t="s">
        <v>265</v>
      </c>
      <c r="AU924" s="207" t="s">
        <v>83</v>
      </c>
      <c r="AV924" s="14" t="s">
        <v>261</v>
      </c>
      <c r="AW924" s="14" t="s">
        <v>35</v>
      </c>
      <c r="AX924" s="14" t="s">
        <v>81</v>
      </c>
      <c r="AY924" s="207" t="s">
        <v>256</v>
      </c>
    </row>
    <row r="925" s="2" customFormat="1" ht="16.5" customHeight="1">
      <c r="A925" s="40"/>
      <c r="B925" s="177"/>
      <c r="C925" s="221" t="s">
        <v>1412</v>
      </c>
      <c r="D925" s="221" t="s">
        <v>374</v>
      </c>
      <c r="E925" s="222" t="s">
        <v>1413</v>
      </c>
      <c r="F925" s="223" t="s">
        <v>1414</v>
      </c>
      <c r="G925" s="224" t="s">
        <v>338</v>
      </c>
      <c r="H925" s="225">
        <v>10.898999999999999</v>
      </c>
      <c r="I925" s="226"/>
      <c r="J925" s="227">
        <f>ROUND(I925*H925,2)</f>
        <v>0</v>
      </c>
      <c r="K925" s="228"/>
      <c r="L925" s="229"/>
      <c r="M925" s="230" t="s">
        <v>3</v>
      </c>
      <c r="N925" s="231" t="s">
        <v>45</v>
      </c>
      <c r="O925" s="74"/>
      <c r="P925" s="188">
        <f>O925*H925</f>
        <v>0</v>
      </c>
      <c r="Q925" s="188">
        <v>1</v>
      </c>
      <c r="R925" s="188">
        <f>Q925*H925</f>
        <v>10.898999999999999</v>
      </c>
      <c r="S925" s="188">
        <v>0</v>
      </c>
      <c r="T925" s="189">
        <f>S925*H925</f>
        <v>0</v>
      </c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R925" s="190" t="s">
        <v>451</v>
      </c>
      <c r="AT925" s="190" t="s">
        <v>374</v>
      </c>
      <c r="AU925" s="190" t="s">
        <v>83</v>
      </c>
      <c r="AY925" s="21" t="s">
        <v>256</v>
      </c>
      <c r="BE925" s="191">
        <f>IF(N925="základní",J925,0)</f>
        <v>0</v>
      </c>
      <c r="BF925" s="191">
        <f>IF(N925="snížená",J925,0)</f>
        <v>0</v>
      </c>
      <c r="BG925" s="191">
        <f>IF(N925="zákl. přenesená",J925,0)</f>
        <v>0</v>
      </c>
      <c r="BH925" s="191">
        <f>IF(N925="sníž. přenesená",J925,0)</f>
        <v>0</v>
      </c>
      <c r="BI925" s="191">
        <f>IF(N925="nulová",J925,0)</f>
        <v>0</v>
      </c>
      <c r="BJ925" s="21" t="s">
        <v>81</v>
      </c>
      <c r="BK925" s="191">
        <f>ROUND(I925*H925,2)</f>
        <v>0</v>
      </c>
      <c r="BL925" s="21" t="s">
        <v>342</v>
      </c>
      <c r="BM925" s="190" t="s">
        <v>1415</v>
      </c>
    </row>
    <row r="926" s="13" customFormat="1">
      <c r="A926" s="13"/>
      <c r="B926" s="197"/>
      <c r="C926" s="13"/>
      <c r="D926" s="198" t="s">
        <v>265</v>
      </c>
      <c r="E926" s="13"/>
      <c r="F926" s="200" t="s">
        <v>1416</v>
      </c>
      <c r="G926" s="13"/>
      <c r="H926" s="201">
        <v>10.898999999999999</v>
      </c>
      <c r="I926" s="202"/>
      <c r="J926" s="13"/>
      <c r="K926" s="13"/>
      <c r="L926" s="197"/>
      <c r="M926" s="203"/>
      <c r="N926" s="204"/>
      <c r="O926" s="204"/>
      <c r="P926" s="204"/>
      <c r="Q926" s="204"/>
      <c r="R926" s="204"/>
      <c r="S926" s="204"/>
      <c r="T926" s="205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199" t="s">
        <v>265</v>
      </c>
      <c r="AU926" s="199" t="s">
        <v>83</v>
      </c>
      <c r="AV926" s="13" t="s">
        <v>83</v>
      </c>
      <c r="AW926" s="13" t="s">
        <v>4</v>
      </c>
      <c r="AX926" s="13" t="s">
        <v>81</v>
      </c>
      <c r="AY926" s="199" t="s">
        <v>256</v>
      </c>
    </row>
    <row r="927" s="2" customFormat="1" ht="37.8" customHeight="1">
      <c r="A927" s="40"/>
      <c r="B927" s="177"/>
      <c r="C927" s="178" t="s">
        <v>1417</v>
      </c>
      <c r="D927" s="178" t="s">
        <v>258</v>
      </c>
      <c r="E927" s="179" t="s">
        <v>1418</v>
      </c>
      <c r="F927" s="180" t="s">
        <v>1419</v>
      </c>
      <c r="G927" s="181" t="s">
        <v>110</v>
      </c>
      <c r="H927" s="182">
        <v>132.11000000000001</v>
      </c>
      <c r="I927" s="183"/>
      <c r="J927" s="184">
        <f>ROUND(I927*H927,2)</f>
        <v>0</v>
      </c>
      <c r="K927" s="185"/>
      <c r="L927" s="41"/>
      <c r="M927" s="186" t="s">
        <v>3</v>
      </c>
      <c r="N927" s="187" t="s">
        <v>45</v>
      </c>
      <c r="O927" s="74"/>
      <c r="P927" s="188">
        <f>O927*H927</f>
        <v>0</v>
      </c>
      <c r="Q927" s="188">
        <v>0</v>
      </c>
      <c r="R927" s="188">
        <f>Q927*H927</f>
        <v>0</v>
      </c>
      <c r="S927" s="188">
        <v>0</v>
      </c>
      <c r="T927" s="189">
        <f>S927*H927</f>
        <v>0</v>
      </c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R927" s="190" t="s">
        <v>342</v>
      </c>
      <c r="AT927" s="190" t="s">
        <v>258</v>
      </c>
      <c r="AU927" s="190" t="s">
        <v>83</v>
      </c>
      <c r="AY927" s="21" t="s">
        <v>256</v>
      </c>
      <c r="BE927" s="191">
        <f>IF(N927="základní",J927,0)</f>
        <v>0</v>
      </c>
      <c r="BF927" s="191">
        <f>IF(N927="snížená",J927,0)</f>
        <v>0</v>
      </c>
      <c r="BG927" s="191">
        <f>IF(N927="zákl. přenesená",J927,0)</f>
        <v>0</v>
      </c>
      <c r="BH927" s="191">
        <f>IF(N927="sníž. přenesená",J927,0)</f>
        <v>0</v>
      </c>
      <c r="BI927" s="191">
        <f>IF(N927="nulová",J927,0)</f>
        <v>0</v>
      </c>
      <c r="BJ927" s="21" t="s">
        <v>81</v>
      </c>
      <c r="BK927" s="191">
        <f>ROUND(I927*H927,2)</f>
        <v>0</v>
      </c>
      <c r="BL927" s="21" t="s">
        <v>342</v>
      </c>
      <c r="BM927" s="190" t="s">
        <v>1420</v>
      </c>
    </row>
    <row r="928" s="2" customFormat="1">
      <c r="A928" s="40"/>
      <c r="B928" s="41"/>
      <c r="C928" s="40"/>
      <c r="D928" s="192" t="s">
        <v>263</v>
      </c>
      <c r="E928" s="40"/>
      <c r="F928" s="193" t="s">
        <v>1421</v>
      </c>
      <c r="G928" s="40"/>
      <c r="H928" s="40"/>
      <c r="I928" s="194"/>
      <c r="J928" s="40"/>
      <c r="K928" s="40"/>
      <c r="L928" s="41"/>
      <c r="M928" s="195"/>
      <c r="N928" s="196"/>
      <c r="O928" s="74"/>
      <c r="P928" s="74"/>
      <c r="Q928" s="74"/>
      <c r="R928" s="74"/>
      <c r="S928" s="74"/>
      <c r="T928" s="75"/>
      <c r="U928" s="40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  <c r="AT928" s="21" t="s">
        <v>263</v>
      </c>
      <c r="AU928" s="21" t="s">
        <v>83</v>
      </c>
    </row>
    <row r="929" s="2" customFormat="1" ht="37.8" customHeight="1">
      <c r="A929" s="40"/>
      <c r="B929" s="177"/>
      <c r="C929" s="221" t="s">
        <v>1422</v>
      </c>
      <c r="D929" s="221" t="s">
        <v>374</v>
      </c>
      <c r="E929" s="222" t="s">
        <v>1423</v>
      </c>
      <c r="F929" s="223" t="s">
        <v>1424</v>
      </c>
      <c r="G929" s="224" t="s">
        <v>110</v>
      </c>
      <c r="H929" s="225">
        <v>161.17400000000001</v>
      </c>
      <c r="I929" s="226"/>
      <c r="J929" s="227">
        <f>ROUND(I929*H929,2)</f>
        <v>0</v>
      </c>
      <c r="K929" s="228"/>
      <c r="L929" s="229"/>
      <c r="M929" s="230" t="s">
        <v>3</v>
      </c>
      <c r="N929" s="231" t="s">
        <v>45</v>
      </c>
      <c r="O929" s="74"/>
      <c r="P929" s="188">
        <f>O929*H929</f>
        <v>0</v>
      </c>
      <c r="Q929" s="188">
        <v>0.00080000000000000004</v>
      </c>
      <c r="R929" s="188">
        <f>Q929*H929</f>
        <v>0.1289392</v>
      </c>
      <c r="S929" s="188">
        <v>0</v>
      </c>
      <c r="T929" s="189">
        <f>S929*H929</f>
        <v>0</v>
      </c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R929" s="190" t="s">
        <v>451</v>
      </c>
      <c r="AT929" s="190" t="s">
        <v>374</v>
      </c>
      <c r="AU929" s="190" t="s">
        <v>83</v>
      </c>
      <c r="AY929" s="21" t="s">
        <v>256</v>
      </c>
      <c r="BE929" s="191">
        <f>IF(N929="základní",J929,0)</f>
        <v>0</v>
      </c>
      <c r="BF929" s="191">
        <f>IF(N929="snížená",J929,0)</f>
        <v>0</v>
      </c>
      <c r="BG929" s="191">
        <f>IF(N929="zákl. přenesená",J929,0)</f>
        <v>0</v>
      </c>
      <c r="BH929" s="191">
        <f>IF(N929="sníž. přenesená",J929,0)</f>
        <v>0</v>
      </c>
      <c r="BI929" s="191">
        <f>IF(N929="nulová",J929,0)</f>
        <v>0</v>
      </c>
      <c r="BJ929" s="21" t="s">
        <v>81</v>
      </c>
      <c r="BK929" s="191">
        <f>ROUND(I929*H929,2)</f>
        <v>0</v>
      </c>
      <c r="BL929" s="21" t="s">
        <v>342</v>
      </c>
      <c r="BM929" s="190" t="s">
        <v>1425</v>
      </c>
    </row>
    <row r="930" s="13" customFormat="1">
      <c r="A930" s="13"/>
      <c r="B930" s="197"/>
      <c r="C930" s="13"/>
      <c r="D930" s="198" t="s">
        <v>265</v>
      </c>
      <c r="E930" s="199" t="s">
        <v>3</v>
      </c>
      <c r="F930" s="200" t="s">
        <v>127</v>
      </c>
      <c r="G930" s="13"/>
      <c r="H930" s="201">
        <v>132.11000000000001</v>
      </c>
      <c r="I930" s="202"/>
      <c r="J930" s="13"/>
      <c r="K930" s="13"/>
      <c r="L930" s="197"/>
      <c r="M930" s="203"/>
      <c r="N930" s="204"/>
      <c r="O930" s="204"/>
      <c r="P930" s="204"/>
      <c r="Q930" s="204"/>
      <c r="R930" s="204"/>
      <c r="S930" s="204"/>
      <c r="T930" s="205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199" t="s">
        <v>265</v>
      </c>
      <c r="AU930" s="199" t="s">
        <v>83</v>
      </c>
      <c r="AV930" s="13" t="s">
        <v>83</v>
      </c>
      <c r="AW930" s="13" t="s">
        <v>35</v>
      </c>
      <c r="AX930" s="13" t="s">
        <v>74</v>
      </c>
      <c r="AY930" s="199" t="s">
        <v>256</v>
      </c>
    </row>
    <row r="931" s="14" customFormat="1">
      <c r="A931" s="14"/>
      <c r="B931" s="206"/>
      <c r="C931" s="14"/>
      <c r="D931" s="198" t="s">
        <v>265</v>
      </c>
      <c r="E931" s="207" t="s">
        <v>3</v>
      </c>
      <c r="F931" s="208" t="s">
        <v>266</v>
      </c>
      <c r="G931" s="14"/>
      <c r="H931" s="209">
        <v>132.11000000000001</v>
      </c>
      <c r="I931" s="210"/>
      <c r="J931" s="14"/>
      <c r="K931" s="14"/>
      <c r="L931" s="206"/>
      <c r="M931" s="211"/>
      <c r="N931" s="212"/>
      <c r="O931" s="212"/>
      <c r="P931" s="212"/>
      <c r="Q931" s="212"/>
      <c r="R931" s="212"/>
      <c r="S931" s="212"/>
      <c r="T931" s="213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T931" s="207" t="s">
        <v>265</v>
      </c>
      <c r="AU931" s="207" t="s">
        <v>83</v>
      </c>
      <c r="AV931" s="14" t="s">
        <v>261</v>
      </c>
      <c r="AW931" s="14" t="s">
        <v>35</v>
      </c>
      <c r="AX931" s="14" t="s">
        <v>81</v>
      </c>
      <c r="AY931" s="207" t="s">
        <v>256</v>
      </c>
    </row>
    <row r="932" s="13" customFormat="1">
      <c r="A932" s="13"/>
      <c r="B932" s="197"/>
      <c r="C932" s="13"/>
      <c r="D932" s="198" t="s">
        <v>265</v>
      </c>
      <c r="E932" s="13"/>
      <c r="F932" s="200" t="s">
        <v>1426</v>
      </c>
      <c r="G932" s="13"/>
      <c r="H932" s="201">
        <v>161.17400000000001</v>
      </c>
      <c r="I932" s="202"/>
      <c r="J932" s="13"/>
      <c r="K932" s="13"/>
      <c r="L932" s="197"/>
      <c r="M932" s="203"/>
      <c r="N932" s="204"/>
      <c r="O932" s="204"/>
      <c r="P932" s="204"/>
      <c r="Q932" s="204"/>
      <c r="R932" s="204"/>
      <c r="S932" s="204"/>
      <c r="T932" s="205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199" t="s">
        <v>265</v>
      </c>
      <c r="AU932" s="199" t="s">
        <v>83</v>
      </c>
      <c r="AV932" s="13" t="s">
        <v>83</v>
      </c>
      <c r="AW932" s="13" t="s">
        <v>4</v>
      </c>
      <c r="AX932" s="13" t="s">
        <v>81</v>
      </c>
      <c r="AY932" s="199" t="s">
        <v>256</v>
      </c>
    </row>
    <row r="933" s="2" customFormat="1" ht="16.5" customHeight="1">
      <c r="A933" s="40"/>
      <c r="B933" s="177"/>
      <c r="C933" s="178" t="s">
        <v>1427</v>
      </c>
      <c r="D933" s="178" t="s">
        <v>258</v>
      </c>
      <c r="E933" s="179" t="s">
        <v>1428</v>
      </c>
      <c r="F933" s="180" t="s">
        <v>1429</v>
      </c>
      <c r="G933" s="181" t="s">
        <v>110</v>
      </c>
      <c r="H933" s="182">
        <v>174.63999999999999</v>
      </c>
      <c r="I933" s="183"/>
      <c r="J933" s="184">
        <f>ROUND(I933*H933,2)</f>
        <v>0</v>
      </c>
      <c r="K933" s="185"/>
      <c r="L933" s="41"/>
      <c r="M933" s="186" t="s">
        <v>3</v>
      </c>
      <c r="N933" s="187" t="s">
        <v>45</v>
      </c>
      <c r="O933" s="74"/>
      <c r="P933" s="188">
        <f>O933*H933</f>
        <v>0</v>
      </c>
      <c r="Q933" s="188">
        <v>0.00025999999999999998</v>
      </c>
      <c r="R933" s="188">
        <f>Q933*H933</f>
        <v>0.045406399999999993</v>
      </c>
      <c r="S933" s="188">
        <v>0.00025999999999999998</v>
      </c>
      <c r="T933" s="189">
        <f>S933*H933</f>
        <v>0.045406399999999993</v>
      </c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R933" s="190" t="s">
        <v>342</v>
      </c>
      <c r="AT933" s="190" t="s">
        <v>258</v>
      </c>
      <c r="AU933" s="190" t="s">
        <v>83</v>
      </c>
      <c r="AY933" s="21" t="s">
        <v>256</v>
      </c>
      <c r="BE933" s="191">
        <f>IF(N933="základní",J933,0)</f>
        <v>0</v>
      </c>
      <c r="BF933" s="191">
        <f>IF(N933="snížená",J933,0)</f>
        <v>0</v>
      </c>
      <c r="BG933" s="191">
        <f>IF(N933="zákl. přenesená",J933,0)</f>
        <v>0</v>
      </c>
      <c r="BH933" s="191">
        <f>IF(N933="sníž. přenesená",J933,0)</f>
        <v>0</v>
      </c>
      <c r="BI933" s="191">
        <f>IF(N933="nulová",J933,0)</f>
        <v>0</v>
      </c>
      <c r="BJ933" s="21" t="s">
        <v>81</v>
      </c>
      <c r="BK933" s="191">
        <f>ROUND(I933*H933,2)</f>
        <v>0</v>
      </c>
      <c r="BL933" s="21" t="s">
        <v>342</v>
      </c>
      <c r="BM933" s="190" t="s">
        <v>1430</v>
      </c>
    </row>
    <row r="934" s="2" customFormat="1">
      <c r="A934" s="40"/>
      <c r="B934" s="41"/>
      <c r="C934" s="40"/>
      <c r="D934" s="192" t="s">
        <v>263</v>
      </c>
      <c r="E934" s="40"/>
      <c r="F934" s="193" t="s">
        <v>1431</v>
      </c>
      <c r="G934" s="40"/>
      <c r="H934" s="40"/>
      <c r="I934" s="194"/>
      <c r="J934" s="40"/>
      <c r="K934" s="40"/>
      <c r="L934" s="41"/>
      <c r="M934" s="195"/>
      <c r="N934" s="196"/>
      <c r="O934" s="74"/>
      <c r="P934" s="74"/>
      <c r="Q934" s="74"/>
      <c r="R934" s="74"/>
      <c r="S934" s="74"/>
      <c r="T934" s="75"/>
      <c r="U934" s="40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T934" s="21" t="s">
        <v>263</v>
      </c>
      <c r="AU934" s="21" t="s">
        <v>83</v>
      </c>
    </row>
    <row r="935" s="13" customFormat="1">
      <c r="A935" s="13"/>
      <c r="B935" s="197"/>
      <c r="C935" s="13"/>
      <c r="D935" s="198" t="s">
        <v>265</v>
      </c>
      <c r="E935" s="199" t="s">
        <v>3</v>
      </c>
      <c r="F935" s="200" t="s">
        <v>1432</v>
      </c>
      <c r="G935" s="13"/>
      <c r="H935" s="201">
        <v>174.63999999999999</v>
      </c>
      <c r="I935" s="202"/>
      <c r="J935" s="13"/>
      <c r="K935" s="13"/>
      <c r="L935" s="197"/>
      <c r="M935" s="203"/>
      <c r="N935" s="204"/>
      <c r="O935" s="204"/>
      <c r="P935" s="204"/>
      <c r="Q935" s="204"/>
      <c r="R935" s="204"/>
      <c r="S935" s="204"/>
      <c r="T935" s="205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199" t="s">
        <v>265</v>
      </c>
      <c r="AU935" s="199" t="s">
        <v>83</v>
      </c>
      <c r="AV935" s="13" t="s">
        <v>83</v>
      </c>
      <c r="AW935" s="13" t="s">
        <v>35</v>
      </c>
      <c r="AX935" s="13" t="s">
        <v>74</v>
      </c>
      <c r="AY935" s="199" t="s">
        <v>256</v>
      </c>
    </row>
    <row r="936" s="14" customFormat="1">
      <c r="A936" s="14"/>
      <c r="B936" s="206"/>
      <c r="C936" s="14"/>
      <c r="D936" s="198" t="s">
        <v>265</v>
      </c>
      <c r="E936" s="207" t="s">
        <v>3</v>
      </c>
      <c r="F936" s="208" t="s">
        <v>266</v>
      </c>
      <c r="G936" s="14"/>
      <c r="H936" s="209">
        <v>174.63999999999999</v>
      </c>
      <c r="I936" s="210"/>
      <c r="J936" s="14"/>
      <c r="K936" s="14"/>
      <c r="L936" s="206"/>
      <c r="M936" s="211"/>
      <c r="N936" s="212"/>
      <c r="O936" s="212"/>
      <c r="P936" s="212"/>
      <c r="Q936" s="212"/>
      <c r="R936" s="212"/>
      <c r="S936" s="212"/>
      <c r="T936" s="213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07" t="s">
        <v>265</v>
      </c>
      <c r="AU936" s="207" t="s">
        <v>83</v>
      </c>
      <c r="AV936" s="14" t="s">
        <v>261</v>
      </c>
      <c r="AW936" s="14" t="s">
        <v>35</v>
      </c>
      <c r="AX936" s="14" t="s">
        <v>81</v>
      </c>
      <c r="AY936" s="207" t="s">
        <v>256</v>
      </c>
    </row>
    <row r="937" s="2" customFormat="1" ht="49.05" customHeight="1">
      <c r="A937" s="40"/>
      <c r="B937" s="177"/>
      <c r="C937" s="178" t="s">
        <v>1433</v>
      </c>
      <c r="D937" s="178" t="s">
        <v>258</v>
      </c>
      <c r="E937" s="179" t="s">
        <v>1434</v>
      </c>
      <c r="F937" s="180" t="s">
        <v>1435</v>
      </c>
      <c r="G937" s="181" t="s">
        <v>338</v>
      </c>
      <c r="H937" s="182">
        <v>12.728</v>
      </c>
      <c r="I937" s="183"/>
      <c r="J937" s="184">
        <f>ROUND(I937*H937,2)</f>
        <v>0</v>
      </c>
      <c r="K937" s="185"/>
      <c r="L937" s="41"/>
      <c r="M937" s="186" t="s">
        <v>3</v>
      </c>
      <c r="N937" s="187" t="s">
        <v>45</v>
      </c>
      <c r="O937" s="74"/>
      <c r="P937" s="188">
        <f>O937*H937</f>
        <v>0</v>
      </c>
      <c r="Q937" s="188">
        <v>0</v>
      </c>
      <c r="R937" s="188">
        <f>Q937*H937</f>
        <v>0</v>
      </c>
      <c r="S937" s="188">
        <v>0</v>
      </c>
      <c r="T937" s="189">
        <f>S937*H937</f>
        <v>0</v>
      </c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R937" s="190" t="s">
        <v>342</v>
      </c>
      <c r="AT937" s="190" t="s">
        <v>258</v>
      </c>
      <c r="AU937" s="190" t="s">
        <v>83</v>
      </c>
      <c r="AY937" s="21" t="s">
        <v>256</v>
      </c>
      <c r="BE937" s="191">
        <f>IF(N937="základní",J937,0)</f>
        <v>0</v>
      </c>
      <c r="BF937" s="191">
        <f>IF(N937="snížená",J937,0)</f>
        <v>0</v>
      </c>
      <c r="BG937" s="191">
        <f>IF(N937="zákl. přenesená",J937,0)</f>
        <v>0</v>
      </c>
      <c r="BH937" s="191">
        <f>IF(N937="sníž. přenesená",J937,0)</f>
        <v>0</v>
      </c>
      <c r="BI937" s="191">
        <f>IF(N937="nulová",J937,0)</f>
        <v>0</v>
      </c>
      <c r="BJ937" s="21" t="s">
        <v>81</v>
      </c>
      <c r="BK937" s="191">
        <f>ROUND(I937*H937,2)</f>
        <v>0</v>
      </c>
      <c r="BL937" s="21" t="s">
        <v>342</v>
      </c>
      <c r="BM937" s="190" t="s">
        <v>1436</v>
      </c>
    </row>
    <row r="938" s="2" customFormat="1">
      <c r="A938" s="40"/>
      <c r="B938" s="41"/>
      <c r="C938" s="40"/>
      <c r="D938" s="192" t="s">
        <v>263</v>
      </c>
      <c r="E938" s="40"/>
      <c r="F938" s="193" t="s">
        <v>1437</v>
      </c>
      <c r="G938" s="40"/>
      <c r="H938" s="40"/>
      <c r="I938" s="194"/>
      <c r="J938" s="40"/>
      <c r="K938" s="40"/>
      <c r="L938" s="41"/>
      <c r="M938" s="195"/>
      <c r="N938" s="196"/>
      <c r="O938" s="74"/>
      <c r="P938" s="74"/>
      <c r="Q938" s="74"/>
      <c r="R938" s="74"/>
      <c r="S938" s="74"/>
      <c r="T938" s="75"/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T938" s="21" t="s">
        <v>263</v>
      </c>
      <c r="AU938" s="21" t="s">
        <v>83</v>
      </c>
    </row>
    <row r="939" s="12" customFormat="1" ht="22.8" customHeight="1">
      <c r="A939" s="12"/>
      <c r="B939" s="164"/>
      <c r="C939" s="12"/>
      <c r="D939" s="165" t="s">
        <v>73</v>
      </c>
      <c r="E939" s="175" t="s">
        <v>1438</v>
      </c>
      <c r="F939" s="175" t="s">
        <v>1439</v>
      </c>
      <c r="G939" s="12"/>
      <c r="H939" s="12"/>
      <c r="I939" s="167"/>
      <c r="J939" s="176">
        <f>BK939</f>
        <v>0</v>
      </c>
      <c r="K939" s="12"/>
      <c r="L939" s="164"/>
      <c r="M939" s="169"/>
      <c r="N939" s="170"/>
      <c r="O939" s="170"/>
      <c r="P939" s="171">
        <f>SUM(P940:P1000)</f>
        <v>0</v>
      </c>
      <c r="Q939" s="170"/>
      <c r="R939" s="171">
        <f>SUM(R940:R1000)</f>
        <v>2.8838618999999999</v>
      </c>
      <c r="S939" s="170"/>
      <c r="T939" s="172">
        <f>SUM(T940:T1000)</f>
        <v>0</v>
      </c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R939" s="165" t="s">
        <v>83</v>
      </c>
      <c r="AT939" s="173" t="s">
        <v>73</v>
      </c>
      <c r="AU939" s="173" t="s">
        <v>81</v>
      </c>
      <c r="AY939" s="165" t="s">
        <v>256</v>
      </c>
      <c r="BK939" s="174">
        <f>SUM(BK940:BK1000)</f>
        <v>0</v>
      </c>
    </row>
    <row r="940" s="2" customFormat="1" ht="49.05" customHeight="1">
      <c r="A940" s="40"/>
      <c r="B940" s="177"/>
      <c r="C940" s="178" t="s">
        <v>1440</v>
      </c>
      <c r="D940" s="178" t="s">
        <v>258</v>
      </c>
      <c r="E940" s="179" t="s">
        <v>1441</v>
      </c>
      <c r="F940" s="180" t="s">
        <v>1442</v>
      </c>
      <c r="G940" s="181" t="s">
        <v>110</v>
      </c>
      <c r="H940" s="182">
        <v>39.43</v>
      </c>
      <c r="I940" s="183"/>
      <c r="J940" s="184">
        <f>ROUND(I940*H940,2)</f>
        <v>0</v>
      </c>
      <c r="K940" s="185"/>
      <c r="L940" s="41"/>
      <c r="M940" s="186" t="s">
        <v>3</v>
      </c>
      <c r="N940" s="187" t="s">
        <v>45</v>
      </c>
      <c r="O940" s="74"/>
      <c r="P940" s="188">
        <f>O940*H940</f>
        <v>0</v>
      </c>
      <c r="Q940" s="188">
        <v>0.0060299999999999998</v>
      </c>
      <c r="R940" s="188">
        <f>Q940*H940</f>
        <v>0.2377629</v>
      </c>
      <c r="S940" s="188">
        <v>0</v>
      </c>
      <c r="T940" s="189">
        <f>S940*H940</f>
        <v>0</v>
      </c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R940" s="190" t="s">
        <v>342</v>
      </c>
      <c r="AT940" s="190" t="s">
        <v>258</v>
      </c>
      <c r="AU940" s="190" t="s">
        <v>83</v>
      </c>
      <c r="AY940" s="21" t="s">
        <v>256</v>
      </c>
      <c r="BE940" s="191">
        <f>IF(N940="základní",J940,0)</f>
        <v>0</v>
      </c>
      <c r="BF940" s="191">
        <f>IF(N940="snížená",J940,0)</f>
        <v>0</v>
      </c>
      <c r="BG940" s="191">
        <f>IF(N940="zákl. přenesená",J940,0)</f>
        <v>0</v>
      </c>
      <c r="BH940" s="191">
        <f>IF(N940="sníž. přenesená",J940,0)</f>
        <v>0</v>
      </c>
      <c r="BI940" s="191">
        <f>IF(N940="nulová",J940,0)</f>
        <v>0</v>
      </c>
      <c r="BJ940" s="21" t="s">
        <v>81</v>
      </c>
      <c r="BK940" s="191">
        <f>ROUND(I940*H940,2)</f>
        <v>0</v>
      </c>
      <c r="BL940" s="21" t="s">
        <v>342</v>
      </c>
      <c r="BM940" s="190" t="s">
        <v>1443</v>
      </c>
    </row>
    <row r="941" s="2" customFormat="1">
      <c r="A941" s="40"/>
      <c r="B941" s="41"/>
      <c r="C941" s="40"/>
      <c r="D941" s="192" t="s">
        <v>263</v>
      </c>
      <c r="E941" s="40"/>
      <c r="F941" s="193" t="s">
        <v>1444</v>
      </c>
      <c r="G941" s="40"/>
      <c r="H941" s="40"/>
      <c r="I941" s="194"/>
      <c r="J941" s="40"/>
      <c r="K941" s="40"/>
      <c r="L941" s="41"/>
      <c r="M941" s="195"/>
      <c r="N941" s="196"/>
      <c r="O941" s="74"/>
      <c r="P941" s="74"/>
      <c r="Q941" s="74"/>
      <c r="R941" s="74"/>
      <c r="S941" s="74"/>
      <c r="T941" s="75"/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T941" s="21" t="s">
        <v>263</v>
      </c>
      <c r="AU941" s="21" t="s">
        <v>83</v>
      </c>
    </row>
    <row r="942" s="13" customFormat="1">
      <c r="A942" s="13"/>
      <c r="B942" s="197"/>
      <c r="C942" s="13"/>
      <c r="D942" s="198" t="s">
        <v>265</v>
      </c>
      <c r="E942" s="199" t="s">
        <v>3</v>
      </c>
      <c r="F942" s="200" t="s">
        <v>146</v>
      </c>
      <c r="G942" s="13"/>
      <c r="H942" s="201">
        <v>39.43</v>
      </c>
      <c r="I942" s="202"/>
      <c r="J942" s="13"/>
      <c r="K942" s="13"/>
      <c r="L942" s="197"/>
      <c r="M942" s="203"/>
      <c r="N942" s="204"/>
      <c r="O942" s="204"/>
      <c r="P942" s="204"/>
      <c r="Q942" s="204"/>
      <c r="R942" s="204"/>
      <c r="S942" s="204"/>
      <c r="T942" s="205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T942" s="199" t="s">
        <v>265</v>
      </c>
      <c r="AU942" s="199" t="s">
        <v>83</v>
      </c>
      <c r="AV942" s="13" t="s">
        <v>83</v>
      </c>
      <c r="AW942" s="13" t="s">
        <v>35</v>
      </c>
      <c r="AX942" s="13" t="s">
        <v>74</v>
      </c>
      <c r="AY942" s="199" t="s">
        <v>256</v>
      </c>
    </row>
    <row r="943" s="14" customFormat="1">
      <c r="A943" s="14"/>
      <c r="B943" s="206"/>
      <c r="C943" s="14"/>
      <c r="D943" s="198" t="s">
        <v>265</v>
      </c>
      <c r="E943" s="207" t="s">
        <v>3</v>
      </c>
      <c r="F943" s="208" t="s">
        <v>266</v>
      </c>
      <c r="G943" s="14"/>
      <c r="H943" s="209">
        <v>39.43</v>
      </c>
      <c r="I943" s="210"/>
      <c r="J943" s="14"/>
      <c r="K943" s="14"/>
      <c r="L943" s="206"/>
      <c r="M943" s="211"/>
      <c r="N943" s="212"/>
      <c r="O943" s="212"/>
      <c r="P943" s="212"/>
      <c r="Q943" s="212"/>
      <c r="R943" s="212"/>
      <c r="S943" s="212"/>
      <c r="T943" s="213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T943" s="207" t="s">
        <v>265</v>
      </c>
      <c r="AU943" s="207" t="s">
        <v>83</v>
      </c>
      <c r="AV943" s="14" t="s">
        <v>261</v>
      </c>
      <c r="AW943" s="14" t="s">
        <v>35</v>
      </c>
      <c r="AX943" s="14" t="s">
        <v>81</v>
      </c>
      <c r="AY943" s="207" t="s">
        <v>256</v>
      </c>
    </row>
    <row r="944" s="2" customFormat="1" ht="24.15" customHeight="1">
      <c r="A944" s="40"/>
      <c r="B944" s="177"/>
      <c r="C944" s="221" t="s">
        <v>1445</v>
      </c>
      <c r="D944" s="221" t="s">
        <v>374</v>
      </c>
      <c r="E944" s="222" t="s">
        <v>836</v>
      </c>
      <c r="F944" s="223" t="s">
        <v>837</v>
      </c>
      <c r="G944" s="224" t="s">
        <v>110</v>
      </c>
      <c r="H944" s="225">
        <v>41.402000000000001</v>
      </c>
      <c r="I944" s="226"/>
      <c r="J944" s="227">
        <f>ROUND(I944*H944,2)</f>
        <v>0</v>
      </c>
      <c r="K944" s="228"/>
      <c r="L944" s="229"/>
      <c r="M944" s="230" t="s">
        <v>3</v>
      </c>
      <c r="N944" s="231" t="s">
        <v>45</v>
      </c>
      <c r="O944" s="74"/>
      <c r="P944" s="188">
        <f>O944*H944</f>
        <v>0</v>
      </c>
      <c r="Q944" s="188">
        <v>0.0018</v>
      </c>
      <c r="R944" s="188">
        <f>Q944*H944</f>
        <v>0.074523599999999995</v>
      </c>
      <c r="S944" s="188">
        <v>0</v>
      </c>
      <c r="T944" s="189">
        <f>S944*H944</f>
        <v>0</v>
      </c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R944" s="190" t="s">
        <v>451</v>
      </c>
      <c r="AT944" s="190" t="s">
        <v>374</v>
      </c>
      <c r="AU944" s="190" t="s">
        <v>83</v>
      </c>
      <c r="AY944" s="21" t="s">
        <v>256</v>
      </c>
      <c r="BE944" s="191">
        <f>IF(N944="základní",J944,0)</f>
        <v>0</v>
      </c>
      <c r="BF944" s="191">
        <f>IF(N944="snížená",J944,0)</f>
        <v>0</v>
      </c>
      <c r="BG944" s="191">
        <f>IF(N944="zákl. přenesená",J944,0)</f>
        <v>0</v>
      </c>
      <c r="BH944" s="191">
        <f>IF(N944="sníž. přenesená",J944,0)</f>
        <v>0</v>
      </c>
      <c r="BI944" s="191">
        <f>IF(N944="nulová",J944,0)</f>
        <v>0</v>
      </c>
      <c r="BJ944" s="21" t="s">
        <v>81</v>
      </c>
      <c r="BK944" s="191">
        <f>ROUND(I944*H944,2)</f>
        <v>0</v>
      </c>
      <c r="BL944" s="21" t="s">
        <v>342</v>
      </c>
      <c r="BM944" s="190" t="s">
        <v>1446</v>
      </c>
    </row>
    <row r="945" s="13" customFormat="1">
      <c r="A945" s="13"/>
      <c r="B945" s="197"/>
      <c r="C945" s="13"/>
      <c r="D945" s="198" t="s">
        <v>265</v>
      </c>
      <c r="E945" s="13"/>
      <c r="F945" s="200" t="s">
        <v>1447</v>
      </c>
      <c r="G945" s="13"/>
      <c r="H945" s="201">
        <v>41.402000000000001</v>
      </c>
      <c r="I945" s="202"/>
      <c r="J945" s="13"/>
      <c r="K945" s="13"/>
      <c r="L945" s="197"/>
      <c r="M945" s="203"/>
      <c r="N945" s="204"/>
      <c r="O945" s="204"/>
      <c r="P945" s="204"/>
      <c r="Q945" s="204"/>
      <c r="R945" s="204"/>
      <c r="S945" s="204"/>
      <c r="T945" s="205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199" t="s">
        <v>265</v>
      </c>
      <c r="AU945" s="199" t="s">
        <v>83</v>
      </c>
      <c r="AV945" s="13" t="s">
        <v>83</v>
      </c>
      <c r="AW945" s="13" t="s">
        <v>4</v>
      </c>
      <c r="AX945" s="13" t="s">
        <v>81</v>
      </c>
      <c r="AY945" s="199" t="s">
        <v>256</v>
      </c>
    </row>
    <row r="946" s="2" customFormat="1" ht="37.8" customHeight="1">
      <c r="A946" s="40"/>
      <c r="B946" s="177"/>
      <c r="C946" s="178" t="s">
        <v>1448</v>
      </c>
      <c r="D946" s="178" t="s">
        <v>258</v>
      </c>
      <c r="E946" s="179" t="s">
        <v>1449</v>
      </c>
      <c r="F946" s="180" t="s">
        <v>1450</v>
      </c>
      <c r="G946" s="181" t="s">
        <v>110</v>
      </c>
      <c r="H946" s="182">
        <v>140.93000000000001</v>
      </c>
      <c r="I946" s="183"/>
      <c r="J946" s="184">
        <f>ROUND(I946*H946,2)</f>
        <v>0</v>
      </c>
      <c r="K946" s="185"/>
      <c r="L946" s="41"/>
      <c r="M946" s="186" t="s">
        <v>3</v>
      </c>
      <c r="N946" s="187" t="s">
        <v>45</v>
      </c>
      <c r="O946" s="74"/>
      <c r="P946" s="188">
        <f>O946*H946</f>
        <v>0</v>
      </c>
      <c r="Q946" s="188">
        <v>0</v>
      </c>
      <c r="R946" s="188">
        <f>Q946*H946</f>
        <v>0</v>
      </c>
      <c r="S946" s="188">
        <v>0</v>
      </c>
      <c r="T946" s="189">
        <f>S946*H946</f>
        <v>0</v>
      </c>
      <c r="U946" s="40"/>
      <c r="V946" s="40"/>
      <c r="W946" s="40"/>
      <c r="X946" s="40"/>
      <c r="Y946" s="40"/>
      <c r="Z946" s="40"/>
      <c r="AA946" s="40"/>
      <c r="AB946" s="40"/>
      <c r="AC946" s="40"/>
      <c r="AD946" s="40"/>
      <c r="AE946" s="40"/>
      <c r="AR946" s="190" t="s">
        <v>342</v>
      </c>
      <c r="AT946" s="190" t="s">
        <v>258</v>
      </c>
      <c r="AU946" s="190" t="s">
        <v>83</v>
      </c>
      <c r="AY946" s="21" t="s">
        <v>256</v>
      </c>
      <c r="BE946" s="191">
        <f>IF(N946="základní",J946,0)</f>
        <v>0</v>
      </c>
      <c r="BF946" s="191">
        <f>IF(N946="snížená",J946,0)</f>
        <v>0</v>
      </c>
      <c r="BG946" s="191">
        <f>IF(N946="zákl. přenesená",J946,0)</f>
        <v>0</v>
      </c>
      <c r="BH946" s="191">
        <f>IF(N946="sníž. přenesená",J946,0)</f>
        <v>0</v>
      </c>
      <c r="BI946" s="191">
        <f>IF(N946="nulová",J946,0)</f>
        <v>0</v>
      </c>
      <c r="BJ946" s="21" t="s">
        <v>81</v>
      </c>
      <c r="BK946" s="191">
        <f>ROUND(I946*H946,2)</f>
        <v>0</v>
      </c>
      <c r="BL946" s="21" t="s">
        <v>342</v>
      </c>
      <c r="BM946" s="190" t="s">
        <v>1451</v>
      </c>
    </row>
    <row r="947" s="2" customFormat="1">
      <c r="A947" s="40"/>
      <c r="B947" s="41"/>
      <c r="C947" s="40"/>
      <c r="D947" s="192" t="s">
        <v>263</v>
      </c>
      <c r="E947" s="40"/>
      <c r="F947" s="193" t="s">
        <v>1452</v>
      </c>
      <c r="G947" s="40"/>
      <c r="H947" s="40"/>
      <c r="I947" s="194"/>
      <c r="J947" s="40"/>
      <c r="K947" s="40"/>
      <c r="L947" s="41"/>
      <c r="M947" s="195"/>
      <c r="N947" s="196"/>
      <c r="O947" s="74"/>
      <c r="P947" s="74"/>
      <c r="Q947" s="74"/>
      <c r="R947" s="74"/>
      <c r="S947" s="74"/>
      <c r="T947" s="75"/>
      <c r="U947" s="40"/>
      <c r="V947" s="40"/>
      <c r="W947" s="40"/>
      <c r="X947" s="40"/>
      <c r="Y947" s="40"/>
      <c r="Z947" s="40"/>
      <c r="AA947" s="40"/>
      <c r="AB947" s="40"/>
      <c r="AC947" s="40"/>
      <c r="AD947" s="40"/>
      <c r="AE947" s="40"/>
      <c r="AT947" s="21" t="s">
        <v>263</v>
      </c>
      <c r="AU947" s="21" t="s">
        <v>83</v>
      </c>
    </row>
    <row r="948" s="13" customFormat="1">
      <c r="A948" s="13"/>
      <c r="B948" s="197"/>
      <c r="C948" s="13"/>
      <c r="D948" s="198" t="s">
        <v>265</v>
      </c>
      <c r="E948" s="199" t="s">
        <v>3</v>
      </c>
      <c r="F948" s="200" t="s">
        <v>1285</v>
      </c>
      <c r="G948" s="13"/>
      <c r="H948" s="201">
        <v>140.93000000000001</v>
      </c>
      <c r="I948" s="202"/>
      <c r="J948" s="13"/>
      <c r="K948" s="13"/>
      <c r="L948" s="197"/>
      <c r="M948" s="203"/>
      <c r="N948" s="204"/>
      <c r="O948" s="204"/>
      <c r="P948" s="204"/>
      <c r="Q948" s="204"/>
      <c r="R948" s="204"/>
      <c r="S948" s="204"/>
      <c r="T948" s="205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199" t="s">
        <v>265</v>
      </c>
      <c r="AU948" s="199" t="s">
        <v>83</v>
      </c>
      <c r="AV948" s="13" t="s">
        <v>83</v>
      </c>
      <c r="AW948" s="13" t="s">
        <v>35</v>
      </c>
      <c r="AX948" s="13" t="s">
        <v>74</v>
      </c>
      <c r="AY948" s="199" t="s">
        <v>256</v>
      </c>
    </row>
    <row r="949" s="14" customFormat="1">
      <c r="A949" s="14"/>
      <c r="B949" s="206"/>
      <c r="C949" s="14"/>
      <c r="D949" s="198" t="s">
        <v>265</v>
      </c>
      <c r="E949" s="207" t="s">
        <v>3</v>
      </c>
      <c r="F949" s="208" t="s">
        <v>266</v>
      </c>
      <c r="G949" s="14"/>
      <c r="H949" s="209">
        <v>140.93000000000001</v>
      </c>
      <c r="I949" s="210"/>
      <c r="J949" s="14"/>
      <c r="K949" s="14"/>
      <c r="L949" s="206"/>
      <c r="M949" s="211"/>
      <c r="N949" s="212"/>
      <c r="O949" s="212"/>
      <c r="P949" s="212"/>
      <c r="Q949" s="212"/>
      <c r="R949" s="212"/>
      <c r="S949" s="212"/>
      <c r="T949" s="213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07" t="s">
        <v>265</v>
      </c>
      <c r="AU949" s="207" t="s">
        <v>83</v>
      </c>
      <c r="AV949" s="14" t="s">
        <v>261</v>
      </c>
      <c r="AW949" s="14" t="s">
        <v>35</v>
      </c>
      <c r="AX949" s="14" t="s">
        <v>81</v>
      </c>
      <c r="AY949" s="207" t="s">
        <v>256</v>
      </c>
    </row>
    <row r="950" s="2" customFormat="1" ht="24.15" customHeight="1">
      <c r="A950" s="40"/>
      <c r="B950" s="177"/>
      <c r="C950" s="221" t="s">
        <v>1453</v>
      </c>
      <c r="D950" s="221" t="s">
        <v>374</v>
      </c>
      <c r="E950" s="222" t="s">
        <v>1454</v>
      </c>
      <c r="F950" s="223" t="s">
        <v>1455</v>
      </c>
      <c r="G950" s="224" t="s">
        <v>110</v>
      </c>
      <c r="H950" s="225">
        <v>111.65000000000001</v>
      </c>
      <c r="I950" s="226"/>
      <c r="J950" s="227">
        <f>ROUND(I950*H950,2)</f>
        <v>0</v>
      </c>
      <c r="K950" s="228"/>
      <c r="L950" s="229"/>
      <c r="M950" s="230" t="s">
        <v>3</v>
      </c>
      <c r="N950" s="231" t="s">
        <v>45</v>
      </c>
      <c r="O950" s="74"/>
      <c r="P950" s="188">
        <f>O950*H950</f>
        <v>0</v>
      </c>
      <c r="Q950" s="188">
        <v>0.002</v>
      </c>
      <c r="R950" s="188">
        <f>Q950*H950</f>
        <v>0.22330000000000003</v>
      </c>
      <c r="S950" s="188">
        <v>0</v>
      </c>
      <c r="T950" s="189">
        <f>S950*H950</f>
        <v>0</v>
      </c>
      <c r="U950" s="40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R950" s="190" t="s">
        <v>451</v>
      </c>
      <c r="AT950" s="190" t="s">
        <v>374</v>
      </c>
      <c r="AU950" s="190" t="s">
        <v>83</v>
      </c>
      <c r="AY950" s="21" t="s">
        <v>256</v>
      </c>
      <c r="BE950" s="191">
        <f>IF(N950="základní",J950,0)</f>
        <v>0</v>
      </c>
      <c r="BF950" s="191">
        <f>IF(N950="snížená",J950,0)</f>
        <v>0</v>
      </c>
      <c r="BG950" s="191">
        <f>IF(N950="zákl. přenesená",J950,0)</f>
        <v>0</v>
      </c>
      <c r="BH950" s="191">
        <f>IF(N950="sníž. přenesená",J950,0)</f>
        <v>0</v>
      </c>
      <c r="BI950" s="191">
        <f>IF(N950="nulová",J950,0)</f>
        <v>0</v>
      </c>
      <c r="BJ950" s="21" t="s">
        <v>81</v>
      </c>
      <c r="BK950" s="191">
        <f>ROUND(I950*H950,2)</f>
        <v>0</v>
      </c>
      <c r="BL950" s="21" t="s">
        <v>342</v>
      </c>
      <c r="BM950" s="190" t="s">
        <v>1456</v>
      </c>
    </row>
    <row r="951" s="13" customFormat="1">
      <c r="A951" s="13"/>
      <c r="B951" s="197"/>
      <c r="C951" s="13"/>
      <c r="D951" s="198" t="s">
        <v>265</v>
      </c>
      <c r="E951" s="199" t="s">
        <v>3</v>
      </c>
      <c r="F951" s="200" t="s">
        <v>143</v>
      </c>
      <c r="G951" s="13"/>
      <c r="H951" s="201">
        <v>101.5</v>
      </c>
      <c r="I951" s="202"/>
      <c r="J951" s="13"/>
      <c r="K951" s="13"/>
      <c r="L951" s="197"/>
      <c r="M951" s="203"/>
      <c r="N951" s="204"/>
      <c r="O951" s="204"/>
      <c r="P951" s="204"/>
      <c r="Q951" s="204"/>
      <c r="R951" s="204"/>
      <c r="S951" s="204"/>
      <c r="T951" s="205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T951" s="199" t="s">
        <v>265</v>
      </c>
      <c r="AU951" s="199" t="s">
        <v>83</v>
      </c>
      <c r="AV951" s="13" t="s">
        <v>83</v>
      </c>
      <c r="AW951" s="13" t="s">
        <v>35</v>
      </c>
      <c r="AX951" s="13" t="s">
        <v>74</v>
      </c>
      <c r="AY951" s="199" t="s">
        <v>256</v>
      </c>
    </row>
    <row r="952" s="14" customFormat="1">
      <c r="A952" s="14"/>
      <c r="B952" s="206"/>
      <c r="C952" s="14"/>
      <c r="D952" s="198" t="s">
        <v>265</v>
      </c>
      <c r="E952" s="207" t="s">
        <v>3</v>
      </c>
      <c r="F952" s="208" t="s">
        <v>266</v>
      </c>
      <c r="G952" s="14"/>
      <c r="H952" s="209">
        <v>101.5</v>
      </c>
      <c r="I952" s="210"/>
      <c r="J952" s="14"/>
      <c r="K952" s="14"/>
      <c r="L952" s="206"/>
      <c r="M952" s="211"/>
      <c r="N952" s="212"/>
      <c r="O952" s="212"/>
      <c r="P952" s="212"/>
      <c r="Q952" s="212"/>
      <c r="R952" s="212"/>
      <c r="S952" s="212"/>
      <c r="T952" s="213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T952" s="207" t="s">
        <v>265</v>
      </c>
      <c r="AU952" s="207" t="s">
        <v>83</v>
      </c>
      <c r="AV952" s="14" t="s">
        <v>261</v>
      </c>
      <c r="AW952" s="14" t="s">
        <v>35</v>
      </c>
      <c r="AX952" s="14" t="s">
        <v>81</v>
      </c>
      <c r="AY952" s="207" t="s">
        <v>256</v>
      </c>
    </row>
    <row r="953" s="13" customFormat="1">
      <c r="A953" s="13"/>
      <c r="B953" s="197"/>
      <c r="C953" s="13"/>
      <c r="D953" s="198" t="s">
        <v>265</v>
      </c>
      <c r="E953" s="13"/>
      <c r="F953" s="200" t="s">
        <v>1457</v>
      </c>
      <c r="G953" s="13"/>
      <c r="H953" s="201">
        <v>111.65000000000001</v>
      </c>
      <c r="I953" s="202"/>
      <c r="J953" s="13"/>
      <c r="K953" s="13"/>
      <c r="L953" s="197"/>
      <c r="M953" s="203"/>
      <c r="N953" s="204"/>
      <c r="O953" s="204"/>
      <c r="P953" s="204"/>
      <c r="Q953" s="204"/>
      <c r="R953" s="204"/>
      <c r="S953" s="204"/>
      <c r="T953" s="205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199" t="s">
        <v>265</v>
      </c>
      <c r="AU953" s="199" t="s">
        <v>83</v>
      </c>
      <c r="AV953" s="13" t="s">
        <v>83</v>
      </c>
      <c r="AW953" s="13" t="s">
        <v>4</v>
      </c>
      <c r="AX953" s="13" t="s">
        <v>81</v>
      </c>
      <c r="AY953" s="199" t="s">
        <v>256</v>
      </c>
    </row>
    <row r="954" s="2" customFormat="1" ht="24.15" customHeight="1">
      <c r="A954" s="40"/>
      <c r="B954" s="177"/>
      <c r="C954" s="221" t="s">
        <v>1458</v>
      </c>
      <c r="D954" s="221" t="s">
        <v>374</v>
      </c>
      <c r="E954" s="222" t="s">
        <v>1459</v>
      </c>
      <c r="F954" s="223" t="s">
        <v>1460</v>
      </c>
      <c r="G954" s="224" t="s">
        <v>110</v>
      </c>
      <c r="H954" s="225">
        <v>111.65000000000001</v>
      </c>
      <c r="I954" s="226"/>
      <c r="J954" s="227">
        <f>ROUND(I954*H954,2)</f>
        <v>0</v>
      </c>
      <c r="K954" s="228"/>
      <c r="L954" s="229"/>
      <c r="M954" s="230" t="s">
        <v>3</v>
      </c>
      <c r="N954" s="231" t="s">
        <v>45</v>
      </c>
      <c r="O954" s="74"/>
      <c r="P954" s="188">
        <f>O954*H954</f>
        <v>0</v>
      </c>
      <c r="Q954" s="188">
        <v>0.0037499999999999999</v>
      </c>
      <c r="R954" s="188">
        <f>Q954*H954</f>
        <v>0.41868749999999999</v>
      </c>
      <c r="S954" s="188">
        <v>0</v>
      </c>
      <c r="T954" s="189">
        <f>S954*H954</f>
        <v>0</v>
      </c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R954" s="190" t="s">
        <v>451</v>
      </c>
      <c r="AT954" s="190" t="s">
        <v>374</v>
      </c>
      <c r="AU954" s="190" t="s">
        <v>83</v>
      </c>
      <c r="AY954" s="21" t="s">
        <v>256</v>
      </c>
      <c r="BE954" s="191">
        <f>IF(N954="základní",J954,0)</f>
        <v>0</v>
      </c>
      <c r="BF954" s="191">
        <f>IF(N954="snížená",J954,0)</f>
        <v>0</v>
      </c>
      <c r="BG954" s="191">
        <f>IF(N954="zákl. přenesená",J954,0)</f>
        <v>0</v>
      </c>
      <c r="BH954" s="191">
        <f>IF(N954="sníž. přenesená",J954,0)</f>
        <v>0</v>
      </c>
      <c r="BI954" s="191">
        <f>IF(N954="nulová",J954,0)</f>
        <v>0</v>
      </c>
      <c r="BJ954" s="21" t="s">
        <v>81</v>
      </c>
      <c r="BK954" s="191">
        <f>ROUND(I954*H954,2)</f>
        <v>0</v>
      </c>
      <c r="BL954" s="21" t="s">
        <v>342</v>
      </c>
      <c r="BM954" s="190" t="s">
        <v>1461</v>
      </c>
    </row>
    <row r="955" s="13" customFormat="1">
      <c r="A955" s="13"/>
      <c r="B955" s="197"/>
      <c r="C955" s="13"/>
      <c r="D955" s="198" t="s">
        <v>265</v>
      </c>
      <c r="E955" s="199" t="s">
        <v>3</v>
      </c>
      <c r="F955" s="200" t="s">
        <v>143</v>
      </c>
      <c r="G955" s="13"/>
      <c r="H955" s="201">
        <v>101.5</v>
      </c>
      <c r="I955" s="202"/>
      <c r="J955" s="13"/>
      <c r="K955" s="13"/>
      <c r="L955" s="197"/>
      <c r="M955" s="203"/>
      <c r="N955" s="204"/>
      <c r="O955" s="204"/>
      <c r="P955" s="204"/>
      <c r="Q955" s="204"/>
      <c r="R955" s="204"/>
      <c r="S955" s="204"/>
      <c r="T955" s="205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199" t="s">
        <v>265</v>
      </c>
      <c r="AU955" s="199" t="s">
        <v>83</v>
      </c>
      <c r="AV955" s="13" t="s">
        <v>83</v>
      </c>
      <c r="AW955" s="13" t="s">
        <v>35</v>
      </c>
      <c r="AX955" s="13" t="s">
        <v>74</v>
      </c>
      <c r="AY955" s="199" t="s">
        <v>256</v>
      </c>
    </row>
    <row r="956" s="14" customFormat="1">
      <c r="A956" s="14"/>
      <c r="B956" s="206"/>
      <c r="C956" s="14"/>
      <c r="D956" s="198" t="s">
        <v>265</v>
      </c>
      <c r="E956" s="207" t="s">
        <v>3</v>
      </c>
      <c r="F956" s="208" t="s">
        <v>266</v>
      </c>
      <c r="G956" s="14"/>
      <c r="H956" s="209">
        <v>101.5</v>
      </c>
      <c r="I956" s="210"/>
      <c r="J956" s="14"/>
      <c r="K956" s="14"/>
      <c r="L956" s="206"/>
      <c r="M956" s="211"/>
      <c r="N956" s="212"/>
      <c r="O956" s="212"/>
      <c r="P956" s="212"/>
      <c r="Q956" s="212"/>
      <c r="R956" s="212"/>
      <c r="S956" s="212"/>
      <c r="T956" s="213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07" t="s">
        <v>265</v>
      </c>
      <c r="AU956" s="207" t="s">
        <v>83</v>
      </c>
      <c r="AV956" s="14" t="s">
        <v>261</v>
      </c>
      <c r="AW956" s="14" t="s">
        <v>35</v>
      </c>
      <c r="AX956" s="14" t="s">
        <v>81</v>
      </c>
      <c r="AY956" s="207" t="s">
        <v>256</v>
      </c>
    </row>
    <row r="957" s="13" customFormat="1">
      <c r="A957" s="13"/>
      <c r="B957" s="197"/>
      <c r="C957" s="13"/>
      <c r="D957" s="198" t="s">
        <v>265</v>
      </c>
      <c r="E957" s="13"/>
      <c r="F957" s="200" t="s">
        <v>1457</v>
      </c>
      <c r="G957" s="13"/>
      <c r="H957" s="201">
        <v>111.65000000000001</v>
      </c>
      <c r="I957" s="202"/>
      <c r="J957" s="13"/>
      <c r="K957" s="13"/>
      <c r="L957" s="197"/>
      <c r="M957" s="203"/>
      <c r="N957" s="204"/>
      <c r="O957" s="204"/>
      <c r="P957" s="204"/>
      <c r="Q957" s="204"/>
      <c r="R957" s="204"/>
      <c r="S957" s="204"/>
      <c r="T957" s="205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199" t="s">
        <v>265</v>
      </c>
      <c r="AU957" s="199" t="s">
        <v>83</v>
      </c>
      <c r="AV957" s="13" t="s">
        <v>83</v>
      </c>
      <c r="AW957" s="13" t="s">
        <v>4</v>
      </c>
      <c r="AX957" s="13" t="s">
        <v>81</v>
      </c>
      <c r="AY957" s="199" t="s">
        <v>256</v>
      </c>
    </row>
    <row r="958" s="2" customFormat="1" ht="24.15" customHeight="1">
      <c r="A958" s="40"/>
      <c r="B958" s="177"/>
      <c r="C958" s="221" t="s">
        <v>1462</v>
      </c>
      <c r="D958" s="221" t="s">
        <v>374</v>
      </c>
      <c r="E958" s="222" t="s">
        <v>1463</v>
      </c>
      <c r="F958" s="223" t="s">
        <v>1464</v>
      </c>
      <c r="G958" s="224" t="s">
        <v>110</v>
      </c>
      <c r="H958" s="225">
        <v>43.372999999999998</v>
      </c>
      <c r="I958" s="226"/>
      <c r="J958" s="227">
        <f>ROUND(I958*H958,2)</f>
        <v>0</v>
      </c>
      <c r="K958" s="228"/>
      <c r="L958" s="229"/>
      <c r="M958" s="230" t="s">
        <v>3</v>
      </c>
      <c r="N958" s="231" t="s">
        <v>45</v>
      </c>
      <c r="O958" s="74"/>
      <c r="P958" s="188">
        <f>O958*H958</f>
        <v>0</v>
      </c>
      <c r="Q958" s="188">
        <v>0.0018</v>
      </c>
      <c r="R958" s="188">
        <f>Q958*H958</f>
        <v>0.078071399999999999</v>
      </c>
      <c r="S958" s="188">
        <v>0</v>
      </c>
      <c r="T958" s="189">
        <f>S958*H958</f>
        <v>0</v>
      </c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R958" s="190" t="s">
        <v>451</v>
      </c>
      <c r="AT958" s="190" t="s">
        <v>374</v>
      </c>
      <c r="AU958" s="190" t="s">
        <v>83</v>
      </c>
      <c r="AY958" s="21" t="s">
        <v>256</v>
      </c>
      <c r="BE958" s="191">
        <f>IF(N958="základní",J958,0)</f>
        <v>0</v>
      </c>
      <c r="BF958" s="191">
        <f>IF(N958="snížená",J958,0)</f>
        <v>0</v>
      </c>
      <c r="BG958" s="191">
        <f>IF(N958="zákl. přenesená",J958,0)</f>
        <v>0</v>
      </c>
      <c r="BH958" s="191">
        <f>IF(N958="sníž. přenesená",J958,0)</f>
        <v>0</v>
      </c>
      <c r="BI958" s="191">
        <f>IF(N958="nulová",J958,0)</f>
        <v>0</v>
      </c>
      <c r="BJ958" s="21" t="s">
        <v>81</v>
      </c>
      <c r="BK958" s="191">
        <f>ROUND(I958*H958,2)</f>
        <v>0</v>
      </c>
      <c r="BL958" s="21" t="s">
        <v>342</v>
      </c>
      <c r="BM958" s="190" t="s">
        <v>1465</v>
      </c>
    </row>
    <row r="959" s="13" customFormat="1">
      <c r="A959" s="13"/>
      <c r="B959" s="197"/>
      <c r="C959" s="13"/>
      <c r="D959" s="198" t="s">
        <v>265</v>
      </c>
      <c r="E959" s="199" t="s">
        <v>3</v>
      </c>
      <c r="F959" s="200" t="s">
        <v>146</v>
      </c>
      <c r="G959" s="13"/>
      <c r="H959" s="201">
        <v>39.43</v>
      </c>
      <c r="I959" s="202"/>
      <c r="J959" s="13"/>
      <c r="K959" s="13"/>
      <c r="L959" s="197"/>
      <c r="M959" s="203"/>
      <c r="N959" s="204"/>
      <c r="O959" s="204"/>
      <c r="P959" s="204"/>
      <c r="Q959" s="204"/>
      <c r="R959" s="204"/>
      <c r="S959" s="204"/>
      <c r="T959" s="205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199" t="s">
        <v>265</v>
      </c>
      <c r="AU959" s="199" t="s">
        <v>83</v>
      </c>
      <c r="AV959" s="13" t="s">
        <v>83</v>
      </c>
      <c r="AW959" s="13" t="s">
        <v>35</v>
      </c>
      <c r="AX959" s="13" t="s">
        <v>74</v>
      </c>
      <c r="AY959" s="199" t="s">
        <v>256</v>
      </c>
    </row>
    <row r="960" s="14" customFormat="1">
      <c r="A960" s="14"/>
      <c r="B960" s="206"/>
      <c r="C960" s="14"/>
      <c r="D960" s="198" t="s">
        <v>265</v>
      </c>
      <c r="E960" s="207" t="s">
        <v>3</v>
      </c>
      <c r="F960" s="208" t="s">
        <v>266</v>
      </c>
      <c r="G960" s="14"/>
      <c r="H960" s="209">
        <v>39.43</v>
      </c>
      <c r="I960" s="210"/>
      <c r="J960" s="14"/>
      <c r="K960" s="14"/>
      <c r="L960" s="206"/>
      <c r="M960" s="211"/>
      <c r="N960" s="212"/>
      <c r="O960" s="212"/>
      <c r="P960" s="212"/>
      <c r="Q960" s="212"/>
      <c r="R960" s="212"/>
      <c r="S960" s="212"/>
      <c r="T960" s="213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T960" s="207" t="s">
        <v>265</v>
      </c>
      <c r="AU960" s="207" t="s">
        <v>83</v>
      </c>
      <c r="AV960" s="14" t="s">
        <v>261</v>
      </c>
      <c r="AW960" s="14" t="s">
        <v>35</v>
      </c>
      <c r="AX960" s="14" t="s">
        <v>81</v>
      </c>
      <c r="AY960" s="207" t="s">
        <v>256</v>
      </c>
    </row>
    <row r="961" s="13" customFormat="1">
      <c r="A961" s="13"/>
      <c r="B961" s="197"/>
      <c r="C961" s="13"/>
      <c r="D961" s="198" t="s">
        <v>265</v>
      </c>
      <c r="E961" s="13"/>
      <c r="F961" s="200" t="s">
        <v>839</v>
      </c>
      <c r="G961" s="13"/>
      <c r="H961" s="201">
        <v>43.372999999999998</v>
      </c>
      <c r="I961" s="202"/>
      <c r="J961" s="13"/>
      <c r="K961" s="13"/>
      <c r="L961" s="197"/>
      <c r="M961" s="203"/>
      <c r="N961" s="204"/>
      <c r="O961" s="204"/>
      <c r="P961" s="204"/>
      <c r="Q961" s="204"/>
      <c r="R961" s="204"/>
      <c r="S961" s="204"/>
      <c r="T961" s="205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199" t="s">
        <v>265</v>
      </c>
      <c r="AU961" s="199" t="s">
        <v>83</v>
      </c>
      <c r="AV961" s="13" t="s">
        <v>83</v>
      </c>
      <c r="AW961" s="13" t="s">
        <v>4</v>
      </c>
      <c r="AX961" s="13" t="s">
        <v>81</v>
      </c>
      <c r="AY961" s="199" t="s">
        <v>256</v>
      </c>
    </row>
    <row r="962" s="2" customFormat="1" ht="24.15" customHeight="1">
      <c r="A962" s="40"/>
      <c r="B962" s="177"/>
      <c r="C962" s="221" t="s">
        <v>1466</v>
      </c>
      <c r="D962" s="221" t="s">
        <v>374</v>
      </c>
      <c r="E962" s="222" t="s">
        <v>1467</v>
      </c>
      <c r="F962" s="223" t="s">
        <v>1468</v>
      </c>
      <c r="G962" s="224" t="s">
        <v>110</v>
      </c>
      <c r="H962" s="225">
        <v>43.372999999999998</v>
      </c>
      <c r="I962" s="226"/>
      <c r="J962" s="227">
        <f>ROUND(I962*H962,2)</f>
        <v>0</v>
      </c>
      <c r="K962" s="228"/>
      <c r="L962" s="229"/>
      <c r="M962" s="230" t="s">
        <v>3</v>
      </c>
      <c r="N962" s="231" t="s">
        <v>45</v>
      </c>
      <c r="O962" s="74"/>
      <c r="P962" s="188">
        <f>O962*H962</f>
        <v>0</v>
      </c>
      <c r="Q962" s="188">
        <v>0.0028999999999999998</v>
      </c>
      <c r="R962" s="188">
        <f>Q962*H962</f>
        <v>0.1257817</v>
      </c>
      <c r="S962" s="188">
        <v>0</v>
      </c>
      <c r="T962" s="189">
        <f>S962*H962</f>
        <v>0</v>
      </c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R962" s="190" t="s">
        <v>451</v>
      </c>
      <c r="AT962" s="190" t="s">
        <v>374</v>
      </c>
      <c r="AU962" s="190" t="s">
        <v>83</v>
      </c>
      <c r="AY962" s="21" t="s">
        <v>256</v>
      </c>
      <c r="BE962" s="191">
        <f>IF(N962="základní",J962,0)</f>
        <v>0</v>
      </c>
      <c r="BF962" s="191">
        <f>IF(N962="snížená",J962,0)</f>
        <v>0</v>
      </c>
      <c r="BG962" s="191">
        <f>IF(N962="zákl. přenesená",J962,0)</f>
        <v>0</v>
      </c>
      <c r="BH962" s="191">
        <f>IF(N962="sníž. přenesená",J962,0)</f>
        <v>0</v>
      </c>
      <c r="BI962" s="191">
        <f>IF(N962="nulová",J962,0)</f>
        <v>0</v>
      </c>
      <c r="BJ962" s="21" t="s">
        <v>81</v>
      </c>
      <c r="BK962" s="191">
        <f>ROUND(I962*H962,2)</f>
        <v>0</v>
      </c>
      <c r="BL962" s="21" t="s">
        <v>342</v>
      </c>
      <c r="BM962" s="190" t="s">
        <v>1469</v>
      </c>
    </row>
    <row r="963" s="13" customFormat="1">
      <c r="A963" s="13"/>
      <c r="B963" s="197"/>
      <c r="C963" s="13"/>
      <c r="D963" s="198" t="s">
        <v>265</v>
      </c>
      <c r="E963" s="199" t="s">
        <v>3</v>
      </c>
      <c r="F963" s="200" t="s">
        <v>146</v>
      </c>
      <c r="G963" s="13"/>
      <c r="H963" s="201">
        <v>39.43</v>
      </c>
      <c r="I963" s="202"/>
      <c r="J963" s="13"/>
      <c r="K963" s="13"/>
      <c r="L963" s="197"/>
      <c r="M963" s="203"/>
      <c r="N963" s="204"/>
      <c r="O963" s="204"/>
      <c r="P963" s="204"/>
      <c r="Q963" s="204"/>
      <c r="R963" s="204"/>
      <c r="S963" s="204"/>
      <c r="T963" s="205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199" t="s">
        <v>265</v>
      </c>
      <c r="AU963" s="199" t="s">
        <v>83</v>
      </c>
      <c r="AV963" s="13" t="s">
        <v>83</v>
      </c>
      <c r="AW963" s="13" t="s">
        <v>35</v>
      </c>
      <c r="AX963" s="13" t="s">
        <v>74</v>
      </c>
      <c r="AY963" s="199" t="s">
        <v>256</v>
      </c>
    </row>
    <row r="964" s="14" customFormat="1">
      <c r="A964" s="14"/>
      <c r="B964" s="206"/>
      <c r="C964" s="14"/>
      <c r="D964" s="198" t="s">
        <v>265</v>
      </c>
      <c r="E964" s="207" t="s">
        <v>3</v>
      </c>
      <c r="F964" s="208" t="s">
        <v>266</v>
      </c>
      <c r="G964" s="14"/>
      <c r="H964" s="209">
        <v>39.43</v>
      </c>
      <c r="I964" s="210"/>
      <c r="J964" s="14"/>
      <c r="K964" s="14"/>
      <c r="L964" s="206"/>
      <c r="M964" s="211"/>
      <c r="N964" s="212"/>
      <c r="O964" s="212"/>
      <c r="P964" s="212"/>
      <c r="Q964" s="212"/>
      <c r="R964" s="212"/>
      <c r="S964" s="212"/>
      <c r="T964" s="213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T964" s="207" t="s">
        <v>265</v>
      </c>
      <c r="AU964" s="207" t="s">
        <v>83</v>
      </c>
      <c r="AV964" s="14" t="s">
        <v>261</v>
      </c>
      <c r="AW964" s="14" t="s">
        <v>35</v>
      </c>
      <c r="AX964" s="14" t="s">
        <v>81</v>
      </c>
      <c r="AY964" s="207" t="s">
        <v>256</v>
      </c>
    </row>
    <row r="965" s="13" customFormat="1">
      <c r="A965" s="13"/>
      <c r="B965" s="197"/>
      <c r="C965" s="13"/>
      <c r="D965" s="198" t="s">
        <v>265</v>
      </c>
      <c r="E965" s="13"/>
      <c r="F965" s="200" t="s">
        <v>839</v>
      </c>
      <c r="G965" s="13"/>
      <c r="H965" s="201">
        <v>43.372999999999998</v>
      </c>
      <c r="I965" s="202"/>
      <c r="J965" s="13"/>
      <c r="K965" s="13"/>
      <c r="L965" s="197"/>
      <c r="M965" s="203"/>
      <c r="N965" s="204"/>
      <c r="O965" s="204"/>
      <c r="P965" s="204"/>
      <c r="Q965" s="204"/>
      <c r="R965" s="204"/>
      <c r="S965" s="204"/>
      <c r="T965" s="205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199" t="s">
        <v>265</v>
      </c>
      <c r="AU965" s="199" t="s">
        <v>83</v>
      </c>
      <c r="AV965" s="13" t="s">
        <v>83</v>
      </c>
      <c r="AW965" s="13" t="s">
        <v>4</v>
      </c>
      <c r="AX965" s="13" t="s">
        <v>81</v>
      </c>
      <c r="AY965" s="199" t="s">
        <v>256</v>
      </c>
    </row>
    <row r="966" s="2" customFormat="1" ht="49.05" customHeight="1">
      <c r="A966" s="40"/>
      <c r="B966" s="177"/>
      <c r="C966" s="178" t="s">
        <v>1470</v>
      </c>
      <c r="D966" s="178" t="s">
        <v>258</v>
      </c>
      <c r="E966" s="179" t="s">
        <v>1471</v>
      </c>
      <c r="F966" s="180" t="s">
        <v>1472</v>
      </c>
      <c r="G966" s="181" t="s">
        <v>110</v>
      </c>
      <c r="H966" s="182">
        <v>132.11000000000001</v>
      </c>
      <c r="I966" s="183"/>
      <c r="J966" s="184">
        <f>ROUND(I966*H966,2)</f>
        <v>0</v>
      </c>
      <c r="K966" s="185"/>
      <c r="L966" s="41"/>
      <c r="M966" s="186" t="s">
        <v>3</v>
      </c>
      <c r="N966" s="187" t="s">
        <v>45</v>
      </c>
      <c r="O966" s="74"/>
      <c r="P966" s="188">
        <f>O966*H966</f>
        <v>0</v>
      </c>
      <c r="Q966" s="188">
        <v>0.00012</v>
      </c>
      <c r="R966" s="188">
        <f>Q966*H966</f>
        <v>0.015853200000000001</v>
      </c>
      <c r="S966" s="188">
        <v>0</v>
      </c>
      <c r="T966" s="189">
        <f>S966*H966</f>
        <v>0</v>
      </c>
      <c r="U966" s="40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  <c r="AR966" s="190" t="s">
        <v>342</v>
      </c>
      <c r="AT966" s="190" t="s">
        <v>258</v>
      </c>
      <c r="AU966" s="190" t="s">
        <v>83</v>
      </c>
      <c r="AY966" s="21" t="s">
        <v>256</v>
      </c>
      <c r="BE966" s="191">
        <f>IF(N966="základní",J966,0)</f>
        <v>0</v>
      </c>
      <c r="BF966" s="191">
        <f>IF(N966="snížená",J966,0)</f>
        <v>0</v>
      </c>
      <c r="BG966" s="191">
        <f>IF(N966="zákl. přenesená",J966,0)</f>
        <v>0</v>
      </c>
      <c r="BH966" s="191">
        <f>IF(N966="sníž. přenesená",J966,0)</f>
        <v>0</v>
      </c>
      <c r="BI966" s="191">
        <f>IF(N966="nulová",J966,0)</f>
        <v>0</v>
      </c>
      <c r="BJ966" s="21" t="s">
        <v>81</v>
      </c>
      <c r="BK966" s="191">
        <f>ROUND(I966*H966,2)</f>
        <v>0</v>
      </c>
      <c r="BL966" s="21" t="s">
        <v>342</v>
      </c>
      <c r="BM966" s="190" t="s">
        <v>1473</v>
      </c>
    </row>
    <row r="967" s="2" customFormat="1">
      <c r="A967" s="40"/>
      <c r="B967" s="41"/>
      <c r="C967" s="40"/>
      <c r="D967" s="192" t="s">
        <v>263</v>
      </c>
      <c r="E967" s="40"/>
      <c r="F967" s="193" t="s">
        <v>1474</v>
      </c>
      <c r="G967" s="40"/>
      <c r="H967" s="40"/>
      <c r="I967" s="194"/>
      <c r="J967" s="40"/>
      <c r="K967" s="40"/>
      <c r="L967" s="41"/>
      <c r="M967" s="195"/>
      <c r="N967" s="196"/>
      <c r="O967" s="74"/>
      <c r="P967" s="74"/>
      <c r="Q967" s="74"/>
      <c r="R967" s="74"/>
      <c r="S967" s="74"/>
      <c r="T967" s="75"/>
      <c r="U967" s="40"/>
      <c r="V967" s="40"/>
      <c r="W967" s="40"/>
      <c r="X967" s="40"/>
      <c r="Y967" s="40"/>
      <c r="Z967" s="40"/>
      <c r="AA967" s="40"/>
      <c r="AB967" s="40"/>
      <c r="AC967" s="40"/>
      <c r="AD967" s="40"/>
      <c r="AE967" s="40"/>
      <c r="AT967" s="21" t="s">
        <v>263</v>
      </c>
      <c r="AU967" s="21" t="s">
        <v>83</v>
      </c>
    </row>
    <row r="968" s="2" customFormat="1" ht="24.15" customHeight="1">
      <c r="A968" s="40"/>
      <c r="B968" s="177"/>
      <c r="C968" s="221" t="s">
        <v>1475</v>
      </c>
      <c r="D968" s="221" t="s">
        <v>374</v>
      </c>
      <c r="E968" s="222" t="s">
        <v>1476</v>
      </c>
      <c r="F968" s="223" t="s">
        <v>1477</v>
      </c>
      <c r="G968" s="224" t="s">
        <v>110</v>
      </c>
      <c r="H968" s="225">
        <v>145.321</v>
      </c>
      <c r="I968" s="226"/>
      <c r="J968" s="227">
        <f>ROUND(I968*H968,2)</f>
        <v>0</v>
      </c>
      <c r="K968" s="228"/>
      <c r="L968" s="229"/>
      <c r="M968" s="230" t="s">
        <v>3</v>
      </c>
      <c r="N968" s="231" t="s">
        <v>45</v>
      </c>
      <c r="O968" s="74"/>
      <c r="P968" s="188">
        <f>O968*H968</f>
        <v>0</v>
      </c>
      <c r="Q968" s="188">
        <v>0.0089999999999999993</v>
      </c>
      <c r="R968" s="188">
        <f>Q968*H968</f>
        <v>1.3078889999999999</v>
      </c>
      <c r="S968" s="188">
        <v>0</v>
      </c>
      <c r="T968" s="189">
        <f>S968*H968</f>
        <v>0</v>
      </c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R968" s="190" t="s">
        <v>451</v>
      </c>
      <c r="AT968" s="190" t="s">
        <v>374</v>
      </c>
      <c r="AU968" s="190" t="s">
        <v>83</v>
      </c>
      <c r="AY968" s="21" t="s">
        <v>256</v>
      </c>
      <c r="BE968" s="191">
        <f>IF(N968="základní",J968,0)</f>
        <v>0</v>
      </c>
      <c r="BF968" s="191">
        <f>IF(N968="snížená",J968,0)</f>
        <v>0</v>
      </c>
      <c r="BG968" s="191">
        <f>IF(N968="zákl. přenesená",J968,0)</f>
        <v>0</v>
      </c>
      <c r="BH968" s="191">
        <f>IF(N968="sníž. přenesená",J968,0)</f>
        <v>0</v>
      </c>
      <c r="BI968" s="191">
        <f>IF(N968="nulová",J968,0)</f>
        <v>0</v>
      </c>
      <c r="BJ968" s="21" t="s">
        <v>81</v>
      </c>
      <c r="BK968" s="191">
        <f>ROUND(I968*H968,2)</f>
        <v>0</v>
      </c>
      <c r="BL968" s="21" t="s">
        <v>342</v>
      </c>
      <c r="BM968" s="190" t="s">
        <v>1478</v>
      </c>
    </row>
    <row r="969" s="13" customFormat="1">
      <c r="A969" s="13"/>
      <c r="B969" s="197"/>
      <c r="C969" s="13"/>
      <c r="D969" s="198" t="s">
        <v>265</v>
      </c>
      <c r="E969" s="199" t="s">
        <v>3</v>
      </c>
      <c r="F969" s="200" t="s">
        <v>127</v>
      </c>
      <c r="G969" s="13"/>
      <c r="H969" s="201">
        <v>132.11000000000001</v>
      </c>
      <c r="I969" s="202"/>
      <c r="J969" s="13"/>
      <c r="K969" s="13"/>
      <c r="L969" s="197"/>
      <c r="M969" s="203"/>
      <c r="N969" s="204"/>
      <c r="O969" s="204"/>
      <c r="P969" s="204"/>
      <c r="Q969" s="204"/>
      <c r="R969" s="204"/>
      <c r="S969" s="204"/>
      <c r="T969" s="205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199" t="s">
        <v>265</v>
      </c>
      <c r="AU969" s="199" t="s">
        <v>83</v>
      </c>
      <c r="AV969" s="13" t="s">
        <v>83</v>
      </c>
      <c r="AW969" s="13" t="s">
        <v>35</v>
      </c>
      <c r="AX969" s="13" t="s">
        <v>74</v>
      </c>
      <c r="AY969" s="199" t="s">
        <v>256</v>
      </c>
    </row>
    <row r="970" s="14" customFormat="1">
      <c r="A970" s="14"/>
      <c r="B970" s="206"/>
      <c r="C970" s="14"/>
      <c r="D970" s="198" t="s">
        <v>265</v>
      </c>
      <c r="E970" s="207" t="s">
        <v>3</v>
      </c>
      <c r="F970" s="208" t="s">
        <v>266</v>
      </c>
      <c r="G970" s="14"/>
      <c r="H970" s="209">
        <v>132.11000000000001</v>
      </c>
      <c r="I970" s="210"/>
      <c r="J970" s="14"/>
      <c r="K970" s="14"/>
      <c r="L970" s="206"/>
      <c r="M970" s="211"/>
      <c r="N970" s="212"/>
      <c r="O970" s="212"/>
      <c r="P970" s="212"/>
      <c r="Q970" s="212"/>
      <c r="R970" s="212"/>
      <c r="S970" s="212"/>
      <c r="T970" s="213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07" t="s">
        <v>265</v>
      </c>
      <c r="AU970" s="207" t="s">
        <v>83</v>
      </c>
      <c r="AV970" s="14" t="s">
        <v>261</v>
      </c>
      <c r="AW970" s="14" t="s">
        <v>35</v>
      </c>
      <c r="AX970" s="14" t="s">
        <v>81</v>
      </c>
      <c r="AY970" s="207" t="s">
        <v>256</v>
      </c>
    </row>
    <row r="971" s="13" customFormat="1">
      <c r="A971" s="13"/>
      <c r="B971" s="197"/>
      <c r="C971" s="13"/>
      <c r="D971" s="198" t="s">
        <v>265</v>
      </c>
      <c r="E971" s="13"/>
      <c r="F971" s="200" t="s">
        <v>1479</v>
      </c>
      <c r="G971" s="13"/>
      <c r="H971" s="201">
        <v>145.321</v>
      </c>
      <c r="I971" s="202"/>
      <c r="J971" s="13"/>
      <c r="K971" s="13"/>
      <c r="L971" s="197"/>
      <c r="M971" s="203"/>
      <c r="N971" s="204"/>
      <c r="O971" s="204"/>
      <c r="P971" s="204"/>
      <c r="Q971" s="204"/>
      <c r="R971" s="204"/>
      <c r="S971" s="204"/>
      <c r="T971" s="205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199" t="s">
        <v>265</v>
      </c>
      <c r="AU971" s="199" t="s">
        <v>83</v>
      </c>
      <c r="AV971" s="13" t="s">
        <v>83</v>
      </c>
      <c r="AW971" s="13" t="s">
        <v>4</v>
      </c>
      <c r="AX971" s="13" t="s">
        <v>81</v>
      </c>
      <c r="AY971" s="199" t="s">
        <v>256</v>
      </c>
    </row>
    <row r="972" s="2" customFormat="1" ht="44.25" customHeight="1">
      <c r="A972" s="40"/>
      <c r="B972" s="177"/>
      <c r="C972" s="178" t="s">
        <v>1480</v>
      </c>
      <c r="D972" s="178" t="s">
        <v>258</v>
      </c>
      <c r="E972" s="179" t="s">
        <v>1481</v>
      </c>
      <c r="F972" s="180" t="s">
        <v>1482</v>
      </c>
      <c r="G972" s="181" t="s">
        <v>110</v>
      </c>
      <c r="H972" s="182">
        <v>132.11000000000001</v>
      </c>
      <c r="I972" s="183"/>
      <c r="J972" s="184">
        <f>ROUND(I972*H972,2)</f>
        <v>0</v>
      </c>
      <c r="K972" s="185"/>
      <c r="L972" s="41"/>
      <c r="M972" s="186" t="s">
        <v>3</v>
      </c>
      <c r="N972" s="187" t="s">
        <v>45</v>
      </c>
      <c r="O972" s="74"/>
      <c r="P972" s="188">
        <f>O972*H972</f>
        <v>0</v>
      </c>
      <c r="Q972" s="188">
        <v>0.00010000000000000001</v>
      </c>
      <c r="R972" s="188">
        <f>Q972*H972</f>
        <v>0.013211000000000002</v>
      </c>
      <c r="S972" s="188">
        <v>0</v>
      </c>
      <c r="T972" s="189">
        <f>S972*H972</f>
        <v>0</v>
      </c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R972" s="190" t="s">
        <v>342</v>
      </c>
      <c r="AT972" s="190" t="s">
        <v>258</v>
      </c>
      <c r="AU972" s="190" t="s">
        <v>83</v>
      </c>
      <c r="AY972" s="21" t="s">
        <v>256</v>
      </c>
      <c r="BE972" s="191">
        <f>IF(N972="základní",J972,0)</f>
        <v>0</v>
      </c>
      <c r="BF972" s="191">
        <f>IF(N972="snížená",J972,0)</f>
        <v>0</v>
      </c>
      <c r="BG972" s="191">
        <f>IF(N972="zákl. přenesená",J972,0)</f>
        <v>0</v>
      </c>
      <c r="BH972" s="191">
        <f>IF(N972="sníž. přenesená",J972,0)</f>
        <v>0</v>
      </c>
      <c r="BI972" s="191">
        <f>IF(N972="nulová",J972,0)</f>
        <v>0</v>
      </c>
      <c r="BJ972" s="21" t="s">
        <v>81</v>
      </c>
      <c r="BK972" s="191">
        <f>ROUND(I972*H972,2)</f>
        <v>0</v>
      </c>
      <c r="BL972" s="21" t="s">
        <v>342</v>
      </c>
      <c r="BM972" s="190" t="s">
        <v>1483</v>
      </c>
    </row>
    <row r="973" s="2" customFormat="1">
      <c r="A973" s="40"/>
      <c r="B973" s="41"/>
      <c r="C973" s="40"/>
      <c r="D973" s="192" t="s">
        <v>263</v>
      </c>
      <c r="E973" s="40"/>
      <c r="F973" s="193" t="s">
        <v>1484</v>
      </c>
      <c r="G973" s="40"/>
      <c r="H973" s="40"/>
      <c r="I973" s="194"/>
      <c r="J973" s="40"/>
      <c r="K973" s="40"/>
      <c r="L973" s="41"/>
      <c r="M973" s="195"/>
      <c r="N973" s="196"/>
      <c r="O973" s="74"/>
      <c r="P973" s="74"/>
      <c r="Q973" s="74"/>
      <c r="R973" s="74"/>
      <c r="S973" s="74"/>
      <c r="T973" s="75"/>
      <c r="U973" s="40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  <c r="AT973" s="21" t="s">
        <v>263</v>
      </c>
      <c r="AU973" s="21" t="s">
        <v>83</v>
      </c>
    </row>
    <row r="974" s="13" customFormat="1">
      <c r="A974" s="13"/>
      <c r="B974" s="197"/>
      <c r="C974" s="13"/>
      <c r="D974" s="198" t="s">
        <v>265</v>
      </c>
      <c r="E974" s="199" t="s">
        <v>3</v>
      </c>
      <c r="F974" s="200" t="s">
        <v>127</v>
      </c>
      <c r="G974" s="13"/>
      <c r="H974" s="201">
        <v>132.11000000000001</v>
      </c>
      <c r="I974" s="202"/>
      <c r="J974" s="13"/>
      <c r="K974" s="13"/>
      <c r="L974" s="197"/>
      <c r="M974" s="203"/>
      <c r="N974" s="204"/>
      <c r="O974" s="204"/>
      <c r="P974" s="204"/>
      <c r="Q974" s="204"/>
      <c r="R974" s="204"/>
      <c r="S974" s="204"/>
      <c r="T974" s="205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199" t="s">
        <v>265</v>
      </c>
      <c r="AU974" s="199" t="s">
        <v>83</v>
      </c>
      <c r="AV974" s="13" t="s">
        <v>83</v>
      </c>
      <c r="AW974" s="13" t="s">
        <v>35</v>
      </c>
      <c r="AX974" s="13" t="s">
        <v>74</v>
      </c>
      <c r="AY974" s="199" t="s">
        <v>256</v>
      </c>
    </row>
    <row r="975" s="14" customFormat="1">
      <c r="A975" s="14"/>
      <c r="B975" s="206"/>
      <c r="C975" s="14"/>
      <c r="D975" s="198" t="s">
        <v>265</v>
      </c>
      <c r="E975" s="207" t="s">
        <v>3</v>
      </c>
      <c r="F975" s="208" t="s">
        <v>266</v>
      </c>
      <c r="G975" s="14"/>
      <c r="H975" s="209">
        <v>132.11000000000001</v>
      </c>
      <c r="I975" s="210"/>
      <c r="J975" s="14"/>
      <c r="K975" s="14"/>
      <c r="L975" s="206"/>
      <c r="M975" s="211"/>
      <c r="N975" s="212"/>
      <c r="O975" s="212"/>
      <c r="P975" s="212"/>
      <c r="Q975" s="212"/>
      <c r="R975" s="212"/>
      <c r="S975" s="212"/>
      <c r="T975" s="213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T975" s="207" t="s">
        <v>265</v>
      </c>
      <c r="AU975" s="207" t="s">
        <v>83</v>
      </c>
      <c r="AV975" s="14" t="s">
        <v>261</v>
      </c>
      <c r="AW975" s="14" t="s">
        <v>35</v>
      </c>
      <c r="AX975" s="14" t="s">
        <v>81</v>
      </c>
      <c r="AY975" s="207" t="s">
        <v>256</v>
      </c>
    </row>
    <row r="976" s="2" customFormat="1" ht="37.8" customHeight="1">
      <c r="A976" s="40"/>
      <c r="B976" s="177"/>
      <c r="C976" s="178" t="s">
        <v>1485</v>
      </c>
      <c r="D976" s="178" t="s">
        <v>258</v>
      </c>
      <c r="E976" s="179" t="s">
        <v>1486</v>
      </c>
      <c r="F976" s="180" t="s">
        <v>1487</v>
      </c>
      <c r="G976" s="181" t="s">
        <v>110</v>
      </c>
      <c r="H976" s="182">
        <v>132.11000000000001</v>
      </c>
      <c r="I976" s="183"/>
      <c r="J976" s="184">
        <f>ROUND(I976*H976,2)</f>
        <v>0</v>
      </c>
      <c r="K976" s="185"/>
      <c r="L976" s="41"/>
      <c r="M976" s="186" t="s">
        <v>3</v>
      </c>
      <c r="N976" s="187" t="s">
        <v>45</v>
      </c>
      <c r="O976" s="74"/>
      <c r="P976" s="188">
        <f>O976*H976</f>
        <v>0</v>
      </c>
      <c r="Q976" s="188">
        <v>0.00012</v>
      </c>
      <c r="R976" s="188">
        <f>Q976*H976</f>
        <v>0.015853200000000001</v>
      </c>
      <c r="S976" s="188">
        <v>0</v>
      </c>
      <c r="T976" s="189">
        <f>S976*H976</f>
        <v>0</v>
      </c>
      <c r="U976" s="40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  <c r="AR976" s="190" t="s">
        <v>342</v>
      </c>
      <c r="AT976" s="190" t="s">
        <v>258</v>
      </c>
      <c r="AU976" s="190" t="s">
        <v>83</v>
      </c>
      <c r="AY976" s="21" t="s">
        <v>256</v>
      </c>
      <c r="BE976" s="191">
        <f>IF(N976="základní",J976,0)</f>
        <v>0</v>
      </c>
      <c r="BF976" s="191">
        <f>IF(N976="snížená",J976,0)</f>
        <v>0</v>
      </c>
      <c r="BG976" s="191">
        <f>IF(N976="zákl. přenesená",J976,0)</f>
        <v>0</v>
      </c>
      <c r="BH976" s="191">
        <f>IF(N976="sníž. přenesená",J976,0)</f>
        <v>0</v>
      </c>
      <c r="BI976" s="191">
        <f>IF(N976="nulová",J976,0)</f>
        <v>0</v>
      </c>
      <c r="BJ976" s="21" t="s">
        <v>81</v>
      </c>
      <c r="BK976" s="191">
        <f>ROUND(I976*H976,2)</f>
        <v>0</v>
      </c>
      <c r="BL976" s="21" t="s">
        <v>342</v>
      </c>
      <c r="BM976" s="190" t="s">
        <v>1488</v>
      </c>
    </row>
    <row r="977" s="2" customFormat="1">
      <c r="A977" s="40"/>
      <c r="B977" s="41"/>
      <c r="C977" s="40"/>
      <c r="D977" s="192" t="s">
        <v>263</v>
      </c>
      <c r="E977" s="40"/>
      <c r="F977" s="193" t="s">
        <v>1489</v>
      </c>
      <c r="G977" s="40"/>
      <c r="H977" s="40"/>
      <c r="I977" s="194"/>
      <c r="J977" s="40"/>
      <c r="K977" s="40"/>
      <c r="L977" s="41"/>
      <c r="M977" s="195"/>
      <c r="N977" s="196"/>
      <c r="O977" s="74"/>
      <c r="P977" s="74"/>
      <c r="Q977" s="74"/>
      <c r="R977" s="74"/>
      <c r="S977" s="74"/>
      <c r="T977" s="75"/>
      <c r="U977" s="40"/>
      <c r="V977" s="40"/>
      <c r="W977" s="40"/>
      <c r="X977" s="40"/>
      <c r="Y977" s="40"/>
      <c r="Z977" s="40"/>
      <c r="AA977" s="40"/>
      <c r="AB977" s="40"/>
      <c r="AC977" s="40"/>
      <c r="AD977" s="40"/>
      <c r="AE977" s="40"/>
      <c r="AT977" s="21" t="s">
        <v>263</v>
      </c>
      <c r="AU977" s="21" t="s">
        <v>83</v>
      </c>
    </row>
    <row r="978" s="13" customFormat="1">
      <c r="A978" s="13"/>
      <c r="B978" s="197"/>
      <c r="C978" s="13"/>
      <c r="D978" s="198" t="s">
        <v>265</v>
      </c>
      <c r="E978" s="199" t="s">
        <v>3</v>
      </c>
      <c r="F978" s="200" t="s">
        <v>127</v>
      </c>
      <c r="G978" s="13"/>
      <c r="H978" s="201">
        <v>132.11000000000001</v>
      </c>
      <c r="I978" s="202"/>
      <c r="J978" s="13"/>
      <c r="K978" s="13"/>
      <c r="L978" s="197"/>
      <c r="M978" s="203"/>
      <c r="N978" s="204"/>
      <c r="O978" s="204"/>
      <c r="P978" s="204"/>
      <c r="Q978" s="204"/>
      <c r="R978" s="204"/>
      <c r="S978" s="204"/>
      <c r="T978" s="205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T978" s="199" t="s">
        <v>265</v>
      </c>
      <c r="AU978" s="199" t="s">
        <v>83</v>
      </c>
      <c r="AV978" s="13" t="s">
        <v>83</v>
      </c>
      <c r="AW978" s="13" t="s">
        <v>35</v>
      </c>
      <c r="AX978" s="13" t="s">
        <v>74</v>
      </c>
      <c r="AY978" s="199" t="s">
        <v>256</v>
      </c>
    </row>
    <row r="979" s="14" customFormat="1">
      <c r="A979" s="14"/>
      <c r="B979" s="206"/>
      <c r="C979" s="14"/>
      <c r="D979" s="198" t="s">
        <v>265</v>
      </c>
      <c r="E979" s="207" t="s">
        <v>3</v>
      </c>
      <c r="F979" s="208" t="s">
        <v>266</v>
      </c>
      <c r="G979" s="14"/>
      <c r="H979" s="209">
        <v>132.11000000000001</v>
      </c>
      <c r="I979" s="210"/>
      <c r="J979" s="14"/>
      <c r="K979" s="14"/>
      <c r="L979" s="206"/>
      <c r="M979" s="211"/>
      <c r="N979" s="212"/>
      <c r="O979" s="212"/>
      <c r="P979" s="212"/>
      <c r="Q979" s="212"/>
      <c r="R979" s="212"/>
      <c r="S979" s="212"/>
      <c r="T979" s="213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T979" s="207" t="s">
        <v>265</v>
      </c>
      <c r="AU979" s="207" t="s">
        <v>83</v>
      </c>
      <c r="AV979" s="14" t="s">
        <v>261</v>
      </c>
      <c r="AW979" s="14" t="s">
        <v>35</v>
      </c>
      <c r="AX979" s="14" t="s">
        <v>81</v>
      </c>
      <c r="AY979" s="207" t="s">
        <v>256</v>
      </c>
    </row>
    <row r="980" s="2" customFormat="1" ht="16.5" customHeight="1">
      <c r="A980" s="40"/>
      <c r="B980" s="177"/>
      <c r="C980" s="221" t="s">
        <v>1490</v>
      </c>
      <c r="D980" s="221" t="s">
        <v>374</v>
      </c>
      <c r="E980" s="222" t="s">
        <v>1491</v>
      </c>
      <c r="F980" s="223" t="s">
        <v>1492</v>
      </c>
      <c r="G980" s="224" t="s">
        <v>274</v>
      </c>
      <c r="H980" s="225">
        <v>12.101000000000001</v>
      </c>
      <c r="I980" s="226"/>
      <c r="J980" s="227">
        <f>ROUND(I980*H980,2)</f>
        <v>0</v>
      </c>
      <c r="K980" s="228"/>
      <c r="L980" s="229"/>
      <c r="M980" s="230" t="s">
        <v>3</v>
      </c>
      <c r="N980" s="231" t="s">
        <v>45</v>
      </c>
      <c r="O980" s="74"/>
      <c r="P980" s="188">
        <f>O980*H980</f>
        <v>0</v>
      </c>
      <c r="Q980" s="188">
        <v>0.025000000000000001</v>
      </c>
      <c r="R980" s="188">
        <f>Q980*H980</f>
        <v>0.30252500000000004</v>
      </c>
      <c r="S980" s="188">
        <v>0</v>
      </c>
      <c r="T980" s="189">
        <f>S980*H980</f>
        <v>0</v>
      </c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R980" s="190" t="s">
        <v>451</v>
      </c>
      <c r="AT980" s="190" t="s">
        <v>374</v>
      </c>
      <c r="AU980" s="190" t="s">
        <v>83</v>
      </c>
      <c r="AY980" s="21" t="s">
        <v>256</v>
      </c>
      <c r="BE980" s="191">
        <f>IF(N980="základní",J980,0)</f>
        <v>0</v>
      </c>
      <c r="BF980" s="191">
        <f>IF(N980="snížená",J980,0)</f>
        <v>0</v>
      </c>
      <c r="BG980" s="191">
        <f>IF(N980="zákl. přenesená",J980,0)</f>
        <v>0</v>
      </c>
      <c r="BH980" s="191">
        <f>IF(N980="sníž. přenesená",J980,0)</f>
        <v>0</v>
      </c>
      <c r="BI980" s="191">
        <f>IF(N980="nulová",J980,0)</f>
        <v>0</v>
      </c>
      <c r="BJ980" s="21" t="s">
        <v>81</v>
      </c>
      <c r="BK980" s="191">
        <f>ROUND(I980*H980,2)</f>
        <v>0</v>
      </c>
      <c r="BL980" s="21" t="s">
        <v>342</v>
      </c>
      <c r="BM980" s="190" t="s">
        <v>1493</v>
      </c>
    </row>
    <row r="981" s="15" customFormat="1">
      <c r="A981" s="15"/>
      <c r="B981" s="214"/>
      <c r="C981" s="15"/>
      <c r="D981" s="198" t="s">
        <v>265</v>
      </c>
      <c r="E981" s="215" t="s">
        <v>3</v>
      </c>
      <c r="F981" s="216" t="s">
        <v>1369</v>
      </c>
      <c r="G981" s="15"/>
      <c r="H981" s="215" t="s">
        <v>3</v>
      </c>
      <c r="I981" s="217"/>
      <c r="J981" s="15"/>
      <c r="K981" s="15"/>
      <c r="L981" s="214"/>
      <c r="M981" s="218"/>
      <c r="N981" s="219"/>
      <c r="O981" s="219"/>
      <c r="P981" s="219"/>
      <c r="Q981" s="219"/>
      <c r="R981" s="219"/>
      <c r="S981" s="219"/>
      <c r="T981" s="220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T981" s="215" t="s">
        <v>265</v>
      </c>
      <c r="AU981" s="215" t="s">
        <v>83</v>
      </c>
      <c r="AV981" s="15" t="s">
        <v>81</v>
      </c>
      <c r="AW981" s="15" t="s">
        <v>35</v>
      </c>
      <c r="AX981" s="15" t="s">
        <v>74</v>
      </c>
      <c r="AY981" s="215" t="s">
        <v>256</v>
      </c>
    </row>
    <row r="982" s="13" customFormat="1">
      <c r="A982" s="13"/>
      <c r="B982" s="197"/>
      <c r="C982" s="13"/>
      <c r="D982" s="198" t="s">
        <v>265</v>
      </c>
      <c r="E982" s="199" t="s">
        <v>3</v>
      </c>
      <c r="F982" s="200" t="s">
        <v>1494</v>
      </c>
      <c r="G982" s="13"/>
      <c r="H982" s="201">
        <v>12.101000000000001</v>
      </c>
      <c r="I982" s="202"/>
      <c r="J982" s="13"/>
      <c r="K982" s="13"/>
      <c r="L982" s="197"/>
      <c r="M982" s="203"/>
      <c r="N982" s="204"/>
      <c r="O982" s="204"/>
      <c r="P982" s="204"/>
      <c r="Q982" s="204"/>
      <c r="R982" s="204"/>
      <c r="S982" s="204"/>
      <c r="T982" s="205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199" t="s">
        <v>265</v>
      </c>
      <c r="AU982" s="199" t="s">
        <v>83</v>
      </c>
      <c r="AV982" s="13" t="s">
        <v>83</v>
      </c>
      <c r="AW982" s="13" t="s">
        <v>35</v>
      </c>
      <c r="AX982" s="13" t="s">
        <v>74</v>
      </c>
      <c r="AY982" s="199" t="s">
        <v>256</v>
      </c>
    </row>
    <row r="983" s="14" customFormat="1">
      <c r="A983" s="14"/>
      <c r="B983" s="206"/>
      <c r="C983" s="14"/>
      <c r="D983" s="198" t="s">
        <v>265</v>
      </c>
      <c r="E983" s="207" t="s">
        <v>3</v>
      </c>
      <c r="F983" s="208" t="s">
        <v>266</v>
      </c>
      <c r="G983" s="14"/>
      <c r="H983" s="209">
        <v>12.101000000000001</v>
      </c>
      <c r="I983" s="210"/>
      <c r="J983" s="14"/>
      <c r="K983" s="14"/>
      <c r="L983" s="206"/>
      <c r="M983" s="211"/>
      <c r="N983" s="212"/>
      <c r="O983" s="212"/>
      <c r="P983" s="212"/>
      <c r="Q983" s="212"/>
      <c r="R983" s="212"/>
      <c r="S983" s="212"/>
      <c r="T983" s="213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207" t="s">
        <v>265</v>
      </c>
      <c r="AU983" s="207" t="s">
        <v>83</v>
      </c>
      <c r="AV983" s="14" t="s">
        <v>261</v>
      </c>
      <c r="AW983" s="14" t="s">
        <v>35</v>
      </c>
      <c r="AX983" s="14" t="s">
        <v>81</v>
      </c>
      <c r="AY983" s="207" t="s">
        <v>256</v>
      </c>
    </row>
    <row r="984" s="2" customFormat="1" ht="49.05" customHeight="1">
      <c r="A984" s="40"/>
      <c r="B984" s="177"/>
      <c r="C984" s="178" t="s">
        <v>1495</v>
      </c>
      <c r="D984" s="178" t="s">
        <v>258</v>
      </c>
      <c r="E984" s="179" t="s">
        <v>1496</v>
      </c>
      <c r="F984" s="180" t="s">
        <v>1497</v>
      </c>
      <c r="G984" s="181" t="s">
        <v>119</v>
      </c>
      <c r="H984" s="182">
        <v>18.885000000000002</v>
      </c>
      <c r="I984" s="183"/>
      <c r="J984" s="184">
        <f>ROUND(I984*H984,2)</f>
        <v>0</v>
      </c>
      <c r="K984" s="185"/>
      <c r="L984" s="41"/>
      <c r="M984" s="186" t="s">
        <v>3</v>
      </c>
      <c r="N984" s="187" t="s">
        <v>45</v>
      </c>
      <c r="O984" s="74"/>
      <c r="P984" s="188">
        <f>O984*H984</f>
        <v>0</v>
      </c>
      <c r="Q984" s="188">
        <v>0.00036000000000000002</v>
      </c>
      <c r="R984" s="188">
        <f>Q984*H984</f>
        <v>0.006798600000000001</v>
      </c>
      <c r="S984" s="188">
        <v>0</v>
      </c>
      <c r="T984" s="189">
        <f>S984*H984</f>
        <v>0</v>
      </c>
      <c r="U984" s="40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R984" s="190" t="s">
        <v>342</v>
      </c>
      <c r="AT984" s="190" t="s">
        <v>258</v>
      </c>
      <c r="AU984" s="190" t="s">
        <v>83</v>
      </c>
      <c r="AY984" s="21" t="s">
        <v>256</v>
      </c>
      <c r="BE984" s="191">
        <f>IF(N984="základní",J984,0)</f>
        <v>0</v>
      </c>
      <c r="BF984" s="191">
        <f>IF(N984="snížená",J984,0)</f>
        <v>0</v>
      </c>
      <c r="BG984" s="191">
        <f>IF(N984="zákl. přenesená",J984,0)</f>
        <v>0</v>
      </c>
      <c r="BH984" s="191">
        <f>IF(N984="sníž. přenesená",J984,0)</f>
        <v>0</v>
      </c>
      <c r="BI984" s="191">
        <f>IF(N984="nulová",J984,0)</f>
        <v>0</v>
      </c>
      <c r="BJ984" s="21" t="s">
        <v>81</v>
      </c>
      <c r="BK984" s="191">
        <f>ROUND(I984*H984,2)</f>
        <v>0</v>
      </c>
      <c r="BL984" s="21" t="s">
        <v>342</v>
      </c>
      <c r="BM984" s="190" t="s">
        <v>1498</v>
      </c>
    </row>
    <row r="985" s="2" customFormat="1">
      <c r="A985" s="40"/>
      <c r="B985" s="41"/>
      <c r="C985" s="40"/>
      <c r="D985" s="192" t="s">
        <v>263</v>
      </c>
      <c r="E985" s="40"/>
      <c r="F985" s="193" t="s">
        <v>1499</v>
      </c>
      <c r="G985" s="40"/>
      <c r="H985" s="40"/>
      <c r="I985" s="194"/>
      <c r="J985" s="40"/>
      <c r="K985" s="40"/>
      <c r="L985" s="41"/>
      <c r="M985" s="195"/>
      <c r="N985" s="196"/>
      <c r="O985" s="74"/>
      <c r="P985" s="74"/>
      <c r="Q985" s="74"/>
      <c r="R985" s="74"/>
      <c r="S985" s="74"/>
      <c r="T985" s="75"/>
      <c r="U985" s="40"/>
      <c r="V985" s="40"/>
      <c r="W985" s="40"/>
      <c r="X985" s="40"/>
      <c r="Y985" s="40"/>
      <c r="Z985" s="40"/>
      <c r="AA985" s="40"/>
      <c r="AB985" s="40"/>
      <c r="AC985" s="40"/>
      <c r="AD985" s="40"/>
      <c r="AE985" s="40"/>
      <c r="AT985" s="21" t="s">
        <v>263</v>
      </c>
      <c r="AU985" s="21" t="s">
        <v>83</v>
      </c>
    </row>
    <row r="986" s="2" customFormat="1" ht="37.8" customHeight="1">
      <c r="A986" s="40"/>
      <c r="B986" s="177"/>
      <c r="C986" s="221" t="s">
        <v>1500</v>
      </c>
      <c r="D986" s="221" t="s">
        <v>374</v>
      </c>
      <c r="E986" s="222" t="s">
        <v>1501</v>
      </c>
      <c r="F986" s="223" t="s">
        <v>1502</v>
      </c>
      <c r="G986" s="224" t="s">
        <v>119</v>
      </c>
      <c r="H986" s="225">
        <v>18.821999999999999</v>
      </c>
      <c r="I986" s="226"/>
      <c r="J986" s="227">
        <f>ROUND(I986*H986,2)</f>
        <v>0</v>
      </c>
      <c r="K986" s="228"/>
      <c r="L986" s="229"/>
      <c r="M986" s="230" t="s">
        <v>3</v>
      </c>
      <c r="N986" s="231" t="s">
        <v>45</v>
      </c>
      <c r="O986" s="74"/>
      <c r="P986" s="188">
        <f>O986*H986</f>
        <v>0</v>
      </c>
      <c r="Q986" s="188">
        <v>0.0023999999999999998</v>
      </c>
      <c r="R986" s="188">
        <f>Q986*H986</f>
        <v>0.045172799999999992</v>
      </c>
      <c r="S986" s="188">
        <v>0</v>
      </c>
      <c r="T986" s="189">
        <f>S986*H986</f>
        <v>0</v>
      </c>
      <c r="U986" s="40"/>
      <c r="V986" s="40"/>
      <c r="W986" s="40"/>
      <c r="X986" s="40"/>
      <c r="Y986" s="40"/>
      <c r="Z986" s="40"/>
      <c r="AA986" s="40"/>
      <c r="AB986" s="40"/>
      <c r="AC986" s="40"/>
      <c r="AD986" s="40"/>
      <c r="AE986" s="40"/>
      <c r="AR986" s="190" t="s">
        <v>451</v>
      </c>
      <c r="AT986" s="190" t="s">
        <v>374</v>
      </c>
      <c r="AU986" s="190" t="s">
        <v>83</v>
      </c>
      <c r="AY986" s="21" t="s">
        <v>256</v>
      </c>
      <c r="BE986" s="191">
        <f>IF(N986="základní",J986,0)</f>
        <v>0</v>
      </c>
      <c r="BF986" s="191">
        <f>IF(N986="snížená",J986,0)</f>
        <v>0</v>
      </c>
      <c r="BG986" s="191">
        <f>IF(N986="zákl. přenesená",J986,0)</f>
        <v>0</v>
      </c>
      <c r="BH986" s="191">
        <f>IF(N986="sníž. přenesená",J986,0)</f>
        <v>0</v>
      </c>
      <c r="BI986" s="191">
        <f>IF(N986="nulová",J986,0)</f>
        <v>0</v>
      </c>
      <c r="BJ986" s="21" t="s">
        <v>81</v>
      </c>
      <c r="BK986" s="191">
        <f>ROUND(I986*H986,2)</f>
        <v>0</v>
      </c>
      <c r="BL986" s="21" t="s">
        <v>342</v>
      </c>
      <c r="BM986" s="190" t="s">
        <v>1503</v>
      </c>
    </row>
    <row r="987" s="13" customFormat="1">
      <c r="A987" s="13"/>
      <c r="B987" s="197"/>
      <c r="C987" s="13"/>
      <c r="D987" s="198" t="s">
        <v>265</v>
      </c>
      <c r="E987" s="199" t="s">
        <v>3</v>
      </c>
      <c r="F987" s="200" t="s">
        <v>1504</v>
      </c>
      <c r="G987" s="13"/>
      <c r="H987" s="201">
        <v>8.25</v>
      </c>
      <c r="I987" s="202"/>
      <c r="J987" s="13"/>
      <c r="K987" s="13"/>
      <c r="L987" s="197"/>
      <c r="M987" s="203"/>
      <c r="N987" s="204"/>
      <c r="O987" s="204"/>
      <c r="P987" s="204"/>
      <c r="Q987" s="204"/>
      <c r="R987" s="204"/>
      <c r="S987" s="204"/>
      <c r="T987" s="205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199" t="s">
        <v>265</v>
      </c>
      <c r="AU987" s="199" t="s">
        <v>83</v>
      </c>
      <c r="AV987" s="13" t="s">
        <v>83</v>
      </c>
      <c r="AW987" s="13" t="s">
        <v>35</v>
      </c>
      <c r="AX987" s="13" t="s">
        <v>74</v>
      </c>
      <c r="AY987" s="199" t="s">
        <v>256</v>
      </c>
    </row>
    <row r="988" s="13" customFormat="1">
      <c r="A988" s="13"/>
      <c r="B988" s="197"/>
      <c r="C988" s="13"/>
      <c r="D988" s="198" t="s">
        <v>265</v>
      </c>
      <c r="E988" s="199" t="s">
        <v>3</v>
      </c>
      <c r="F988" s="200" t="s">
        <v>1505</v>
      </c>
      <c r="G988" s="13"/>
      <c r="H988" s="201">
        <v>2.7349999999999999</v>
      </c>
      <c r="I988" s="202"/>
      <c r="J988" s="13"/>
      <c r="K988" s="13"/>
      <c r="L988" s="197"/>
      <c r="M988" s="203"/>
      <c r="N988" s="204"/>
      <c r="O988" s="204"/>
      <c r="P988" s="204"/>
      <c r="Q988" s="204"/>
      <c r="R988" s="204"/>
      <c r="S988" s="204"/>
      <c r="T988" s="205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T988" s="199" t="s">
        <v>265</v>
      </c>
      <c r="AU988" s="199" t="s">
        <v>83</v>
      </c>
      <c r="AV988" s="13" t="s">
        <v>83</v>
      </c>
      <c r="AW988" s="13" t="s">
        <v>35</v>
      </c>
      <c r="AX988" s="13" t="s">
        <v>74</v>
      </c>
      <c r="AY988" s="199" t="s">
        <v>256</v>
      </c>
    </row>
    <row r="989" s="13" customFormat="1">
      <c r="A989" s="13"/>
      <c r="B989" s="197"/>
      <c r="C989" s="13"/>
      <c r="D989" s="198" t="s">
        <v>265</v>
      </c>
      <c r="E989" s="199" t="s">
        <v>3</v>
      </c>
      <c r="F989" s="200" t="s">
        <v>1506</v>
      </c>
      <c r="G989" s="13"/>
      <c r="H989" s="201">
        <v>1.2</v>
      </c>
      <c r="I989" s="202"/>
      <c r="J989" s="13"/>
      <c r="K989" s="13"/>
      <c r="L989" s="197"/>
      <c r="M989" s="203"/>
      <c r="N989" s="204"/>
      <c r="O989" s="204"/>
      <c r="P989" s="204"/>
      <c r="Q989" s="204"/>
      <c r="R989" s="204"/>
      <c r="S989" s="204"/>
      <c r="T989" s="205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T989" s="199" t="s">
        <v>265</v>
      </c>
      <c r="AU989" s="199" t="s">
        <v>83</v>
      </c>
      <c r="AV989" s="13" t="s">
        <v>83</v>
      </c>
      <c r="AW989" s="13" t="s">
        <v>35</v>
      </c>
      <c r="AX989" s="13" t="s">
        <v>74</v>
      </c>
      <c r="AY989" s="199" t="s">
        <v>256</v>
      </c>
    </row>
    <row r="990" s="13" customFormat="1">
      <c r="A990" s="13"/>
      <c r="B990" s="197"/>
      <c r="C990" s="13"/>
      <c r="D990" s="198" t="s">
        <v>265</v>
      </c>
      <c r="E990" s="199" t="s">
        <v>3</v>
      </c>
      <c r="F990" s="200" t="s">
        <v>1507</v>
      </c>
      <c r="G990" s="13"/>
      <c r="H990" s="201">
        <v>2</v>
      </c>
      <c r="I990" s="202"/>
      <c r="J990" s="13"/>
      <c r="K990" s="13"/>
      <c r="L990" s="197"/>
      <c r="M990" s="203"/>
      <c r="N990" s="204"/>
      <c r="O990" s="204"/>
      <c r="P990" s="204"/>
      <c r="Q990" s="204"/>
      <c r="R990" s="204"/>
      <c r="S990" s="204"/>
      <c r="T990" s="205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T990" s="199" t="s">
        <v>265</v>
      </c>
      <c r="AU990" s="199" t="s">
        <v>83</v>
      </c>
      <c r="AV990" s="13" t="s">
        <v>83</v>
      </c>
      <c r="AW990" s="13" t="s">
        <v>35</v>
      </c>
      <c r="AX990" s="13" t="s">
        <v>74</v>
      </c>
      <c r="AY990" s="199" t="s">
        <v>256</v>
      </c>
    </row>
    <row r="991" s="13" customFormat="1">
      <c r="A991" s="13"/>
      <c r="B991" s="197"/>
      <c r="C991" s="13"/>
      <c r="D991" s="198" t="s">
        <v>265</v>
      </c>
      <c r="E991" s="199" t="s">
        <v>3</v>
      </c>
      <c r="F991" s="200" t="s">
        <v>1508</v>
      </c>
      <c r="G991" s="13"/>
      <c r="H991" s="201">
        <v>1.5</v>
      </c>
      <c r="I991" s="202"/>
      <c r="J991" s="13"/>
      <c r="K991" s="13"/>
      <c r="L991" s="197"/>
      <c r="M991" s="203"/>
      <c r="N991" s="204"/>
      <c r="O991" s="204"/>
      <c r="P991" s="204"/>
      <c r="Q991" s="204"/>
      <c r="R991" s="204"/>
      <c r="S991" s="204"/>
      <c r="T991" s="205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T991" s="199" t="s">
        <v>265</v>
      </c>
      <c r="AU991" s="199" t="s">
        <v>83</v>
      </c>
      <c r="AV991" s="13" t="s">
        <v>83</v>
      </c>
      <c r="AW991" s="13" t="s">
        <v>35</v>
      </c>
      <c r="AX991" s="13" t="s">
        <v>74</v>
      </c>
      <c r="AY991" s="199" t="s">
        <v>256</v>
      </c>
    </row>
    <row r="992" s="14" customFormat="1">
      <c r="A992" s="14"/>
      <c r="B992" s="206"/>
      <c r="C992" s="14"/>
      <c r="D992" s="198" t="s">
        <v>265</v>
      </c>
      <c r="E992" s="207" t="s">
        <v>3</v>
      </c>
      <c r="F992" s="208" t="s">
        <v>266</v>
      </c>
      <c r="G992" s="14"/>
      <c r="H992" s="209">
        <v>15.685000000000001</v>
      </c>
      <c r="I992" s="210"/>
      <c r="J992" s="14"/>
      <c r="K992" s="14"/>
      <c r="L992" s="206"/>
      <c r="M992" s="211"/>
      <c r="N992" s="212"/>
      <c r="O992" s="212"/>
      <c r="P992" s="212"/>
      <c r="Q992" s="212"/>
      <c r="R992" s="212"/>
      <c r="S992" s="212"/>
      <c r="T992" s="213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T992" s="207" t="s">
        <v>265</v>
      </c>
      <c r="AU992" s="207" t="s">
        <v>83</v>
      </c>
      <c r="AV992" s="14" t="s">
        <v>261</v>
      </c>
      <c r="AW992" s="14" t="s">
        <v>35</v>
      </c>
      <c r="AX992" s="14" t="s">
        <v>81</v>
      </c>
      <c r="AY992" s="207" t="s">
        <v>256</v>
      </c>
    </row>
    <row r="993" s="13" customFormat="1">
      <c r="A993" s="13"/>
      <c r="B993" s="197"/>
      <c r="C993" s="13"/>
      <c r="D993" s="198" t="s">
        <v>265</v>
      </c>
      <c r="E993" s="13"/>
      <c r="F993" s="200" t="s">
        <v>1509</v>
      </c>
      <c r="G993" s="13"/>
      <c r="H993" s="201">
        <v>18.821999999999999</v>
      </c>
      <c r="I993" s="202"/>
      <c r="J993" s="13"/>
      <c r="K993" s="13"/>
      <c r="L993" s="197"/>
      <c r="M993" s="203"/>
      <c r="N993" s="204"/>
      <c r="O993" s="204"/>
      <c r="P993" s="204"/>
      <c r="Q993" s="204"/>
      <c r="R993" s="204"/>
      <c r="S993" s="204"/>
      <c r="T993" s="205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199" t="s">
        <v>265</v>
      </c>
      <c r="AU993" s="199" t="s">
        <v>83</v>
      </c>
      <c r="AV993" s="13" t="s">
        <v>83</v>
      </c>
      <c r="AW993" s="13" t="s">
        <v>4</v>
      </c>
      <c r="AX993" s="13" t="s">
        <v>81</v>
      </c>
      <c r="AY993" s="199" t="s">
        <v>256</v>
      </c>
    </row>
    <row r="994" s="2" customFormat="1" ht="37.8" customHeight="1">
      <c r="A994" s="40"/>
      <c r="B994" s="177"/>
      <c r="C994" s="221" t="s">
        <v>1510</v>
      </c>
      <c r="D994" s="221" t="s">
        <v>374</v>
      </c>
      <c r="E994" s="222" t="s">
        <v>1511</v>
      </c>
      <c r="F994" s="223" t="s">
        <v>1512</v>
      </c>
      <c r="G994" s="224" t="s">
        <v>119</v>
      </c>
      <c r="H994" s="225">
        <v>3.8399999999999999</v>
      </c>
      <c r="I994" s="226"/>
      <c r="J994" s="227">
        <f>ROUND(I994*H994,2)</f>
        <v>0</v>
      </c>
      <c r="K994" s="228"/>
      <c r="L994" s="229"/>
      <c r="M994" s="230" t="s">
        <v>3</v>
      </c>
      <c r="N994" s="231" t="s">
        <v>45</v>
      </c>
      <c r="O994" s="74"/>
      <c r="P994" s="188">
        <f>O994*H994</f>
        <v>0</v>
      </c>
      <c r="Q994" s="188">
        <v>0.0047999999999999996</v>
      </c>
      <c r="R994" s="188">
        <f>Q994*H994</f>
        <v>0.018431999999999997</v>
      </c>
      <c r="S994" s="188">
        <v>0</v>
      </c>
      <c r="T994" s="189">
        <f>S994*H994</f>
        <v>0</v>
      </c>
      <c r="U994" s="40"/>
      <c r="V994" s="40"/>
      <c r="W994" s="40"/>
      <c r="X994" s="40"/>
      <c r="Y994" s="40"/>
      <c r="Z994" s="40"/>
      <c r="AA994" s="40"/>
      <c r="AB994" s="40"/>
      <c r="AC994" s="40"/>
      <c r="AD994" s="40"/>
      <c r="AE994" s="40"/>
      <c r="AR994" s="190" t="s">
        <v>451</v>
      </c>
      <c r="AT994" s="190" t="s">
        <v>374</v>
      </c>
      <c r="AU994" s="190" t="s">
        <v>83</v>
      </c>
      <c r="AY994" s="21" t="s">
        <v>256</v>
      </c>
      <c r="BE994" s="191">
        <f>IF(N994="základní",J994,0)</f>
        <v>0</v>
      </c>
      <c r="BF994" s="191">
        <f>IF(N994="snížená",J994,0)</f>
        <v>0</v>
      </c>
      <c r="BG994" s="191">
        <f>IF(N994="zákl. přenesená",J994,0)</f>
        <v>0</v>
      </c>
      <c r="BH994" s="191">
        <f>IF(N994="sníž. přenesená",J994,0)</f>
        <v>0</v>
      </c>
      <c r="BI994" s="191">
        <f>IF(N994="nulová",J994,0)</f>
        <v>0</v>
      </c>
      <c r="BJ994" s="21" t="s">
        <v>81</v>
      </c>
      <c r="BK994" s="191">
        <f>ROUND(I994*H994,2)</f>
        <v>0</v>
      </c>
      <c r="BL994" s="21" t="s">
        <v>342</v>
      </c>
      <c r="BM994" s="190" t="s">
        <v>1513</v>
      </c>
    </row>
    <row r="995" s="13" customFormat="1">
      <c r="A995" s="13"/>
      <c r="B995" s="197"/>
      <c r="C995" s="13"/>
      <c r="D995" s="198" t="s">
        <v>265</v>
      </c>
      <c r="E995" s="199" t="s">
        <v>3</v>
      </c>
      <c r="F995" s="200" t="s">
        <v>1514</v>
      </c>
      <c r="G995" s="13"/>
      <c r="H995" s="201">
        <v>2.1000000000000001</v>
      </c>
      <c r="I995" s="202"/>
      <c r="J995" s="13"/>
      <c r="K995" s="13"/>
      <c r="L995" s="197"/>
      <c r="M995" s="203"/>
      <c r="N995" s="204"/>
      <c r="O995" s="204"/>
      <c r="P995" s="204"/>
      <c r="Q995" s="204"/>
      <c r="R995" s="204"/>
      <c r="S995" s="204"/>
      <c r="T995" s="205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199" t="s">
        <v>265</v>
      </c>
      <c r="AU995" s="199" t="s">
        <v>83</v>
      </c>
      <c r="AV995" s="13" t="s">
        <v>83</v>
      </c>
      <c r="AW995" s="13" t="s">
        <v>35</v>
      </c>
      <c r="AX995" s="13" t="s">
        <v>74</v>
      </c>
      <c r="AY995" s="199" t="s">
        <v>256</v>
      </c>
    </row>
    <row r="996" s="13" customFormat="1">
      <c r="A996" s="13"/>
      <c r="B996" s="197"/>
      <c r="C996" s="13"/>
      <c r="D996" s="198" t="s">
        <v>265</v>
      </c>
      <c r="E996" s="199" t="s">
        <v>3</v>
      </c>
      <c r="F996" s="200" t="s">
        <v>1515</v>
      </c>
      <c r="G996" s="13"/>
      <c r="H996" s="201">
        <v>1.1000000000000001</v>
      </c>
      <c r="I996" s="202"/>
      <c r="J996" s="13"/>
      <c r="K996" s="13"/>
      <c r="L996" s="197"/>
      <c r="M996" s="203"/>
      <c r="N996" s="204"/>
      <c r="O996" s="204"/>
      <c r="P996" s="204"/>
      <c r="Q996" s="204"/>
      <c r="R996" s="204"/>
      <c r="S996" s="204"/>
      <c r="T996" s="205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199" t="s">
        <v>265</v>
      </c>
      <c r="AU996" s="199" t="s">
        <v>83</v>
      </c>
      <c r="AV996" s="13" t="s">
        <v>83</v>
      </c>
      <c r="AW996" s="13" t="s">
        <v>35</v>
      </c>
      <c r="AX996" s="13" t="s">
        <v>74</v>
      </c>
      <c r="AY996" s="199" t="s">
        <v>256</v>
      </c>
    </row>
    <row r="997" s="14" customFormat="1">
      <c r="A997" s="14"/>
      <c r="B997" s="206"/>
      <c r="C997" s="14"/>
      <c r="D997" s="198" t="s">
        <v>265</v>
      </c>
      <c r="E997" s="207" t="s">
        <v>3</v>
      </c>
      <c r="F997" s="208" t="s">
        <v>266</v>
      </c>
      <c r="G997" s="14"/>
      <c r="H997" s="209">
        <v>3.2000000000000002</v>
      </c>
      <c r="I997" s="210"/>
      <c r="J997" s="14"/>
      <c r="K997" s="14"/>
      <c r="L997" s="206"/>
      <c r="M997" s="211"/>
      <c r="N997" s="212"/>
      <c r="O997" s="212"/>
      <c r="P997" s="212"/>
      <c r="Q997" s="212"/>
      <c r="R997" s="212"/>
      <c r="S997" s="212"/>
      <c r="T997" s="213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T997" s="207" t="s">
        <v>265</v>
      </c>
      <c r="AU997" s="207" t="s">
        <v>83</v>
      </c>
      <c r="AV997" s="14" t="s">
        <v>261</v>
      </c>
      <c r="AW997" s="14" t="s">
        <v>35</v>
      </c>
      <c r="AX997" s="14" t="s">
        <v>81</v>
      </c>
      <c r="AY997" s="207" t="s">
        <v>256</v>
      </c>
    </row>
    <row r="998" s="13" customFormat="1">
      <c r="A998" s="13"/>
      <c r="B998" s="197"/>
      <c r="C998" s="13"/>
      <c r="D998" s="198" t="s">
        <v>265</v>
      </c>
      <c r="E998" s="13"/>
      <c r="F998" s="200" t="s">
        <v>1516</v>
      </c>
      <c r="G998" s="13"/>
      <c r="H998" s="201">
        <v>3.8399999999999999</v>
      </c>
      <c r="I998" s="202"/>
      <c r="J998" s="13"/>
      <c r="K998" s="13"/>
      <c r="L998" s="197"/>
      <c r="M998" s="203"/>
      <c r="N998" s="204"/>
      <c r="O998" s="204"/>
      <c r="P998" s="204"/>
      <c r="Q998" s="204"/>
      <c r="R998" s="204"/>
      <c r="S998" s="204"/>
      <c r="T998" s="205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199" t="s">
        <v>265</v>
      </c>
      <c r="AU998" s="199" t="s">
        <v>83</v>
      </c>
      <c r="AV998" s="13" t="s">
        <v>83</v>
      </c>
      <c r="AW998" s="13" t="s">
        <v>4</v>
      </c>
      <c r="AX998" s="13" t="s">
        <v>81</v>
      </c>
      <c r="AY998" s="199" t="s">
        <v>256</v>
      </c>
    </row>
    <row r="999" s="2" customFormat="1" ht="49.05" customHeight="1">
      <c r="A999" s="40"/>
      <c r="B999" s="177"/>
      <c r="C999" s="178" t="s">
        <v>1517</v>
      </c>
      <c r="D999" s="178" t="s">
        <v>258</v>
      </c>
      <c r="E999" s="179" t="s">
        <v>1518</v>
      </c>
      <c r="F999" s="180" t="s">
        <v>1519</v>
      </c>
      <c r="G999" s="181" t="s">
        <v>338</v>
      </c>
      <c r="H999" s="182">
        <v>2.8839999999999999</v>
      </c>
      <c r="I999" s="183"/>
      <c r="J999" s="184">
        <f>ROUND(I999*H999,2)</f>
        <v>0</v>
      </c>
      <c r="K999" s="185"/>
      <c r="L999" s="41"/>
      <c r="M999" s="186" t="s">
        <v>3</v>
      </c>
      <c r="N999" s="187" t="s">
        <v>45</v>
      </c>
      <c r="O999" s="74"/>
      <c r="P999" s="188">
        <f>O999*H999</f>
        <v>0</v>
      </c>
      <c r="Q999" s="188">
        <v>0</v>
      </c>
      <c r="R999" s="188">
        <f>Q999*H999</f>
        <v>0</v>
      </c>
      <c r="S999" s="188">
        <v>0</v>
      </c>
      <c r="T999" s="189">
        <f>S999*H999</f>
        <v>0</v>
      </c>
      <c r="U999" s="40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  <c r="AR999" s="190" t="s">
        <v>342</v>
      </c>
      <c r="AT999" s="190" t="s">
        <v>258</v>
      </c>
      <c r="AU999" s="190" t="s">
        <v>83</v>
      </c>
      <c r="AY999" s="21" t="s">
        <v>256</v>
      </c>
      <c r="BE999" s="191">
        <f>IF(N999="základní",J999,0)</f>
        <v>0</v>
      </c>
      <c r="BF999" s="191">
        <f>IF(N999="snížená",J999,0)</f>
        <v>0</v>
      </c>
      <c r="BG999" s="191">
        <f>IF(N999="zákl. přenesená",J999,0)</f>
        <v>0</v>
      </c>
      <c r="BH999" s="191">
        <f>IF(N999="sníž. přenesená",J999,0)</f>
        <v>0</v>
      </c>
      <c r="BI999" s="191">
        <f>IF(N999="nulová",J999,0)</f>
        <v>0</v>
      </c>
      <c r="BJ999" s="21" t="s">
        <v>81</v>
      </c>
      <c r="BK999" s="191">
        <f>ROUND(I999*H999,2)</f>
        <v>0</v>
      </c>
      <c r="BL999" s="21" t="s">
        <v>342</v>
      </c>
      <c r="BM999" s="190" t="s">
        <v>1520</v>
      </c>
    </row>
    <row r="1000" s="2" customFormat="1">
      <c r="A1000" s="40"/>
      <c r="B1000" s="41"/>
      <c r="C1000" s="40"/>
      <c r="D1000" s="192" t="s">
        <v>263</v>
      </c>
      <c r="E1000" s="40"/>
      <c r="F1000" s="193" t="s">
        <v>1521</v>
      </c>
      <c r="G1000" s="40"/>
      <c r="H1000" s="40"/>
      <c r="I1000" s="194"/>
      <c r="J1000" s="40"/>
      <c r="K1000" s="40"/>
      <c r="L1000" s="41"/>
      <c r="M1000" s="195"/>
      <c r="N1000" s="196"/>
      <c r="O1000" s="74"/>
      <c r="P1000" s="74"/>
      <c r="Q1000" s="74"/>
      <c r="R1000" s="74"/>
      <c r="S1000" s="74"/>
      <c r="T1000" s="75"/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T1000" s="21" t="s">
        <v>263</v>
      </c>
      <c r="AU1000" s="21" t="s">
        <v>83</v>
      </c>
    </row>
    <row r="1001" s="12" customFormat="1" ht="22.8" customHeight="1">
      <c r="A1001" s="12"/>
      <c r="B1001" s="164"/>
      <c r="C1001" s="12"/>
      <c r="D1001" s="165" t="s">
        <v>73</v>
      </c>
      <c r="E1001" s="175" t="s">
        <v>1522</v>
      </c>
      <c r="F1001" s="175" t="s">
        <v>1523</v>
      </c>
      <c r="G1001" s="12"/>
      <c r="H1001" s="12"/>
      <c r="I1001" s="167"/>
      <c r="J1001" s="176">
        <f>BK1001</f>
        <v>0</v>
      </c>
      <c r="K1001" s="12"/>
      <c r="L1001" s="164"/>
      <c r="M1001" s="169"/>
      <c r="N1001" s="170"/>
      <c r="O1001" s="170"/>
      <c r="P1001" s="171">
        <f>SUM(P1002:P1005)</f>
        <v>0</v>
      </c>
      <c r="Q1001" s="170"/>
      <c r="R1001" s="171">
        <f>SUM(R1002:R1005)</f>
        <v>0.0047000000000000002</v>
      </c>
      <c r="S1001" s="170"/>
      <c r="T1001" s="172">
        <f>SUM(T1002:T1005)</f>
        <v>0</v>
      </c>
      <c r="U1001" s="12"/>
      <c r="V1001" s="12"/>
      <c r="W1001" s="12"/>
      <c r="X1001" s="12"/>
      <c r="Y1001" s="12"/>
      <c r="Z1001" s="12"/>
      <c r="AA1001" s="12"/>
      <c r="AB1001" s="12"/>
      <c r="AC1001" s="12"/>
      <c r="AD1001" s="12"/>
      <c r="AE1001" s="12"/>
      <c r="AR1001" s="165" t="s">
        <v>83</v>
      </c>
      <c r="AT1001" s="173" t="s">
        <v>73</v>
      </c>
      <c r="AU1001" s="173" t="s">
        <v>81</v>
      </c>
      <c r="AY1001" s="165" t="s">
        <v>256</v>
      </c>
      <c r="BK1001" s="174">
        <f>SUM(BK1002:BK1005)</f>
        <v>0</v>
      </c>
    </row>
    <row r="1002" s="2" customFormat="1" ht="37.8" customHeight="1">
      <c r="A1002" s="40"/>
      <c r="B1002" s="177"/>
      <c r="C1002" s="178" t="s">
        <v>1524</v>
      </c>
      <c r="D1002" s="178" t="s">
        <v>258</v>
      </c>
      <c r="E1002" s="179" t="s">
        <v>1525</v>
      </c>
      <c r="F1002" s="180" t="s">
        <v>1526</v>
      </c>
      <c r="G1002" s="181" t="s">
        <v>539</v>
      </c>
      <c r="H1002" s="182">
        <v>2</v>
      </c>
      <c r="I1002" s="183"/>
      <c r="J1002" s="184">
        <f>ROUND(I1002*H1002,2)</f>
        <v>0</v>
      </c>
      <c r="K1002" s="185"/>
      <c r="L1002" s="41"/>
      <c r="M1002" s="186" t="s">
        <v>3</v>
      </c>
      <c r="N1002" s="187" t="s">
        <v>45</v>
      </c>
      <c r="O1002" s="74"/>
      <c r="P1002" s="188">
        <f>O1002*H1002</f>
        <v>0</v>
      </c>
      <c r="Q1002" s="188">
        <v>0.0023500000000000001</v>
      </c>
      <c r="R1002" s="188">
        <f>Q1002*H1002</f>
        <v>0.0047000000000000002</v>
      </c>
      <c r="S1002" s="188">
        <v>0</v>
      </c>
      <c r="T1002" s="189">
        <f>S1002*H1002</f>
        <v>0</v>
      </c>
      <c r="U1002" s="40"/>
      <c r="V1002" s="40"/>
      <c r="W1002" s="40"/>
      <c r="X1002" s="40"/>
      <c r="Y1002" s="40"/>
      <c r="Z1002" s="40"/>
      <c r="AA1002" s="40"/>
      <c r="AB1002" s="40"/>
      <c r="AC1002" s="40"/>
      <c r="AD1002" s="40"/>
      <c r="AE1002" s="40"/>
      <c r="AR1002" s="190" t="s">
        <v>342</v>
      </c>
      <c r="AT1002" s="190" t="s">
        <v>258</v>
      </c>
      <c r="AU1002" s="190" t="s">
        <v>83</v>
      </c>
      <c r="AY1002" s="21" t="s">
        <v>256</v>
      </c>
      <c r="BE1002" s="191">
        <f>IF(N1002="základní",J1002,0)</f>
        <v>0</v>
      </c>
      <c r="BF1002" s="191">
        <f>IF(N1002="snížená",J1002,0)</f>
        <v>0</v>
      </c>
      <c r="BG1002" s="191">
        <f>IF(N1002="zákl. přenesená",J1002,0)</f>
        <v>0</v>
      </c>
      <c r="BH1002" s="191">
        <f>IF(N1002="sníž. přenesená",J1002,0)</f>
        <v>0</v>
      </c>
      <c r="BI1002" s="191">
        <f>IF(N1002="nulová",J1002,0)</f>
        <v>0</v>
      </c>
      <c r="BJ1002" s="21" t="s">
        <v>81</v>
      </c>
      <c r="BK1002" s="191">
        <f>ROUND(I1002*H1002,2)</f>
        <v>0</v>
      </c>
      <c r="BL1002" s="21" t="s">
        <v>342</v>
      </c>
      <c r="BM1002" s="190" t="s">
        <v>1527</v>
      </c>
    </row>
    <row r="1003" s="2" customFormat="1">
      <c r="A1003" s="40"/>
      <c r="B1003" s="41"/>
      <c r="C1003" s="40"/>
      <c r="D1003" s="192" t="s">
        <v>263</v>
      </c>
      <c r="E1003" s="40"/>
      <c r="F1003" s="193" t="s">
        <v>1528</v>
      </c>
      <c r="G1003" s="40"/>
      <c r="H1003" s="40"/>
      <c r="I1003" s="194"/>
      <c r="J1003" s="40"/>
      <c r="K1003" s="40"/>
      <c r="L1003" s="41"/>
      <c r="M1003" s="195"/>
      <c r="N1003" s="196"/>
      <c r="O1003" s="74"/>
      <c r="P1003" s="74"/>
      <c r="Q1003" s="74"/>
      <c r="R1003" s="74"/>
      <c r="S1003" s="74"/>
      <c r="T1003" s="75"/>
      <c r="U1003" s="40"/>
      <c r="V1003" s="40"/>
      <c r="W1003" s="40"/>
      <c r="X1003" s="40"/>
      <c r="Y1003" s="40"/>
      <c r="Z1003" s="40"/>
      <c r="AA1003" s="40"/>
      <c r="AB1003" s="40"/>
      <c r="AC1003" s="40"/>
      <c r="AD1003" s="40"/>
      <c r="AE1003" s="40"/>
      <c r="AT1003" s="21" t="s">
        <v>263</v>
      </c>
      <c r="AU1003" s="21" t="s">
        <v>83</v>
      </c>
    </row>
    <row r="1004" s="2" customFormat="1" ht="49.05" customHeight="1">
      <c r="A1004" s="40"/>
      <c r="B1004" s="177"/>
      <c r="C1004" s="178" t="s">
        <v>1529</v>
      </c>
      <c r="D1004" s="178" t="s">
        <v>258</v>
      </c>
      <c r="E1004" s="179" t="s">
        <v>1530</v>
      </c>
      <c r="F1004" s="180" t="s">
        <v>1531</v>
      </c>
      <c r="G1004" s="181" t="s">
        <v>338</v>
      </c>
      <c r="H1004" s="182">
        <v>0.0050000000000000001</v>
      </c>
      <c r="I1004" s="183"/>
      <c r="J1004" s="184">
        <f>ROUND(I1004*H1004,2)</f>
        <v>0</v>
      </c>
      <c r="K1004" s="185"/>
      <c r="L1004" s="41"/>
      <c r="M1004" s="186" t="s">
        <v>3</v>
      </c>
      <c r="N1004" s="187" t="s">
        <v>45</v>
      </c>
      <c r="O1004" s="74"/>
      <c r="P1004" s="188">
        <f>O1004*H1004</f>
        <v>0</v>
      </c>
      <c r="Q1004" s="188">
        <v>0</v>
      </c>
      <c r="R1004" s="188">
        <f>Q1004*H1004</f>
        <v>0</v>
      </c>
      <c r="S1004" s="188">
        <v>0</v>
      </c>
      <c r="T1004" s="189">
        <f>S1004*H1004</f>
        <v>0</v>
      </c>
      <c r="U1004" s="40"/>
      <c r="V1004" s="40"/>
      <c r="W1004" s="40"/>
      <c r="X1004" s="40"/>
      <c r="Y1004" s="40"/>
      <c r="Z1004" s="40"/>
      <c r="AA1004" s="40"/>
      <c r="AB1004" s="40"/>
      <c r="AC1004" s="40"/>
      <c r="AD1004" s="40"/>
      <c r="AE1004" s="40"/>
      <c r="AR1004" s="190" t="s">
        <v>342</v>
      </c>
      <c r="AT1004" s="190" t="s">
        <v>258</v>
      </c>
      <c r="AU1004" s="190" t="s">
        <v>83</v>
      </c>
      <c r="AY1004" s="21" t="s">
        <v>256</v>
      </c>
      <c r="BE1004" s="191">
        <f>IF(N1004="základní",J1004,0)</f>
        <v>0</v>
      </c>
      <c r="BF1004" s="191">
        <f>IF(N1004="snížená",J1004,0)</f>
        <v>0</v>
      </c>
      <c r="BG1004" s="191">
        <f>IF(N1004="zákl. přenesená",J1004,0)</f>
        <v>0</v>
      </c>
      <c r="BH1004" s="191">
        <f>IF(N1004="sníž. přenesená",J1004,0)</f>
        <v>0</v>
      </c>
      <c r="BI1004" s="191">
        <f>IF(N1004="nulová",J1004,0)</f>
        <v>0</v>
      </c>
      <c r="BJ1004" s="21" t="s">
        <v>81</v>
      </c>
      <c r="BK1004" s="191">
        <f>ROUND(I1004*H1004,2)</f>
        <v>0</v>
      </c>
      <c r="BL1004" s="21" t="s">
        <v>342</v>
      </c>
      <c r="BM1004" s="190" t="s">
        <v>1532</v>
      </c>
    </row>
    <row r="1005" s="2" customFormat="1">
      <c r="A1005" s="40"/>
      <c r="B1005" s="41"/>
      <c r="C1005" s="40"/>
      <c r="D1005" s="192" t="s">
        <v>263</v>
      </c>
      <c r="E1005" s="40"/>
      <c r="F1005" s="193" t="s">
        <v>1533</v>
      </c>
      <c r="G1005" s="40"/>
      <c r="H1005" s="40"/>
      <c r="I1005" s="194"/>
      <c r="J1005" s="40"/>
      <c r="K1005" s="40"/>
      <c r="L1005" s="41"/>
      <c r="M1005" s="195"/>
      <c r="N1005" s="196"/>
      <c r="O1005" s="74"/>
      <c r="P1005" s="74"/>
      <c r="Q1005" s="74"/>
      <c r="R1005" s="74"/>
      <c r="S1005" s="74"/>
      <c r="T1005" s="75"/>
      <c r="U1005" s="40"/>
      <c r="V1005" s="40"/>
      <c r="W1005" s="40"/>
      <c r="X1005" s="40"/>
      <c r="Y1005" s="40"/>
      <c r="Z1005" s="40"/>
      <c r="AA1005" s="40"/>
      <c r="AB1005" s="40"/>
      <c r="AC1005" s="40"/>
      <c r="AD1005" s="40"/>
      <c r="AE1005" s="40"/>
      <c r="AT1005" s="21" t="s">
        <v>263</v>
      </c>
      <c r="AU1005" s="21" t="s">
        <v>83</v>
      </c>
    </row>
    <row r="1006" s="12" customFormat="1" ht="22.8" customHeight="1">
      <c r="A1006" s="12"/>
      <c r="B1006" s="164"/>
      <c r="C1006" s="12"/>
      <c r="D1006" s="165" t="s">
        <v>73</v>
      </c>
      <c r="E1006" s="175" t="s">
        <v>1534</v>
      </c>
      <c r="F1006" s="175" t="s">
        <v>1535</v>
      </c>
      <c r="G1006" s="12"/>
      <c r="H1006" s="12"/>
      <c r="I1006" s="167"/>
      <c r="J1006" s="176">
        <f>BK1006</f>
        <v>0</v>
      </c>
      <c r="K1006" s="12"/>
      <c r="L1006" s="164"/>
      <c r="M1006" s="169"/>
      <c r="N1006" s="170"/>
      <c r="O1006" s="170"/>
      <c r="P1006" s="171">
        <f>SUM(P1007:P1108)</f>
        <v>0</v>
      </c>
      <c r="Q1006" s="170"/>
      <c r="R1006" s="171">
        <f>SUM(R1007:R1108)</f>
        <v>3.4144937399999997</v>
      </c>
      <c r="S1006" s="170"/>
      <c r="T1006" s="172">
        <f>SUM(T1007:T1108)</f>
        <v>0</v>
      </c>
      <c r="U1006" s="12"/>
      <c r="V1006" s="12"/>
      <c r="W1006" s="12"/>
      <c r="X1006" s="12"/>
      <c r="Y1006" s="12"/>
      <c r="Z1006" s="12"/>
      <c r="AA1006" s="12"/>
      <c r="AB1006" s="12"/>
      <c r="AC1006" s="12"/>
      <c r="AD1006" s="12"/>
      <c r="AE1006" s="12"/>
      <c r="AR1006" s="165" t="s">
        <v>83</v>
      </c>
      <c r="AT1006" s="173" t="s">
        <v>73</v>
      </c>
      <c r="AU1006" s="173" t="s">
        <v>81</v>
      </c>
      <c r="AY1006" s="165" t="s">
        <v>256</v>
      </c>
      <c r="BK1006" s="174">
        <f>SUM(BK1007:BK1108)</f>
        <v>0</v>
      </c>
    </row>
    <row r="1007" s="2" customFormat="1" ht="37.8" customHeight="1">
      <c r="A1007" s="40"/>
      <c r="B1007" s="177"/>
      <c r="C1007" s="178" t="s">
        <v>1536</v>
      </c>
      <c r="D1007" s="178" t="s">
        <v>258</v>
      </c>
      <c r="E1007" s="179" t="s">
        <v>1537</v>
      </c>
      <c r="F1007" s="180" t="s">
        <v>1538</v>
      </c>
      <c r="G1007" s="181" t="s">
        <v>274</v>
      </c>
      <c r="H1007" s="182">
        <v>2.3220000000000001</v>
      </c>
      <c r="I1007" s="183"/>
      <c r="J1007" s="184">
        <f>ROUND(I1007*H1007,2)</f>
        <v>0</v>
      </c>
      <c r="K1007" s="185"/>
      <c r="L1007" s="41"/>
      <c r="M1007" s="186" t="s">
        <v>3</v>
      </c>
      <c r="N1007" s="187" t="s">
        <v>45</v>
      </c>
      <c r="O1007" s="74"/>
      <c r="P1007" s="188">
        <f>O1007*H1007</f>
        <v>0</v>
      </c>
      <c r="Q1007" s="188">
        <v>0.00122</v>
      </c>
      <c r="R1007" s="188">
        <f>Q1007*H1007</f>
        <v>0.0028328400000000001</v>
      </c>
      <c r="S1007" s="188">
        <v>0</v>
      </c>
      <c r="T1007" s="189">
        <f>S1007*H1007</f>
        <v>0</v>
      </c>
      <c r="U1007" s="40"/>
      <c r="V1007" s="40"/>
      <c r="W1007" s="40"/>
      <c r="X1007" s="40"/>
      <c r="Y1007" s="40"/>
      <c r="Z1007" s="40"/>
      <c r="AA1007" s="40"/>
      <c r="AB1007" s="40"/>
      <c r="AC1007" s="40"/>
      <c r="AD1007" s="40"/>
      <c r="AE1007" s="40"/>
      <c r="AR1007" s="190" t="s">
        <v>342</v>
      </c>
      <c r="AT1007" s="190" t="s">
        <v>258</v>
      </c>
      <c r="AU1007" s="190" t="s">
        <v>83</v>
      </c>
      <c r="AY1007" s="21" t="s">
        <v>256</v>
      </c>
      <c r="BE1007" s="191">
        <f>IF(N1007="základní",J1007,0)</f>
        <v>0</v>
      </c>
      <c r="BF1007" s="191">
        <f>IF(N1007="snížená",J1007,0)</f>
        <v>0</v>
      </c>
      <c r="BG1007" s="191">
        <f>IF(N1007="zákl. přenesená",J1007,0)</f>
        <v>0</v>
      </c>
      <c r="BH1007" s="191">
        <f>IF(N1007="sníž. přenesená",J1007,0)</f>
        <v>0</v>
      </c>
      <c r="BI1007" s="191">
        <f>IF(N1007="nulová",J1007,0)</f>
        <v>0</v>
      </c>
      <c r="BJ1007" s="21" t="s">
        <v>81</v>
      </c>
      <c r="BK1007" s="191">
        <f>ROUND(I1007*H1007,2)</f>
        <v>0</v>
      </c>
      <c r="BL1007" s="21" t="s">
        <v>342</v>
      </c>
      <c r="BM1007" s="190" t="s">
        <v>1539</v>
      </c>
    </row>
    <row r="1008" s="2" customFormat="1">
      <c r="A1008" s="40"/>
      <c r="B1008" s="41"/>
      <c r="C1008" s="40"/>
      <c r="D1008" s="192" t="s">
        <v>263</v>
      </c>
      <c r="E1008" s="40"/>
      <c r="F1008" s="193" t="s">
        <v>1540</v>
      </c>
      <c r="G1008" s="40"/>
      <c r="H1008" s="40"/>
      <c r="I1008" s="194"/>
      <c r="J1008" s="40"/>
      <c r="K1008" s="40"/>
      <c r="L1008" s="41"/>
      <c r="M1008" s="195"/>
      <c r="N1008" s="196"/>
      <c r="O1008" s="74"/>
      <c r="P1008" s="74"/>
      <c r="Q1008" s="74"/>
      <c r="R1008" s="74"/>
      <c r="S1008" s="74"/>
      <c r="T1008" s="75"/>
      <c r="U1008" s="40"/>
      <c r="V1008" s="40"/>
      <c r="W1008" s="40"/>
      <c r="X1008" s="40"/>
      <c r="Y1008" s="40"/>
      <c r="Z1008" s="40"/>
      <c r="AA1008" s="40"/>
      <c r="AB1008" s="40"/>
      <c r="AC1008" s="40"/>
      <c r="AD1008" s="40"/>
      <c r="AE1008" s="40"/>
      <c r="AT1008" s="21" t="s">
        <v>263</v>
      </c>
      <c r="AU1008" s="21" t="s">
        <v>83</v>
      </c>
    </row>
    <row r="1009" s="13" customFormat="1">
      <c r="A1009" s="13"/>
      <c r="B1009" s="197"/>
      <c r="C1009" s="13"/>
      <c r="D1009" s="198" t="s">
        <v>265</v>
      </c>
      <c r="E1009" s="199" t="s">
        <v>3</v>
      </c>
      <c r="F1009" s="200" t="s">
        <v>1541</v>
      </c>
      <c r="G1009" s="13"/>
      <c r="H1009" s="201">
        <v>2.3220000000000001</v>
      </c>
      <c r="I1009" s="202"/>
      <c r="J1009" s="13"/>
      <c r="K1009" s="13"/>
      <c r="L1009" s="197"/>
      <c r="M1009" s="203"/>
      <c r="N1009" s="204"/>
      <c r="O1009" s="204"/>
      <c r="P1009" s="204"/>
      <c r="Q1009" s="204"/>
      <c r="R1009" s="204"/>
      <c r="S1009" s="204"/>
      <c r="T1009" s="205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T1009" s="199" t="s">
        <v>265</v>
      </c>
      <c r="AU1009" s="199" t="s">
        <v>83</v>
      </c>
      <c r="AV1009" s="13" t="s">
        <v>83</v>
      </c>
      <c r="AW1009" s="13" t="s">
        <v>35</v>
      </c>
      <c r="AX1009" s="13" t="s">
        <v>74</v>
      </c>
      <c r="AY1009" s="199" t="s">
        <v>256</v>
      </c>
    </row>
    <row r="1010" s="14" customFormat="1">
      <c r="A1010" s="14"/>
      <c r="B1010" s="206"/>
      <c r="C1010" s="14"/>
      <c r="D1010" s="198" t="s">
        <v>265</v>
      </c>
      <c r="E1010" s="207" t="s">
        <v>3</v>
      </c>
      <c r="F1010" s="208" t="s">
        <v>266</v>
      </c>
      <c r="G1010" s="14"/>
      <c r="H1010" s="209">
        <v>2.3220000000000001</v>
      </c>
      <c r="I1010" s="210"/>
      <c r="J1010" s="14"/>
      <c r="K1010" s="14"/>
      <c r="L1010" s="206"/>
      <c r="M1010" s="211"/>
      <c r="N1010" s="212"/>
      <c r="O1010" s="212"/>
      <c r="P1010" s="212"/>
      <c r="Q1010" s="212"/>
      <c r="R1010" s="212"/>
      <c r="S1010" s="212"/>
      <c r="T1010" s="213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T1010" s="207" t="s">
        <v>265</v>
      </c>
      <c r="AU1010" s="207" t="s">
        <v>83</v>
      </c>
      <c r="AV1010" s="14" t="s">
        <v>261</v>
      </c>
      <c r="AW1010" s="14" t="s">
        <v>35</v>
      </c>
      <c r="AX1010" s="14" t="s">
        <v>81</v>
      </c>
      <c r="AY1010" s="207" t="s">
        <v>256</v>
      </c>
    </row>
    <row r="1011" s="2" customFormat="1" ht="62.7" customHeight="1">
      <c r="A1011" s="40"/>
      <c r="B1011" s="177"/>
      <c r="C1011" s="178" t="s">
        <v>1542</v>
      </c>
      <c r="D1011" s="178" t="s">
        <v>258</v>
      </c>
      <c r="E1011" s="179" t="s">
        <v>1543</v>
      </c>
      <c r="F1011" s="180" t="s">
        <v>1544</v>
      </c>
      <c r="G1011" s="181" t="s">
        <v>119</v>
      </c>
      <c r="H1011" s="182">
        <v>155.82400000000001</v>
      </c>
      <c r="I1011" s="183"/>
      <c r="J1011" s="184">
        <f>ROUND(I1011*H1011,2)</f>
        <v>0</v>
      </c>
      <c r="K1011" s="185"/>
      <c r="L1011" s="41"/>
      <c r="M1011" s="186" t="s">
        <v>3</v>
      </c>
      <c r="N1011" s="187" t="s">
        <v>45</v>
      </c>
      <c r="O1011" s="74"/>
      <c r="P1011" s="188">
        <f>O1011*H1011</f>
        <v>0</v>
      </c>
      <c r="Q1011" s="188">
        <v>0</v>
      </c>
      <c r="R1011" s="188">
        <f>Q1011*H1011</f>
        <v>0</v>
      </c>
      <c r="S1011" s="188">
        <v>0</v>
      </c>
      <c r="T1011" s="189">
        <f>S1011*H1011</f>
        <v>0</v>
      </c>
      <c r="U1011" s="40"/>
      <c r="V1011" s="40"/>
      <c r="W1011" s="40"/>
      <c r="X1011" s="40"/>
      <c r="Y1011" s="40"/>
      <c r="Z1011" s="40"/>
      <c r="AA1011" s="40"/>
      <c r="AB1011" s="40"/>
      <c r="AC1011" s="40"/>
      <c r="AD1011" s="40"/>
      <c r="AE1011" s="40"/>
      <c r="AR1011" s="190" t="s">
        <v>342</v>
      </c>
      <c r="AT1011" s="190" t="s">
        <v>258</v>
      </c>
      <c r="AU1011" s="190" t="s">
        <v>83</v>
      </c>
      <c r="AY1011" s="21" t="s">
        <v>256</v>
      </c>
      <c r="BE1011" s="191">
        <f>IF(N1011="základní",J1011,0)</f>
        <v>0</v>
      </c>
      <c r="BF1011" s="191">
        <f>IF(N1011="snížená",J1011,0)</f>
        <v>0</v>
      </c>
      <c r="BG1011" s="191">
        <f>IF(N1011="zákl. přenesená",J1011,0)</f>
        <v>0</v>
      </c>
      <c r="BH1011" s="191">
        <f>IF(N1011="sníž. přenesená",J1011,0)</f>
        <v>0</v>
      </c>
      <c r="BI1011" s="191">
        <f>IF(N1011="nulová",J1011,0)</f>
        <v>0</v>
      </c>
      <c r="BJ1011" s="21" t="s">
        <v>81</v>
      </c>
      <c r="BK1011" s="191">
        <f>ROUND(I1011*H1011,2)</f>
        <v>0</v>
      </c>
      <c r="BL1011" s="21" t="s">
        <v>342</v>
      </c>
      <c r="BM1011" s="190" t="s">
        <v>1545</v>
      </c>
    </row>
    <row r="1012" s="2" customFormat="1">
      <c r="A1012" s="40"/>
      <c r="B1012" s="41"/>
      <c r="C1012" s="40"/>
      <c r="D1012" s="192" t="s">
        <v>263</v>
      </c>
      <c r="E1012" s="40"/>
      <c r="F1012" s="193" t="s">
        <v>1546</v>
      </c>
      <c r="G1012" s="40"/>
      <c r="H1012" s="40"/>
      <c r="I1012" s="194"/>
      <c r="J1012" s="40"/>
      <c r="K1012" s="40"/>
      <c r="L1012" s="41"/>
      <c r="M1012" s="195"/>
      <c r="N1012" s="196"/>
      <c r="O1012" s="74"/>
      <c r="P1012" s="74"/>
      <c r="Q1012" s="74"/>
      <c r="R1012" s="74"/>
      <c r="S1012" s="74"/>
      <c r="T1012" s="75"/>
      <c r="U1012" s="40"/>
      <c r="V1012" s="40"/>
      <c r="W1012" s="40"/>
      <c r="X1012" s="40"/>
      <c r="Y1012" s="40"/>
      <c r="Z1012" s="40"/>
      <c r="AA1012" s="40"/>
      <c r="AB1012" s="40"/>
      <c r="AC1012" s="40"/>
      <c r="AD1012" s="40"/>
      <c r="AE1012" s="40"/>
      <c r="AT1012" s="21" t="s">
        <v>263</v>
      </c>
      <c r="AU1012" s="21" t="s">
        <v>83</v>
      </c>
    </row>
    <row r="1013" s="15" customFormat="1">
      <c r="A1013" s="15"/>
      <c r="B1013" s="214"/>
      <c r="C1013" s="15"/>
      <c r="D1013" s="198" t="s">
        <v>265</v>
      </c>
      <c r="E1013" s="215" t="s">
        <v>3</v>
      </c>
      <c r="F1013" s="216" t="s">
        <v>1547</v>
      </c>
      <c r="G1013" s="15"/>
      <c r="H1013" s="215" t="s">
        <v>3</v>
      </c>
      <c r="I1013" s="217"/>
      <c r="J1013" s="15"/>
      <c r="K1013" s="15"/>
      <c r="L1013" s="214"/>
      <c r="M1013" s="218"/>
      <c r="N1013" s="219"/>
      <c r="O1013" s="219"/>
      <c r="P1013" s="219"/>
      <c r="Q1013" s="219"/>
      <c r="R1013" s="219"/>
      <c r="S1013" s="219"/>
      <c r="T1013" s="220"/>
      <c r="U1013" s="15"/>
      <c r="V1013" s="15"/>
      <c r="W1013" s="15"/>
      <c r="X1013" s="15"/>
      <c r="Y1013" s="15"/>
      <c r="Z1013" s="15"/>
      <c r="AA1013" s="15"/>
      <c r="AB1013" s="15"/>
      <c r="AC1013" s="15"/>
      <c r="AD1013" s="15"/>
      <c r="AE1013" s="15"/>
      <c r="AT1013" s="215" t="s">
        <v>265</v>
      </c>
      <c r="AU1013" s="215" t="s">
        <v>83</v>
      </c>
      <c r="AV1013" s="15" t="s">
        <v>81</v>
      </c>
      <c r="AW1013" s="15" t="s">
        <v>35</v>
      </c>
      <c r="AX1013" s="15" t="s">
        <v>74</v>
      </c>
      <c r="AY1013" s="215" t="s">
        <v>256</v>
      </c>
    </row>
    <row r="1014" s="13" customFormat="1">
      <c r="A1014" s="13"/>
      <c r="B1014" s="197"/>
      <c r="C1014" s="13"/>
      <c r="D1014" s="198" t="s">
        <v>265</v>
      </c>
      <c r="E1014" s="199" t="s">
        <v>3</v>
      </c>
      <c r="F1014" s="200" t="s">
        <v>1548</v>
      </c>
      <c r="G1014" s="13"/>
      <c r="H1014" s="201">
        <v>12.300000000000001</v>
      </c>
      <c r="I1014" s="202"/>
      <c r="J1014" s="13"/>
      <c r="K1014" s="13"/>
      <c r="L1014" s="197"/>
      <c r="M1014" s="203"/>
      <c r="N1014" s="204"/>
      <c r="O1014" s="204"/>
      <c r="P1014" s="204"/>
      <c r="Q1014" s="204"/>
      <c r="R1014" s="204"/>
      <c r="S1014" s="204"/>
      <c r="T1014" s="205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T1014" s="199" t="s">
        <v>265</v>
      </c>
      <c r="AU1014" s="199" t="s">
        <v>83</v>
      </c>
      <c r="AV1014" s="13" t="s">
        <v>83</v>
      </c>
      <c r="AW1014" s="13" t="s">
        <v>35</v>
      </c>
      <c r="AX1014" s="13" t="s">
        <v>74</v>
      </c>
      <c r="AY1014" s="199" t="s">
        <v>256</v>
      </c>
    </row>
    <row r="1015" s="16" customFormat="1">
      <c r="A1015" s="16"/>
      <c r="B1015" s="232"/>
      <c r="C1015" s="16"/>
      <c r="D1015" s="198" t="s">
        <v>265</v>
      </c>
      <c r="E1015" s="233" t="s">
        <v>3</v>
      </c>
      <c r="F1015" s="234" t="s">
        <v>712</v>
      </c>
      <c r="G1015" s="16"/>
      <c r="H1015" s="235">
        <v>12.300000000000001</v>
      </c>
      <c r="I1015" s="236"/>
      <c r="J1015" s="16"/>
      <c r="K1015" s="16"/>
      <c r="L1015" s="232"/>
      <c r="M1015" s="237"/>
      <c r="N1015" s="238"/>
      <c r="O1015" s="238"/>
      <c r="P1015" s="238"/>
      <c r="Q1015" s="238"/>
      <c r="R1015" s="238"/>
      <c r="S1015" s="238"/>
      <c r="T1015" s="239"/>
      <c r="U1015" s="16"/>
      <c r="V1015" s="16"/>
      <c r="W1015" s="16"/>
      <c r="X1015" s="16"/>
      <c r="Y1015" s="16"/>
      <c r="Z1015" s="16"/>
      <c r="AA1015" s="16"/>
      <c r="AB1015" s="16"/>
      <c r="AC1015" s="16"/>
      <c r="AD1015" s="16"/>
      <c r="AE1015" s="16"/>
      <c r="AT1015" s="233" t="s">
        <v>265</v>
      </c>
      <c r="AU1015" s="233" t="s">
        <v>83</v>
      </c>
      <c r="AV1015" s="16" t="s">
        <v>112</v>
      </c>
      <c r="AW1015" s="16" t="s">
        <v>35</v>
      </c>
      <c r="AX1015" s="16" t="s">
        <v>74</v>
      </c>
      <c r="AY1015" s="233" t="s">
        <v>256</v>
      </c>
    </row>
    <row r="1016" s="15" customFormat="1">
      <c r="A1016" s="15"/>
      <c r="B1016" s="214"/>
      <c r="C1016" s="15"/>
      <c r="D1016" s="198" t="s">
        <v>265</v>
      </c>
      <c r="E1016" s="215" t="s">
        <v>3</v>
      </c>
      <c r="F1016" s="216" t="s">
        <v>1549</v>
      </c>
      <c r="G1016" s="15"/>
      <c r="H1016" s="215" t="s">
        <v>3</v>
      </c>
      <c r="I1016" s="217"/>
      <c r="J1016" s="15"/>
      <c r="K1016" s="15"/>
      <c r="L1016" s="214"/>
      <c r="M1016" s="218"/>
      <c r="N1016" s="219"/>
      <c r="O1016" s="219"/>
      <c r="P1016" s="219"/>
      <c r="Q1016" s="219"/>
      <c r="R1016" s="219"/>
      <c r="S1016" s="219"/>
      <c r="T1016" s="220"/>
      <c r="U1016" s="15"/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T1016" s="215" t="s">
        <v>265</v>
      </c>
      <c r="AU1016" s="215" t="s">
        <v>83</v>
      </c>
      <c r="AV1016" s="15" t="s">
        <v>81</v>
      </c>
      <c r="AW1016" s="15" t="s">
        <v>35</v>
      </c>
      <c r="AX1016" s="15" t="s">
        <v>74</v>
      </c>
      <c r="AY1016" s="215" t="s">
        <v>256</v>
      </c>
    </row>
    <row r="1017" s="13" customFormat="1">
      <c r="A1017" s="13"/>
      <c r="B1017" s="197"/>
      <c r="C1017" s="13"/>
      <c r="D1017" s="198" t="s">
        <v>265</v>
      </c>
      <c r="E1017" s="199" t="s">
        <v>3</v>
      </c>
      <c r="F1017" s="200" t="s">
        <v>1550</v>
      </c>
      <c r="G1017" s="13"/>
      <c r="H1017" s="201">
        <v>12</v>
      </c>
      <c r="I1017" s="202"/>
      <c r="J1017" s="13"/>
      <c r="K1017" s="13"/>
      <c r="L1017" s="197"/>
      <c r="M1017" s="203"/>
      <c r="N1017" s="204"/>
      <c r="O1017" s="204"/>
      <c r="P1017" s="204"/>
      <c r="Q1017" s="204"/>
      <c r="R1017" s="204"/>
      <c r="S1017" s="204"/>
      <c r="T1017" s="205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199" t="s">
        <v>265</v>
      </c>
      <c r="AU1017" s="199" t="s">
        <v>83</v>
      </c>
      <c r="AV1017" s="13" t="s">
        <v>83</v>
      </c>
      <c r="AW1017" s="13" t="s">
        <v>35</v>
      </c>
      <c r="AX1017" s="13" t="s">
        <v>74</v>
      </c>
      <c r="AY1017" s="199" t="s">
        <v>256</v>
      </c>
    </row>
    <row r="1018" s="13" customFormat="1">
      <c r="A1018" s="13"/>
      <c r="B1018" s="197"/>
      <c r="C1018" s="13"/>
      <c r="D1018" s="198" t="s">
        <v>265</v>
      </c>
      <c r="E1018" s="199" t="s">
        <v>3</v>
      </c>
      <c r="F1018" s="200" t="s">
        <v>1551</v>
      </c>
      <c r="G1018" s="13"/>
      <c r="H1018" s="201">
        <v>3.508</v>
      </c>
      <c r="I1018" s="202"/>
      <c r="J1018" s="13"/>
      <c r="K1018" s="13"/>
      <c r="L1018" s="197"/>
      <c r="M1018" s="203"/>
      <c r="N1018" s="204"/>
      <c r="O1018" s="204"/>
      <c r="P1018" s="204"/>
      <c r="Q1018" s="204"/>
      <c r="R1018" s="204"/>
      <c r="S1018" s="204"/>
      <c r="T1018" s="205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T1018" s="199" t="s">
        <v>265</v>
      </c>
      <c r="AU1018" s="199" t="s">
        <v>83</v>
      </c>
      <c r="AV1018" s="13" t="s">
        <v>83</v>
      </c>
      <c r="AW1018" s="13" t="s">
        <v>35</v>
      </c>
      <c r="AX1018" s="13" t="s">
        <v>74</v>
      </c>
      <c r="AY1018" s="199" t="s">
        <v>256</v>
      </c>
    </row>
    <row r="1019" s="16" customFormat="1">
      <c r="A1019" s="16"/>
      <c r="B1019" s="232"/>
      <c r="C1019" s="16"/>
      <c r="D1019" s="198" t="s">
        <v>265</v>
      </c>
      <c r="E1019" s="233" t="s">
        <v>3</v>
      </c>
      <c r="F1019" s="234" t="s">
        <v>712</v>
      </c>
      <c r="G1019" s="16"/>
      <c r="H1019" s="235">
        <v>15.507999999999999</v>
      </c>
      <c r="I1019" s="236"/>
      <c r="J1019" s="16"/>
      <c r="K1019" s="16"/>
      <c r="L1019" s="232"/>
      <c r="M1019" s="237"/>
      <c r="N1019" s="238"/>
      <c r="O1019" s="238"/>
      <c r="P1019" s="238"/>
      <c r="Q1019" s="238"/>
      <c r="R1019" s="238"/>
      <c r="S1019" s="238"/>
      <c r="T1019" s="239"/>
      <c r="U1019" s="16"/>
      <c r="V1019" s="16"/>
      <c r="W1019" s="16"/>
      <c r="X1019" s="16"/>
      <c r="Y1019" s="16"/>
      <c r="Z1019" s="16"/>
      <c r="AA1019" s="16"/>
      <c r="AB1019" s="16"/>
      <c r="AC1019" s="16"/>
      <c r="AD1019" s="16"/>
      <c r="AE1019" s="16"/>
      <c r="AT1019" s="233" t="s">
        <v>265</v>
      </c>
      <c r="AU1019" s="233" t="s">
        <v>83</v>
      </c>
      <c r="AV1019" s="16" t="s">
        <v>112</v>
      </c>
      <c r="AW1019" s="16" t="s">
        <v>35</v>
      </c>
      <c r="AX1019" s="16" t="s">
        <v>74</v>
      </c>
      <c r="AY1019" s="233" t="s">
        <v>256</v>
      </c>
    </row>
    <row r="1020" s="15" customFormat="1">
      <c r="A1020" s="15"/>
      <c r="B1020" s="214"/>
      <c r="C1020" s="15"/>
      <c r="D1020" s="198" t="s">
        <v>265</v>
      </c>
      <c r="E1020" s="215" t="s">
        <v>3</v>
      </c>
      <c r="F1020" s="216" t="s">
        <v>1552</v>
      </c>
      <c r="G1020" s="15"/>
      <c r="H1020" s="215" t="s">
        <v>3</v>
      </c>
      <c r="I1020" s="217"/>
      <c r="J1020" s="15"/>
      <c r="K1020" s="15"/>
      <c r="L1020" s="214"/>
      <c r="M1020" s="218"/>
      <c r="N1020" s="219"/>
      <c r="O1020" s="219"/>
      <c r="P1020" s="219"/>
      <c r="Q1020" s="219"/>
      <c r="R1020" s="219"/>
      <c r="S1020" s="219"/>
      <c r="T1020" s="220"/>
      <c r="U1020" s="15"/>
      <c r="V1020" s="15"/>
      <c r="W1020" s="15"/>
      <c r="X1020" s="15"/>
      <c r="Y1020" s="15"/>
      <c r="Z1020" s="15"/>
      <c r="AA1020" s="15"/>
      <c r="AB1020" s="15"/>
      <c r="AC1020" s="15"/>
      <c r="AD1020" s="15"/>
      <c r="AE1020" s="15"/>
      <c r="AT1020" s="215" t="s">
        <v>265</v>
      </c>
      <c r="AU1020" s="215" t="s">
        <v>83</v>
      </c>
      <c r="AV1020" s="15" t="s">
        <v>81</v>
      </c>
      <c r="AW1020" s="15" t="s">
        <v>35</v>
      </c>
      <c r="AX1020" s="15" t="s">
        <v>74</v>
      </c>
      <c r="AY1020" s="215" t="s">
        <v>256</v>
      </c>
    </row>
    <row r="1021" s="13" customFormat="1">
      <c r="A1021" s="13"/>
      <c r="B1021" s="197"/>
      <c r="C1021" s="13"/>
      <c r="D1021" s="198" t="s">
        <v>265</v>
      </c>
      <c r="E1021" s="199" t="s">
        <v>3</v>
      </c>
      <c r="F1021" s="200" t="s">
        <v>1553</v>
      </c>
      <c r="G1021" s="13"/>
      <c r="H1021" s="201">
        <v>9</v>
      </c>
      <c r="I1021" s="202"/>
      <c r="J1021" s="13"/>
      <c r="K1021" s="13"/>
      <c r="L1021" s="197"/>
      <c r="M1021" s="203"/>
      <c r="N1021" s="204"/>
      <c r="O1021" s="204"/>
      <c r="P1021" s="204"/>
      <c r="Q1021" s="204"/>
      <c r="R1021" s="204"/>
      <c r="S1021" s="204"/>
      <c r="T1021" s="205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T1021" s="199" t="s">
        <v>265</v>
      </c>
      <c r="AU1021" s="199" t="s">
        <v>83</v>
      </c>
      <c r="AV1021" s="13" t="s">
        <v>83</v>
      </c>
      <c r="AW1021" s="13" t="s">
        <v>35</v>
      </c>
      <c r="AX1021" s="13" t="s">
        <v>74</v>
      </c>
      <c r="AY1021" s="199" t="s">
        <v>256</v>
      </c>
    </row>
    <row r="1022" s="16" customFormat="1">
      <c r="A1022" s="16"/>
      <c r="B1022" s="232"/>
      <c r="C1022" s="16"/>
      <c r="D1022" s="198" t="s">
        <v>265</v>
      </c>
      <c r="E1022" s="233" t="s">
        <v>3</v>
      </c>
      <c r="F1022" s="234" t="s">
        <v>712</v>
      </c>
      <c r="G1022" s="16"/>
      <c r="H1022" s="235">
        <v>9</v>
      </c>
      <c r="I1022" s="236"/>
      <c r="J1022" s="16"/>
      <c r="K1022" s="16"/>
      <c r="L1022" s="232"/>
      <c r="M1022" s="237"/>
      <c r="N1022" s="238"/>
      <c r="O1022" s="238"/>
      <c r="P1022" s="238"/>
      <c r="Q1022" s="238"/>
      <c r="R1022" s="238"/>
      <c r="S1022" s="238"/>
      <c r="T1022" s="239"/>
      <c r="U1022" s="16"/>
      <c r="V1022" s="16"/>
      <c r="W1022" s="16"/>
      <c r="X1022" s="16"/>
      <c r="Y1022" s="16"/>
      <c r="Z1022" s="16"/>
      <c r="AA1022" s="16"/>
      <c r="AB1022" s="16"/>
      <c r="AC1022" s="16"/>
      <c r="AD1022" s="16"/>
      <c r="AE1022" s="16"/>
      <c r="AT1022" s="233" t="s">
        <v>265</v>
      </c>
      <c r="AU1022" s="233" t="s">
        <v>83</v>
      </c>
      <c r="AV1022" s="16" t="s">
        <v>112</v>
      </c>
      <c r="AW1022" s="16" t="s">
        <v>35</v>
      </c>
      <c r="AX1022" s="16" t="s">
        <v>74</v>
      </c>
      <c r="AY1022" s="233" t="s">
        <v>256</v>
      </c>
    </row>
    <row r="1023" s="15" customFormat="1">
      <c r="A1023" s="15"/>
      <c r="B1023" s="214"/>
      <c r="C1023" s="15"/>
      <c r="D1023" s="198" t="s">
        <v>265</v>
      </c>
      <c r="E1023" s="215" t="s">
        <v>3</v>
      </c>
      <c r="F1023" s="216" t="s">
        <v>1554</v>
      </c>
      <c r="G1023" s="15"/>
      <c r="H1023" s="215" t="s">
        <v>3</v>
      </c>
      <c r="I1023" s="217"/>
      <c r="J1023" s="15"/>
      <c r="K1023" s="15"/>
      <c r="L1023" s="214"/>
      <c r="M1023" s="218"/>
      <c r="N1023" s="219"/>
      <c r="O1023" s="219"/>
      <c r="P1023" s="219"/>
      <c r="Q1023" s="219"/>
      <c r="R1023" s="219"/>
      <c r="S1023" s="219"/>
      <c r="T1023" s="220"/>
      <c r="U1023" s="15"/>
      <c r="V1023" s="15"/>
      <c r="W1023" s="15"/>
      <c r="X1023" s="15"/>
      <c r="Y1023" s="15"/>
      <c r="Z1023" s="15"/>
      <c r="AA1023" s="15"/>
      <c r="AB1023" s="15"/>
      <c r="AC1023" s="15"/>
      <c r="AD1023" s="15"/>
      <c r="AE1023" s="15"/>
      <c r="AT1023" s="215" t="s">
        <v>265</v>
      </c>
      <c r="AU1023" s="215" t="s">
        <v>83</v>
      </c>
      <c r="AV1023" s="15" t="s">
        <v>81</v>
      </c>
      <c r="AW1023" s="15" t="s">
        <v>35</v>
      </c>
      <c r="AX1023" s="15" t="s">
        <v>74</v>
      </c>
      <c r="AY1023" s="215" t="s">
        <v>256</v>
      </c>
    </row>
    <row r="1024" s="13" customFormat="1">
      <c r="A1024" s="13"/>
      <c r="B1024" s="197"/>
      <c r="C1024" s="13"/>
      <c r="D1024" s="198" t="s">
        <v>265</v>
      </c>
      <c r="E1024" s="199" t="s">
        <v>3</v>
      </c>
      <c r="F1024" s="200" t="s">
        <v>1550</v>
      </c>
      <c r="G1024" s="13"/>
      <c r="H1024" s="201">
        <v>12</v>
      </c>
      <c r="I1024" s="202"/>
      <c r="J1024" s="13"/>
      <c r="K1024" s="13"/>
      <c r="L1024" s="197"/>
      <c r="M1024" s="203"/>
      <c r="N1024" s="204"/>
      <c r="O1024" s="204"/>
      <c r="P1024" s="204"/>
      <c r="Q1024" s="204"/>
      <c r="R1024" s="204"/>
      <c r="S1024" s="204"/>
      <c r="T1024" s="205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199" t="s">
        <v>265</v>
      </c>
      <c r="AU1024" s="199" t="s">
        <v>83</v>
      </c>
      <c r="AV1024" s="13" t="s">
        <v>83</v>
      </c>
      <c r="AW1024" s="13" t="s">
        <v>35</v>
      </c>
      <c r="AX1024" s="13" t="s">
        <v>74</v>
      </c>
      <c r="AY1024" s="199" t="s">
        <v>256</v>
      </c>
    </row>
    <row r="1025" s="16" customFormat="1">
      <c r="A1025" s="16"/>
      <c r="B1025" s="232"/>
      <c r="C1025" s="16"/>
      <c r="D1025" s="198" t="s">
        <v>265</v>
      </c>
      <c r="E1025" s="233" t="s">
        <v>3</v>
      </c>
      <c r="F1025" s="234" t="s">
        <v>712</v>
      </c>
      <c r="G1025" s="16"/>
      <c r="H1025" s="235">
        <v>12</v>
      </c>
      <c r="I1025" s="236"/>
      <c r="J1025" s="16"/>
      <c r="K1025" s="16"/>
      <c r="L1025" s="232"/>
      <c r="M1025" s="237"/>
      <c r="N1025" s="238"/>
      <c r="O1025" s="238"/>
      <c r="P1025" s="238"/>
      <c r="Q1025" s="238"/>
      <c r="R1025" s="238"/>
      <c r="S1025" s="238"/>
      <c r="T1025" s="239"/>
      <c r="U1025" s="16"/>
      <c r="V1025" s="16"/>
      <c r="W1025" s="16"/>
      <c r="X1025" s="16"/>
      <c r="Y1025" s="16"/>
      <c r="Z1025" s="16"/>
      <c r="AA1025" s="16"/>
      <c r="AB1025" s="16"/>
      <c r="AC1025" s="16"/>
      <c r="AD1025" s="16"/>
      <c r="AE1025" s="16"/>
      <c r="AT1025" s="233" t="s">
        <v>265</v>
      </c>
      <c r="AU1025" s="233" t="s">
        <v>83</v>
      </c>
      <c r="AV1025" s="16" t="s">
        <v>112</v>
      </c>
      <c r="AW1025" s="16" t="s">
        <v>35</v>
      </c>
      <c r="AX1025" s="16" t="s">
        <v>74</v>
      </c>
      <c r="AY1025" s="233" t="s">
        <v>256</v>
      </c>
    </row>
    <row r="1026" s="15" customFormat="1">
      <c r="A1026" s="15"/>
      <c r="B1026" s="214"/>
      <c r="C1026" s="15"/>
      <c r="D1026" s="198" t="s">
        <v>265</v>
      </c>
      <c r="E1026" s="215" t="s">
        <v>3</v>
      </c>
      <c r="F1026" s="216" t="s">
        <v>1555</v>
      </c>
      <c r="G1026" s="15"/>
      <c r="H1026" s="215" t="s">
        <v>3</v>
      </c>
      <c r="I1026" s="217"/>
      <c r="J1026" s="15"/>
      <c r="K1026" s="15"/>
      <c r="L1026" s="214"/>
      <c r="M1026" s="218"/>
      <c r="N1026" s="219"/>
      <c r="O1026" s="219"/>
      <c r="P1026" s="219"/>
      <c r="Q1026" s="219"/>
      <c r="R1026" s="219"/>
      <c r="S1026" s="219"/>
      <c r="T1026" s="220"/>
      <c r="U1026" s="15"/>
      <c r="V1026" s="15"/>
      <c r="W1026" s="15"/>
      <c r="X1026" s="15"/>
      <c r="Y1026" s="15"/>
      <c r="Z1026" s="15"/>
      <c r="AA1026" s="15"/>
      <c r="AB1026" s="15"/>
      <c r="AC1026" s="15"/>
      <c r="AD1026" s="15"/>
      <c r="AE1026" s="15"/>
      <c r="AT1026" s="215" t="s">
        <v>265</v>
      </c>
      <c r="AU1026" s="215" t="s">
        <v>83</v>
      </c>
      <c r="AV1026" s="15" t="s">
        <v>81</v>
      </c>
      <c r="AW1026" s="15" t="s">
        <v>35</v>
      </c>
      <c r="AX1026" s="15" t="s">
        <v>74</v>
      </c>
      <c r="AY1026" s="215" t="s">
        <v>256</v>
      </c>
    </row>
    <row r="1027" s="13" customFormat="1">
      <c r="A1027" s="13"/>
      <c r="B1027" s="197"/>
      <c r="C1027" s="13"/>
      <c r="D1027" s="198" t="s">
        <v>265</v>
      </c>
      <c r="E1027" s="199" t="s">
        <v>3</v>
      </c>
      <c r="F1027" s="200" t="s">
        <v>1548</v>
      </c>
      <c r="G1027" s="13"/>
      <c r="H1027" s="201">
        <v>12.300000000000001</v>
      </c>
      <c r="I1027" s="202"/>
      <c r="J1027" s="13"/>
      <c r="K1027" s="13"/>
      <c r="L1027" s="197"/>
      <c r="M1027" s="203"/>
      <c r="N1027" s="204"/>
      <c r="O1027" s="204"/>
      <c r="P1027" s="204"/>
      <c r="Q1027" s="204"/>
      <c r="R1027" s="204"/>
      <c r="S1027" s="204"/>
      <c r="T1027" s="205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T1027" s="199" t="s">
        <v>265</v>
      </c>
      <c r="AU1027" s="199" t="s">
        <v>83</v>
      </c>
      <c r="AV1027" s="13" t="s">
        <v>83</v>
      </c>
      <c r="AW1027" s="13" t="s">
        <v>35</v>
      </c>
      <c r="AX1027" s="13" t="s">
        <v>74</v>
      </c>
      <c r="AY1027" s="199" t="s">
        <v>256</v>
      </c>
    </row>
    <row r="1028" s="13" customFormat="1">
      <c r="A1028" s="13"/>
      <c r="B1028" s="197"/>
      <c r="C1028" s="13"/>
      <c r="D1028" s="198" t="s">
        <v>265</v>
      </c>
      <c r="E1028" s="199" t="s">
        <v>3</v>
      </c>
      <c r="F1028" s="200" t="s">
        <v>1556</v>
      </c>
      <c r="G1028" s="13"/>
      <c r="H1028" s="201">
        <v>47.357999999999997</v>
      </c>
      <c r="I1028" s="202"/>
      <c r="J1028" s="13"/>
      <c r="K1028" s="13"/>
      <c r="L1028" s="197"/>
      <c r="M1028" s="203"/>
      <c r="N1028" s="204"/>
      <c r="O1028" s="204"/>
      <c r="P1028" s="204"/>
      <c r="Q1028" s="204"/>
      <c r="R1028" s="204"/>
      <c r="S1028" s="204"/>
      <c r="T1028" s="205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199" t="s">
        <v>265</v>
      </c>
      <c r="AU1028" s="199" t="s">
        <v>83</v>
      </c>
      <c r="AV1028" s="13" t="s">
        <v>83</v>
      </c>
      <c r="AW1028" s="13" t="s">
        <v>35</v>
      </c>
      <c r="AX1028" s="13" t="s">
        <v>74</v>
      </c>
      <c r="AY1028" s="199" t="s">
        <v>256</v>
      </c>
    </row>
    <row r="1029" s="16" customFormat="1">
      <c r="A1029" s="16"/>
      <c r="B1029" s="232"/>
      <c r="C1029" s="16"/>
      <c r="D1029" s="198" t="s">
        <v>265</v>
      </c>
      <c r="E1029" s="233" t="s">
        <v>3</v>
      </c>
      <c r="F1029" s="234" t="s">
        <v>712</v>
      </c>
      <c r="G1029" s="16"/>
      <c r="H1029" s="235">
        <v>59.658000000000001</v>
      </c>
      <c r="I1029" s="236"/>
      <c r="J1029" s="16"/>
      <c r="K1029" s="16"/>
      <c r="L1029" s="232"/>
      <c r="M1029" s="237"/>
      <c r="N1029" s="238"/>
      <c r="O1029" s="238"/>
      <c r="P1029" s="238"/>
      <c r="Q1029" s="238"/>
      <c r="R1029" s="238"/>
      <c r="S1029" s="238"/>
      <c r="T1029" s="239"/>
      <c r="U1029" s="16"/>
      <c r="V1029" s="16"/>
      <c r="W1029" s="16"/>
      <c r="X1029" s="16"/>
      <c r="Y1029" s="16"/>
      <c r="Z1029" s="16"/>
      <c r="AA1029" s="16"/>
      <c r="AB1029" s="16"/>
      <c r="AC1029" s="16"/>
      <c r="AD1029" s="16"/>
      <c r="AE1029" s="16"/>
      <c r="AT1029" s="233" t="s">
        <v>265</v>
      </c>
      <c r="AU1029" s="233" t="s">
        <v>83</v>
      </c>
      <c r="AV1029" s="16" t="s">
        <v>112</v>
      </c>
      <c r="AW1029" s="16" t="s">
        <v>35</v>
      </c>
      <c r="AX1029" s="16" t="s">
        <v>74</v>
      </c>
      <c r="AY1029" s="233" t="s">
        <v>256</v>
      </c>
    </row>
    <row r="1030" s="15" customFormat="1">
      <c r="A1030" s="15"/>
      <c r="B1030" s="214"/>
      <c r="C1030" s="15"/>
      <c r="D1030" s="198" t="s">
        <v>265</v>
      </c>
      <c r="E1030" s="215" t="s">
        <v>3</v>
      </c>
      <c r="F1030" s="216" t="s">
        <v>1557</v>
      </c>
      <c r="G1030" s="15"/>
      <c r="H1030" s="215" t="s">
        <v>3</v>
      </c>
      <c r="I1030" s="217"/>
      <c r="J1030" s="15"/>
      <c r="K1030" s="15"/>
      <c r="L1030" s="214"/>
      <c r="M1030" s="218"/>
      <c r="N1030" s="219"/>
      <c r="O1030" s="219"/>
      <c r="P1030" s="219"/>
      <c r="Q1030" s="219"/>
      <c r="R1030" s="219"/>
      <c r="S1030" s="219"/>
      <c r="T1030" s="220"/>
      <c r="U1030" s="15"/>
      <c r="V1030" s="15"/>
      <c r="W1030" s="15"/>
      <c r="X1030" s="15"/>
      <c r="Y1030" s="15"/>
      <c r="Z1030" s="15"/>
      <c r="AA1030" s="15"/>
      <c r="AB1030" s="15"/>
      <c r="AC1030" s="15"/>
      <c r="AD1030" s="15"/>
      <c r="AE1030" s="15"/>
      <c r="AT1030" s="215" t="s">
        <v>265</v>
      </c>
      <c r="AU1030" s="215" t="s">
        <v>83</v>
      </c>
      <c r="AV1030" s="15" t="s">
        <v>81</v>
      </c>
      <c r="AW1030" s="15" t="s">
        <v>35</v>
      </c>
      <c r="AX1030" s="15" t="s">
        <v>74</v>
      </c>
      <c r="AY1030" s="215" t="s">
        <v>256</v>
      </c>
    </row>
    <row r="1031" s="13" customFormat="1">
      <c r="A1031" s="13"/>
      <c r="B1031" s="197"/>
      <c r="C1031" s="13"/>
      <c r="D1031" s="198" t="s">
        <v>265</v>
      </c>
      <c r="E1031" s="199" t="s">
        <v>3</v>
      </c>
      <c r="F1031" s="200" t="s">
        <v>1556</v>
      </c>
      <c r="G1031" s="13"/>
      <c r="H1031" s="201">
        <v>47.357999999999997</v>
      </c>
      <c r="I1031" s="202"/>
      <c r="J1031" s="13"/>
      <c r="K1031" s="13"/>
      <c r="L1031" s="197"/>
      <c r="M1031" s="203"/>
      <c r="N1031" s="204"/>
      <c r="O1031" s="204"/>
      <c r="P1031" s="204"/>
      <c r="Q1031" s="204"/>
      <c r="R1031" s="204"/>
      <c r="S1031" s="204"/>
      <c r="T1031" s="205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199" t="s">
        <v>265</v>
      </c>
      <c r="AU1031" s="199" t="s">
        <v>83</v>
      </c>
      <c r="AV1031" s="13" t="s">
        <v>83</v>
      </c>
      <c r="AW1031" s="13" t="s">
        <v>35</v>
      </c>
      <c r="AX1031" s="13" t="s">
        <v>74</v>
      </c>
      <c r="AY1031" s="199" t="s">
        <v>256</v>
      </c>
    </row>
    <row r="1032" s="16" customFormat="1">
      <c r="A1032" s="16"/>
      <c r="B1032" s="232"/>
      <c r="C1032" s="16"/>
      <c r="D1032" s="198" t="s">
        <v>265</v>
      </c>
      <c r="E1032" s="233" t="s">
        <v>3</v>
      </c>
      <c r="F1032" s="234" t="s">
        <v>712</v>
      </c>
      <c r="G1032" s="16"/>
      <c r="H1032" s="235">
        <v>47.357999999999997</v>
      </c>
      <c r="I1032" s="236"/>
      <c r="J1032" s="16"/>
      <c r="K1032" s="16"/>
      <c r="L1032" s="232"/>
      <c r="M1032" s="237"/>
      <c r="N1032" s="238"/>
      <c r="O1032" s="238"/>
      <c r="P1032" s="238"/>
      <c r="Q1032" s="238"/>
      <c r="R1032" s="238"/>
      <c r="S1032" s="238"/>
      <c r="T1032" s="239"/>
      <c r="U1032" s="16"/>
      <c r="V1032" s="16"/>
      <c r="W1032" s="16"/>
      <c r="X1032" s="16"/>
      <c r="Y1032" s="16"/>
      <c r="Z1032" s="16"/>
      <c r="AA1032" s="16"/>
      <c r="AB1032" s="16"/>
      <c r="AC1032" s="16"/>
      <c r="AD1032" s="16"/>
      <c r="AE1032" s="16"/>
      <c r="AT1032" s="233" t="s">
        <v>265</v>
      </c>
      <c r="AU1032" s="233" t="s">
        <v>83</v>
      </c>
      <c r="AV1032" s="16" t="s">
        <v>112</v>
      </c>
      <c r="AW1032" s="16" t="s">
        <v>35</v>
      </c>
      <c r="AX1032" s="16" t="s">
        <v>74</v>
      </c>
      <c r="AY1032" s="233" t="s">
        <v>256</v>
      </c>
    </row>
    <row r="1033" s="14" customFormat="1">
      <c r="A1033" s="14"/>
      <c r="B1033" s="206"/>
      <c r="C1033" s="14"/>
      <c r="D1033" s="198" t="s">
        <v>265</v>
      </c>
      <c r="E1033" s="207" t="s">
        <v>3</v>
      </c>
      <c r="F1033" s="208" t="s">
        <v>266</v>
      </c>
      <c r="G1033" s="14"/>
      <c r="H1033" s="209">
        <v>155.82400000000001</v>
      </c>
      <c r="I1033" s="210"/>
      <c r="J1033" s="14"/>
      <c r="K1033" s="14"/>
      <c r="L1033" s="206"/>
      <c r="M1033" s="211"/>
      <c r="N1033" s="212"/>
      <c r="O1033" s="212"/>
      <c r="P1033" s="212"/>
      <c r="Q1033" s="212"/>
      <c r="R1033" s="212"/>
      <c r="S1033" s="212"/>
      <c r="T1033" s="213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07" t="s">
        <v>265</v>
      </c>
      <c r="AU1033" s="207" t="s">
        <v>83</v>
      </c>
      <c r="AV1033" s="14" t="s">
        <v>261</v>
      </c>
      <c r="AW1033" s="14" t="s">
        <v>35</v>
      </c>
      <c r="AX1033" s="14" t="s">
        <v>81</v>
      </c>
      <c r="AY1033" s="207" t="s">
        <v>256</v>
      </c>
    </row>
    <row r="1034" s="2" customFormat="1" ht="21.75" customHeight="1">
      <c r="A1034" s="40"/>
      <c r="B1034" s="177"/>
      <c r="C1034" s="221" t="s">
        <v>1558</v>
      </c>
      <c r="D1034" s="221" t="s">
        <v>374</v>
      </c>
      <c r="E1034" s="222" t="s">
        <v>1559</v>
      </c>
      <c r="F1034" s="223" t="s">
        <v>1560</v>
      </c>
      <c r="G1034" s="224" t="s">
        <v>274</v>
      </c>
      <c r="H1034" s="225">
        <v>2.2330000000000001</v>
      </c>
      <c r="I1034" s="226"/>
      <c r="J1034" s="227">
        <f>ROUND(I1034*H1034,2)</f>
        <v>0</v>
      </c>
      <c r="K1034" s="228"/>
      <c r="L1034" s="229"/>
      <c r="M1034" s="230" t="s">
        <v>3</v>
      </c>
      <c r="N1034" s="231" t="s">
        <v>45</v>
      </c>
      <c r="O1034" s="74"/>
      <c r="P1034" s="188">
        <f>O1034*H1034</f>
        <v>0</v>
      </c>
      <c r="Q1034" s="188">
        <v>0.55000000000000004</v>
      </c>
      <c r="R1034" s="188">
        <f>Q1034*H1034</f>
        <v>1.2281500000000001</v>
      </c>
      <c r="S1034" s="188">
        <v>0</v>
      </c>
      <c r="T1034" s="189">
        <f>S1034*H1034</f>
        <v>0</v>
      </c>
      <c r="U1034" s="40"/>
      <c r="V1034" s="40"/>
      <c r="W1034" s="40"/>
      <c r="X1034" s="40"/>
      <c r="Y1034" s="40"/>
      <c r="Z1034" s="40"/>
      <c r="AA1034" s="40"/>
      <c r="AB1034" s="40"/>
      <c r="AC1034" s="40"/>
      <c r="AD1034" s="40"/>
      <c r="AE1034" s="40"/>
      <c r="AR1034" s="190" t="s">
        <v>451</v>
      </c>
      <c r="AT1034" s="190" t="s">
        <v>374</v>
      </c>
      <c r="AU1034" s="190" t="s">
        <v>83</v>
      </c>
      <c r="AY1034" s="21" t="s">
        <v>256</v>
      </c>
      <c r="BE1034" s="191">
        <f>IF(N1034="základní",J1034,0)</f>
        <v>0</v>
      </c>
      <c r="BF1034" s="191">
        <f>IF(N1034="snížená",J1034,0)</f>
        <v>0</v>
      </c>
      <c r="BG1034" s="191">
        <f>IF(N1034="zákl. přenesená",J1034,0)</f>
        <v>0</v>
      </c>
      <c r="BH1034" s="191">
        <f>IF(N1034="sníž. přenesená",J1034,0)</f>
        <v>0</v>
      </c>
      <c r="BI1034" s="191">
        <f>IF(N1034="nulová",J1034,0)</f>
        <v>0</v>
      </c>
      <c r="BJ1034" s="21" t="s">
        <v>81</v>
      </c>
      <c r="BK1034" s="191">
        <f>ROUND(I1034*H1034,2)</f>
        <v>0</v>
      </c>
      <c r="BL1034" s="21" t="s">
        <v>342</v>
      </c>
      <c r="BM1034" s="190" t="s">
        <v>1561</v>
      </c>
    </row>
    <row r="1035" s="15" customFormat="1">
      <c r="A1035" s="15"/>
      <c r="B1035" s="214"/>
      <c r="C1035" s="15"/>
      <c r="D1035" s="198" t="s">
        <v>265</v>
      </c>
      <c r="E1035" s="215" t="s">
        <v>3</v>
      </c>
      <c r="F1035" s="216" t="s">
        <v>1547</v>
      </c>
      <c r="G1035" s="15"/>
      <c r="H1035" s="215" t="s">
        <v>3</v>
      </c>
      <c r="I1035" s="217"/>
      <c r="J1035" s="15"/>
      <c r="K1035" s="15"/>
      <c r="L1035" s="214"/>
      <c r="M1035" s="218"/>
      <c r="N1035" s="219"/>
      <c r="O1035" s="219"/>
      <c r="P1035" s="219"/>
      <c r="Q1035" s="219"/>
      <c r="R1035" s="219"/>
      <c r="S1035" s="219"/>
      <c r="T1035" s="220"/>
      <c r="U1035" s="15"/>
      <c r="V1035" s="15"/>
      <c r="W1035" s="15"/>
      <c r="X1035" s="15"/>
      <c r="Y1035" s="15"/>
      <c r="Z1035" s="15"/>
      <c r="AA1035" s="15"/>
      <c r="AB1035" s="15"/>
      <c r="AC1035" s="15"/>
      <c r="AD1035" s="15"/>
      <c r="AE1035" s="15"/>
      <c r="AT1035" s="215" t="s">
        <v>265</v>
      </c>
      <c r="AU1035" s="215" t="s">
        <v>83</v>
      </c>
      <c r="AV1035" s="15" t="s">
        <v>81</v>
      </c>
      <c r="AW1035" s="15" t="s">
        <v>35</v>
      </c>
      <c r="AX1035" s="15" t="s">
        <v>74</v>
      </c>
      <c r="AY1035" s="215" t="s">
        <v>256</v>
      </c>
    </row>
    <row r="1036" s="13" customFormat="1">
      <c r="A1036" s="13"/>
      <c r="B1036" s="197"/>
      <c r="C1036" s="13"/>
      <c r="D1036" s="198" t="s">
        <v>265</v>
      </c>
      <c r="E1036" s="199" t="s">
        <v>3</v>
      </c>
      <c r="F1036" s="200" t="s">
        <v>1562</v>
      </c>
      <c r="G1036" s="13"/>
      <c r="H1036" s="201">
        <v>0.34399999999999997</v>
      </c>
      <c r="I1036" s="202"/>
      <c r="J1036" s="13"/>
      <c r="K1036" s="13"/>
      <c r="L1036" s="197"/>
      <c r="M1036" s="203"/>
      <c r="N1036" s="204"/>
      <c r="O1036" s="204"/>
      <c r="P1036" s="204"/>
      <c r="Q1036" s="204"/>
      <c r="R1036" s="204"/>
      <c r="S1036" s="204"/>
      <c r="T1036" s="205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T1036" s="199" t="s">
        <v>265</v>
      </c>
      <c r="AU1036" s="199" t="s">
        <v>83</v>
      </c>
      <c r="AV1036" s="13" t="s">
        <v>83</v>
      </c>
      <c r="AW1036" s="13" t="s">
        <v>35</v>
      </c>
      <c r="AX1036" s="13" t="s">
        <v>74</v>
      </c>
      <c r="AY1036" s="199" t="s">
        <v>256</v>
      </c>
    </row>
    <row r="1037" s="16" customFormat="1">
      <c r="A1037" s="16"/>
      <c r="B1037" s="232"/>
      <c r="C1037" s="16"/>
      <c r="D1037" s="198" t="s">
        <v>265</v>
      </c>
      <c r="E1037" s="233" t="s">
        <v>3</v>
      </c>
      <c r="F1037" s="234" t="s">
        <v>712</v>
      </c>
      <c r="G1037" s="16"/>
      <c r="H1037" s="235">
        <v>0.34399999999999997</v>
      </c>
      <c r="I1037" s="236"/>
      <c r="J1037" s="16"/>
      <c r="K1037" s="16"/>
      <c r="L1037" s="232"/>
      <c r="M1037" s="237"/>
      <c r="N1037" s="238"/>
      <c r="O1037" s="238"/>
      <c r="P1037" s="238"/>
      <c r="Q1037" s="238"/>
      <c r="R1037" s="238"/>
      <c r="S1037" s="238"/>
      <c r="T1037" s="239"/>
      <c r="U1037" s="16"/>
      <c r="V1037" s="16"/>
      <c r="W1037" s="16"/>
      <c r="X1037" s="16"/>
      <c r="Y1037" s="16"/>
      <c r="Z1037" s="16"/>
      <c r="AA1037" s="16"/>
      <c r="AB1037" s="16"/>
      <c r="AC1037" s="16"/>
      <c r="AD1037" s="16"/>
      <c r="AE1037" s="16"/>
      <c r="AT1037" s="233" t="s">
        <v>265</v>
      </c>
      <c r="AU1037" s="233" t="s">
        <v>83</v>
      </c>
      <c r="AV1037" s="16" t="s">
        <v>112</v>
      </c>
      <c r="AW1037" s="16" t="s">
        <v>35</v>
      </c>
      <c r="AX1037" s="16" t="s">
        <v>74</v>
      </c>
      <c r="AY1037" s="233" t="s">
        <v>256</v>
      </c>
    </row>
    <row r="1038" s="15" customFormat="1">
      <c r="A1038" s="15"/>
      <c r="B1038" s="214"/>
      <c r="C1038" s="15"/>
      <c r="D1038" s="198" t="s">
        <v>265</v>
      </c>
      <c r="E1038" s="215" t="s">
        <v>3</v>
      </c>
      <c r="F1038" s="216" t="s">
        <v>1549</v>
      </c>
      <c r="G1038" s="15"/>
      <c r="H1038" s="215" t="s">
        <v>3</v>
      </c>
      <c r="I1038" s="217"/>
      <c r="J1038" s="15"/>
      <c r="K1038" s="15"/>
      <c r="L1038" s="214"/>
      <c r="M1038" s="218"/>
      <c r="N1038" s="219"/>
      <c r="O1038" s="219"/>
      <c r="P1038" s="219"/>
      <c r="Q1038" s="219"/>
      <c r="R1038" s="219"/>
      <c r="S1038" s="219"/>
      <c r="T1038" s="220"/>
      <c r="U1038" s="15"/>
      <c r="V1038" s="15"/>
      <c r="W1038" s="15"/>
      <c r="X1038" s="15"/>
      <c r="Y1038" s="15"/>
      <c r="Z1038" s="15"/>
      <c r="AA1038" s="15"/>
      <c r="AB1038" s="15"/>
      <c r="AC1038" s="15"/>
      <c r="AD1038" s="15"/>
      <c r="AE1038" s="15"/>
      <c r="AT1038" s="215" t="s">
        <v>265</v>
      </c>
      <c r="AU1038" s="215" t="s">
        <v>83</v>
      </c>
      <c r="AV1038" s="15" t="s">
        <v>81</v>
      </c>
      <c r="AW1038" s="15" t="s">
        <v>35</v>
      </c>
      <c r="AX1038" s="15" t="s">
        <v>74</v>
      </c>
      <c r="AY1038" s="215" t="s">
        <v>256</v>
      </c>
    </row>
    <row r="1039" s="13" customFormat="1">
      <c r="A1039" s="13"/>
      <c r="B1039" s="197"/>
      <c r="C1039" s="13"/>
      <c r="D1039" s="198" t="s">
        <v>265</v>
      </c>
      <c r="E1039" s="199" t="s">
        <v>3</v>
      </c>
      <c r="F1039" s="200" t="s">
        <v>1563</v>
      </c>
      <c r="G1039" s="13"/>
      <c r="H1039" s="201">
        <v>0.37</v>
      </c>
      <c r="I1039" s="202"/>
      <c r="J1039" s="13"/>
      <c r="K1039" s="13"/>
      <c r="L1039" s="197"/>
      <c r="M1039" s="203"/>
      <c r="N1039" s="204"/>
      <c r="O1039" s="204"/>
      <c r="P1039" s="204"/>
      <c r="Q1039" s="204"/>
      <c r="R1039" s="204"/>
      <c r="S1039" s="204"/>
      <c r="T1039" s="205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T1039" s="199" t="s">
        <v>265</v>
      </c>
      <c r="AU1039" s="199" t="s">
        <v>83</v>
      </c>
      <c r="AV1039" s="13" t="s">
        <v>83</v>
      </c>
      <c r="AW1039" s="13" t="s">
        <v>35</v>
      </c>
      <c r="AX1039" s="13" t="s">
        <v>74</v>
      </c>
      <c r="AY1039" s="199" t="s">
        <v>256</v>
      </c>
    </row>
    <row r="1040" s="13" customFormat="1">
      <c r="A1040" s="13"/>
      <c r="B1040" s="197"/>
      <c r="C1040" s="13"/>
      <c r="D1040" s="198" t="s">
        <v>265</v>
      </c>
      <c r="E1040" s="199" t="s">
        <v>3</v>
      </c>
      <c r="F1040" s="200" t="s">
        <v>1564</v>
      </c>
      <c r="G1040" s="13"/>
      <c r="H1040" s="201">
        <v>0.108</v>
      </c>
      <c r="I1040" s="202"/>
      <c r="J1040" s="13"/>
      <c r="K1040" s="13"/>
      <c r="L1040" s="197"/>
      <c r="M1040" s="203"/>
      <c r="N1040" s="204"/>
      <c r="O1040" s="204"/>
      <c r="P1040" s="204"/>
      <c r="Q1040" s="204"/>
      <c r="R1040" s="204"/>
      <c r="S1040" s="204"/>
      <c r="T1040" s="205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199" t="s">
        <v>265</v>
      </c>
      <c r="AU1040" s="199" t="s">
        <v>83</v>
      </c>
      <c r="AV1040" s="13" t="s">
        <v>83</v>
      </c>
      <c r="AW1040" s="13" t="s">
        <v>35</v>
      </c>
      <c r="AX1040" s="13" t="s">
        <v>74</v>
      </c>
      <c r="AY1040" s="199" t="s">
        <v>256</v>
      </c>
    </row>
    <row r="1041" s="16" customFormat="1">
      <c r="A1041" s="16"/>
      <c r="B1041" s="232"/>
      <c r="C1041" s="16"/>
      <c r="D1041" s="198" t="s">
        <v>265</v>
      </c>
      <c r="E1041" s="233" t="s">
        <v>3</v>
      </c>
      <c r="F1041" s="234" t="s">
        <v>712</v>
      </c>
      <c r="G1041" s="16"/>
      <c r="H1041" s="235">
        <v>0.47799999999999998</v>
      </c>
      <c r="I1041" s="236"/>
      <c r="J1041" s="16"/>
      <c r="K1041" s="16"/>
      <c r="L1041" s="232"/>
      <c r="M1041" s="237"/>
      <c r="N1041" s="238"/>
      <c r="O1041" s="238"/>
      <c r="P1041" s="238"/>
      <c r="Q1041" s="238"/>
      <c r="R1041" s="238"/>
      <c r="S1041" s="238"/>
      <c r="T1041" s="239"/>
      <c r="U1041" s="16"/>
      <c r="V1041" s="16"/>
      <c r="W1041" s="16"/>
      <c r="X1041" s="16"/>
      <c r="Y1041" s="16"/>
      <c r="Z1041" s="16"/>
      <c r="AA1041" s="16"/>
      <c r="AB1041" s="16"/>
      <c r="AC1041" s="16"/>
      <c r="AD1041" s="16"/>
      <c r="AE1041" s="16"/>
      <c r="AT1041" s="233" t="s">
        <v>265</v>
      </c>
      <c r="AU1041" s="233" t="s">
        <v>83</v>
      </c>
      <c r="AV1041" s="16" t="s">
        <v>112</v>
      </c>
      <c r="AW1041" s="16" t="s">
        <v>35</v>
      </c>
      <c r="AX1041" s="16" t="s">
        <v>74</v>
      </c>
      <c r="AY1041" s="233" t="s">
        <v>256</v>
      </c>
    </row>
    <row r="1042" s="15" customFormat="1">
      <c r="A1042" s="15"/>
      <c r="B1042" s="214"/>
      <c r="C1042" s="15"/>
      <c r="D1042" s="198" t="s">
        <v>265</v>
      </c>
      <c r="E1042" s="215" t="s">
        <v>3</v>
      </c>
      <c r="F1042" s="216" t="s">
        <v>1552</v>
      </c>
      <c r="G1042" s="15"/>
      <c r="H1042" s="215" t="s">
        <v>3</v>
      </c>
      <c r="I1042" s="217"/>
      <c r="J1042" s="15"/>
      <c r="K1042" s="15"/>
      <c r="L1042" s="214"/>
      <c r="M1042" s="218"/>
      <c r="N1042" s="219"/>
      <c r="O1042" s="219"/>
      <c r="P1042" s="219"/>
      <c r="Q1042" s="219"/>
      <c r="R1042" s="219"/>
      <c r="S1042" s="219"/>
      <c r="T1042" s="220"/>
      <c r="U1042" s="15"/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T1042" s="215" t="s">
        <v>265</v>
      </c>
      <c r="AU1042" s="215" t="s">
        <v>83</v>
      </c>
      <c r="AV1042" s="15" t="s">
        <v>81</v>
      </c>
      <c r="AW1042" s="15" t="s">
        <v>35</v>
      </c>
      <c r="AX1042" s="15" t="s">
        <v>74</v>
      </c>
      <c r="AY1042" s="215" t="s">
        <v>256</v>
      </c>
    </row>
    <row r="1043" s="13" customFormat="1">
      <c r="A1043" s="13"/>
      <c r="B1043" s="197"/>
      <c r="C1043" s="13"/>
      <c r="D1043" s="198" t="s">
        <v>265</v>
      </c>
      <c r="E1043" s="199" t="s">
        <v>3</v>
      </c>
      <c r="F1043" s="200" t="s">
        <v>1565</v>
      </c>
      <c r="G1043" s="13"/>
      <c r="H1043" s="201">
        <v>0.17599999999999999</v>
      </c>
      <c r="I1043" s="202"/>
      <c r="J1043" s="13"/>
      <c r="K1043" s="13"/>
      <c r="L1043" s="197"/>
      <c r="M1043" s="203"/>
      <c r="N1043" s="204"/>
      <c r="O1043" s="204"/>
      <c r="P1043" s="204"/>
      <c r="Q1043" s="204"/>
      <c r="R1043" s="204"/>
      <c r="S1043" s="204"/>
      <c r="T1043" s="205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T1043" s="199" t="s">
        <v>265</v>
      </c>
      <c r="AU1043" s="199" t="s">
        <v>83</v>
      </c>
      <c r="AV1043" s="13" t="s">
        <v>83</v>
      </c>
      <c r="AW1043" s="13" t="s">
        <v>35</v>
      </c>
      <c r="AX1043" s="13" t="s">
        <v>74</v>
      </c>
      <c r="AY1043" s="199" t="s">
        <v>256</v>
      </c>
    </row>
    <row r="1044" s="16" customFormat="1">
      <c r="A1044" s="16"/>
      <c r="B1044" s="232"/>
      <c r="C1044" s="16"/>
      <c r="D1044" s="198" t="s">
        <v>265</v>
      </c>
      <c r="E1044" s="233" t="s">
        <v>3</v>
      </c>
      <c r="F1044" s="234" t="s">
        <v>712</v>
      </c>
      <c r="G1044" s="16"/>
      <c r="H1044" s="235">
        <v>0.17599999999999999</v>
      </c>
      <c r="I1044" s="236"/>
      <c r="J1044" s="16"/>
      <c r="K1044" s="16"/>
      <c r="L1044" s="232"/>
      <c r="M1044" s="237"/>
      <c r="N1044" s="238"/>
      <c r="O1044" s="238"/>
      <c r="P1044" s="238"/>
      <c r="Q1044" s="238"/>
      <c r="R1044" s="238"/>
      <c r="S1044" s="238"/>
      <c r="T1044" s="239"/>
      <c r="U1044" s="16"/>
      <c r="V1044" s="16"/>
      <c r="W1044" s="16"/>
      <c r="X1044" s="16"/>
      <c r="Y1044" s="16"/>
      <c r="Z1044" s="16"/>
      <c r="AA1044" s="16"/>
      <c r="AB1044" s="16"/>
      <c r="AC1044" s="16"/>
      <c r="AD1044" s="16"/>
      <c r="AE1044" s="16"/>
      <c r="AT1044" s="233" t="s">
        <v>265</v>
      </c>
      <c r="AU1044" s="233" t="s">
        <v>83</v>
      </c>
      <c r="AV1044" s="16" t="s">
        <v>112</v>
      </c>
      <c r="AW1044" s="16" t="s">
        <v>35</v>
      </c>
      <c r="AX1044" s="16" t="s">
        <v>74</v>
      </c>
      <c r="AY1044" s="233" t="s">
        <v>256</v>
      </c>
    </row>
    <row r="1045" s="15" customFormat="1">
      <c r="A1045" s="15"/>
      <c r="B1045" s="214"/>
      <c r="C1045" s="15"/>
      <c r="D1045" s="198" t="s">
        <v>265</v>
      </c>
      <c r="E1045" s="215" t="s">
        <v>3</v>
      </c>
      <c r="F1045" s="216" t="s">
        <v>1554</v>
      </c>
      <c r="G1045" s="15"/>
      <c r="H1045" s="215" t="s">
        <v>3</v>
      </c>
      <c r="I1045" s="217"/>
      <c r="J1045" s="15"/>
      <c r="K1045" s="15"/>
      <c r="L1045" s="214"/>
      <c r="M1045" s="218"/>
      <c r="N1045" s="219"/>
      <c r="O1045" s="219"/>
      <c r="P1045" s="219"/>
      <c r="Q1045" s="219"/>
      <c r="R1045" s="219"/>
      <c r="S1045" s="219"/>
      <c r="T1045" s="220"/>
      <c r="U1045" s="15"/>
      <c r="V1045" s="15"/>
      <c r="W1045" s="15"/>
      <c r="X1045" s="15"/>
      <c r="Y1045" s="15"/>
      <c r="Z1045" s="15"/>
      <c r="AA1045" s="15"/>
      <c r="AB1045" s="15"/>
      <c r="AC1045" s="15"/>
      <c r="AD1045" s="15"/>
      <c r="AE1045" s="15"/>
      <c r="AT1045" s="215" t="s">
        <v>265</v>
      </c>
      <c r="AU1045" s="215" t="s">
        <v>83</v>
      </c>
      <c r="AV1045" s="15" t="s">
        <v>81</v>
      </c>
      <c r="AW1045" s="15" t="s">
        <v>35</v>
      </c>
      <c r="AX1045" s="15" t="s">
        <v>74</v>
      </c>
      <c r="AY1045" s="215" t="s">
        <v>256</v>
      </c>
    </row>
    <row r="1046" s="13" customFormat="1">
      <c r="A1046" s="13"/>
      <c r="B1046" s="197"/>
      <c r="C1046" s="13"/>
      <c r="D1046" s="198" t="s">
        <v>265</v>
      </c>
      <c r="E1046" s="199" t="s">
        <v>3</v>
      </c>
      <c r="F1046" s="200" t="s">
        <v>1566</v>
      </c>
      <c r="G1046" s="13"/>
      <c r="H1046" s="201">
        <v>0.26400000000000001</v>
      </c>
      <c r="I1046" s="202"/>
      <c r="J1046" s="13"/>
      <c r="K1046" s="13"/>
      <c r="L1046" s="197"/>
      <c r="M1046" s="203"/>
      <c r="N1046" s="204"/>
      <c r="O1046" s="204"/>
      <c r="P1046" s="204"/>
      <c r="Q1046" s="204"/>
      <c r="R1046" s="204"/>
      <c r="S1046" s="204"/>
      <c r="T1046" s="205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199" t="s">
        <v>265</v>
      </c>
      <c r="AU1046" s="199" t="s">
        <v>83</v>
      </c>
      <c r="AV1046" s="13" t="s">
        <v>83</v>
      </c>
      <c r="AW1046" s="13" t="s">
        <v>35</v>
      </c>
      <c r="AX1046" s="13" t="s">
        <v>74</v>
      </c>
      <c r="AY1046" s="199" t="s">
        <v>256</v>
      </c>
    </row>
    <row r="1047" s="16" customFormat="1">
      <c r="A1047" s="16"/>
      <c r="B1047" s="232"/>
      <c r="C1047" s="16"/>
      <c r="D1047" s="198" t="s">
        <v>265</v>
      </c>
      <c r="E1047" s="233" t="s">
        <v>3</v>
      </c>
      <c r="F1047" s="234" t="s">
        <v>712</v>
      </c>
      <c r="G1047" s="16"/>
      <c r="H1047" s="235">
        <v>0.26400000000000001</v>
      </c>
      <c r="I1047" s="236"/>
      <c r="J1047" s="16"/>
      <c r="K1047" s="16"/>
      <c r="L1047" s="232"/>
      <c r="M1047" s="237"/>
      <c r="N1047" s="238"/>
      <c r="O1047" s="238"/>
      <c r="P1047" s="238"/>
      <c r="Q1047" s="238"/>
      <c r="R1047" s="238"/>
      <c r="S1047" s="238"/>
      <c r="T1047" s="239"/>
      <c r="U1047" s="16"/>
      <c r="V1047" s="16"/>
      <c r="W1047" s="16"/>
      <c r="X1047" s="16"/>
      <c r="Y1047" s="16"/>
      <c r="Z1047" s="16"/>
      <c r="AA1047" s="16"/>
      <c r="AB1047" s="16"/>
      <c r="AC1047" s="16"/>
      <c r="AD1047" s="16"/>
      <c r="AE1047" s="16"/>
      <c r="AT1047" s="233" t="s">
        <v>265</v>
      </c>
      <c r="AU1047" s="233" t="s">
        <v>83</v>
      </c>
      <c r="AV1047" s="16" t="s">
        <v>112</v>
      </c>
      <c r="AW1047" s="16" t="s">
        <v>35</v>
      </c>
      <c r="AX1047" s="16" t="s">
        <v>74</v>
      </c>
      <c r="AY1047" s="233" t="s">
        <v>256</v>
      </c>
    </row>
    <row r="1048" s="15" customFormat="1">
      <c r="A1048" s="15"/>
      <c r="B1048" s="214"/>
      <c r="C1048" s="15"/>
      <c r="D1048" s="198" t="s">
        <v>265</v>
      </c>
      <c r="E1048" s="215" t="s">
        <v>3</v>
      </c>
      <c r="F1048" s="216" t="s">
        <v>1555</v>
      </c>
      <c r="G1048" s="15"/>
      <c r="H1048" s="215" t="s">
        <v>3</v>
      </c>
      <c r="I1048" s="217"/>
      <c r="J1048" s="15"/>
      <c r="K1048" s="15"/>
      <c r="L1048" s="214"/>
      <c r="M1048" s="218"/>
      <c r="N1048" s="219"/>
      <c r="O1048" s="219"/>
      <c r="P1048" s="219"/>
      <c r="Q1048" s="219"/>
      <c r="R1048" s="219"/>
      <c r="S1048" s="219"/>
      <c r="T1048" s="220"/>
      <c r="U1048" s="15"/>
      <c r="V1048" s="15"/>
      <c r="W1048" s="15"/>
      <c r="X1048" s="15"/>
      <c r="Y1048" s="15"/>
      <c r="Z1048" s="15"/>
      <c r="AA1048" s="15"/>
      <c r="AB1048" s="15"/>
      <c r="AC1048" s="15"/>
      <c r="AD1048" s="15"/>
      <c r="AE1048" s="15"/>
      <c r="AT1048" s="215" t="s">
        <v>265</v>
      </c>
      <c r="AU1048" s="215" t="s">
        <v>83</v>
      </c>
      <c r="AV1048" s="15" t="s">
        <v>81</v>
      </c>
      <c r="AW1048" s="15" t="s">
        <v>35</v>
      </c>
      <c r="AX1048" s="15" t="s">
        <v>74</v>
      </c>
      <c r="AY1048" s="215" t="s">
        <v>256</v>
      </c>
    </row>
    <row r="1049" s="13" customFormat="1">
      <c r="A1049" s="13"/>
      <c r="B1049" s="197"/>
      <c r="C1049" s="13"/>
      <c r="D1049" s="198" t="s">
        <v>265</v>
      </c>
      <c r="E1049" s="199" t="s">
        <v>3</v>
      </c>
      <c r="F1049" s="200" t="s">
        <v>1567</v>
      </c>
      <c r="G1049" s="13"/>
      <c r="H1049" s="201">
        <v>0.13800000000000001</v>
      </c>
      <c r="I1049" s="202"/>
      <c r="J1049" s="13"/>
      <c r="K1049" s="13"/>
      <c r="L1049" s="197"/>
      <c r="M1049" s="203"/>
      <c r="N1049" s="204"/>
      <c r="O1049" s="204"/>
      <c r="P1049" s="204"/>
      <c r="Q1049" s="204"/>
      <c r="R1049" s="204"/>
      <c r="S1049" s="204"/>
      <c r="T1049" s="205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T1049" s="199" t="s">
        <v>265</v>
      </c>
      <c r="AU1049" s="199" t="s">
        <v>83</v>
      </c>
      <c r="AV1049" s="13" t="s">
        <v>83</v>
      </c>
      <c r="AW1049" s="13" t="s">
        <v>35</v>
      </c>
      <c r="AX1049" s="13" t="s">
        <v>74</v>
      </c>
      <c r="AY1049" s="199" t="s">
        <v>256</v>
      </c>
    </row>
    <row r="1050" s="13" customFormat="1">
      <c r="A1050" s="13"/>
      <c r="B1050" s="197"/>
      <c r="C1050" s="13"/>
      <c r="D1050" s="198" t="s">
        <v>265</v>
      </c>
      <c r="E1050" s="199" t="s">
        <v>3</v>
      </c>
      <c r="F1050" s="200" t="s">
        <v>1568</v>
      </c>
      <c r="G1050" s="13"/>
      <c r="H1050" s="201">
        <v>0.53000000000000003</v>
      </c>
      <c r="I1050" s="202"/>
      <c r="J1050" s="13"/>
      <c r="K1050" s="13"/>
      <c r="L1050" s="197"/>
      <c r="M1050" s="203"/>
      <c r="N1050" s="204"/>
      <c r="O1050" s="204"/>
      <c r="P1050" s="204"/>
      <c r="Q1050" s="204"/>
      <c r="R1050" s="204"/>
      <c r="S1050" s="204"/>
      <c r="T1050" s="205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199" t="s">
        <v>265</v>
      </c>
      <c r="AU1050" s="199" t="s">
        <v>83</v>
      </c>
      <c r="AV1050" s="13" t="s">
        <v>83</v>
      </c>
      <c r="AW1050" s="13" t="s">
        <v>35</v>
      </c>
      <c r="AX1050" s="13" t="s">
        <v>74</v>
      </c>
      <c r="AY1050" s="199" t="s">
        <v>256</v>
      </c>
    </row>
    <row r="1051" s="16" customFormat="1">
      <c r="A1051" s="16"/>
      <c r="B1051" s="232"/>
      <c r="C1051" s="16"/>
      <c r="D1051" s="198" t="s">
        <v>265</v>
      </c>
      <c r="E1051" s="233" t="s">
        <v>3</v>
      </c>
      <c r="F1051" s="234" t="s">
        <v>712</v>
      </c>
      <c r="G1051" s="16"/>
      <c r="H1051" s="235">
        <v>0.66800000000000004</v>
      </c>
      <c r="I1051" s="236"/>
      <c r="J1051" s="16"/>
      <c r="K1051" s="16"/>
      <c r="L1051" s="232"/>
      <c r="M1051" s="237"/>
      <c r="N1051" s="238"/>
      <c r="O1051" s="238"/>
      <c r="P1051" s="238"/>
      <c r="Q1051" s="238"/>
      <c r="R1051" s="238"/>
      <c r="S1051" s="238"/>
      <c r="T1051" s="239"/>
      <c r="U1051" s="16"/>
      <c r="V1051" s="16"/>
      <c r="W1051" s="16"/>
      <c r="X1051" s="16"/>
      <c r="Y1051" s="16"/>
      <c r="Z1051" s="16"/>
      <c r="AA1051" s="16"/>
      <c r="AB1051" s="16"/>
      <c r="AC1051" s="16"/>
      <c r="AD1051" s="16"/>
      <c r="AE1051" s="16"/>
      <c r="AT1051" s="233" t="s">
        <v>265</v>
      </c>
      <c r="AU1051" s="233" t="s">
        <v>83</v>
      </c>
      <c r="AV1051" s="16" t="s">
        <v>112</v>
      </c>
      <c r="AW1051" s="16" t="s">
        <v>35</v>
      </c>
      <c r="AX1051" s="16" t="s">
        <v>74</v>
      </c>
      <c r="AY1051" s="233" t="s">
        <v>256</v>
      </c>
    </row>
    <row r="1052" s="15" customFormat="1">
      <c r="A1052" s="15"/>
      <c r="B1052" s="214"/>
      <c r="C1052" s="15"/>
      <c r="D1052" s="198" t="s">
        <v>265</v>
      </c>
      <c r="E1052" s="215" t="s">
        <v>3</v>
      </c>
      <c r="F1052" s="216" t="s">
        <v>1557</v>
      </c>
      <c r="G1052" s="15"/>
      <c r="H1052" s="215" t="s">
        <v>3</v>
      </c>
      <c r="I1052" s="217"/>
      <c r="J1052" s="15"/>
      <c r="K1052" s="15"/>
      <c r="L1052" s="214"/>
      <c r="M1052" s="218"/>
      <c r="N1052" s="219"/>
      <c r="O1052" s="219"/>
      <c r="P1052" s="219"/>
      <c r="Q1052" s="219"/>
      <c r="R1052" s="219"/>
      <c r="S1052" s="219"/>
      <c r="T1052" s="220"/>
      <c r="U1052" s="15"/>
      <c r="V1052" s="15"/>
      <c r="W1052" s="15"/>
      <c r="X1052" s="15"/>
      <c r="Y1052" s="15"/>
      <c r="Z1052" s="15"/>
      <c r="AA1052" s="15"/>
      <c r="AB1052" s="15"/>
      <c r="AC1052" s="15"/>
      <c r="AD1052" s="15"/>
      <c r="AE1052" s="15"/>
      <c r="AT1052" s="215" t="s">
        <v>265</v>
      </c>
      <c r="AU1052" s="215" t="s">
        <v>83</v>
      </c>
      <c r="AV1052" s="15" t="s">
        <v>81</v>
      </c>
      <c r="AW1052" s="15" t="s">
        <v>35</v>
      </c>
      <c r="AX1052" s="15" t="s">
        <v>74</v>
      </c>
      <c r="AY1052" s="215" t="s">
        <v>256</v>
      </c>
    </row>
    <row r="1053" s="13" customFormat="1">
      <c r="A1053" s="13"/>
      <c r="B1053" s="197"/>
      <c r="C1053" s="13"/>
      <c r="D1053" s="198" t="s">
        <v>265</v>
      </c>
      <c r="E1053" s="199" t="s">
        <v>3</v>
      </c>
      <c r="F1053" s="200" t="s">
        <v>1569</v>
      </c>
      <c r="G1053" s="13"/>
      <c r="H1053" s="201">
        <v>0.30299999999999999</v>
      </c>
      <c r="I1053" s="202"/>
      <c r="J1053" s="13"/>
      <c r="K1053" s="13"/>
      <c r="L1053" s="197"/>
      <c r="M1053" s="203"/>
      <c r="N1053" s="204"/>
      <c r="O1053" s="204"/>
      <c r="P1053" s="204"/>
      <c r="Q1053" s="204"/>
      <c r="R1053" s="204"/>
      <c r="S1053" s="204"/>
      <c r="T1053" s="205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T1053" s="199" t="s">
        <v>265</v>
      </c>
      <c r="AU1053" s="199" t="s">
        <v>83</v>
      </c>
      <c r="AV1053" s="13" t="s">
        <v>83</v>
      </c>
      <c r="AW1053" s="13" t="s">
        <v>35</v>
      </c>
      <c r="AX1053" s="13" t="s">
        <v>74</v>
      </c>
      <c r="AY1053" s="199" t="s">
        <v>256</v>
      </c>
    </row>
    <row r="1054" s="16" customFormat="1">
      <c r="A1054" s="16"/>
      <c r="B1054" s="232"/>
      <c r="C1054" s="16"/>
      <c r="D1054" s="198" t="s">
        <v>265</v>
      </c>
      <c r="E1054" s="233" t="s">
        <v>3</v>
      </c>
      <c r="F1054" s="234" t="s">
        <v>712</v>
      </c>
      <c r="G1054" s="16"/>
      <c r="H1054" s="235">
        <v>0.30299999999999999</v>
      </c>
      <c r="I1054" s="236"/>
      <c r="J1054" s="16"/>
      <c r="K1054" s="16"/>
      <c r="L1054" s="232"/>
      <c r="M1054" s="237"/>
      <c r="N1054" s="238"/>
      <c r="O1054" s="238"/>
      <c r="P1054" s="238"/>
      <c r="Q1054" s="238"/>
      <c r="R1054" s="238"/>
      <c r="S1054" s="238"/>
      <c r="T1054" s="239"/>
      <c r="U1054" s="16"/>
      <c r="V1054" s="16"/>
      <c r="W1054" s="16"/>
      <c r="X1054" s="16"/>
      <c r="Y1054" s="16"/>
      <c r="Z1054" s="16"/>
      <c r="AA1054" s="16"/>
      <c r="AB1054" s="16"/>
      <c r="AC1054" s="16"/>
      <c r="AD1054" s="16"/>
      <c r="AE1054" s="16"/>
      <c r="AT1054" s="233" t="s">
        <v>265</v>
      </c>
      <c r="AU1054" s="233" t="s">
        <v>83</v>
      </c>
      <c r="AV1054" s="16" t="s">
        <v>112</v>
      </c>
      <c r="AW1054" s="16" t="s">
        <v>35</v>
      </c>
      <c r="AX1054" s="16" t="s">
        <v>74</v>
      </c>
      <c r="AY1054" s="233" t="s">
        <v>256</v>
      </c>
    </row>
    <row r="1055" s="14" customFormat="1">
      <c r="A1055" s="14"/>
      <c r="B1055" s="206"/>
      <c r="C1055" s="14"/>
      <c r="D1055" s="198" t="s">
        <v>265</v>
      </c>
      <c r="E1055" s="207" t="s">
        <v>3</v>
      </c>
      <c r="F1055" s="208" t="s">
        <v>266</v>
      </c>
      <c r="G1055" s="14"/>
      <c r="H1055" s="209">
        <v>2.2330000000000001</v>
      </c>
      <c r="I1055" s="210"/>
      <c r="J1055" s="14"/>
      <c r="K1055" s="14"/>
      <c r="L1055" s="206"/>
      <c r="M1055" s="211"/>
      <c r="N1055" s="212"/>
      <c r="O1055" s="212"/>
      <c r="P1055" s="212"/>
      <c r="Q1055" s="212"/>
      <c r="R1055" s="212"/>
      <c r="S1055" s="212"/>
      <c r="T1055" s="213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07" t="s">
        <v>265</v>
      </c>
      <c r="AU1055" s="207" t="s">
        <v>83</v>
      </c>
      <c r="AV1055" s="14" t="s">
        <v>261</v>
      </c>
      <c r="AW1055" s="14" t="s">
        <v>35</v>
      </c>
      <c r="AX1055" s="14" t="s">
        <v>81</v>
      </c>
      <c r="AY1055" s="207" t="s">
        <v>256</v>
      </c>
    </row>
    <row r="1056" s="2" customFormat="1" ht="49.05" customHeight="1">
      <c r="A1056" s="40"/>
      <c r="B1056" s="177"/>
      <c r="C1056" s="178" t="s">
        <v>1570</v>
      </c>
      <c r="D1056" s="178" t="s">
        <v>258</v>
      </c>
      <c r="E1056" s="179" t="s">
        <v>1571</v>
      </c>
      <c r="F1056" s="180" t="s">
        <v>1572</v>
      </c>
      <c r="G1056" s="181" t="s">
        <v>110</v>
      </c>
      <c r="H1056" s="182">
        <v>33.530000000000001</v>
      </c>
      <c r="I1056" s="183"/>
      <c r="J1056" s="184">
        <f>ROUND(I1056*H1056,2)</f>
        <v>0</v>
      </c>
      <c r="K1056" s="185"/>
      <c r="L1056" s="41"/>
      <c r="M1056" s="186" t="s">
        <v>3</v>
      </c>
      <c r="N1056" s="187" t="s">
        <v>45</v>
      </c>
      <c r="O1056" s="74"/>
      <c r="P1056" s="188">
        <f>O1056*H1056</f>
        <v>0</v>
      </c>
      <c r="Q1056" s="188">
        <v>0.0161</v>
      </c>
      <c r="R1056" s="188">
        <f>Q1056*H1056</f>
        <v>0.53983300000000001</v>
      </c>
      <c r="S1056" s="188">
        <v>0</v>
      </c>
      <c r="T1056" s="189">
        <f>S1056*H1056</f>
        <v>0</v>
      </c>
      <c r="U1056" s="40"/>
      <c r="V1056" s="40"/>
      <c r="W1056" s="40"/>
      <c r="X1056" s="40"/>
      <c r="Y1056" s="40"/>
      <c r="Z1056" s="40"/>
      <c r="AA1056" s="40"/>
      <c r="AB1056" s="40"/>
      <c r="AC1056" s="40"/>
      <c r="AD1056" s="40"/>
      <c r="AE1056" s="40"/>
      <c r="AR1056" s="190" t="s">
        <v>342</v>
      </c>
      <c r="AT1056" s="190" t="s">
        <v>258</v>
      </c>
      <c r="AU1056" s="190" t="s">
        <v>83</v>
      </c>
      <c r="AY1056" s="21" t="s">
        <v>256</v>
      </c>
      <c r="BE1056" s="191">
        <f>IF(N1056="základní",J1056,0)</f>
        <v>0</v>
      </c>
      <c r="BF1056" s="191">
        <f>IF(N1056="snížená",J1056,0)</f>
        <v>0</v>
      </c>
      <c r="BG1056" s="191">
        <f>IF(N1056="zákl. přenesená",J1056,0)</f>
        <v>0</v>
      </c>
      <c r="BH1056" s="191">
        <f>IF(N1056="sníž. přenesená",J1056,0)</f>
        <v>0</v>
      </c>
      <c r="BI1056" s="191">
        <f>IF(N1056="nulová",J1056,0)</f>
        <v>0</v>
      </c>
      <c r="BJ1056" s="21" t="s">
        <v>81</v>
      </c>
      <c r="BK1056" s="191">
        <f>ROUND(I1056*H1056,2)</f>
        <v>0</v>
      </c>
      <c r="BL1056" s="21" t="s">
        <v>342</v>
      </c>
      <c r="BM1056" s="190" t="s">
        <v>1573</v>
      </c>
    </row>
    <row r="1057" s="2" customFormat="1">
      <c r="A1057" s="40"/>
      <c r="B1057" s="41"/>
      <c r="C1057" s="40"/>
      <c r="D1057" s="192" t="s">
        <v>263</v>
      </c>
      <c r="E1057" s="40"/>
      <c r="F1057" s="193" t="s">
        <v>1574</v>
      </c>
      <c r="G1057" s="40"/>
      <c r="H1057" s="40"/>
      <c r="I1057" s="194"/>
      <c r="J1057" s="40"/>
      <c r="K1057" s="40"/>
      <c r="L1057" s="41"/>
      <c r="M1057" s="195"/>
      <c r="N1057" s="196"/>
      <c r="O1057" s="74"/>
      <c r="P1057" s="74"/>
      <c r="Q1057" s="74"/>
      <c r="R1057" s="74"/>
      <c r="S1057" s="74"/>
      <c r="T1057" s="75"/>
      <c r="U1057" s="40"/>
      <c r="V1057" s="40"/>
      <c r="W1057" s="40"/>
      <c r="X1057" s="40"/>
      <c r="Y1057" s="40"/>
      <c r="Z1057" s="40"/>
      <c r="AA1057" s="40"/>
      <c r="AB1057" s="40"/>
      <c r="AC1057" s="40"/>
      <c r="AD1057" s="40"/>
      <c r="AE1057" s="40"/>
      <c r="AT1057" s="21" t="s">
        <v>263</v>
      </c>
      <c r="AU1057" s="21" t="s">
        <v>83</v>
      </c>
    </row>
    <row r="1058" s="13" customFormat="1">
      <c r="A1058" s="13"/>
      <c r="B1058" s="197"/>
      <c r="C1058" s="13"/>
      <c r="D1058" s="198" t="s">
        <v>265</v>
      </c>
      <c r="E1058" s="199" t="s">
        <v>3</v>
      </c>
      <c r="F1058" s="200" t="s">
        <v>139</v>
      </c>
      <c r="G1058" s="13"/>
      <c r="H1058" s="201">
        <v>22.530000000000001</v>
      </c>
      <c r="I1058" s="202"/>
      <c r="J1058" s="13"/>
      <c r="K1058" s="13"/>
      <c r="L1058" s="197"/>
      <c r="M1058" s="203"/>
      <c r="N1058" s="204"/>
      <c r="O1058" s="204"/>
      <c r="P1058" s="204"/>
      <c r="Q1058" s="204"/>
      <c r="R1058" s="204"/>
      <c r="S1058" s="204"/>
      <c r="T1058" s="205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199" t="s">
        <v>265</v>
      </c>
      <c r="AU1058" s="199" t="s">
        <v>83</v>
      </c>
      <c r="AV1058" s="13" t="s">
        <v>83</v>
      </c>
      <c r="AW1058" s="13" t="s">
        <v>35</v>
      </c>
      <c r="AX1058" s="13" t="s">
        <v>74</v>
      </c>
      <c r="AY1058" s="199" t="s">
        <v>256</v>
      </c>
    </row>
    <row r="1059" s="13" customFormat="1">
      <c r="A1059" s="13"/>
      <c r="B1059" s="197"/>
      <c r="C1059" s="13"/>
      <c r="D1059" s="198" t="s">
        <v>265</v>
      </c>
      <c r="E1059" s="199" t="s">
        <v>3</v>
      </c>
      <c r="F1059" s="200" t="s">
        <v>1575</v>
      </c>
      <c r="G1059" s="13"/>
      <c r="H1059" s="201">
        <v>11</v>
      </c>
      <c r="I1059" s="202"/>
      <c r="J1059" s="13"/>
      <c r="K1059" s="13"/>
      <c r="L1059" s="197"/>
      <c r="M1059" s="203"/>
      <c r="N1059" s="204"/>
      <c r="O1059" s="204"/>
      <c r="P1059" s="204"/>
      <c r="Q1059" s="204"/>
      <c r="R1059" s="204"/>
      <c r="S1059" s="204"/>
      <c r="T1059" s="205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T1059" s="199" t="s">
        <v>265</v>
      </c>
      <c r="AU1059" s="199" t="s">
        <v>83</v>
      </c>
      <c r="AV1059" s="13" t="s">
        <v>83</v>
      </c>
      <c r="AW1059" s="13" t="s">
        <v>35</v>
      </c>
      <c r="AX1059" s="13" t="s">
        <v>74</v>
      </c>
      <c r="AY1059" s="199" t="s">
        <v>256</v>
      </c>
    </row>
    <row r="1060" s="14" customFormat="1">
      <c r="A1060" s="14"/>
      <c r="B1060" s="206"/>
      <c r="C1060" s="14"/>
      <c r="D1060" s="198" t="s">
        <v>265</v>
      </c>
      <c r="E1060" s="207" t="s">
        <v>3</v>
      </c>
      <c r="F1060" s="208" t="s">
        <v>266</v>
      </c>
      <c r="G1060" s="14"/>
      <c r="H1060" s="209">
        <v>33.530000000000001</v>
      </c>
      <c r="I1060" s="210"/>
      <c r="J1060" s="14"/>
      <c r="K1060" s="14"/>
      <c r="L1060" s="206"/>
      <c r="M1060" s="211"/>
      <c r="N1060" s="212"/>
      <c r="O1060" s="212"/>
      <c r="P1060" s="212"/>
      <c r="Q1060" s="212"/>
      <c r="R1060" s="212"/>
      <c r="S1060" s="212"/>
      <c r="T1060" s="213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T1060" s="207" t="s">
        <v>265</v>
      </c>
      <c r="AU1060" s="207" t="s">
        <v>83</v>
      </c>
      <c r="AV1060" s="14" t="s">
        <v>261</v>
      </c>
      <c r="AW1060" s="14" t="s">
        <v>35</v>
      </c>
      <c r="AX1060" s="14" t="s">
        <v>81</v>
      </c>
      <c r="AY1060" s="207" t="s">
        <v>256</v>
      </c>
    </row>
    <row r="1061" s="2" customFormat="1" ht="24.15" customHeight="1">
      <c r="A1061" s="40"/>
      <c r="B1061" s="177"/>
      <c r="C1061" s="178" t="s">
        <v>1576</v>
      </c>
      <c r="D1061" s="178" t="s">
        <v>258</v>
      </c>
      <c r="E1061" s="179" t="s">
        <v>1577</v>
      </c>
      <c r="F1061" s="180" t="s">
        <v>1578</v>
      </c>
      <c r="G1061" s="181" t="s">
        <v>119</v>
      </c>
      <c r="H1061" s="182">
        <v>192.19999999999999</v>
      </c>
      <c r="I1061" s="183"/>
      <c r="J1061" s="184">
        <f>ROUND(I1061*H1061,2)</f>
        <v>0</v>
      </c>
      <c r="K1061" s="185"/>
      <c r="L1061" s="41"/>
      <c r="M1061" s="186" t="s">
        <v>3</v>
      </c>
      <c r="N1061" s="187" t="s">
        <v>45</v>
      </c>
      <c r="O1061" s="74"/>
      <c r="P1061" s="188">
        <f>O1061*H1061</f>
        <v>0</v>
      </c>
      <c r="Q1061" s="188">
        <v>2.0000000000000002E-05</v>
      </c>
      <c r="R1061" s="188">
        <f>Q1061*H1061</f>
        <v>0.0038440000000000002</v>
      </c>
      <c r="S1061" s="188">
        <v>0</v>
      </c>
      <c r="T1061" s="189">
        <f>S1061*H1061</f>
        <v>0</v>
      </c>
      <c r="U1061" s="40"/>
      <c r="V1061" s="40"/>
      <c r="W1061" s="40"/>
      <c r="X1061" s="40"/>
      <c r="Y1061" s="40"/>
      <c r="Z1061" s="40"/>
      <c r="AA1061" s="40"/>
      <c r="AB1061" s="40"/>
      <c r="AC1061" s="40"/>
      <c r="AD1061" s="40"/>
      <c r="AE1061" s="40"/>
      <c r="AR1061" s="190" t="s">
        <v>342</v>
      </c>
      <c r="AT1061" s="190" t="s">
        <v>258</v>
      </c>
      <c r="AU1061" s="190" t="s">
        <v>83</v>
      </c>
      <c r="AY1061" s="21" t="s">
        <v>256</v>
      </c>
      <c r="BE1061" s="191">
        <f>IF(N1061="základní",J1061,0)</f>
        <v>0</v>
      </c>
      <c r="BF1061" s="191">
        <f>IF(N1061="snížená",J1061,0)</f>
        <v>0</v>
      </c>
      <c r="BG1061" s="191">
        <f>IF(N1061="zákl. přenesená",J1061,0)</f>
        <v>0</v>
      </c>
      <c r="BH1061" s="191">
        <f>IF(N1061="sníž. přenesená",J1061,0)</f>
        <v>0</v>
      </c>
      <c r="BI1061" s="191">
        <f>IF(N1061="nulová",J1061,0)</f>
        <v>0</v>
      </c>
      <c r="BJ1061" s="21" t="s">
        <v>81</v>
      </c>
      <c r="BK1061" s="191">
        <f>ROUND(I1061*H1061,2)</f>
        <v>0</v>
      </c>
      <c r="BL1061" s="21" t="s">
        <v>342</v>
      </c>
      <c r="BM1061" s="190" t="s">
        <v>1579</v>
      </c>
    </row>
    <row r="1062" s="2" customFormat="1">
      <c r="A1062" s="40"/>
      <c r="B1062" s="41"/>
      <c r="C1062" s="40"/>
      <c r="D1062" s="192" t="s">
        <v>263</v>
      </c>
      <c r="E1062" s="40"/>
      <c r="F1062" s="193" t="s">
        <v>1580</v>
      </c>
      <c r="G1062" s="40"/>
      <c r="H1062" s="40"/>
      <c r="I1062" s="194"/>
      <c r="J1062" s="40"/>
      <c r="K1062" s="40"/>
      <c r="L1062" s="41"/>
      <c r="M1062" s="195"/>
      <c r="N1062" s="196"/>
      <c r="O1062" s="74"/>
      <c r="P1062" s="74"/>
      <c r="Q1062" s="74"/>
      <c r="R1062" s="74"/>
      <c r="S1062" s="74"/>
      <c r="T1062" s="75"/>
      <c r="U1062" s="40"/>
      <c r="V1062" s="40"/>
      <c r="W1062" s="40"/>
      <c r="X1062" s="40"/>
      <c r="Y1062" s="40"/>
      <c r="Z1062" s="40"/>
      <c r="AA1062" s="40"/>
      <c r="AB1062" s="40"/>
      <c r="AC1062" s="40"/>
      <c r="AD1062" s="40"/>
      <c r="AE1062" s="40"/>
      <c r="AT1062" s="21" t="s">
        <v>263</v>
      </c>
      <c r="AU1062" s="21" t="s">
        <v>83</v>
      </c>
    </row>
    <row r="1063" s="13" customFormat="1">
      <c r="A1063" s="13"/>
      <c r="B1063" s="197"/>
      <c r="C1063" s="13"/>
      <c r="D1063" s="198" t="s">
        <v>265</v>
      </c>
      <c r="E1063" s="199" t="s">
        <v>3</v>
      </c>
      <c r="F1063" s="200" t="s">
        <v>1581</v>
      </c>
      <c r="G1063" s="13"/>
      <c r="H1063" s="201">
        <v>37.200000000000003</v>
      </c>
      <c r="I1063" s="202"/>
      <c r="J1063" s="13"/>
      <c r="K1063" s="13"/>
      <c r="L1063" s="197"/>
      <c r="M1063" s="203"/>
      <c r="N1063" s="204"/>
      <c r="O1063" s="204"/>
      <c r="P1063" s="204"/>
      <c r="Q1063" s="204"/>
      <c r="R1063" s="204"/>
      <c r="S1063" s="204"/>
      <c r="T1063" s="205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T1063" s="199" t="s">
        <v>265</v>
      </c>
      <c r="AU1063" s="199" t="s">
        <v>83</v>
      </c>
      <c r="AV1063" s="13" t="s">
        <v>83</v>
      </c>
      <c r="AW1063" s="13" t="s">
        <v>35</v>
      </c>
      <c r="AX1063" s="13" t="s">
        <v>74</v>
      </c>
      <c r="AY1063" s="199" t="s">
        <v>256</v>
      </c>
    </row>
    <row r="1064" s="13" customFormat="1">
      <c r="A1064" s="13"/>
      <c r="B1064" s="197"/>
      <c r="C1064" s="13"/>
      <c r="D1064" s="198" t="s">
        <v>265</v>
      </c>
      <c r="E1064" s="199" t="s">
        <v>3</v>
      </c>
      <c r="F1064" s="200" t="s">
        <v>1582</v>
      </c>
      <c r="G1064" s="13"/>
      <c r="H1064" s="201">
        <v>155</v>
      </c>
      <c r="I1064" s="202"/>
      <c r="J1064" s="13"/>
      <c r="K1064" s="13"/>
      <c r="L1064" s="197"/>
      <c r="M1064" s="203"/>
      <c r="N1064" s="204"/>
      <c r="O1064" s="204"/>
      <c r="P1064" s="204"/>
      <c r="Q1064" s="204"/>
      <c r="R1064" s="204"/>
      <c r="S1064" s="204"/>
      <c r="T1064" s="205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T1064" s="199" t="s">
        <v>265</v>
      </c>
      <c r="AU1064" s="199" t="s">
        <v>83</v>
      </c>
      <c r="AV1064" s="13" t="s">
        <v>83</v>
      </c>
      <c r="AW1064" s="13" t="s">
        <v>35</v>
      </c>
      <c r="AX1064" s="13" t="s">
        <v>74</v>
      </c>
      <c r="AY1064" s="199" t="s">
        <v>256</v>
      </c>
    </row>
    <row r="1065" s="14" customFormat="1">
      <c r="A1065" s="14"/>
      <c r="B1065" s="206"/>
      <c r="C1065" s="14"/>
      <c r="D1065" s="198" t="s">
        <v>265</v>
      </c>
      <c r="E1065" s="207" t="s">
        <v>3</v>
      </c>
      <c r="F1065" s="208" t="s">
        <v>266</v>
      </c>
      <c r="G1065" s="14"/>
      <c r="H1065" s="209">
        <v>192.19999999999999</v>
      </c>
      <c r="I1065" s="210"/>
      <c r="J1065" s="14"/>
      <c r="K1065" s="14"/>
      <c r="L1065" s="206"/>
      <c r="M1065" s="211"/>
      <c r="N1065" s="212"/>
      <c r="O1065" s="212"/>
      <c r="P1065" s="212"/>
      <c r="Q1065" s="212"/>
      <c r="R1065" s="212"/>
      <c r="S1065" s="212"/>
      <c r="T1065" s="213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4"/>
      <c r="AT1065" s="207" t="s">
        <v>265</v>
      </c>
      <c r="AU1065" s="207" t="s">
        <v>83</v>
      </c>
      <c r="AV1065" s="14" t="s">
        <v>261</v>
      </c>
      <c r="AW1065" s="14" t="s">
        <v>35</v>
      </c>
      <c r="AX1065" s="14" t="s">
        <v>81</v>
      </c>
      <c r="AY1065" s="207" t="s">
        <v>256</v>
      </c>
    </row>
    <row r="1066" s="2" customFormat="1" ht="16.5" customHeight="1">
      <c r="A1066" s="40"/>
      <c r="B1066" s="177"/>
      <c r="C1066" s="221" t="s">
        <v>1583</v>
      </c>
      <c r="D1066" s="221" t="s">
        <v>374</v>
      </c>
      <c r="E1066" s="222" t="s">
        <v>1584</v>
      </c>
      <c r="F1066" s="223" t="s">
        <v>1585</v>
      </c>
      <c r="G1066" s="224" t="s">
        <v>274</v>
      </c>
      <c r="H1066" s="225">
        <v>0.46100000000000002</v>
      </c>
      <c r="I1066" s="226"/>
      <c r="J1066" s="227">
        <f>ROUND(I1066*H1066,2)</f>
        <v>0</v>
      </c>
      <c r="K1066" s="228"/>
      <c r="L1066" s="229"/>
      <c r="M1066" s="230" t="s">
        <v>3</v>
      </c>
      <c r="N1066" s="231" t="s">
        <v>45</v>
      </c>
      <c r="O1066" s="74"/>
      <c r="P1066" s="188">
        <f>O1066*H1066</f>
        <v>0</v>
      </c>
      <c r="Q1066" s="188">
        <v>0.55000000000000004</v>
      </c>
      <c r="R1066" s="188">
        <f>Q1066*H1066</f>
        <v>0.25355000000000005</v>
      </c>
      <c r="S1066" s="188">
        <v>0</v>
      </c>
      <c r="T1066" s="189">
        <f>S1066*H1066</f>
        <v>0</v>
      </c>
      <c r="U1066" s="40"/>
      <c r="V1066" s="40"/>
      <c r="W1066" s="40"/>
      <c r="X1066" s="40"/>
      <c r="Y1066" s="40"/>
      <c r="Z1066" s="40"/>
      <c r="AA1066" s="40"/>
      <c r="AB1066" s="40"/>
      <c r="AC1066" s="40"/>
      <c r="AD1066" s="40"/>
      <c r="AE1066" s="40"/>
      <c r="AR1066" s="190" t="s">
        <v>451</v>
      </c>
      <c r="AT1066" s="190" t="s">
        <v>374</v>
      </c>
      <c r="AU1066" s="190" t="s">
        <v>83</v>
      </c>
      <c r="AY1066" s="21" t="s">
        <v>256</v>
      </c>
      <c r="BE1066" s="191">
        <f>IF(N1066="základní",J1066,0)</f>
        <v>0</v>
      </c>
      <c r="BF1066" s="191">
        <f>IF(N1066="snížená",J1066,0)</f>
        <v>0</v>
      </c>
      <c r="BG1066" s="191">
        <f>IF(N1066="zákl. přenesená",J1066,0)</f>
        <v>0</v>
      </c>
      <c r="BH1066" s="191">
        <f>IF(N1066="sníž. přenesená",J1066,0)</f>
        <v>0</v>
      </c>
      <c r="BI1066" s="191">
        <f>IF(N1066="nulová",J1066,0)</f>
        <v>0</v>
      </c>
      <c r="BJ1066" s="21" t="s">
        <v>81</v>
      </c>
      <c r="BK1066" s="191">
        <f>ROUND(I1066*H1066,2)</f>
        <v>0</v>
      </c>
      <c r="BL1066" s="21" t="s">
        <v>342</v>
      </c>
      <c r="BM1066" s="190" t="s">
        <v>1586</v>
      </c>
    </row>
    <row r="1067" s="13" customFormat="1">
      <c r="A1067" s="13"/>
      <c r="B1067" s="197"/>
      <c r="C1067" s="13"/>
      <c r="D1067" s="198" t="s">
        <v>265</v>
      </c>
      <c r="E1067" s="199" t="s">
        <v>3</v>
      </c>
      <c r="F1067" s="200" t="s">
        <v>1587</v>
      </c>
      <c r="G1067" s="13"/>
      <c r="H1067" s="201">
        <v>0.46100000000000002</v>
      </c>
      <c r="I1067" s="202"/>
      <c r="J1067" s="13"/>
      <c r="K1067" s="13"/>
      <c r="L1067" s="197"/>
      <c r="M1067" s="203"/>
      <c r="N1067" s="204"/>
      <c r="O1067" s="204"/>
      <c r="P1067" s="204"/>
      <c r="Q1067" s="204"/>
      <c r="R1067" s="204"/>
      <c r="S1067" s="204"/>
      <c r="T1067" s="205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199" t="s">
        <v>265</v>
      </c>
      <c r="AU1067" s="199" t="s">
        <v>83</v>
      </c>
      <c r="AV1067" s="13" t="s">
        <v>83</v>
      </c>
      <c r="AW1067" s="13" t="s">
        <v>35</v>
      </c>
      <c r="AX1067" s="13" t="s">
        <v>74</v>
      </c>
      <c r="AY1067" s="199" t="s">
        <v>256</v>
      </c>
    </row>
    <row r="1068" s="14" customFormat="1">
      <c r="A1068" s="14"/>
      <c r="B1068" s="206"/>
      <c r="C1068" s="14"/>
      <c r="D1068" s="198" t="s">
        <v>265</v>
      </c>
      <c r="E1068" s="207" t="s">
        <v>3</v>
      </c>
      <c r="F1068" s="208" t="s">
        <v>266</v>
      </c>
      <c r="G1068" s="14"/>
      <c r="H1068" s="209">
        <v>0.46100000000000002</v>
      </c>
      <c r="I1068" s="210"/>
      <c r="J1068" s="14"/>
      <c r="K1068" s="14"/>
      <c r="L1068" s="206"/>
      <c r="M1068" s="211"/>
      <c r="N1068" s="212"/>
      <c r="O1068" s="212"/>
      <c r="P1068" s="212"/>
      <c r="Q1068" s="212"/>
      <c r="R1068" s="212"/>
      <c r="S1068" s="212"/>
      <c r="T1068" s="213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07" t="s">
        <v>265</v>
      </c>
      <c r="AU1068" s="207" t="s">
        <v>83</v>
      </c>
      <c r="AV1068" s="14" t="s">
        <v>261</v>
      </c>
      <c r="AW1068" s="14" t="s">
        <v>35</v>
      </c>
      <c r="AX1068" s="14" t="s">
        <v>81</v>
      </c>
      <c r="AY1068" s="207" t="s">
        <v>256</v>
      </c>
    </row>
    <row r="1069" s="2" customFormat="1" ht="49.05" customHeight="1">
      <c r="A1069" s="40"/>
      <c r="B1069" s="177"/>
      <c r="C1069" s="178" t="s">
        <v>1588</v>
      </c>
      <c r="D1069" s="178" t="s">
        <v>258</v>
      </c>
      <c r="E1069" s="179" t="s">
        <v>1589</v>
      </c>
      <c r="F1069" s="180" t="s">
        <v>1590</v>
      </c>
      <c r="G1069" s="181" t="s">
        <v>110</v>
      </c>
      <c r="H1069" s="182">
        <v>14.984</v>
      </c>
      <c r="I1069" s="183"/>
      <c r="J1069" s="184">
        <f>ROUND(I1069*H1069,2)</f>
        <v>0</v>
      </c>
      <c r="K1069" s="185"/>
      <c r="L1069" s="41"/>
      <c r="M1069" s="186" t="s">
        <v>3</v>
      </c>
      <c r="N1069" s="187" t="s">
        <v>45</v>
      </c>
      <c r="O1069" s="74"/>
      <c r="P1069" s="188">
        <f>O1069*H1069</f>
        <v>0</v>
      </c>
      <c r="Q1069" s="188">
        <v>0.015789999999999998</v>
      </c>
      <c r="R1069" s="188">
        <f>Q1069*H1069</f>
        <v>0.23659735999999998</v>
      </c>
      <c r="S1069" s="188">
        <v>0</v>
      </c>
      <c r="T1069" s="189">
        <f>S1069*H1069</f>
        <v>0</v>
      </c>
      <c r="U1069" s="40"/>
      <c r="V1069" s="40"/>
      <c r="W1069" s="40"/>
      <c r="X1069" s="40"/>
      <c r="Y1069" s="40"/>
      <c r="Z1069" s="40"/>
      <c r="AA1069" s="40"/>
      <c r="AB1069" s="40"/>
      <c r="AC1069" s="40"/>
      <c r="AD1069" s="40"/>
      <c r="AE1069" s="40"/>
      <c r="AR1069" s="190" t="s">
        <v>342</v>
      </c>
      <c r="AT1069" s="190" t="s">
        <v>258</v>
      </c>
      <c r="AU1069" s="190" t="s">
        <v>83</v>
      </c>
      <c r="AY1069" s="21" t="s">
        <v>256</v>
      </c>
      <c r="BE1069" s="191">
        <f>IF(N1069="základní",J1069,0)</f>
        <v>0</v>
      </c>
      <c r="BF1069" s="191">
        <f>IF(N1069="snížená",J1069,0)</f>
        <v>0</v>
      </c>
      <c r="BG1069" s="191">
        <f>IF(N1069="zákl. přenesená",J1069,0)</f>
        <v>0</v>
      </c>
      <c r="BH1069" s="191">
        <f>IF(N1069="sníž. přenesená",J1069,0)</f>
        <v>0</v>
      </c>
      <c r="BI1069" s="191">
        <f>IF(N1069="nulová",J1069,0)</f>
        <v>0</v>
      </c>
      <c r="BJ1069" s="21" t="s">
        <v>81</v>
      </c>
      <c r="BK1069" s="191">
        <f>ROUND(I1069*H1069,2)</f>
        <v>0</v>
      </c>
      <c r="BL1069" s="21" t="s">
        <v>342</v>
      </c>
      <c r="BM1069" s="190" t="s">
        <v>1591</v>
      </c>
    </row>
    <row r="1070" s="2" customFormat="1">
      <c r="A1070" s="40"/>
      <c r="B1070" s="41"/>
      <c r="C1070" s="40"/>
      <c r="D1070" s="192" t="s">
        <v>263</v>
      </c>
      <c r="E1070" s="40"/>
      <c r="F1070" s="193" t="s">
        <v>1592</v>
      </c>
      <c r="G1070" s="40"/>
      <c r="H1070" s="40"/>
      <c r="I1070" s="194"/>
      <c r="J1070" s="40"/>
      <c r="K1070" s="40"/>
      <c r="L1070" s="41"/>
      <c r="M1070" s="195"/>
      <c r="N1070" s="196"/>
      <c r="O1070" s="74"/>
      <c r="P1070" s="74"/>
      <c r="Q1070" s="74"/>
      <c r="R1070" s="74"/>
      <c r="S1070" s="74"/>
      <c r="T1070" s="75"/>
      <c r="U1070" s="40"/>
      <c r="V1070" s="40"/>
      <c r="W1070" s="40"/>
      <c r="X1070" s="40"/>
      <c r="Y1070" s="40"/>
      <c r="Z1070" s="40"/>
      <c r="AA1070" s="40"/>
      <c r="AB1070" s="40"/>
      <c r="AC1070" s="40"/>
      <c r="AD1070" s="40"/>
      <c r="AE1070" s="40"/>
      <c r="AT1070" s="21" t="s">
        <v>263</v>
      </c>
      <c r="AU1070" s="21" t="s">
        <v>83</v>
      </c>
    </row>
    <row r="1071" s="13" customFormat="1">
      <c r="A1071" s="13"/>
      <c r="B1071" s="197"/>
      <c r="C1071" s="13"/>
      <c r="D1071" s="198" t="s">
        <v>265</v>
      </c>
      <c r="E1071" s="199" t="s">
        <v>3</v>
      </c>
      <c r="F1071" s="200" t="s">
        <v>1593</v>
      </c>
      <c r="G1071" s="13"/>
      <c r="H1071" s="201">
        <v>14.984</v>
      </c>
      <c r="I1071" s="202"/>
      <c r="J1071" s="13"/>
      <c r="K1071" s="13"/>
      <c r="L1071" s="197"/>
      <c r="M1071" s="203"/>
      <c r="N1071" s="204"/>
      <c r="O1071" s="204"/>
      <c r="P1071" s="204"/>
      <c r="Q1071" s="204"/>
      <c r="R1071" s="204"/>
      <c r="S1071" s="204"/>
      <c r="T1071" s="205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199" t="s">
        <v>265</v>
      </c>
      <c r="AU1071" s="199" t="s">
        <v>83</v>
      </c>
      <c r="AV1071" s="13" t="s">
        <v>83</v>
      </c>
      <c r="AW1071" s="13" t="s">
        <v>35</v>
      </c>
      <c r="AX1071" s="13" t="s">
        <v>74</v>
      </c>
      <c r="AY1071" s="199" t="s">
        <v>256</v>
      </c>
    </row>
    <row r="1072" s="14" customFormat="1">
      <c r="A1072" s="14"/>
      <c r="B1072" s="206"/>
      <c r="C1072" s="14"/>
      <c r="D1072" s="198" t="s">
        <v>265</v>
      </c>
      <c r="E1072" s="207" t="s">
        <v>3</v>
      </c>
      <c r="F1072" s="208" t="s">
        <v>266</v>
      </c>
      <c r="G1072" s="14"/>
      <c r="H1072" s="209">
        <v>14.984</v>
      </c>
      <c r="I1072" s="210"/>
      <c r="J1072" s="14"/>
      <c r="K1072" s="14"/>
      <c r="L1072" s="206"/>
      <c r="M1072" s="211"/>
      <c r="N1072" s="212"/>
      <c r="O1072" s="212"/>
      <c r="P1072" s="212"/>
      <c r="Q1072" s="212"/>
      <c r="R1072" s="212"/>
      <c r="S1072" s="212"/>
      <c r="T1072" s="213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T1072" s="207" t="s">
        <v>265</v>
      </c>
      <c r="AU1072" s="207" t="s">
        <v>83</v>
      </c>
      <c r="AV1072" s="14" t="s">
        <v>261</v>
      </c>
      <c r="AW1072" s="14" t="s">
        <v>35</v>
      </c>
      <c r="AX1072" s="14" t="s">
        <v>81</v>
      </c>
      <c r="AY1072" s="207" t="s">
        <v>256</v>
      </c>
    </row>
    <row r="1073" s="2" customFormat="1" ht="37.8" customHeight="1">
      <c r="A1073" s="40"/>
      <c r="B1073" s="177"/>
      <c r="C1073" s="178" t="s">
        <v>1594</v>
      </c>
      <c r="D1073" s="178" t="s">
        <v>258</v>
      </c>
      <c r="E1073" s="179" t="s">
        <v>1595</v>
      </c>
      <c r="F1073" s="180" t="s">
        <v>1596</v>
      </c>
      <c r="G1073" s="181" t="s">
        <v>274</v>
      </c>
      <c r="H1073" s="182">
        <v>2.694</v>
      </c>
      <c r="I1073" s="183"/>
      <c r="J1073" s="184">
        <f>ROUND(I1073*H1073,2)</f>
        <v>0</v>
      </c>
      <c r="K1073" s="185"/>
      <c r="L1073" s="41"/>
      <c r="M1073" s="186" t="s">
        <v>3</v>
      </c>
      <c r="N1073" s="187" t="s">
        <v>45</v>
      </c>
      <c r="O1073" s="74"/>
      <c r="P1073" s="188">
        <f>O1073*H1073</f>
        <v>0</v>
      </c>
      <c r="Q1073" s="188">
        <v>0.022839999999999999</v>
      </c>
      <c r="R1073" s="188">
        <f>Q1073*H1073</f>
        <v>0.061530959999999996</v>
      </c>
      <c r="S1073" s="188">
        <v>0</v>
      </c>
      <c r="T1073" s="189">
        <f>S1073*H1073</f>
        <v>0</v>
      </c>
      <c r="U1073" s="40"/>
      <c r="V1073" s="40"/>
      <c r="W1073" s="40"/>
      <c r="X1073" s="40"/>
      <c r="Y1073" s="40"/>
      <c r="Z1073" s="40"/>
      <c r="AA1073" s="40"/>
      <c r="AB1073" s="40"/>
      <c r="AC1073" s="40"/>
      <c r="AD1073" s="40"/>
      <c r="AE1073" s="40"/>
      <c r="AR1073" s="190" t="s">
        <v>342</v>
      </c>
      <c r="AT1073" s="190" t="s">
        <v>258</v>
      </c>
      <c r="AU1073" s="190" t="s">
        <v>83</v>
      </c>
      <c r="AY1073" s="21" t="s">
        <v>256</v>
      </c>
      <c r="BE1073" s="191">
        <f>IF(N1073="základní",J1073,0)</f>
        <v>0</v>
      </c>
      <c r="BF1073" s="191">
        <f>IF(N1073="snížená",J1073,0)</f>
        <v>0</v>
      </c>
      <c r="BG1073" s="191">
        <f>IF(N1073="zákl. přenesená",J1073,0)</f>
        <v>0</v>
      </c>
      <c r="BH1073" s="191">
        <f>IF(N1073="sníž. přenesená",J1073,0)</f>
        <v>0</v>
      </c>
      <c r="BI1073" s="191">
        <f>IF(N1073="nulová",J1073,0)</f>
        <v>0</v>
      </c>
      <c r="BJ1073" s="21" t="s">
        <v>81</v>
      </c>
      <c r="BK1073" s="191">
        <f>ROUND(I1073*H1073,2)</f>
        <v>0</v>
      </c>
      <c r="BL1073" s="21" t="s">
        <v>342</v>
      </c>
      <c r="BM1073" s="190" t="s">
        <v>1597</v>
      </c>
    </row>
    <row r="1074" s="13" customFormat="1">
      <c r="A1074" s="13"/>
      <c r="B1074" s="197"/>
      <c r="C1074" s="13"/>
      <c r="D1074" s="198" t="s">
        <v>265</v>
      </c>
      <c r="E1074" s="199" t="s">
        <v>3</v>
      </c>
      <c r="F1074" s="200" t="s">
        <v>1598</v>
      </c>
      <c r="G1074" s="13"/>
      <c r="H1074" s="201">
        <v>2.694</v>
      </c>
      <c r="I1074" s="202"/>
      <c r="J1074" s="13"/>
      <c r="K1074" s="13"/>
      <c r="L1074" s="197"/>
      <c r="M1074" s="203"/>
      <c r="N1074" s="204"/>
      <c r="O1074" s="204"/>
      <c r="P1074" s="204"/>
      <c r="Q1074" s="204"/>
      <c r="R1074" s="204"/>
      <c r="S1074" s="204"/>
      <c r="T1074" s="205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T1074" s="199" t="s">
        <v>265</v>
      </c>
      <c r="AU1074" s="199" t="s">
        <v>83</v>
      </c>
      <c r="AV1074" s="13" t="s">
        <v>83</v>
      </c>
      <c r="AW1074" s="13" t="s">
        <v>35</v>
      </c>
      <c r="AX1074" s="13" t="s">
        <v>74</v>
      </c>
      <c r="AY1074" s="199" t="s">
        <v>256</v>
      </c>
    </row>
    <row r="1075" s="14" customFormat="1">
      <c r="A1075" s="14"/>
      <c r="B1075" s="206"/>
      <c r="C1075" s="14"/>
      <c r="D1075" s="198" t="s">
        <v>265</v>
      </c>
      <c r="E1075" s="207" t="s">
        <v>3</v>
      </c>
      <c r="F1075" s="208" t="s">
        <v>266</v>
      </c>
      <c r="G1075" s="14"/>
      <c r="H1075" s="209">
        <v>2.694</v>
      </c>
      <c r="I1075" s="210"/>
      <c r="J1075" s="14"/>
      <c r="K1075" s="14"/>
      <c r="L1075" s="206"/>
      <c r="M1075" s="211"/>
      <c r="N1075" s="212"/>
      <c r="O1075" s="212"/>
      <c r="P1075" s="212"/>
      <c r="Q1075" s="212"/>
      <c r="R1075" s="212"/>
      <c r="S1075" s="212"/>
      <c r="T1075" s="213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T1075" s="207" t="s">
        <v>265</v>
      </c>
      <c r="AU1075" s="207" t="s">
        <v>83</v>
      </c>
      <c r="AV1075" s="14" t="s">
        <v>261</v>
      </c>
      <c r="AW1075" s="14" t="s">
        <v>35</v>
      </c>
      <c r="AX1075" s="14" t="s">
        <v>81</v>
      </c>
      <c r="AY1075" s="207" t="s">
        <v>256</v>
      </c>
    </row>
    <row r="1076" s="2" customFormat="1" ht="33" customHeight="1">
      <c r="A1076" s="40"/>
      <c r="B1076" s="177"/>
      <c r="C1076" s="178" t="s">
        <v>1599</v>
      </c>
      <c r="D1076" s="178" t="s">
        <v>258</v>
      </c>
      <c r="E1076" s="179" t="s">
        <v>1600</v>
      </c>
      <c r="F1076" s="180" t="s">
        <v>1601</v>
      </c>
      <c r="G1076" s="181" t="s">
        <v>110</v>
      </c>
      <c r="H1076" s="182">
        <v>38.170000000000002</v>
      </c>
      <c r="I1076" s="183"/>
      <c r="J1076" s="184">
        <f>ROUND(I1076*H1076,2)</f>
        <v>0</v>
      </c>
      <c r="K1076" s="185"/>
      <c r="L1076" s="41"/>
      <c r="M1076" s="186" t="s">
        <v>3</v>
      </c>
      <c r="N1076" s="187" t="s">
        <v>45</v>
      </c>
      <c r="O1076" s="74"/>
      <c r="P1076" s="188">
        <f>O1076*H1076</f>
        <v>0</v>
      </c>
      <c r="Q1076" s="188">
        <v>0</v>
      </c>
      <c r="R1076" s="188">
        <f>Q1076*H1076</f>
        <v>0</v>
      </c>
      <c r="S1076" s="188">
        <v>0</v>
      </c>
      <c r="T1076" s="189">
        <f>S1076*H1076</f>
        <v>0</v>
      </c>
      <c r="U1076" s="40"/>
      <c r="V1076" s="40"/>
      <c r="W1076" s="40"/>
      <c r="X1076" s="40"/>
      <c r="Y1076" s="40"/>
      <c r="Z1076" s="40"/>
      <c r="AA1076" s="40"/>
      <c r="AB1076" s="40"/>
      <c r="AC1076" s="40"/>
      <c r="AD1076" s="40"/>
      <c r="AE1076" s="40"/>
      <c r="AR1076" s="190" t="s">
        <v>342</v>
      </c>
      <c r="AT1076" s="190" t="s">
        <v>258</v>
      </c>
      <c r="AU1076" s="190" t="s">
        <v>83</v>
      </c>
      <c r="AY1076" s="21" t="s">
        <v>256</v>
      </c>
      <c r="BE1076" s="191">
        <f>IF(N1076="základní",J1076,0)</f>
        <v>0</v>
      </c>
      <c r="BF1076" s="191">
        <f>IF(N1076="snížená",J1076,0)</f>
        <v>0</v>
      </c>
      <c r="BG1076" s="191">
        <f>IF(N1076="zákl. přenesená",J1076,0)</f>
        <v>0</v>
      </c>
      <c r="BH1076" s="191">
        <f>IF(N1076="sníž. přenesená",J1076,0)</f>
        <v>0</v>
      </c>
      <c r="BI1076" s="191">
        <f>IF(N1076="nulová",J1076,0)</f>
        <v>0</v>
      </c>
      <c r="BJ1076" s="21" t="s">
        <v>81</v>
      </c>
      <c r="BK1076" s="191">
        <f>ROUND(I1076*H1076,2)</f>
        <v>0</v>
      </c>
      <c r="BL1076" s="21" t="s">
        <v>342</v>
      </c>
      <c r="BM1076" s="190" t="s">
        <v>1602</v>
      </c>
    </row>
    <row r="1077" s="2" customFormat="1">
      <c r="A1077" s="40"/>
      <c r="B1077" s="41"/>
      <c r="C1077" s="40"/>
      <c r="D1077" s="192" t="s">
        <v>263</v>
      </c>
      <c r="E1077" s="40"/>
      <c r="F1077" s="193" t="s">
        <v>1603</v>
      </c>
      <c r="G1077" s="40"/>
      <c r="H1077" s="40"/>
      <c r="I1077" s="194"/>
      <c r="J1077" s="40"/>
      <c r="K1077" s="40"/>
      <c r="L1077" s="41"/>
      <c r="M1077" s="195"/>
      <c r="N1077" s="196"/>
      <c r="O1077" s="74"/>
      <c r="P1077" s="74"/>
      <c r="Q1077" s="74"/>
      <c r="R1077" s="74"/>
      <c r="S1077" s="74"/>
      <c r="T1077" s="75"/>
      <c r="U1077" s="40"/>
      <c r="V1077" s="40"/>
      <c r="W1077" s="40"/>
      <c r="X1077" s="40"/>
      <c r="Y1077" s="40"/>
      <c r="Z1077" s="40"/>
      <c r="AA1077" s="40"/>
      <c r="AB1077" s="40"/>
      <c r="AC1077" s="40"/>
      <c r="AD1077" s="40"/>
      <c r="AE1077" s="40"/>
      <c r="AT1077" s="21" t="s">
        <v>263</v>
      </c>
      <c r="AU1077" s="21" t="s">
        <v>83</v>
      </c>
    </row>
    <row r="1078" s="2" customFormat="1" ht="24.15" customHeight="1">
      <c r="A1078" s="40"/>
      <c r="B1078" s="177"/>
      <c r="C1078" s="221" t="s">
        <v>1604</v>
      </c>
      <c r="D1078" s="221" t="s">
        <v>374</v>
      </c>
      <c r="E1078" s="222" t="s">
        <v>1605</v>
      </c>
      <c r="F1078" s="223" t="s">
        <v>1606</v>
      </c>
      <c r="G1078" s="224" t="s">
        <v>110</v>
      </c>
      <c r="H1078" s="225">
        <v>43.896000000000001</v>
      </c>
      <c r="I1078" s="226"/>
      <c r="J1078" s="227">
        <f>ROUND(I1078*H1078,2)</f>
        <v>0</v>
      </c>
      <c r="K1078" s="228"/>
      <c r="L1078" s="229"/>
      <c r="M1078" s="230" t="s">
        <v>3</v>
      </c>
      <c r="N1078" s="231" t="s">
        <v>45</v>
      </c>
      <c r="O1078" s="74"/>
      <c r="P1078" s="188">
        <f>O1078*H1078</f>
        <v>0</v>
      </c>
      <c r="Q1078" s="188">
        <v>0.012</v>
      </c>
      <c r="R1078" s="188">
        <f>Q1078*H1078</f>
        <v>0.526752</v>
      </c>
      <c r="S1078" s="188">
        <v>0</v>
      </c>
      <c r="T1078" s="189">
        <f>S1078*H1078</f>
        <v>0</v>
      </c>
      <c r="U1078" s="40"/>
      <c r="V1078" s="40"/>
      <c r="W1078" s="40"/>
      <c r="X1078" s="40"/>
      <c r="Y1078" s="40"/>
      <c r="Z1078" s="40"/>
      <c r="AA1078" s="40"/>
      <c r="AB1078" s="40"/>
      <c r="AC1078" s="40"/>
      <c r="AD1078" s="40"/>
      <c r="AE1078" s="40"/>
      <c r="AR1078" s="190" t="s">
        <v>451</v>
      </c>
      <c r="AT1078" s="190" t="s">
        <v>374</v>
      </c>
      <c r="AU1078" s="190" t="s">
        <v>83</v>
      </c>
      <c r="AY1078" s="21" t="s">
        <v>256</v>
      </c>
      <c r="BE1078" s="191">
        <f>IF(N1078="základní",J1078,0)</f>
        <v>0</v>
      </c>
      <c r="BF1078" s="191">
        <f>IF(N1078="snížená",J1078,0)</f>
        <v>0</v>
      </c>
      <c r="BG1078" s="191">
        <f>IF(N1078="zákl. přenesená",J1078,0)</f>
        <v>0</v>
      </c>
      <c r="BH1078" s="191">
        <f>IF(N1078="sníž. přenesená",J1078,0)</f>
        <v>0</v>
      </c>
      <c r="BI1078" s="191">
        <f>IF(N1078="nulová",J1078,0)</f>
        <v>0</v>
      </c>
      <c r="BJ1078" s="21" t="s">
        <v>81</v>
      </c>
      <c r="BK1078" s="191">
        <f>ROUND(I1078*H1078,2)</f>
        <v>0</v>
      </c>
      <c r="BL1078" s="21" t="s">
        <v>342</v>
      </c>
      <c r="BM1078" s="190" t="s">
        <v>1607</v>
      </c>
    </row>
    <row r="1079" s="13" customFormat="1">
      <c r="A1079" s="13"/>
      <c r="B1079" s="197"/>
      <c r="C1079" s="13"/>
      <c r="D1079" s="198" t="s">
        <v>265</v>
      </c>
      <c r="E1079" s="199" t="s">
        <v>3</v>
      </c>
      <c r="F1079" s="200" t="s">
        <v>1575</v>
      </c>
      <c r="G1079" s="13"/>
      <c r="H1079" s="201">
        <v>11</v>
      </c>
      <c r="I1079" s="202"/>
      <c r="J1079" s="13"/>
      <c r="K1079" s="13"/>
      <c r="L1079" s="197"/>
      <c r="M1079" s="203"/>
      <c r="N1079" s="204"/>
      <c r="O1079" s="204"/>
      <c r="P1079" s="204"/>
      <c r="Q1079" s="204"/>
      <c r="R1079" s="204"/>
      <c r="S1079" s="204"/>
      <c r="T1079" s="205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T1079" s="199" t="s">
        <v>265</v>
      </c>
      <c r="AU1079" s="199" t="s">
        <v>83</v>
      </c>
      <c r="AV1079" s="13" t="s">
        <v>83</v>
      </c>
      <c r="AW1079" s="13" t="s">
        <v>35</v>
      </c>
      <c r="AX1079" s="13" t="s">
        <v>74</v>
      </c>
      <c r="AY1079" s="199" t="s">
        <v>256</v>
      </c>
    </row>
    <row r="1080" s="13" customFormat="1">
      <c r="A1080" s="13"/>
      <c r="B1080" s="197"/>
      <c r="C1080" s="13"/>
      <c r="D1080" s="198" t="s">
        <v>265</v>
      </c>
      <c r="E1080" s="199" t="s">
        <v>3</v>
      </c>
      <c r="F1080" s="200" t="s">
        <v>196</v>
      </c>
      <c r="G1080" s="13"/>
      <c r="H1080" s="201">
        <v>27.170000000000002</v>
      </c>
      <c r="I1080" s="202"/>
      <c r="J1080" s="13"/>
      <c r="K1080" s="13"/>
      <c r="L1080" s="197"/>
      <c r="M1080" s="203"/>
      <c r="N1080" s="204"/>
      <c r="O1080" s="204"/>
      <c r="P1080" s="204"/>
      <c r="Q1080" s="204"/>
      <c r="R1080" s="204"/>
      <c r="S1080" s="204"/>
      <c r="T1080" s="205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199" t="s">
        <v>265</v>
      </c>
      <c r="AU1080" s="199" t="s">
        <v>83</v>
      </c>
      <c r="AV1080" s="13" t="s">
        <v>83</v>
      </c>
      <c r="AW1080" s="13" t="s">
        <v>35</v>
      </c>
      <c r="AX1080" s="13" t="s">
        <v>74</v>
      </c>
      <c r="AY1080" s="199" t="s">
        <v>256</v>
      </c>
    </row>
    <row r="1081" s="14" customFormat="1">
      <c r="A1081" s="14"/>
      <c r="B1081" s="206"/>
      <c r="C1081" s="14"/>
      <c r="D1081" s="198" t="s">
        <v>265</v>
      </c>
      <c r="E1081" s="207" t="s">
        <v>3</v>
      </c>
      <c r="F1081" s="208" t="s">
        <v>266</v>
      </c>
      <c r="G1081" s="14"/>
      <c r="H1081" s="209">
        <v>38.170000000000002</v>
      </c>
      <c r="I1081" s="210"/>
      <c r="J1081" s="14"/>
      <c r="K1081" s="14"/>
      <c r="L1081" s="206"/>
      <c r="M1081" s="211"/>
      <c r="N1081" s="212"/>
      <c r="O1081" s="212"/>
      <c r="P1081" s="212"/>
      <c r="Q1081" s="212"/>
      <c r="R1081" s="212"/>
      <c r="S1081" s="212"/>
      <c r="T1081" s="213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T1081" s="207" t="s">
        <v>265</v>
      </c>
      <c r="AU1081" s="207" t="s">
        <v>83</v>
      </c>
      <c r="AV1081" s="14" t="s">
        <v>261</v>
      </c>
      <c r="AW1081" s="14" t="s">
        <v>35</v>
      </c>
      <c r="AX1081" s="14" t="s">
        <v>81</v>
      </c>
      <c r="AY1081" s="207" t="s">
        <v>256</v>
      </c>
    </row>
    <row r="1082" s="13" customFormat="1">
      <c r="A1082" s="13"/>
      <c r="B1082" s="197"/>
      <c r="C1082" s="13"/>
      <c r="D1082" s="198" t="s">
        <v>265</v>
      </c>
      <c r="E1082" s="13"/>
      <c r="F1082" s="200" t="s">
        <v>1608</v>
      </c>
      <c r="G1082" s="13"/>
      <c r="H1082" s="201">
        <v>43.896000000000001</v>
      </c>
      <c r="I1082" s="202"/>
      <c r="J1082" s="13"/>
      <c r="K1082" s="13"/>
      <c r="L1082" s="197"/>
      <c r="M1082" s="203"/>
      <c r="N1082" s="204"/>
      <c r="O1082" s="204"/>
      <c r="P1082" s="204"/>
      <c r="Q1082" s="204"/>
      <c r="R1082" s="204"/>
      <c r="S1082" s="204"/>
      <c r="T1082" s="205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199" t="s">
        <v>265</v>
      </c>
      <c r="AU1082" s="199" t="s">
        <v>83</v>
      </c>
      <c r="AV1082" s="13" t="s">
        <v>83</v>
      </c>
      <c r="AW1082" s="13" t="s">
        <v>4</v>
      </c>
      <c r="AX1082" s="13" t="s">
        <v>81</v>
      </c>
      <c r="AY1082" s="199" t="s">
        <v>256</v>
      </c>
    </row>
    <row r="1083" s="2" customFormat="1" ht="24.15" customHeight="1">
      <c r="A1083" s="40"/>
      <c r="B1083" s="177"/>
      <c r="C1083" s="178" t="s">
        <v>1609</v>
      </c>
      <c r="D1083" s="178" t="s">
        <v>258</v>
      </c>
      <c r="E1083" s="179" t="s">
        <v>1610</v>
      </c>
      <c r="F1083" s="180" t="s">
        <v>1611</v>
      </c>
      <c r="G1083" s="181" t="s">
        <v>110</v>
      </c>
      <c r="H1083" s="182">
        <v>38.170000000000002</v>
      </c>
      <c r="I1083" s="183"/>
      <c r="J1083" s="184">
        <f>ROUND(I1083*H1083,2)</f>
        <v>0</v>
      </c>
      <c r="K1083" s="185"/>
      <c r="L1083" s="41"/>
      <c r="M1083" s="186" t="s">
        <v>3</v>
      </c>
      <c r="N1083" s="187" t="s">
        <v>45</v>
      </c>
      <c r="O1083" s="74"/>
      <c r="P1083" s="188">
        <f>O1083*H1083</f>
        <v>0</v>
      </c>
      <c r="Q1083" s="188">
        <v>0.00018000000000000001</v>
      </c>
      <c r="R1083" s="188">
        <f>Q1083*H1083</f>
        <v>0.006870600000000001</v>
      </c>
      <c r="S1083" s="188">
        <v>0</v>
      </c>
      <c r="T1083" s="189">
        <f>S1083*H1083</f>
        <v>0</v>
      </c>
      <c r="U1083" s="40"/>
      <c r="V1083" s="40"/>
      <c r="W1083" s="40"/>
      <c r="X1083" s="40"/>
      <c r="Y1083" s="40"/>
      <c r="Z1083" s="40"/>
      <c r="AA1083" s="40"/>
      <c r="AB1083" s="40"/>
      <c r="AC1083" s="40"/>
      <c r="AD1083" s="40"/>
      <c r="AE1083" s="40"/>
      <c r="AR1083" s="190" t="s">
        <v>342</v>
      </c>
      <c r="AT1083" s="190" t="s">
        <v>258</v>
      </c>
      <c r="AU1083" s="190" t="s">
        <v>83</v>
      </c>
      <c r="AY1083" s="21" t="s">
        <v>256</v>
      </c>
      <c r="BE1083" s="191">
        <f>IF(N1083="základní",J1083,0)</f>
        <v>0</v>
      </c>
      <c r="BF1083" s="191">
        <f>IF(N1083="snížená",J1083,0)</f>
        <v>0</v>
      </c>
      <c r="BG1083" s="191">
        <f>IF(N1083="zákl. přenesená",J1083,0)</f>
        <v>0</v>
      </c>
      <c r="BH1083" s="191">
        <f>IF(N1083="sníž. přenesená",J1083,0)</f>
        <v>0</v>
      </c>
      <c r="BI1083" s="191">
        <f>IF(N1083="nulová",J1083,0)</f>
        <v>0</v>
      </c>
      <c r="BJ1083" s="21" t="s">
        <v>81</v>
      </c>
      <c r="BK1083" s="191">
        <f>ROUND(I1083*H1083,2)</f>
        <v>0</v>
      </c>
      <c r="BL1083" s="21" t="s">
        <v>342</v>
      </c>
      <c r="BM1083" s="190" t="s">
        <v>1612</v>
      </c>
    </row>
    <row r="1084" s="2" customFormat="1">
      <c r="A1084" s="40"/>
      <c r="B1084" s="41"/>
      <c r="C1084" s="40"/>
      <c r="D1084" s="192" t="s">
        <v>263</v>
      </c>
      <c r="E1084" s="40"/>
      <c r="F1084" s="193" t="s">
        <v>1613</v>
      </c>
      <c r="G1084" s="40"/>
      <c r="H1084" s="40"/>
      <c r="I1084" s="194"/>
      <c r="J1084" s="40"/>
      <c r="K1084" s="40"/>
      <c r="L1084" s="41"/>
      <c r="M1084" s="195"/>
      <c r="N1084" s="196"/>
      <c r="O1084" s="74"/>
      <c r="P1084" s="74"/>
      <c r="Q1084" s="74"/>
      <c r="R1084" s="74"/>
      <c r="S1084" s="74"/>
      <c r="T1084" s="75"/>
      <c r="U1084" s="40"/>
      <c r="V1084" s="40"/>
      <c r="W1084" s="40"/>
      <c r="X1084" s="40"/>
      <c r="Y1084" s="40"/>
      <c r="Z1084" s="40"/>
      <c r="AA1084" s="40"/>
      <c r="AB1084" s="40"/>
      <c r="AC1084" s="40"/>
      <c r="AD1084" s="40"/>
      <c r="AE1084" s="40"/>
      <c r="AT1084" s="21" t="s">
        <v>263</v>
      </c>
      <c r="AU1084" s="21" t="s">
        <v>83</v>
      </c>
    </row>
    <row r="1085" s="13" customFormat="1">
      <c r="A1085" s="13"/>
      <c r="B1085" s="197"/>
      <c r="C1085" s="13"/>
      <c r="D1085" s="198" t="s">
        <v>265</v>
      </c>
      <c r="E1085" s="199" t="s">
        <v>3</v>
      </c>
      <c r="F1085" s="200" t="s">
        <v>1575</v>
      </c>
      <c r="G1085" s="13"/>
      <c r="H1085" s="201">
        <v>11</v>
      </c>
      <c r="I1085" s="202"/>
      <c r="J1085" s="13"/>
      <c r="K1085" s="13"/>
      <c r="L1085" s="197"/>
      <c r="M1085" s="203"/>
      <c r="N1085" s="204"/>
      <c r="O1085" s="204"/>
      <c r="P1085" s="204"/>
      <c r="Q1085" s="204"/>
      <c r="R1085" s="204"/>
      <c r="S1085" s="204"/>
      <c r="T1085" s="205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T1085" s="199" t="s">
        <v>265</v>
      </c>
      <c r="AU1085" s="199" t="s">
        <v>83</v>
      </c>
      <c r="AV1085" s="13" t="s">
        <v>83</v>
      </c>
      <c r="AW1085" s="13" t="s">
        <v>35</v>
      </c>
      <c r="AX1085" s="13" t="s">
        <v>74</v>
      </c>
      <c r="AY1085" s="199" t="s">
        <v>256</v>
      </c>
    </row>
    <row r="1086" s="13" customFormat="1">
      <c r="A1086" s="13"/>
      <c r="B1086" s="197"/>
      <c r="C1086" s="13"/>
      <c r="D1086" s="198" t="s">
        <v>265</v>
      </c>
      <c r="E1086" s="199" t="s">
        <v>3</v>
      </c>
      <c r="F1086" s="200" t="s">
        <v>196</v>
      </c>
      <c r="G1086" s="13"/>
      <c r="H1086" s="201">
        <v>27.170000000000002</v>
      </c>
      <c r="I1086" s="202"/>
      <c r="J1086" s="13"/>
      <c r="K1086" s="13"/>
      <c r="L1086" s="197"/>
      <c r="M1086" s="203"/>
      <c r="N1086" s="204"/>
      <c r="O1086" s="204"/>
      <c r="P1086" s="204"/>
      <c r="Q1086" s="204"/>
      <c r="R1086" s="204"/>
      <c r="S1086" s="204"/>
      <c r="T1086" s="205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T1086" s="199" t="s">
        <v>265</v>
      </c>
      <c r="AU1086" s="199" t="s">
        <v>83</v>
      </c>
      <c r="AV1086" s="13" t="s">
        <v>83</v>
      </c>
      <c r="AW1086" s="13" t="s">
        <v>35</v>
      </c>
      <c r="AX1086" s="13" t="s">
        <v>74</v>
      </c>
      <c r="AY1086" s="199" t="s">
        <v>256</v>
      </c>
    </row>
    <row r="1087" s="14" customFormat="1">
      <c r="A1087" s="14"/>
      <c r="B1087" s="206"/>
      <c r="C1087" s="14"/>
      <c r="D1087" s="198" t="s">
        <v>265</v>
      </c>
      <c r="E1087" s="207" t="s">
        <v>3</v>
      </c>
      <c r="F1087" s="208" t="s">
        <v>266</v>
      </c>
      <c r="G1087" s="14"/>
      <c r="H1087" s="209">
        <v>38.170000000000002</v>
      </c>
      <c r="I1087" s="210"/>
      <c r="J1087" s="14"/>
      <c r="K1087" s="14"/>
      <c r="L1087" s="206"/>
      <c r="M1087" s="211"/>
      <c r="N1087" s="212"/>
      <c r="O1087" s="212"/>
      <c r="P1087" s="212"/>
      <c r="Q1087" s="212"/>
      <c r="R1087" s="212"/>
      <c r="S1087" s="212"/>
      <c r="T1087" s="213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T1087" s="207" t="s">
        <v>265</v>
      </c>
      <c r="AU1087" s="207" t="s">
        <v>83</v>
      </c>
      <c r="AV1087" s="14" t="s">
        <v>261</v>
      </c>
      <c r="AW1087" s="14" t="s">
        <v>35</v>
      </c>
      <c r="AX1087" s="14" t="s">
        <v>81</v>
      </c>
      <c r="AY1087" s="207" t="s">
        <v>256</v>
      </c>
    </row>
    <row r="1088" s="2" customFormat="1" ht="16.5" customHeight="1">
      <c r="A1088" s="40"/>
      <c r="B1088" s="177"/>
      <c r="C1088" s="178" t="s">
        <v>1614</v>
      </c>
      <c r="D1088" s="178" t="s">
        <v>258</v>
      </c>
      <c r="E1088" s="179" t="s">
        <v>1615</v>
      </c>
      <c r="F1088" s="180" t="s">
        <v>1616</v>
      </c>
      <c r="G1088" s="181" t="s">
        <v>110</v>
      </c>
      <c r="H1088" s="182">
        <v>38.170000000000002</v>
      </c>
      <c r="I1088" s="183"/>
      <c r="J1088" s="184">
        <f>ROUND(I1088*H1088,2)</f>
        <v>0</v>
      </c>
      <c r="K1088" s="185"/>
      <c r="L1088" s="41"/>
      <c r="M1088" s="186" t="s">
        <v>3</v>
      </c>
      <c r="N1088" s="187" t="s">
        <v>45</v>
      </c>
      <c r="O1088" s="74"/>
      <c r="P1088" s="188">
        <f>O1088*H1088</f>
        <v>0</v>
      </c>
      <c r="Q1088" s="188">
        <v>0</v>
      </c>
      <c r="R1088" s="188">
        <f>Q1088*H1088</f>
        <v>0</v>
      </c>
      <c r="S1088" s="188">
        <v>0</v>
      </c>
      <c r="T1088" s="189">
        <f>S1088*H1088</f>
        <v>0</v>
      </c>
      <c r="U1088" s="40"/>
      <c r="V1088" s="40"/>
      <c r="W1088" s="40"/>
      <c r="X1088" s="40"/>
      <c r="Y1088" s="40"/>
      <c r="Z1088" s="40"/>
      <c r="AA1088" s="40"/>
      <c r="AB1088" s="40"/>
      <c r="AC1088" s="40"/>
      <c r="AD1088" s="40"/>
      <c r="AE1088" s="40"/>
      <c r="AR1088" s="190" t="s">
        <v>342</v>
      </c>
      <c r="AT1088" s="190" t="s">
        <v>258</v>
      </c>
      <c r="AU1088" s="190" t="s">
        <v>83</v>
      </c>
      <c r="AY1088" s="21" t="s">
        <v>256</v>
      </c>
      <c r="BE1088" s="191">
        <f>IF(N1088="základní",J1088,0)</f>
        <v>0</v>
      </c>
      <c r="BF1088" s="191">
        <f>IF(N1088="snížená",J1088,0)</f>
        <v>0</v>
      </c>
      <c r="BG1088" s="191">
        <f>IF(N1088="zákl. přenesená",J1088,0)</f>
        <v>0</v>
      </c>
      <c r="BH1088" s="191">
        <f>IF(N1088="sníž. přenesená",J1088,0)</f>
        <v>0</v>
      </c>
      <c r="BI1088" s="191">
        <f>IF(N1088="nulová",J1088,0)</f>
        <v>0</v>
      </c>
      <c r="BJ1088" s="21" t="s">
        <v>81</v>
      </c>
      <c r="BK1088" s="191">
        <f>ROUND(I1088*H1088,2)</f>
        <v>0</v>
      </c>
      <c r="BL1088" s="21" t="s">
        <v>342</v>
      </c>
      <c r="BM1088" s="190" t="s">
        <v>1617</v>
      </c>
    </row>
    <row r="1089" s="13" customFormat="1">
      <c r="A1089" s="13"/>
      <c r="B1089" s="197"/>
      <c r="C1089" s="13"/>
      <c r="D1089" s="198" t="s">
        <v>265</v>
      </c>
      <c r="E1089" s="199" t="s">
        <v>3</v>
      </c>
      <c r="F1089" s="200" t="s">
        <v>1575</v>
      </c>
      <c r="G1089" s="13"/>
      <c r="H1089" s="201">
        <v>11</v>
      </c>
      <c r="I1089" s="202"/>
      <c r="J1089" s="13"/>
      <c r="K1089" s="13"/>
      <c r="L1089" s="197"/>
      <c r="M1089" s="203"/>
      <c r="N1089" s="204"/>
      <c r="O1089" s="204"/>
      <c r="P1089" s="204"/>
      <c r="Q1089" s="204"/>
      <c r="R1089" s="204"/>
      <c r="S1089" s="204"/>
      <c r="T1089" s="205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199" t="s">
        <v>265</v>
      </c>
      <c r="AU1089" s="199" t="s">
        <v>83</v>
      </c>
      <c r="AV1089" s="13" t="s">
        <v>83</v>
      </c>
      <c r="AW1089" s="13" t="s">
        <v>35</v>
      </c>
      <c r="AX1089" s="13" t="s">
        <v>74</v>
      </c>
      <c r="AY1089" s="199" t="s">
        <v>256</v>
      </c>
    </row>
    <row r="1090" s="13" customFormat="1">
      <c r="A1090" s="13"/>
      <c r="B1090" s="197"/>
      <c r="C1090" s="13"/>
      <c r="D1090" s="198" t="s">
        <v>265</v>
      </c>
      <c r="E1090" s="199" t="s">
        <v>3</v>
      </c>
      <c r="F1090" s="200" t="s">
        <v>196</v>
      </c>
      <c r="G1090" s="13"/>
      <c r="H1090" s="201">
        <v>27.170000000000002</v>
      </c>
      <c r="I1090" s="202"/>
      <c r="J1090" s="13"/>
      <c r="K1090" s="13"/>
      <c r="L1090" s="197"/>
      <c r="M1090" s="203"/>
      <c r="N1090" s="204"/>
      <c r="O1090" s="204"/>
      <c r="P1090" s="204"/>
      <c r="Q1090" s="204"/>
      <c r="R1090" s="204"/>
      <c r="S1090" s="204"/>
      <c r="T1090" s="205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T1090" s="199" t="s">
        <v>265</v>
      </c>
      <c r="AU1090" s="199" t="s">
        <v>83</v>
      </c>
      <c r="AV1090" s="13" t="s">
        <v>83</v>
      </c>
      <c r="AW1090" s="13" t="s">
        <v>35</v>
      </c>
      <c r="AX1090" s="13" t="s">
        <v>74</v>
      </c>
      <c r="AY1090" s="199" t="s">
        <v>256</v>
      </c>
    </row>
    <row r="1091" s="14" customFormat="1">
      <c r="A1091" s="14"/>
      <c r="B1091" s="206"/>
      <c r="C1091" s="14"/>
      <c r="D1091" s="198" t="s">
        <v>265</v>
      </c>
      <c r="E1091" s="207" t="s">
        <v>3</v>
      </c>
      <c r="F1091" s="208" t="s">
        <v>266</v>
      </c>
      <c r="G1091" s="14"/>
      <c r="H1091" s="209">
        <v>38.170000000000002</v>
      </c>
      <c r="I1091" s="210"/>
      <c r="J1091" s="14"/>
      <c r="K1091" s="14"/>
      <c r="L1091" s="206"/>
      <c r="M1091" s="211"/>
      <c r="N1091" s="212"/>
      <c r="O1091" s="212"/>
      <c r="P1091" s="212"/>
      <c r="Q1091" s="212"/>
      <c r="R1091" s="212"/>
      <c r="S1091" s="212"/>
      <c r="T1091" s="213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T1091" s="207" t="s">
        <v>265</v>
      </c>
      <c r="AU1091" s="207" t="s">
        <v>83</v>
      </c>
      <c r="AV1091" s="14" t="s">
        <v>261</v>
      </c>
      <c r="AW1091" s="14" t="s">
        <v>35</v>
      </c>
      <c r="AX1091" s="14" t="s">
        <v>81</v>
      </c>
      <c r="AY1091" s="207" t="s">
        <v>256</v>
      </c>
    </row>
    <row r="1092" s="2" customFormat="1" ht="24.15" customHeight="1">
      <c r="A1092" s="40"/>
      <c r="B1092" s="177"/>
      <c r="C1092" s="178" t="s">
        <v>1618</v>
      </c>
      <c r="D1092" s="178" t="s">
        <v>258</v>
      </c>
      <c r="E1092" s="179" t="s">
        <v>1619</v>
      </c>
      <c r="F1092" s="180" t="s">
        <v>1620</v>
      </c>
      <c r="G1092" s="181" t="s">
        <v>110</v>
      </c>
      <c r="H1092" s="182">
        <v>45.060000000000002</v>
      </c>
      <c r="I1092" s="183"/>
      <c r="J1092" s="184">
        <f>ROUND(I1092*H1092,2)</f>
        <v>0</v>
      </c>
      <c r="K1092" s="185"/>
      <c r="L1092" s="41"/>
      <c r="M1092" s="186" t="s">
        <v>3</v>
      </c>
      <c r="N1092" s="187" t="s">
        <v>45</v>
      </c>
      <c r="O1092" s="74"/>
      <c r="P1092" s="188">
        <f>O1092*H1092</f>
        <v>0</v>
      </c>
      <c r="Q1092" s="188">
        <v>0</v>
      </c>
      <c r="R1092" s="188">
        <f>Q1092*H1092</f>
        <v>0</v>
      </c>
      <c r="S1092" s="188">
        <v>0</v>
      </c>
      <c r="T1092" s="189">
        <f>S1092*H1092</f>
        <v>0</v>
      </c>
      <c r="U1092" s="40"/>
      <c r="V1092" s="40"/>
      <c r="W1092" s="40"/>
      <c r="X1092" s="40"/>
      <c r="Y1092" s="40"/>
      <c r="Z1092" s="40"/>
      <c r="AA1092" s="40"/>
      <c r="AB1092" s="40"/>
      <c r="AC1092" s="40"/>
      <c r="AD1092" s="40"/>
      <c r="AE1092" s="40"/>
      <c r="AR1092" s="190" t="s">
        <v>342</v>
      </c>
      <c r="AT1092" s="190" t="s">
        <v>258</v>
      </c>
      <c r="AU1092" s="190" t="s">
        <v>83</v>
      </c>
      <c r="AY1092" s="21" t="s">
        <v>256</v>
      </c>
      <c r="BE1092" s="191">
        <f>IF(N1092="základní",J1092,0)</f>
        <v>0</v>
      </c>
      <c r="BF1092" s="191">
        <f>IF(N1092="snížená",J1092,0)</f>
        <v>0</v>
      </c>
      <c r="BG1092" s="191">
        <f>IF(N1092="zákl. přenesená",J1092,0)</f>
        <v>0</v>
      </c>
      <c r="BH1092" s="191">
        <f>IF(N1092="sníž. přenesená",J1092,0)</f>
        <v>0</v>
      </c>
      <c r="BI1092" s="191">
        <f>IF(N1092="nulová",J1092,0)</f>
        <v>0</v>
      </c>
      <c r="BJ1092" s="21" t="s">
        <v>81</v>
      </c>
      <c r="BK1092" s="191">
        <f>ROUND(I1092*H1092,2)</f>
        <v>0</v>
      </c>
      <c r="BL1092" s="21" t="s">
        <v>342</v>
      </c>
      <c r="BM1092" s="190" t="s">
        <v>1621</v>
      </c>
    </row>
    <row r="1093" s="2" customFormat="1">
      <c r="A1093" s="40"/>
      <c r="B1093" s="41"/>
      <c r="C1093" s="40"/>
      <c r="D1093" s="192" t="s">
        <v>263</v>
      </c>
      <c r="E1093" s="40"/>
      <c r="F1093" s="193" t="s">
        <v>1622</v>
      </c>
      <c r="G1093" s="40"/>
      <c r="H1093" s="40"/>
      <c r="I1093" s="194"/>
      <c r="J1093" s="40"/>
      <c r="K1093" s="40"/>
      <c r="L1093" s="41"/>
      <c r="M1093" s="195"/>
      <c r="N1093" s="196"/>
      <c r="O1093" s="74"/>
      <c r="P1093" s="74"/>
      <c r="Q1093" s="74"/>
      <c r="R1093" s="74"/>
      <c r="S1093" s="74"/>
      <c r="T1093" s="75"/>
      <c r="U1093" s="40"/>
      <c r="V1093" s="40"/>
      <c r="W1093" s="40"/>
      <c r="X1093" s="40"/>
      <c r="Y1093" s="40"/>
      <c r="Z1093" s="40"/>
      <c r="AA1093" s="40"/>
      <c r="AB1093" s="40"/>
      <c r="AC1093" s="40"/>
      <c r="AD1093" s="40"/>
      <c r="AE1093" s="40"/>
      <c r="AT1093" s="21" t="s">
        <v>263</v>
      </c>
      <c r="AU1093" s="21" t="s">
        <v>83</v>
      </c>
    </row>
    <row r="1094" s="2" customFormat="1" ht="24.15" customHeight="1">
      <c r="A1094" s="40"/>
      <c r="B1094" s="177"/>
      <c r="C1094" s="221" t="s">
        <v>1623</v>
      </c>
      <c r="D1094" s="221" t="s">
        <v>374</v>
      </c>
      <c r="E1094" s="222" t="s">
        <v>1624</v>
      </c>
      <c r="F1094" s="223" t="s">
        <v>1625</v>
      </c>
      <c r="G1094" s="224" t="s">
        <v>110</v>
      </c>
      <c r="H1094" s="225">
        <v>25.91</v>
      </c>
      <c r="I1094" s="226"/>
      <c r="J1094" s="227">
        <f>ROUND(I1094*H1094,2)</f>
        <v>0</v>
      </c>
      <c r="K1094" s="228"/>
      <c r="L1094" s="229"/>
      <c r="M1094" s="230" t="s">
        <v>3</v>
      </c>
      <c r="N1094" s="231" t="s">
        <v>45</v>
      </c>
      <c r="O1094" s="74"/>
      <c r="P1094" s="188">
        <f>O1094*H1094</f>
        <v>0</v>
      </c>
      <c r="Q1094" s="188">
        <v>0.0093100000000000006</v>
      </c>
      <c r="R1094" s="188">
        <f>Q1094*H1094</f>
        <v>0.24122210000000002</v>
      </c>
      <c r="S1094" s="188">
        <v>0</v>
      </c>
      <c r="T1094" s="189">
        <f>S1094*H1094</f>
        <v>0</v>
      </c>
      <c r="U1094" s="40"/>
      <c r="V1094" s="40"/>
      <c r="W1094" s="40"/>
      <c r="X1094" s="40"/>
      <c r="Y1094" s="40"/>
      <c r="Z1094" s="40"/>
      <c r="AA1094" s="40"/>
      <c r="AB1094" s="40"/>
      <c r="AC1094" s="40"/>
      <c r="AD1094" s="40"/>
      <c r="AE1094" s="40"/>
      <c r="AR1094" s="190" t="s">
        <v>451</v>
      </c>
      <c r="AT1094" s="190" t="s">
        <v>374</v>
      </c>
      <c r="AU1094" s="190" t="s">
        <v>83</v>
      </c>
      <c r="AY1094" s="21" t="s">
        <v>256</v>
      </c>
      <c r="BE1094" s="191">
        <f>IF(N1094="základní",J1094,0)</f>
        <v>0</v>
      </c>
      <c r="BF1094" s="191">
        <f>IF(N1094="snížená",J1094,0)</f>
        <v>0</v>
      </c>
      <c r="BG1094" s="191">
        <f>IF(N1094="zákl. přenesená",J1094,0)</f>
        <v>0</v>
      </c>
      <c r="BH1094" s="191">
        <f>IF(N1094="sníž. přenesená",J1094,0)</f>
        <v>0</v>
      </c>
      <c r="BI1094" s="191">
        <f>IF(N1094="nulová",J1094,0)</f>
        <v>0</v>
      </c>
      <c r="BJ1094" s="21" t="s">
        <v>81</v>
      </c>
      <c r="BK1094" s="191">
        <f>ROUND(I1094*H1094,2)</f>
        <v>0</v>
      </c>
      <c r="BL1094" s="21" t="s">
        <v>342</v>
      </c>
      <c r="BM1094" s="190" t="s">
        <v>1626</v>
      </c>
    </row>
    <row r="1095" s="13" customFormat="1">
      <c r="A1095" s="13"/>
      <c r="B1095" s="197"/>
      <c r="C1095" s="13"/>
      <c r="D1095" s="198" t="s">
        <v>265</v>
      </c>
      <c r="E1095" s="199" t="s">
        <v>3</v>
      </c>
      <c r="F1095" s="200" t="s">
        <v>139</v>
      </c>
      <c r="G1095" s="13"/>
      <c r="H1095" s="201">
        <v>22.530000000000001</v>
      </c>
      <c r="I1095" s="202"/>
      <c r="J1095" s="13"/>
      <c r="K1095" s="13"/>
      <c r="L1095" s="197"/>
      <c r="M1095" s="203"/>
      <c r="N1095" s="204"/>
      <c r="O1095" s="204"/>
      <c r="P1095" s="204"/>
      <c r="Q1095" s="204"/>
      <c r="R1095" s="204"/>
      <c r="S1095" s="204"/>
      <c r="T1095" s="205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T1095" s="199" t="s">
        <v>265</v>
      </c>
      <c r="AU1095" s="199" t="s">
        <v>83</v>
      </c>
      <c r="AV1095" s="13" t="s">
        <v>83</v>
      </c>
      <c r="AW1095" s="13" t="s">
        <v>35</v>
      </c>
      <c r="AX1095" s="13" t="s">
        <v>74</v>
      </c>
      <c r="AY1095" s="199" t="s">
        <v>256</v>
      </c>
    </row>
    <row r="1096" s="14" customFormat="1">
      <c r="A1096" s="14"/>
      <c r="B1096" s="206"/>
      <c r="C1096" s="14"/>
      <c r="D1096" s="198" t="s">
        <v>265</v>
      </c>
      <c r="E1096" s="207" t="s">
        <v>3</v>
      </c>
      <c r="F1096" s="208" t="s">
        <v>266</v>
      </c>
      <c r="G1096" s="14"/>
      <c r="H1096" s="209">
        <v>22.530000000000001</v>
      </c>
      <c r="I1096" s="210"/>
      <c r="J1096" s="14"/>
      <c r="K1096" s="14"/>
      <c r="L1096" s="206"/>
      <c r="M1096" s="211"/>
      <c r="N1096" s="212"/>
      <c r="O1096" s="212"/>
      <c r="P1096" s="212"/>
      <c r="Q1096" s="212"/>
      <c r="R1096" s="212"/>
      <c r="S1096" s="212"/>
      <c r="T1096" s="213"/>
      <c r="U1096" s="14"/>
      <c r="V1096" s="14"/>
      <c r="W1096" s="14"/>
      <c r="X1096" s="14"/>
      <c r="Y1096" s="14"/>
      <c r="Z1096" s="14"/>
      <c r="AA1096" s="14"/>
      <c r="AB1096" s="14"/>
      <c r="AC1096" s="14"/>
      <c r="AD1096" s="14"/>
      <c r="AE1096" s="14"/>
      <c r="AT1096" s="207" t="s">
        <v>265</v>
      </c>
      <c r="AU1096" s="207" t="s">
        <v>83</v>
      </c>
      <c r="AV1096" s="14" t="s">
        <v>261</v>
      </c>
      <c r="AW1096" s="14" t="s">
        <v>35</v>
      </c>
      <c r="AX1096" s="14" t="s">
        <v>81</v>
      </c>
      <c r="AY1096" s="207" t="s">
        <v>256</v>
      </c>
    </row>
    <row r="1097" s="13" customFormat="1">
      <c r="A1097" s="13"/>
      <c r="B1097" s="197"/>
      <c r="C1097" s="13"/>
      <c r="D1097" s="198" t="s">
        <v>265</v>
      </c>
      <c r="E1097" s="13"/>
      <c r="F1097" s="200" t="s">
        <v>1627</v>
      </c>
      <c r="G1097" s="13"/>
      <c r="H1097" s="201">
        <v>25.91</v>
      </c>
      <c r="I1097" s="202"/>
      <c r="J1097" s="13"/>
      <c r="K1097" s="13"/>
      <c r="L1097" s="197"/>
      <c r="M1097" s="203"/>
      <c r="N1097" s="204"/>
      <c r="O1097" s="204"/>
      <c r="P1097" s="204"/>
      <c r="Q1097" s="204"/>
      <c r="R1097" s="204"/>
      <c r="S1097" s="204"/>
      <c r="T1097" s="205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T1097" s="199" t="s">
        <v>265</v>
      </c>
      <c r="AU1097" s="199" t="s">
        <v>83</v>
      </c>
      <c r="AV1097" s="13" t="s">
        <v>83</v>
      </c>
      <c r="AW1097" s="13" t="s">
        <v>4</v>
      </c>
      <c r="AX1097" s="13" t="s">
        <v>81</v>
      </c>
      <c r="AY1097" s="199" t="s">
        <v>256</v>
      </c>
    </row>
    <row r="1098" s="2" customFormat="1" ht="24.15" customHeight="1">
      <c r="A1098" s="40"/>
      <c r="B1098" s="177"/>
      <c r="C1098" s="221" t="s">
        <v>1628</v>
      </c>
      <c r="D1098" s="221" t="s">
        <v>374</v>
      </c>
      <c r="E1098" s="222" t="s">
        <v>1605</v>
      </c>
      <c r="F1098" s="223" t="s">
        <v>1606</v>
      </c>
      <c r="G1098" s="224" t="s">
        <v>110</v>
      </c>
      <c r="H1098" s="225">
        <v>25.91</v>
      </c>
      <c r="I1098" s="226"/>
      <c r="J1098" s="227">
        <f>ROUND(I1098*H1098,2)</f>
        <v>0</v>
      </c>
      <c r="K1098" s="228"/>
      <c r="L1098" s="229"/>
      <c r="M1098" s="230" t="s">
        <v>3</v>
      </c>
      <c r="N1098" s="231" t="s">
        <v>45</v>
      </c>
      <c r="O1098" s="74"/>
      <c r="P1098" s="188">
        <f>O1098*H1098</f>
        <v>0</v>
      </c>
      <c r="Q1098" s="188">
        <v>0.012</v>
      </c>
      <c r="R1098" s="188">
        <f>Q1098*H1098</f>
        <v>0.31092000000000003</v>
      </c>
      <c r="S1098" s="188">
        <v>0</v>
      </c>
      <c r="T1098" s="189">
        <f>S1098*H1098</f>
        <v>0</v>
      </c>
      <c r="U1098" s="40"/>
      <c r="V1098" s="40"/>
      <c r="W1098" s="40"/>
      <c r="X1098" s="40"/>
      <c r="Y1098" s="40"/>
      <c r="Z1098" s="40"/>
      <c r="AA1098" s="40"/>
      <c r="AB1098" s="40"/>
      <c r="AC1098" s="40"/>
      <c r="AD1098" s="40"/>
      <c r="AE1098" s="40"/>
      <c r="AR1098" s="190" t="s">
        <v>451</v>
      </c>
      <c r="AT1098" s="190" t="s">
        <v>374</v>
      </c>
      <c r="AU1098" s="190" t="s">
        <v>83</v>
      </c>
      <c r="AY1098" s="21" t="s">
        <v>256</v>
      </c>
      <c r="BE1098" s="191">
        <f>IF(N1098="základní",J1098,0)</f>
        <v>0</v>
      </c>
      <c r="BF1098" s="191">
        <f>IF(N1098="snížená",J1098,0)</f>
        <v>0</v>
      </c>
      <c r="BG1098" s="191">
        <f>IF(N1098="zákl. přenesená",J1098,0)</f>
        <v>0</v>
      </c>
      <c r="BH1098" s="191">
        <f>IF(N1098="sníž. přenesená",J1098,0)</f>
        <v>0</v>
      </c>
      <c r="BI1098" s="191">
        <f>IF(N1098="nulová",J1098,0)</f>
        <v>0</v>
      </c>
      <c r="BJ1098" s="21" t="s">
        <v>81</v>
      </c>
      <c r="BK1098" s="191">
        <f>ROUND(I1098*H1098,2)</f>
        <v>0</v>
      </c>
      <c r="BL1098" s="21" t="s">
        <v>342</v>
      </c>
      <c r="BM1098" s="190" t="s">
        <v>1629</v>
      </c>
    </row>
    <row r="1099" s="13" customFormat="1">
      <c r="A1099" s="13"/>
      <c r="B1099" s="197"/>
      <c r="C1099" s="13"/>
      <c r="D1099" s="198" t="s">
        <v>265</v>
      </c>
      <c r="E1099" s="199" t="s">
        <v>3</v>
      </c>
      <c r="F1099" s="200" t="s">
        <v>139</v>
      </c>
      <c r="G1099" s="13"/>
      <c r="H1099" s="201">
        <v>22.530000000000001</v>
      </c>
      <c r="I1099" s="202"/>
      <c r="J1099" s="13"/>
      <c r="K1099" s="13"/>
      <c r="L1099" s="197"/>
      <c r="M1099" s="203"/>
      <c r="N1099" s="204"/>
      <c r="O1099" s="204"/>
      <c r="P1099" s="204"/>
      <c r="Q1099" s="204"/>
      <c r="R1099" s="204"/>
      <c r="S1099" s="204"/>
      <c r="T1099" s="205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T1099" s="199" t="s">
        <v>265</v>
      </c>
      <c r="AU1099" s="199" t="s">
        <v>83</v>
      </c>
      <c r="AV1099" s="13" t="s">
        <v>83</v>
      </c>
      <c r="AW1099" s="13" t="s">
        <v>35</v>
      </c>
      <c r="AX1099" s="13" t="s">
        <v>74</v>
      </c>
      <c r="AY1099" s="199" t="s">
        <v>256</v>
      </c>
    </row>
    <row r="1100" s="14" customFormat="1">
      <c r="A1100" s="14"/>
      <c r="B1100" s="206"/>
      <c r="C1100" s="14"/>
      <c r="D1100" s="198" t="s">
        <v>265</v>
      </c>
      <c r="E1100" s="207" t="s">
        <v>3</v>
      </c>
      <c r="F1100" s="208" t="s">
        <v>266</v>
      </c>
      <c r="G1100" s="14"/>
      <c r="H1100" s="209">
        <v>22.530000000000001</v>
      </c>
      <c r="I1100" s="210"/>
      <c r="J1100" s="14"/>
      <c r="K1100" s="14"/>
      <c r="L1100" s="206"/>
      <c r="M1100" s="211"/>
      <c r="N1100" s="212"/>
      <c r="O1100" s="212"/>
      <c r="P1100" s="212"/>
      <c r="Q1100" s="212"/>
      <c r="R1100" s="212"/>
      <c r="S1100" s="212"/>
      <c r="T1100" s="213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T1100" s="207" t="s">
        <v>265</v>
      </c>
      <c r="AU1100" s="207" t="s">
        <v>83</v>
      </c>
      <c r="AV1100" s="14" t="s">
        <v>261</v>
      </c>
      <c r="AW1100" s="14" t="s">
        <v>35</v>
      </c>
      <c r="AX1100" s="14" t="s">
        <v>81</v>
      </c>
      <c r="AY1100" s="207" t="s">
        <v>256</v>
      </c>
    </row>
    <row r="1101" s="13" customFormat="1">
      <c r="A1101" s="13"/>
      <c r="B1101" s="197"/>
      <c r="C1101" s="13"/>
      <c r="D1101" s="198" t="s">
        <v>265</v>
      </c>
      <c r="E1101" s="13"/>
      <c r="F1101" s="200" t="s">
        <v>1627</v>
      </c>
      <c r="G1101" s="13"/>
      <c r="H1101" s="201">
        <v>25.91</v>
      </c>
      <c r="I1101" s="202"/>
      <c r="J1101" s="13"/>
      <c r="K1101" s="13"/>
      <c r="L1101" s="197"/>
      <c r="M1101" s="203"/>
      <c r="N1101" s="204"/>
      <c r="O1101" s="204"/>
      <c r="P1101" s="204"/>
      <c r="Q1101" s="204"/>
      <c r="R1101" s="204"/>
      <c r="S1101" s="204"/>
      <c r="T1101" s="205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T1101" s="199" t="s">
        <v>265</v>
      </c>
      <c r="AU1101" s="199" t="s">
        <v>83</v>
      </c>
      <c r="AV1101" s="13" t="s">
        <v>83</v>
      </c>
      <c r="AW1101" s="13" t="s">
        <v>4</v>
      </c>
      <c r="AX1101" s="13" t="s">
        <v>81</v>
      </c>
      <c r="AY1101" s="199" t="s">
        <v>256</v>
      </c>
    </row>
    <row r="1102" s="2" customFormat="1" ht="24.15" customHeight="1">
      <c r="A1102" s="40"/>
      <c r="B1102" s="177"/>
      <c r="C1102" s="178" t="s">
        <v>1630</v>
      </c>
      <c r="D1102" s="178" t="s">
        <v>258</v>
      </c>
      <c r="E1102" s="179" t="s">
        <v>1631</v>
      </c>
      <c r="F1102" s="180" t="s">
        <v>1632</v>
      </c>
      <c r="G1102" s="181" t="s">
        <v>274</v>
      </c>
      <c r="H1102" s="182">
        <v>0.879</v>
      </c>
      <c r="I1102" s="183"/>
      <c r="J1102" s="184">
        <f>ROUND(I1102*H1102,2)</f>
        <v>0</v>
      </c>
      <c r="K1102" s="185"/>
      <c r="L1102" s="41"/>
      <c r="M1102" s="186" t="s">
        <v>3</v>
      </c>
      <c r="N1102" s="187" t="s">
        <v>45</v>
      </c>
      <c r="O1102" s="74"/>
      <c r="P1102" s="188">
        <f>O1102*H1102</f>
        <v>0</v>
      </c>
      <c r="Q1102" s="188">
        <v>0.0027200000000000002</v>
      </c>
      <c r="R1102" s="188">
        <f>Q1102*H1102</f>
        <v>0.0023908800000000002</v>
      </c>
      <c r="S1102" s="188">
        <v>0</v>
      </c>
      <c r="T1102" s="189">
        <f>S1102*H1102</f>
        <v>0</v>
      </c>
      <c r="U1102" s="40"/>
      <c r="V1102" s="40"/>
      <c r="W1102" s="40"/>
      <c r="X1102" s="40"/>
      <c r="Y1102" s="40"/>
      <c r="Z1102" s="40"/>
      <c r="AA1102" s="40"/>
      <c r="AB1102" s="40"/>
      <c r="AC1102" s="40"/>
      <c r="AD1102" s="40"/>
      <c r="AE1102" s="40"/>
      <c r="AR1102" s="190" t="s">
        <v>342</v>
      </c>
      <c r="AT1102" s="190" t="s">
        <v>258</v>
      </c>
      <c r="AU1102" s="190" t="s">
        <v>83</v>
      </c>
      <c r="AY1102" s="21" t="s">
        <v>256</v>
      </c>
      <c r="BE1102" s="191">
        <f>IF(N1102="základní",J1102,0)</f>
        <v>0</v>
      </c>
      <c r="BF1102" s="191">
        <f>IF(N1102="snížená",J1102,0)</f>
        <v>0</v>
      </c>
      <c r="BG1102" s="191">
        <f>IF(N1102="zákl. přenesená",J1102,0)</f>
        <v>0</v>
      </c>
      <c r="BH1102" s="191">
        <f>IF(N1102="sníž. přenesená",J1102,0)</f>
        <v>0</v>
      </c>
      <c r="BI1102" s="191">
        <f>IF(N1102="nulová",J1102,0)</f>
        <v>0</v>
      </c>
      <c r="BJ1102" s="21" t="s">
        <v>81</v>
      </c>
      <c r="BK1102" s="191">
        <f>ROUND(I1102*H1102,2)</f>
        <v>0</v>
      </c>
      <c r="BL1102" s="21" t="s">
        <v>342</v>
      </c>
      <c r="BM1102" s="190" t="s">
        <v>1633</v>
      </c>
    </row>
    <row r="1103" s="2" customFormat="1">
      <c r="A1103" s="40"/>
      <c r="B1103" s="41"/>
      <c r="C1103" s="40"/>
      <c r="D1103" s="192" t="s">
        <v>263</v>
      </c>
      <c r="E1103" s="40"/>
      <c r="F1103" s="193" t="s">
        <v>1634</v>
      </c>
      <c r="G1103" s="40"/>
      <c r="H1103" s="40"/>
      <c r="I1103" s="194"/>
      <c r="J1103" s="40"/>
      <c r="K1103" s="40"/>
      <c r="L1103" s="41"/>
      <c r="M1103" s="195"/>
      <c r="N1103" s="196"/>
      <c r="O1103" s="74"/>
      <c r="P1103" s="74"/>
      <c r="Q1103" s="74"/>
      <c r="R1103" s="74"/>
      <c r="S1103" s="74"/>
      <c r="T1103" s="75"/>
      <c r="U1103" s="40"/>
      <c r="V1103" s="40"/>
      <c r="W1103" s="40"/>
      <c r="X1103" s="40"/>
      <c r="Y1103" s="40"/>
      <c r="Z1103" s="40"/>
      <c r="AA1103" s="40"/>
      <c r="AB1103" s="40"/>
      <c r="AC1103" s="40"/>
      <c r="AD1103" s="40"/>
      <c r="AE1103" s="40"/>
      <c r="AT1103" s="21" t="s">
        <v>263</v>
      </c>
      <c r="AU1103" s="21" t="s">
        <v>83</v>
      </c>
    </row>
    <row r="1104" s="13" customFormat="1">
      <c r="A1104" s="13"/>
      <c r="B1104" s="197"/>
      <c r="C1104" s="13"/>
      <c r="D1104" s="198" t="s">
        <v>265</v>
      </c>
      <c r="E1104" s="199" t="s">
        <v>3</v>
      </c>
      <c r="F1104" s="200" t="s">
        <v>1635</v>
      </c>
      <c r="G1104" s="13"/>
      <c r="H1104" s="201">
        <v>0.42799999999999999</v>
      </c>
      <c r="I1104" s="202"/>
      <c r="J1104" s="13"/>
      <c r="K1104" s="13"/>
      <c r="L1104" s="197"/>
      <c r="M1104" s="203"/>
      <c r="N1104" s="204"/>
      <c r="O1104" s="204"/>
      <c r="P1104" s="204"/>
      <c r="Q1104" s="204"/>
      <c r="R1104" s="204"/>
      <c r="S1104" s="204"/>
      <c r="T1104" s="205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T1104" s="199" t="s">
        <v>265</v>
      </c>
      <c r="AU1104" s="199" t="s">
        <v>83</v>
      </c>
      <c r="AV1104" s="13" t="s">
        <v>83</v>
      </c>
      <c r="AW1104" s="13" t="s">
        <v>35</v>
      </c>
      <c r="AX1104" s="13" t="s">
        <v>74</v>
      </c>
      <c r="AY1104" s="199" t="s">
        <v>256</v>
      </c>
    </row>
    <row r="1105" s="13" customFormat="1">
      <c r="A1105" s="13"/>
      <c r="B1105" s="197"/>
      <c r="C1105" s="13"/>
      <c r="D1105" s="198" t="s">
        <v>265</v>
      </c>
      <c r="E1105" s="199" t="s">
        <v>3</v>
      </c>
      <c r="F1105" s="200" t="s">
        <v>1636</v>
      </c>
      <c r="G1105" s="13"/>
      <c r="H1105" s="201">
        <v>0.45100000000000001</v>
      </c>
      <c r="I1105" s="202"/>
      <c r="J1105" s="13"/>
      <c r="K1105" s="13"/>
      <c r="L1105" s="197"/>
      <c r="M1105" s="203"/>
      <c r="N1105" s="204"/>
      <c r="O1105" s="204"/>
      <c r="P1105" s="204"/>
      <c r="Q1105" s="204"/>
      <c r="R1105" s="204"/>
      <c r="S1105" s="204"/>
      <c r="T1105" s="205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T1105" s="199" t="s">
        <v>265</v>
      </c>
      <c r="AU1105" s="199" t="s">
        <v>83</v>
      </c>
      <c r="AV1105" s="13" t="s">
        <v>83</v>
      </c>
      <c r="AW1105" s="13" t="s">
        <v>35</v>
      </c>
      <c r="AX1105" s="13" t="s">
        <v>74</v>
      </c>
      <c r="AY1105" s="199" t="s">
        <v>256</v>
      </c>
    </row>
    <row r="1106" s="14" customFormat="1">
      <c r="A1106" s="14"/>
      <c r="B1106" s="206"/>
      <c r="C1106" s="14"/>
      <c r="D1106" s="198" t="s">
        <v>265</v>
      </c>
      <c r="E1106" s="207" t="s">
        <v>3</v>
      </c>
      <c r="F1106" s="208" t="s">
        <v>266</v>
      </c>
      <c r="G1106" s="14"/>
      <c r="H1106" s="209">
        <v>0.879</v>
      </c>
      <c r="I1106" s="210"/>
      <c r="J1106" s="14"/>
      <c r="K1106" s="14"/>
      <c r="L1106" s="206"/>
      <c r="M1106" s="211"/>
      <c r="N1106" s="212"/>
      <c r="O1106" s="212"/>
      <c r="P1106" s="212"/>
      <c r="Q1106" s="212"/>
      <c r="R1106" s="212"/>
      <c r="S1106" s="212"/>
      <c r="T1106" s="213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T1106" s="207" t="s">
        <v>265</v>
      </c>
      <c r="AU1106" s="207" t="s">
        <v>83</v>
      </c>
      <c r="AV1106" s="14" t="s">
        <v>261</v>
      </c>
      <c r="AW1106" s="14" t="s">
        <v>35</v>
      </c>
      <c r="AX1106" s="14" t="s">
        <v>81</v>
      </c>
      <c r="AY1106" s="207" t="s">
        <v>256</v>
      </c>
    </row>
    <row r="1107" s="2" customFormat="1" ht="49.05" customHeight="1">
      <c r="A1107" s="40"/>
      <c r="B1107" s="177"/>
      <c r="C1107" s="178" t="s">
        <v>1637</v>
      </c>
      <c r="D1107" s="178" t="s">
        <v>258</v>
      </c>
      <c r="E1107" s="179" t="s">
        <v>1638</v>
      </c>
      <c r="F1107" s="180" t="s">
        <v>1639</v>
      </c>
      <c r="G1107" s="181" t="s">
        <v>338</v>
      </c>
      <c r="H1107" s="182">
        <v>3.4140000000000001</v>
      </c>
      <c r="I1107" s="183"/>
      <c r="J1107" s="184">
        <f>ROUND(I1107*H1107,2)</f>
        <v>0</v>
      </c>
      <c r="K1107" s="185"/>
      <c r="L1107" s="41"/>
      <c r="M1107" s="186" t="s">
        <v>3</v>
      </c>
      <c r="N1107" s="187" t="s">
        <v>45</v>
      </c>
      <c r="O1107" s="74"/>
      <c r="P1107" s="188">
        <f>O1107*H1107</f>
        <v>0</v>
      </c>
      <c r="Q1107" s="188">
        <v>0</v>
      </c>
      <c r="R1107" s="188">
        <f>Q1107*H1107</f>
        <v>0</v>
      </c>
      <c r="S1107" s="188">
        <v>0</v>
      </c>
      <c r="T1107" s="189">
        <f>S1107*H1107</f>
        <v>0</v>
      </c>
      <c r="U1107" s="40"/>
      <c r="V1107" s="40"/>
      <c r="W1107" s="40"/>
      <c r="X1107" s="40"/>
      <c r="Y1107" s="40"/>
      <c r="Z1107" s="40"/>
      <c r="AA1107" s="40"/>
      <c r="AB1107" s="40"/>
      <c r="AC1107" s="40"/>
      <c r="AD1107" s="40"/>
      <c r="AE1107" s="40"/>
      <c r="AR1107" s="190" t="s">
        <v>342</v>
      </c>
      <c r="AT1107" s="190" t="s">
        <v>258</v>
      </c>
      <c r="AU1107" s="190" t="s">
        <v>83</v>
      </c>
      <c r="AY1107" s="21" t="s">
        <v>256</v>
      </c>
      <c r="BE1107" s="191">
        <f>IF(N1107="základní",J1107,0)</f>
        <v>0</v>
      </c>
      <c r="BF1107" s="191">
        <f>IF(N1107="snížená",J1107,0)</f>
        <v>0</v>
      </c>
      <c r="BG1107" s="191">
        <f>IF(N1107="zákl. přenesená",J1107,0)</f>
        <v>0</v>
      </c>
      <c r="BH1107" s="191">
        <f>IF(N1107="sníž. přenesená",J1107,0)</f>
        <v>0</v>
      </c>
      <c r="BI1107" s="191">
        <f>IF(N1107="nulová",J1107,0)</f>
        <v>0</v>
      </c>
      <c r="BJ1107" s="21" t="s">
        <v>81</v>
      </c>
      <c r="BK1107" s="191">
        <f>ROUND(I1107*H1107,2)</f>
        <v>0</v>
      </c>
      <c r="BL1107" s="21" t="s">
        <v>342</v>
      </c>
      <c r="BM1107" s="190" t="s">
        <v>1640</v>
      </c>
    </row>
    <row r="1108" s="2" customFormat="1">
      <c r="A1108" s="40"/>
      <c r="B1108" s="41"/>
      <c r="C1108" s="40"/>
      <c r="D1108" s="192" t="s">
        <v>263</v>
      </c>
      <c r="E1108" s="40"/>
      <c r="F1108" s="193" t="s">
        <v>1641</v>
      </c>
      <c r="G1108" s="40"/>
      <c r="H1108" s="40"/>
      <c r="I1108" s="194"/>
      <c r="J1108" s="40"/>
      <c r="K1108" s="40"/>
      <c r="L1108" s="41"/>
      <c r="M1108" s="195"/>
      <c r="N1108" s="196"/>
      <c r="O1108" s="74"/>
      <c r="P1108" s="74"/>
      <c r="Q1108" s="74"/>
      <c r="R1108" s="74"/>
      <c r="S1108" s="74"/>
      <c r="T1108" s="75"/>
      <c r="U1108" s="40"/>
      <c r="V1108" s="40"/>
      <c r="W1108" s="40"/>
      <c r="X1108" s="40"/>
      <c r="Y1108" s="40"/>
      <c r="Z1108" s="40"/>
      <c r="AA1108" s="40"/>
      <c r="AB1108" s="40"/>
      <c r="AC1108" s="40"/>
      <c r="AD1108" s="40"/>
      <c r="AE1108" s="40"/>
      <c r="AT1108" s="21" t="s">
        <v>263</v>
      </c>
      <c r="AU1108" s="21" t="s">
        <v>83</v>
      </c>
    </row>
    <row r="1109" s="12" customFormat="1" ht="22.8" customHeight="1">
      <c r="A1109" s="12"/>
      <c r="B1109" s="164"/>
      <c r="C1109" s="12"/>
      <c r="D1109" s="165" t="s">
        <v>73</v>
      </c>
      <c r="E1109" s="175" t="s">
        <v>1642</v>
      </c>
      <c r="F1109" s="175" t="s">
        <v>1643</v>
      </c>
      <c r="G1109" s="12"/>
      <c r="H1109" s="12"/>
      <c r="I1109" s="167"/>
      <c r="J1109" s="176">
        <f>BK1109</f>
        <v>0</v>
      </c>
      <c r="K1109" s="12"/>
      <c r="L1109" s="164"/>
      <c r="M1109" s="169"/>
      <c r="N1109" s="170"/>
      <c r="O1109" s="170"/>
      <c r="P1109" s="171">
        <f>SUM(P1110:P1135)</f>
        <v>0</v>
      </c>
      <c r="Q1109" s="170"/>
      <c r="R1109" s="171">
        <f>SUM(R1110:R1135)</f>
        <v>2.2864089999999999</v>
      </c>
      <c r="S1109" s="170"/>
      <c r="T1109" s="172">
        <f>SUM(T1110:T1135)</f>
        <v>0</v>
      </c>
      <c r="U1109" s="12"/>
      <c r="V1109" s="12"/>
      <c r="W1109" s="12"/>
      <c r="X1109" s="12"/>
      <c r="Y1109" s="12"/>
      <c r="Z1109" s="12"/>
      <c r="AA1109" s="12"/>
      <c r="AB1109" s="12"/>
      <c r="AC1109" s="12"/>
      <c r="AD1109" s="12"/>
      <c r="AE1109" s="12"/>
      <c r="AR1109" s="165" t="s">
        <v>83</v>
      </c>
      <c r="AT1109" s="173" t="s">
        <v>73</v>
      </c>
      <c r="AU1109" s="173" t="s">
        <v>81</v>
      </c>
      <c r="AY1109" s="165" t="s">
        <v>256</v>
      </c>
      <c r="BK1109" s="174">
        <f>SUM(BK1110:BK1135)</f>
        <v>0</v>
      </c>
    </row>
    <row r="1110" s="2" customFormat="1" ht="49.05" customHeight="1">
      <c r="A1110" s="40"/>
      <c r="B1110" s="177"/>
      <c r="C1110" s="178" t="s">
        <v>1644</v>
      </c>
      <c r="D1110" s="178" t="s">
        <v>258</v>
      </c>
      <c r="E1110" s="179" t="s">
        <v>1645</v>
      </c>
      <c r="F1110" s="180" t="s">
        <v>1646</v>
      </c>
      <c r="G1110" s="181" t="s">
        <v>110</v>
      </c>
      <c r="H1110" s="182">
        <v>28.359999999999999</v>
      </c>
      <c r="I1110" s="183"/>
      <c r="J1110" s="184">
        <f>ROUND(I1110*H1110,2)</f>
        <v>0</v>
      </c>
      <c r="K1110" s="185"/>
      <c r="L1110" s="41"/>
      <c r="M1110" s="186" t="s">
        <v>3</v>
      </c>
      <c r="N1110" s="187" t="s">
        <v>45</v>
      </c>
      <c r="O1110" s="74"/>
      <c r="P1110" s="188">
        <f>O1110*H1110</f>
        <v>0</v>
      </c>
      <c r="Q1110" s="188">
        <v>0.01217</v>
      </c>
      <c r="R1110" s="188">
        <f>Q1110*H1110</f>
        <v>0.34514119999999998</v>
      </c>
      <c r="S1110" s="188">
        <v>0</v>
      </c>
      <c r="T1110" s="189">
        <f>S1110*H1110</f>
        <v>0</v>
      </c>
      <c r="U1110" s="40"/>
      <c r="V1110" s="40"/>
      <c r="W1110" s="40"/>
      <c r="X1110" s="40"/>
      <c r="Y1110" s="40"/>
      <c r="Z1110" s="40"/>
      <c r="AA1110" s="40"/>
      <c r="AB1110" s="40"/>
      <c r="AC1110" s="40"/>
      <c r="AD1110" s="40"/>
      <c r="AE1110" s="40"/>
      <c r="AR1110" s="190" t="s">
        <v>342</v>
      </c>
      <c r="AT1110" s="190" t="s">
        <v>258</v>
      </c>
      <c r="AU1110" s="190" t="s">
        <v>83</v>
      </c>
      <c r="AY1110" s="21" t="s">
        <v>256</v>
      </c>
      <c r="BE1110" s="191">
        <f>IF(N1110="základní",J1110,0)</f>
        <v>0</v>
      </c>
      <c r="BF1110" s="191">
        <f>IF(N1110="snížená",J1110,0)</f>
        <v>0</v>
      </c>
      <c r="BG1110" s="191">
        <f>IF(N1110="zákl. přenesená",J1110,0)</f>
        <v>0</v>
      </c>
      <c r="BH1110" s="191">
        <f>IF(N1110="sníž. přenesená",J1110,0)</f>
        <v>0</v>
      </c>
      <c r="BI1110" s="191">
        <f>IF(N1110="nulová",J1110,0)</f>
        <v>0</v>
      </c>
      <c r="BJ1110" s="21" t="s">
        <v>81</v>
      </c>
      <c r="BK1110" s="191">
        <f>ROUND(I1110*H1110,2)</f>
        <v>0</v>
      </c>
      <c r="BL1110" s="21" t="s">
        <v>342</v>
      </c>
      <c r="BM1110" s="190" t="s">
        <v>1647</v>
      </c>
    </row>
    <row r="1111" s="2" customFormat="1">
      <c r="A1111" s="40"/>
      <c r="B1111" s="41"/>
      <c r="C1111" s="40"/>
      <c r="D1111" s="192" t="s">
        <v>263</v>
      </c>
      <c r="E1111" s="40"/>
      <c r="F1111" s="193" t="s">
        <v>1648</v>
      </c>
      <c r="G1111" s="40"/>
      <c r="H1111" s="40"/>
      <c r="I1111" s="194"/>
      <c r="J1111" s="40"/>
      <c r="K1111" s="40"/>
      <c r="L1111" s="41"/>
      <c r="M1111" s="195"/>
      <c r="N1111" s="196"/>
      <c r="O1111" s="74"/>
      <c r="P1111" s="74"/>
      <c r="Q1111" s="74"/>
      <c r="R1111" s="74"/>
      <c r="S1111" s="74"/>
      <c r="T1111" s="75"/>
      <c r="U1111" s="40"/>
      <c r="V1111" s="40"/>
      <c r="W1111" s="40"/>
      <c r="X1111" s="40"/>
      <c r="Y1111" s="40"/>
      <c r="Z1111" s="40"/>
      <c r="AA1111" s="40"/>
      <c r="AB1111" s="40"/>
      <c r="AC1111" s="40"/>
      <c r="AD1111" s="40"/>
      <c r="AE1111" s="40"/>
      <c r="AT1111" s="21" t="s">
        <v>263</v>
      </c>
      <c r="AU1111" s="21" t="s">
        <v>83</v>
      </c>
    </row>
    <row r="1112" s="13" customFormat="1">
      <c r="A1112" s="13"/>
      <c r="B1112" s="197"/>
      <c r="C1112" s="13"/>
      <c r="D1112" s="198" t="s">
        <v>265</v>
      </c>
      <c r="E1112" s="199" t="s">
        <v>3</v>
      </c>
      <c r="F1112" s="200" t="s">
        <v>121</v>
      </c>
      <c r="G1112" s="13"/>
      <c r="H1112" s="201">
        <v>28.359999999999999</v>
      </c>
      <c r="I1112" s="202"/>
      <c r="J1112" s="13"/>
      <c r="K1112" s="13"/>
      <c r="L1112" s="197"/>
      <c r="M1112" s="203"/>
      <c r="N1112" s="204"/>
      <c r="O1112" s="204"/>
      <c r="P1112" s="204"/>
      <c r="Q1112" s="204"/>
      <c r="R1112" s="204"/>
      <c r="S1112" s="204"/>
      <c r="T1112" s="205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T1112" s="199" t="s">
        <v>265</v>
      </c>
      <c r="AU1112" s="199" t="s">
        <v>83</v>
      </c>
      <c r="AV1112" s="13" t="s">
        <v>83</v>
      </c>
      <c r="AW1112" s="13" t="s">
        <v>35</v>
      </c>
      <c r="AX1112" s="13" t="s">
        <v>74</v>
      </c>
      <c r="AY1112" s="199" t="s">
        <v>256</v>
      </c>
    </row>
    <row r="1113" s="14" customFormat="1">
      <c r="A1113" s="14"/>
      <c r="B1113" s="206"/>
      <c r="C1113" s="14"/>
      <c r="D1113" s="198" t="s">
        <v>265</v>
      </c>
      <c r="E1113" s="207" t="s">
        <v>3</v>
      </c>
      <c r="F1113" s="208" t="s">
        <v>266</v>
      </c>
      <c r="G1113" s="14"/>
      <c r="H1113" s="209">
        <v>28.359999999999999</v>
      </c>
      <c r="I1113" s="210"/>
      <c r="J1113" s="14"/>
      <c r="K1113" s="14"/>
      <c r="L1113" s="206"/>
      <c r="M1113" s="211"/>
      <c r="N1113" s="212"/>
      <c r="O1113" s="212"/>
      <c r="P1113" s="212"/>
      <c r="Q1113" s="212"/>
      <c r="R1113" s="212"/>
      <c r="S1113" s="212"/>
      <c r="T1113" s="213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T1113" s="207" t="s">
        <v>265</v>
      </c>
      <c r="AU1113" s="207" t="s">
        <v>83</v>
      </c>
      <c r="AV1113" s="14" t="s">
        <v>261</v>
      </c>
      <c r="AW1113" s="14" t="s">
        <v>35</v>
      </c>
      <c r="AX1113" s="14" t="s">
        <v>81</v>
      </c>
      <c r="AY1113" s="207" t="s">
        <v>256</v>
      </c>
    </row>
    <row r="1114" s="2" customFormat="1" ht="49.05" customHeight="1">
      <c r="A1114" s="40"/>
      <c r="B1114" s="177"/>
      <c r="C1114" s="178" t="s">
        <v>1649</v>
      </c>
      <c r="D1114" s="178" t="s">
        <v>258</v>
      </c>
      <c r="E1114" s="179" t="s">
        <v>1650</v>
      </c>
      <c r="F1114" s="180" t="s">
        <v>1651</v>
      </c>
      <c r="G1114" s="181" t="s">
        <v>110</v>
      </c>
      <c r="H1114" s="182">
        <v>46.68</v>
      </c>
      <c r="I1114" s="183"/>
      <c r="J1114" s="184">
        <f>ROUND(I1114*H1114,2)</f>
        <v>0</v>
      </c>
      <c r="K1114" s="185"/>
      <c r="L1114" s="41"/>
      <c r="M1114" s="186" t="s">
        <v>3</v>
      </c>
      <c r="N1114" s="187" t="s">
        <v>45</v>
      </c>
      <c r="O1114" s="74"/>
      <c r="P1114" s="188">
        <f>O1114*H1114</f>
        <v>0</v>
      </c>
      <c r="Q1114" s="188">
        <v>0.011809999999999999</v>
      </c>
      <c r="R1114" s="188">
        <f>Q1114*H1114</f>
        <v>0.55129079999999997</v>
      </c>
      <c r="S1114" s="188">
        <v>0</v>
      </c>
      <c r="T1114" s="189">
        <f>S1114*H1114</f>
        <v>0</v>
      </c>
      <c r="U1114" s="40"/>
      <c r="V1114" s="40"/>
      <c r="W1114" s="40"/>
      <c r="X1114" s="40"/>
      <c r="Y1114" s="40"/>
      <c r="Z1114" s="40"/>
      <c r="AA1114" s="40"/>
      <c r="AB1114" s="40"/>
      <c r="AC1114" s="40"/>
      <c r="AD1114" s="40"/>
      <c r="AE1114" s="40"/>
      <c r="AR1114" s="190" t="s">
        <v>342</v>
      </c>
      <c r="AT1114" s="190" t="s">
        <v>258</v>
      </c>
      <c r="AU1114" s="190" t="s">
        <v>83</v>
      </c>
      <c r="AY1114" s="21" t="s">
        <v>256</v>
      </c>
      <c r="BE1114" s="191">
        <f>IF(N1114="základní",J1114,0)</f>
        <v>0</v>
      </c>
      <c r="BF1114" s="191">
        <f>IF(N1114="snížená",J1114,0)</f>
        <v>0</v>
      </c>
      <c r="BG1114" s="191">
        <f>IF(N1114="zákl. přenesená",J1114,0)</f>
        <v>0</v>
      </c>
      <c r="BH1114" s="191">
        <f>IF(N1114="sníž. přenesená",J1114,0)</f>
        <v>0</v>
      </c>
      <c r="BI1114" s="191">
        <f>IF(N1114="nulová",J1114,0)</f>
        <v>0</v>
      </c>
      <c r="BJ1114" s="21" t="s">
        <v>81</v>
      </c>
      <c r="BK1114" s="191">
        <f>ROUND(I1114*H1114,2)</f>
        <v>0</v>
      </c>
      <c r="BL1114" s="21" t="s">
        <v>342</v>
      </c>
      <c r="BM1114" s="190" t="s">
        <v>1652</v>
      </c>
    </row>
    <row r="1115" s="2" customFormat="1">
      <c r="A1115" s="40"/>
      <c r="B1115" s="41"/>
      <c r="C1115" s="40"/>
      <c r="D1115" s="192" t="s">
        <v>263</v>
      </c>
      <c r="E1115" s="40"/>
      <c r="F1115" s="193" t="s">
        <v>1653</v>
      </c>
      <c r="G1115" s="40"/>
      <c r="H1115" s="40"/>
      <c r="I1115" s="194"/>
      <c r="J1115" s="40"/>
      <c r="K1115" s="40"/>
      <c r="L1115" s="41"/>
      <c r="M1115" s="195"/>
      <c r="N1115" s="196"/>
      <c r="O1115" s="74"/>
      <c r="P1115" s="74"/>
      <c r="Q1115" s="74"/>
      <c r="R1115" s="74"/>
      <c r="S1115" s="74"/>
      <c r="T1115" s="75"/>
      <c r="U1115" s="40"/>
      <c r="V1115" s="40"/>
      <c r="W1115" s="40"/>
      <c r="X1115" s="40"/>
      <c r="Y1115" s="40"/>
      <c r="Z1115" s="40"/>
      <c r="AA1115" s="40"/>
      <c r="AB1115" s="40"/>
      <c r="AC1115" s="40"/>
      <c r="AD1115" s="40"/>
      <c r="AE1115" s="40"/>
      <c r="AT1115" s="21" t="s">
        <v>263</v>
      </c>
      <c r="AU1115" s="21" t="s">
        <v>83</v>
      </c>
    </row>
    <row r="1116" s="13" customFormat="1">
      <c r="A1116" s="13"/>
      <c r="B1116" s="197"/>
      <c r="C1116" s="13"/>
      <c r="D1116" s="198" t="s">
        <v>265</v>
      </c>
      <c r="E1116" s="199" t="s">
        <v>3</v>
      </c>
      <c r="F1116" s="200" t="s">
        <v>124</v>
      </c>
      <c r="G1116" s="13"/>
      <c r="H1116" s="201">
        <v>46.68</v>
      </c>
      <c r="I1116" s="202"/>
      <c r="J1116" s="13"/>
      <c r="K1116" s="13"/>
      <c r="L1116" s="197"/>
      <c r="M1116" s="203"/>
      <c r="N1116" s="204"/>
      <c r="O1116" s="204"/>
      <c r="P1116" s="204"/>
      <c r="Q1116" s="204"/>
      <c r="R1116" s="204"/>
      <c r="S1116" s="204"/>
      <c r="T1116" s="205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T1116" s="199" t="s">
        <v>265</v>
      </c>
      <c r="AU1116" s="199" t="s">
        <v>83</v>
      </c>
      <c r="AV1116" s="13" t="s">
        <v>83</v>
      </c>
      <c r="AW1116" s="13" t="s">
        <v>35</v>
      </c>
      <c r="AX1116" s="13" t="s">
        <v>74</v>
      </c>
      <c r="AY1116" s="199" t="s">
        <v>256</v>
      </c>
    </row>
    <row r="1117" s="14" customFormat="1">
      <c r="A1117" s="14"/>
      <c r="B1117" s="206"/>
      <c r="C1117" s="14"/>
      <c r="D1117" s="198" t="s">
        <v>265</v>
      </c>
      <c r="E1117" s="207" t="s">
        <v>3</v>
      </c>
      <c r="F1117" s="208" t="s">
        <v>266</v>
      </c>
      <c r="G1117" s="14"/>
      <c r="H1117" s="209">
        <v>46.68</v>
      </c>
      <c r="I1117" s="210"/>
      <c r="J1117" s="14"/>
      <c r="K1117" s="14"/>
      <c r="L1117" s="206"/>
      <c r="M1117" s="211"/>
      <c r="N1117" s="212"/>
      <c r="O1117" s="212"/>
      <c r="P1117" s="212"/>
      <c r="Q1117" s="212"/>
      <c r="R1117" s="212"/>
      <c r="S1117" s="212"/>
      <c r="T1117" s="213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T1117" s="207" t="s">
        <v>265</v>
      </c>
      <c r="AU1117" s="207" t="s">
        <v>83</v>
      </c>
      <c r="AV1117" s="14" t="s">
        <v>261</v>
      </c>
      <c r="AW1117" s="14" t="s">
        <v>35</v>
      </c>
      <c r="AX1117" s="14" t="s">
        <v>81</v>
      </c>
      <c r="AY1117" s="207" t="s">
        <v>256</v>
      </c>
    </row>
    <row r="1118" s="2" customFormat="1" ht="16.5" customHeight="1">
      <c r="A1118" s="40"/>
      <c r="B1118" s="177"/>
      <c r="C1118" s="178" t="s">
        <v>1654</v>
      </c>
      <c r="D1118" s="178" t="s">
        <v>258</v>
      </c>
      <c r="E1118" s="179" t="s">
        <v>1655</v>
      </c>
      <c r="F1118" s="180" t="s">
        <v>1656</v>
      </c>
      <c r="G1118" s="181" t="s">
        <v>110</v>
      </c>
      <c r="H1118" s="182">
        <v>55.93</v>
      </c>
      <c r="I1118" s="183"/>
      <c r="J1118" s="184">
        <f>ROUND(I1118*H1118,2)</f>
        <v>0</v>
      </c>
      <c r="K1118" s="185"/>
      <c r="L1118" s="41"/>
      <c r="M1118" s="186" t="s">
        <v>3</v>
      </c>
      <c r="N1118" s="187" t="s">
        <v>45</v>
      </c>
      <c r="O1118" s="74"/>
      <c r="P1118" s="188">
        <f>O1118*H1118</f>
        <v>0</v>
      </c>
      <c r="Q1118" s="188">
        <v>0.014999999999999999</v>
      </c>
      <c r="R1118" s="188">
        <f>Q1118*H1118</f>
        <v>0.83894999999999997</v>
      </c>
      <c r="S1118" s="188">
        <v>0</v>
      </c>
      <c r="T1118" s="189">
        <f>S1118*H1118</f>
        <v>0</v>
      </c>
      <c r="U1118" s="40"/>
      <c r="V1118" s="40"/>
      <c r="W1118" s="40"/>
      <c r="X1118" s="40"/>
      <c r="Y1118" s="40"/>
      <c r="Z1118" s="40"/>
      <c r="AA1118" s="40"/>
      <c r="AB1118" s="40"/>
      <c r="AC1118" s="40"/>
      <c r="AD1118" s="40"/>
      <c r="AE1118" s="40"/>
      <c r="AR1118" s="190" t="s">
        <v>342</v>
      </c>
      <c r="AT1118" s="190" t="s">
        <v>258</v>
      </c>
      <c r="AU1118" s="190" t="s">
        <v>83</v>
      </c>
      <c r="AY1118" s="21" t="s">
        <v>256</v>
      </c>
      <c r="BE1118" s="191">
        <f>IF(N1118="základní",J1118,0)</f>
        <v>0</v>
      </c>
      <c r="BF1118" s="191">
        <f>IF(N1118="snížená",J1118,0)</f>
        <v>0</v>
      </c>
      <c r="BG1118" s="191">
        <f>IF(N1118="zákl. přenesená",J1118,0)</f>
        <v>0</v>
      </c>
      <c r="BH1118" s="191">
        <f>IF(N1118="sníž. přenesená",J1118,0)</f>
        <v>0</v>
      </c>
      <c r="BI1118" s="191">
        <f>IF(N1118="nulová",J1118,0)</f>
        <v>0</v>
      </c>
      <c r="BJ1118" s="21" t="s">
        <v>81</v>
      </c>
      <c r="BK1118" s="191">
        <f>ROUND(I1118*H1118,2)</f>
        <v>0</v>
      </c>
      <c r="BL1118" s="21" t="s">
        <v>342</v>
      </c>
      <c r="BM1118" s="190" t="s">
        <v>1657</v>
      </c>
    </row>
    <row r="1119" s="13" customFormat="1">
      <c r="A1119" s="13"/>
      <c r="B1119" s="197"/>
      <c r="C1119" s="13"/>
      <c r="D1119" s="198" t="s">
        <v>265</v>
      </c>
      <c r="E1119" s="199" t="s">
        <v>3</v>
      </c>
      <c r="F1119" s="200" t="s">
        <v>205</v>
      </c>
      <c r="G1119" s="13"/>
      <c r="H1119" s="201">
        <v>55.93</v>
      </c>
      <c r="I1119" s="202"/>
      <c r="J1119" s="13"/>
      <c r="K1119" s="13"/>
      <c r="L1119" s="197"/>
      <c r="M1119" s="203"/>
      <c r="N1119" s="204"/>
      <c r="O1119" s="204"/>
      <c r="P1119" s="204"/>
      <c r="Q1119" s="204"/>
      <c r="R1119" s="204"/>
      <c r="S1119" s="204"/>
      <c r="T1119" s="205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T1119" s="199" t="s">
        <v>265</v>
      </c>
      <c r="AU1119" s="199" t="s">
        <v>83</v>
      </c>
      <c r="AV1119" s="13" t="s">
        <v>83</v>
      </c>
      <c r="AW1119" s="13" t="s">
        <v>35</v>
      </c>
      <c r="AX1119" s="13" t="s">
        <v>74</v>
      </c>
      <c r="AY1119" s="199" t="s">
        <v>256</v>
      </c>
    </row>
    <row r="1120" s="14" customFormat="1">
      <c r="A1120" s="14"/>
      <c r="B1120" s="206"/>
      <c r="C1120" s="14"/>
      <c r="D1120" s="198" t="s">
        <v>265</v>
      </c>
      <c r="E1120" s="207" t="s">
        <v>3</v>
      </c>
      <c r="F1120" s="208" t="s">
        <v>266</v>
      </c>
      <c r="G1120" s="14"/>
      <c r="H1120" s="209">
        <v>55.93</v>
      </c>
      <c r="I1120" s="210"/>
      <c r="J1120" s="14"/>
      <c r="K1120" s="14"/>
      <c r="L1120" s="206"/>
      <c r="M1120" s="211"/>
      <c r="N1120" s="212"/>
      <c r="O1120" s="212"/>
      <c r="P1120" s="212"/>
      <c r="Q1120" s="212"/>
      <c r="R1120" s="212"/>
      <c r="S1120" s="212"/>
      <c r="T1120" s="213"/>
      <c r="U1120" s="14"/>
      <c r="V1120" s="14"/>
      <c r="W1120" s="14"/>
      <c r="X1120" s="14"/>
      <c r="Y1120" s="14"/>
      <c r="Z1120" s="14"/>
      <c r="AA1120" s="14"/>
      <c r="AB1120" s="14"/>
      <c r="AC1120" s="14"/>
      <c r="AD1120" s="14"/>
      <c r="AE1120" s="14"/>
      <c r="AT1120" s="207" t="s">
        <v>265</v>
      </c>
      <c r="AU1120" s="207" t="s">
        <v>83</v>
      </c>
      <c r="AV1120" s="14" t="s">
        <v>261</v>
      </c>
      <c r="AW1120" s="14" t="s">
        <v>35</v>
      </c>
      <c r="AX1120" s="14" t="s">
        <v>81</v>
      </c>
      <c r="AY1120" s="207" t="s">
        <v>256</v>
      </c>
    </row>
    <row r="1121" s="2" customFormat="1" ht="37.8" customHeight="1">
      <c r="A1121" s="40"/>
      <c r="B1121" s="177"/>
      <c r="C1121" s="178" t="s">
        <v>1658</v>
      </c>
      <c r="D1121" s="178" t="s">
        <v>258</v>
      </c>
      <c r="E1121" s="179" t="s">
        <v>1659</v>
      </c>
      <c r="F1121" s="180" t="s">
        <v>1660</v>
      </c>
      <c r="G1121" s="181" t="s">
        <v>110</v>
      </c>
      <c r="H1121" s="182">
        <v>130.97</v>
      </c>
      <c r="I1121" s="183"/>
      <c r="J1121" s="184">
        <f>ROUND(I1121*H1121,2)</f>
        <v>0</v>
      </c>
      <c r="K1121" s="185"/>
      <c r="L1121" s="41"/>
      <c r="M1121" s="186" t="s">
        <v>3</v>
      </c>
      <c r="N1121" s="187" t="s">
        <v>45</v>
      </c>
      <c r="O1121" s="74"/>
      <c r="P1121" s="188">
        <f>O1121*H1121</f>
        <v>0</v>
      </c>
      <c r="Q1121" s="188">
        <v>0.00010000000000000001</v>
      </c>
      <c r="R1121" s="188">
        <f>Q1121*H1121</f>
        <v>0.013097000000000001</v>
      </c>
      <c r="S1121" s="188">
        <v>0</v>
      </c>
      <c r="T1121" s="189">
        <f>S1121*H1121</f>
        <v>0</v>
      </c>
      <c r="U1121" s="40"/>
      <c r="V1121" s="40"/>
      <c r="W1121" s="40"/>
      <c r="X1121" s="40"/>
      <c r="Y1121" s="40"/>
      <c r="Z1121" s="40"/>
      <c r="AA1121" s="40"/>
      <c r="AB1121" s="40"/>
      <c r="AC1121" s="40"/>
      <c r="AD1121" s="40"/>
      <c r="AE1121" s="40"/>
      <c r="AR1121" s="190" t="s">
        <v>342</v>
      </c>
      <c r="AT1121" s="190" t="s">
        <v>258</v>
      </c>
      <c r="AU1121" s="190" t="s">
        <v>83</v>
      </c>
      <c r="AY1121" s="21" t="s">
        <v>256</v>
      </c>
      <c r="BE1121" s="191">
        <f>IF(N1121="základní",J1121,0)</f>
        <v>0</v>
      </c>
      <c r="BF1121" s="191">
        <f>IF(N1121="snížená",J1121,0)</f>
        <v>0</v>
      </c>
      <c r="BG1121" s="191">
        <f>IF(N1121="zákl. přenesená",J1121,0)</f>
        <v>0</v>
      </c>
      <c r="BH1121" s="191">
        <f>IF(N1121="sníž. přenesená",J1121,0)</f>
        <v>0</v>
      </c>
      <c r="BI1121" s="191">
        <f>IF(N1121="nulová",J1121,0)</f>
        <v>0</v>
      </c>
      <c r="BJ1121" s="21" t="s">
        <v>81</v>
      </c>
      <c r="BK1121" s="191">
        <f>ROUND(I1121*H1121,2)</f>
        <v>0</v>
      </c>
      <c r="BL1121" s="21" t="s">
        <v>342</v>
      </c>
      <c r="BM1121" s="190" t="s">
        <v>1661</v>
      </c>
    </row>
    <row r="1122" s="2" customFormat="1">
      <c r="A1122" s="40"/>
      <c r="B1122" s="41"/>
      <c r="C1122" s="40"/>
      <c r="D1122" s="192" t="s">
        <v>263</v>
      </c>
      <c r="E1122" s="40"/>
      <c r="F1122" s="193" t="s">
        <v>1662</v>
      </c>
      <c r="G1122" s="40"/>
      <c r="H1122" s="40"/>
      <c r="I1122" s="194"/>
      <c r="J1122" s="40"/>
      <c r="K1122" s="40"/>
      <c r="L1122" s="41"/>
      <c r="M1122" s="195"/>
      <c r="N1122" s="196"/>
      <c r="O1122" s="74"/>
      <c r="P1122" s="74"/>
      <c r="Q1122" s="74"/>
      <c r="R1122" s="74"/>
      <c r="S1122" s="74"/>
      <c r="T1122" s="75"/>
      <c r="U1122" s="40"/>
      <c r="V1122" s="40"/>
      <c r="W1122" s="40"/>
      <c r="X1122" s="40"/>
      <c r="Y1122" s="40"/>
      <c r="Z1122" s="40"/>
      <c r="AA1122" s="40"/>
      <c r="AB1122" s="40"/>
      <c r="AC1122" s="40"/>
      <c r="AD1122" s="40"/>
      <c r="AE1122" s="40"/>
      <c r="AT1122" s="21" t="s">
        <v>263</v>
      </c>
      <c r="AU1122" s="21" t="s">
        <v>83</v>
      </c>
    </row>
    <row r="1123" s="13" customFormat="1">
      <c r="A1123" s="13"/>
      <c r="B1123" s="197"/>
      <c r="C1123" s="13"/>
      <c r="D1123" s="198" t="s">
        <v>265</v>
      </c>
      <c r="E1123" s="199" t="s">
        <v>3</v>
      </c>
      <c r="F1123" s="200" t="s">
        <v>1663</v>
      </c>
      <c r="G1123" s="13"/>
      <c r="H1123" s="201">
        <v>130.97</v>
      </c>
      <c r="I1123" s="202"/>
      <c r="J1123" s="13"/>
      <c r="K1123" s="13"/>
      <c r="L1123" s="197"/>
      <c r="M1123" s="203"/>
      <c r="N1123" s="204"/>
      <c r="O1123" s="204"/>
      <c r="P1123" s="204"/>
      <c r="Q1123" s="204"/>
      <c r="R1123" s="204"/>
      <c r="S1123" s="204"/>
      <c r="T1123" s="205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T1123" s="199" t="s">
        <v>265</v>
      </c>
      <c r="AU1123" s="199" t="s">
        <v>83</v>
      </c>
      <c r="AV1123" s="13" t="s">
        <v>83</v>
      </c>
      <c r="AW1123" s="13" t="s">
        <v>35</v>
      </c>
      <c r="AX1123" s="13" t="s">
        <v>74</v>
      </c>
      <c r="AY1123" s="199" t="s">
        <v>256</v>
      </c>
    </row>
    <row r="1124" s="14" customFormat="1">
      <c r="A1124" s="14"/>
      <c r="B1124" s="206"/>
      <c r="C1124" s="14"/>
      <c r="D1124" s="198" t="s">
        <v>265</v>
      </c>
      <c r="E1124" s="207" t="s">
        <v>3</v>
      </c>
      <c r="F1124" s="208" t="s">
        <v>266</v>
      </c>
      <c r="G1124" s="14"/>
      <c r="H1124" s="209">
        <v>130.97</v>
      </c>
      <c r="I1124" s="210"/>
      <c r="J1124" s="14"/>
      <c r="K1124" s="14"/>
      <c r="L1124" s="206"/>
      <c r="M1124" s="211"/>
      <c r="N1124" s="212"/>
      <c r="O1124" s="212"/>
      <c r="P1124" s="212"/>
      <c r="Q1124" s="212"/>
      <c r="R1124" s="212"/>
      <c r="S1124" s="212"/>
      <c r="T1124" s="213"/>
      <c r="U1124" s="14"/>
      <c r="V1124" s="14"/>
      <c r="W1124" s="14"/>
      <c r="X1124" s="14"/>
      <c r="Y1124" s="14"/>
      <c r="Z1124" s="14"/>
      <c r="AA1124" s="14"/>
      <c r="AB1124" s="14"/>
      <c r="AC1124" s="14"/>
      <c r="AD1124" s="14"/>
      <c r="AE1124" s="14"/>
      <c r="AT1124" s="207" t="s">
        <v>265</v>
      </c>
      <c r="AU1124" s="207" t="s">
        <v>83</v>
      </c>
      <c r="AV1124" s="14" t="s">
        <v>261</v>
      </c>
      <c r="AW1124" s="14" t="s">
        <v>35</v>
      </c>
      <c r="AX1124" s="14" t="s">
        <v>81</v>
      </c>
      <c r="AY1124" s="207" t="s">
        <v>256</v>
      </c>
    </row>
    <row r="1125" s="2" customFormat="1" ht="37.8" customHeight="1">
      <c r="A1125" s="40"/>
      <c r="B1125" s="177"/>
      <c r="C1125" s="178" t="s">
        <v>1664</v>
      </c>
      <c r="D1125" s="178" t="s">
        <v>258</v>
      </c>
      <c r="E1125" s="179" t="s">
        <v>1665</v>
      </c>
      <c r="F1125" s="180" t="s">
        <v>1666</v>
      </c>
      <c r="G1125" s="181" t="s">
        <v>539</v>
      </c>
      <c r="H1125" s="182">
        <v>5</v>
      </c>
      <c r="I1125" s="183"/>
      <c r="J1125" s="184">
        <f>ROUND(I1125*H1125,2)</f>
        <v>0</v>
      </c>
      <c r="K1125" s="185"/>
      <c r="L1125" s="41"/>
      <c r="M1125" s="186" t="s">
        <v>3</v>
      </c>
      <c r="N1125" s="187" t="s">
        <v>45</v>
      </c>
      <c r="O1125" s="74"/>
      <c r="P1125" s="188">
        <f>O1125*H1125</f>
        <v>0</v>
      </c>
      <c r="Q1125" s="188">
        <v>3.0000000000000001E-05</v>
      </c>
      <c r="R1125" s="188">
        <f>Q1125*H1125</f>
        <v>0.00015000000000000001</v>
      </c>
      <c r="S1125" s="188">
        <v>0</v>
      </c>
      <c r="T1125" s="189">
        <f>S1125*H1125</f>
        <v>0</v>
      </c>
      <c r="U1125" s="40"/>
      <c r="V1125" s="40"/>
      <c r="W1125" s="40"/>
      <c r="X1125" s="40"/>
      <c r="Y1125" s="40"/>
      <c r="Z1125" s="40"/>
      <c r="AA1125" s="40"/>
      <c r="AB1125" s="40"/>
      <c r="AC1125" s="40"/>
      <c r="AD1125" s="40"/>
      <c r="AE1125" s="40"/>
      <c r="AR1125" s="190" t="s">
        <v>342</v>
      </c>
      <c r="AT1125" s="190" t="s">
        <v>258</v>
      </c>
      <c r="AU1125" s="190" t="s">
        <v>83</v>
      </c>
      <c r="AY1125" s="21" t="s">
        <v>256</v>
      </c>
      <c r="BE1125" s="191">
        <f>IF(N1125="základní",J1125,0)</f>
        <v>0</v>
      </c>
      <c r="BF1125" s="191">
        <f>IF(N1125="snížená",J1125,0)</f>
        <v>0</v>
      </c>
      <c r="BG1125" s="191">
        <f>IF(N1125="zákl. přenesená",J1125,0)</f>
        <v>0</v>
      </c>
      <c r="BH1125" s="191">
        <f>IF(N1125="sníž. přenesená",J1125,0)</f>
        <v>0</v>
      </c>
      <c r="BI1125" s="191">
        <f>IF(N1125="nulová",J1125,0)</f>
        <v>0</v>
      </c>
      <c r="BJ1125" s="21" t="s">
        <v>81</v>
      </c>
      <c r="BK1125" s="191">
        <f>ROUND(I1125*H1125,2)</f>
        <v>0</v>
      </c>
      <c r="BL1125" s="21" t="s">
        <v>342</v>
      </c>
      <c r="BM1125" s="190" t="s">
        <v>1667</v>
      </c>
    </row>
    <row r="1126" s="2" customFormat="1">
      <c r="A1126" s="40"/>
      <c r="B1126" s="41"/>
      <c r="C1126" s="40"/>
      <c r="D1126" s="192" t="s">
        <v>263</v>
      </c>
      <c r="E1126" s="40"/>
      <c r="F1126" s="193" t="s">
        <v>1668</v>
      </c>
      <c r="G1126" s="40"/>
      <c r="H1126" s="40"/>
      <c r="I1126" s="194"/>
      <c r="J1126" s="40"/>
      <c r="K1126" s="40"/>
      <c r="L1126" s="41"/>
      <c r="M1126" s="195"/>
      <c r="N1126" s="196"/>
      <c r="O1126" s="74"/>
      <c r="P1126" s="74"/>
      <c r="Q1126" s="74"/>
      <c r="R1126" s="74"/>
      <c r="S1126" s="74"/>
      <c r="T1126" s="75"/>
      <c r="U1126" s="40"/>
      <c r="V1126" s="40"/>
      <c r="W1126" s="40"/>
      <c r="X1126" s="40"/>
      <c r="Y1126" s="40"/>
      <c r="Z1126" s="40"/>
      <c r="AA1126" s="40"/>
      <c r="AB1126" s="40"/>
      <c r="AC1126" s="40"/>
      <c r="AD1126" s="40"/>
      <c r="AE1126" s="40"/>
      <c r="AT1126" s="21" t="s">
        <v>263</v>
      </c>
      <c r="AU1126" s="21" t="s">
        <v>83</v>
      </c>
    </row>
    <row r="1127" s="2" customFormat="1" ht="24.15" customHeight="1">
      <c r="A1127" s="40"/>
      <c r="B1127" s="177"/>
      <c r="C1127" s="221" t="s">
        <v>1669</v>
      </c>
      <c r="D1127" s="221" t="s">
        <v>374</v>
      </c>
      <c r="E1127" s="222" t="s">
        <v>1670</v>
      </c>
      <c r="F1127" s="223" t="s">
        <v>1671</v>
      </c>
      <c r="G1127" s="224" t="s">
        <v>539</v>
      </c>
      <c r="H1127" s="225">
        <v>5</v>
      </c>
      <c r="I1127" s="226"/>
      <c r="J1127" s="227">
        <f>ROUND(I1127*H1127,2)</f>
        <v>0</v>
      </c>
      <c r="K1127" s="228"/>
      <c r="L1127" s="229"/>
      <c r="M1127" s="230" t="s">
        <v>3</v>
      </c>
      <c r="N1127" s="231" t="s">
        <v>45</v>
      </c>
      <c r="O1127" s="74"/>
      <c r="P1127" s="188">
        <f>O1127*H1127</f>
        <v>0</v>
      </c>
      <c r="Q1127" s="188">
        <v>0.0041999999999999997</v>
      </c>
      <c r="R1127" s="188">
        <f>Q1127*H1127</f>
        <v>0.020999999999999998</v>
      </c>
      <c r="S1127" s="188">
        <v>0</v>
      </c>
      <c r="T1127" s="189">
        <f>S1127*H1127</f>
        <v>0</v>
      </c>
      <c r="U1127" s="40"/>
      <c r="V1127" s="40"/>
      <c r="W1127" s="40"/>
      <c r="X1127" s="40"/>
      <c r="Y1127" s="40"/>
      <c r="Z1127" s="40"/>
      <c r="AA1127" s="40"/>
      <c r="AB1127" s="40"/>
      <c r="AC1127" s="40"/>
      <c r="AD1127" s="40"/>
      <c r="AE1127" s="40"/>
      <c r="AR1127" s="190" t="s">
        <v>451</v>
      </c>
      <c r="AT1127" s="190" t="s">
        <v>374</v>
      </c>
      <c r="AU1127" s="190" t="s">
        <v>83</v>
      </c>
      <c r="AY1127" s="21" t="s">
        <v>256</v>
      </c>
      <c r="BE1127" s="191">
        <f>IF(N1127="základní",J1127,0)</f>
        <v>0</v>
      </c>
      <c r="BF1127" s="191">
        <f>IF(N1127="snížená",J1127,0)</f>
        <v>0</v>
      </c>
      <c r="BG1127" s="191">
        <f>IF(N1127="zákl. přenesená",J1127,0)</f>
        <v>0</v>
      </c>
      <c r="BH1127" s="191">
        <f>IF(N1127="sníž. přenesená",J1127,0)</f>
        <v>0</v>
      </c>
      <c r="BI1127" s="191">
        <f>IF(N1127="nulová",J1127,0)</f>
        <v>0</v>
      </c>
      <c r="BJ1127" s="21" t="s">
        <v>81</v>
      </c>
      <c r="BK1127" s="191">
        <f>ROUND(I1127*H1127,2)</f>
        <v>0</v>
      </c>
      <c r="BL1127" s="21" t="s">
        <v>342</v>
      </c>
      <c r="BM1127" s="190" t="s">
        <v>1672</v>
      </c>
    </row>
    <row r="1128" s="13" customFormat="1">
      <c r="A1128" s="13"/>
      <c r="B1128" s="197"/>
      <c r="C1128" s="13"/>
      <c r="D1128" s="198" t="s">
        <v>265</v>
      </c>
      <c r="E1128" s="199" t="s">
        <v>3</v>
      </c>
      <c r="F1128" s="200" t="s">
        <v>284</v>
      </c>
      <c r="G1128" s="13"/>
      <c r="H1128" s="201">
        <v>5</v>
      </c>
      <c r="I1128" s="202"/>
      <c r="J1128" s="13"/>
      <c r="K1128" s="13"/>
      <c r="L1128" s="197"/>
      <c r="M1128" s="203"/>
      <c r="N1128" s="204"/>
      <c r="O1128" s="204"/>
      <c r="P1128" s="204"/>
      <c r="Q1128" s="204"/>
      <c r="R1128" s="204"/>
      <c r="S1128" s="204"/>
      <c r="T1128" s="205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199" t="s">
        <v>265</v>
      </c>
      <c r="AU1128" s="199" t="s">
        <v>83</v>
      </c>
      <c r="AV1128" s="13" t="s">
        <v>83</v>
      </c>
      <c r="AW1128" s="13" t="s">
        <v>35</v>
      </c>
      <c r="AX1128" s="13" t="s">
        <v>74</v>
      </c>
      <c r="AY1128" s="199" t="s">
        <v>256</v>
      </c>
    </row>
    <row r="1129" s="14" customFormat="1">
      <c r="A1129" s="14"/>
      <c r="B1129" s="206"/>
      <c r="C1129" s="14"/>
      <c r="D1129" s="198" t="s">
        <v>265</v>
      </c>
      <c r="E1129" s="207" t="s">
        <v>3</v>
      </c>
      <c r="F1129" s="208" t="s">
        <v>266</v>
      </c>
      <c r="G1129" s="14"/>
      <c r="H1129" s="209">
        <v>5</v>
      </c>
      <c r="I1129" s="210"/>
      <c r="J1129" s="14"/>
      <c r="K1129" s="14"/>
      <c r="L1129" s="206"/>
      <c r="M1129" s="211"/>
      <c r="N1129" s="212"/>
      <c r="O1129" s="212"/>
      <c r="P1129" s="212"/>
      <c r="Q1129" s="212"/>
      <c r="R1129" s="212"/>
      <c r="S1129" s="212"/>
      <c r="T1129" s="213"/>
      <c r="U1129" s="14"/>
      <c r="V1129" s="14"/>
      <c r="W1129" s="14"/>
      <c r="X1129" s="14"/>
      <c r="Y1129" s="14"/>
      <c r="Z1129" s="14"/>
      <c r="AA1129" s="14"/>
      <c r="AB1129" s="14"/>
      <c r="AC1129" s="14"/>
      <c r="AD1129" s="14"/>
      <c r="AE1129" s="14"/>
      <c r="AT1129" s="207" t="s">
        <v>265</v>
      </c>
      <c r="AU1129" s="207" t="s">
        <v>83</v>
      </c>
      <c r="AV1129" s="14" t="s">
        <v>261</v>
      </c>
      <c r="AW1129" s="14" t="s">
        <v>35</v>
      </c>
      <c r="AX1129" s="14" t="s">
        <v>81</v>
      </c>
      <c r="AY1129" s="207" t="s">
        <v>256</v>
      </c>
    </row>
    <row r="1130" s="2" customFormat="1" ht="44.25" customHeight="1">
      <c r="A1130" s="40"/>
      <c r="B1130" s="177"/>
      <c r="C1130" s="178" t="s">
        <v>1673</v>
      </c>
      <c r="D1130" s="178" t="s">
        <v>258</v>
      </c>
      <c r="E1130" s="179" t="s">
        <v>1674</v>
      </c>
      <c r="F1130" s="180" t="s">
        <v>1675</v>
      </c>
      <c r="G1130" s="181" t="s">
        <v>119</v>
      </c>
      <c r="H1130" s="182">
        <v>13.5</v>
      </c>
      <c r="I1130" s="183"/>
      <c r="J1130" s="184">
        <f>ROUND(I1130*H1130,2)</f>
        <v>0</v>
      </c>
      <c r="K1130" s="185"/>
      <c r="L1130" s="41"/>
      <c r="M1130" s="186" t="s">
        <v>3</v>
      </c>
      <c r="N1130" s="187" t="s">
        <v>45</v>
      </c>
      <c r="O1130" s="74"/>
      <c r="P1130" s="188">
        <f>O1130*H1130</f>
        <v>0</v>
      </c>
      <c r="Q1130" s="188">
        <v>0.038280000000000002</v>
      </c>
      <c r="R1130" s="188">
        <f>Q1130*H1130</f>
        <v>0.51678000000000002</v>
      </c>
      <c r="S1130" s="188">
        <v>0</v>
      </c>
      <c r="T1130" s="189">
        <f>S1130*H1130</f>
        <v>0</v>
      </c>
      <c r="U1130" s="40"/>
      <c r="V1130" s="40"/>
      <c r="W1130" s="40"/>
      <c r="X1130" s="40"/>
      <c r="Y1130" s="40"/>
      <c r="Z1130" s="40"/>
      <c r="AA1130" s="40"/>
      <c r="AB1130" s="40"/>
      <c r="AC1130" s="40"/>
      <c r="AD1130" s="40"/>
      <c r="AE1130" s="40"/>
      <c r="AR1130" s="190" t="s">
        <v>342</v>
      </c>
      <c r="AT1130" s="190" t="s">
        <v>258</v>
      </c>
      <c r="AU1130" s="190" t="s">
        <v>83</v>
      </c>
      <c r="AY1130" s="21" t="s">
        <v>256</v>
      </c>
      <c r="BE1130" s="191">
        <f>IF(N1130="základní",J1130,0)</f>
        <v>0</v>
      </c>
      <c r="BF1130" s="191">
        <f>IF(N1130="snížená",J1130,0)</f>
        <v>0</v>
      </c>
      <c r="BG1130" s="191">
        <f>IF(N1130="zákl. přenesená",J1130,0)</f>
        <v>0</v>
      </c>
      <c r="BH1130" s="191">
        <f>IF(N1130="sníž. přenesená",J1130,0)</f>
        <v>0</v>
      </c>
      <c r="BI1130" s="191">
        <f>IF(N1130="nulová",J1130,0)</f>
        <v>0</v>
      </c>
      <c r="BJ1130" s="21" t="s">
        <v>81</v>
      </c>
      <c r="BK1130" s="191">
        <f>ROUND(I1130*H1130,2)</f>
        <v>0</v>
      </c>
      <c r="BL1130" s="21" t="s">
        <v>342</v>
      </c>
      <c r="BM1130" s="190" t="s">
        <v>1676</v>
      </c>
    </row>
    <row r="1131" s="2" customFormat="1">
      <c r="A1131" s="40"/>
      <c r="B1131" s="41"/>
      <c r="C1131" s="40"/>
      <c r="D1131" s="192" t="s">
        <v>263</v>
      </c>
      <c r="E1131" s="40"/>
      <c r="F1131" s="193" t="s">
        <v>1677</v>
      </c>
      <c r="G1131" s="40"/>
      <c r="H1131" s="40"/>
      <c r="I1131" s="194"/>
      <c r="J1131" s="40"/>
      <c r="K1131" s="40"/>
      <c r="L1131" s="41"/>
      <c r="M1131" s="195"/>
      <c r="N1131" s="196"/>
      <c r="O1131" s="74"/>
      <c r="P1131" s="74"/>
      <c r="Q1131" s="74"/>
      <c r="R1131" s="74"/>
      <c r="S1131" s="74"/>
      <c r="T1131" s="75"/>
      <c r="U1131" s="40"/>
      <c r="V1131" s="40"/>
      <c r="W1131" s="40"/>
      <c r="X1131" s="40"/>
      <c r="Y1131" s="40"/>
      <c r="Z1131" s="40"/>
      <c r="AA1131" s="40"/>
      <c r="AB1131" s="40"/>
      <c r="AC1131" s="40"/>
      <c r="AD1131" s="40"/>
      <c r="AE1131" s="40"/>
      <c r="AT1131" s="21" t="s">
        <v>263</v>
      </c>
      <c r="AU1131" s="21" t="s">
        <v>83</v>
      </c>
    </row>
    <row r="1132" s="13" customFormat="1">
      <c r="A1132" s="13"/>
      <c r="B1132" s="197"/>
      <c r="C1132" s="13"/>
      <c r="D1132" s="198" t="s">
        <v>265</v>
      </c>
      <c r="E1132" s="199" t="s">
        <v>3</v>
      </c>
      <c r="F1132" s="200" t="s">
        <v>1678</v>
      </c>
      <c r="G1132" s="13"/>
      <c r="H1132" s="201">
        <v>13.5</v>
      </c>
      <c r="I1132" s="202"/>
      <c r="J1132" s="13"/>
      <c r="K1132" s="13"/>
      <c r="L1132" s="197"/>
      <c r="M1132" s="203"/>
      <c r="N1132" s="204"/>
      <c r="O1132" s="204"/>
      <c r="P1132" s="204"/>
      <c r="Q1132" s="204"/>
      <c r="R1132" s="204"/>
      <c r="S1132" s="204"/>
      <c r="T1132" s="205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T1132" s="199" t="s">
        <v>265</v>
      </c>
      <c r="AU1132" s="199" t="s">
        <v>83</v>
      </c>
      <c r="AV1132" s="13" t="s">
        <v>83</v>
      </c>
      <c r="AW1132" s="13" t="s">
        <v>35</v>
      </c>
      <c r="AX1132" s="13" t="s">
        <v>74</v>
      </c>
      <c r="AY1132" s="199" t="s">
        <v>256</v>
      </c>
    </row>
    <row r="1133" s="14" customFormat="1">
      <c r="A1133" s="14"/>
      <c r="B1133" s="206"/>
      <c r="C1133" s="14"/>
      <c r="D1133" s="198" t="s">
        <v>265</v>
      </c>
      <c r="E1133" s="207" t="s">
        <v>3</v>
      </c>
      <c r="F1133" s="208" t="s">
        <v>266</v>
      </c>
      <c r="G1133" s="14"/>
      <c r="H1133" s="209">
        <v>13.5</v>
      </c>
      <c r="I1133" s="210"/>
      <c r="J1133" s="14"/>
      <c r="K1133" s="14"/>
      <c r="L1133" s="206"/>
      <c r="M1133" s="211"/>
      <c r="N1133" s="212"/>
      <c r="O1133" s="212"/>
      <c r="P1133" s="212"/>
      <c r="Q1133" s="212"/>
      <c r="R1133" s="212"/>
      <c r="S1133" s="212"/>
      <c r="T1133" s="213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07" t="s">
        <v>265</v>
      </c>
      <c r="AU1133" s="207" t="s">
        <v>83</v>
      </c>
      <c r="AV1133" s="14" t="s">
        <v>261</v>
      </c>
      <c r="AW1133" s="14" t="s">
        <v>35</v>
      </c>
      <c r="AX1133" s="14" t="s">
        <v>81</v>
      </c>
      <c r="AY1133" s="207" t="s">
        <v>256</v>
      </c>
    </row>
    <row r="1134" s="2" customFormat="1" ht="66.75" customHeight="1">
      <c r="A1134" s="40"/>
      <c r="B1134" s="177"/>
      <c r="C1134" s="178" t="s">
        <v>1679</v>
      </c>
      <c r="D1134" s="178" t="s">
        <v>258</v>
      </c>
      <c r="E1134" s="179" t="s">
        <v>1680</v>
      </c>
      <c r="F1134" s="180" t="s">
        <v>1681</v>
      </c>
      <c r="G1134" s="181" t="s">
        <v>338</v>
      </c>
      <c r="H1134" s="182">
        <v>2.286</v>
      </c>
      <c r="I1134" s="183"/>
      <c r="J1134" s="184">
        <f>ROUND(I1134*H1134,2)</f>
        <v>0</v>
      </c>
      <c r="K1134" s="185"/>
      <c r="L1134" s="41"/>
      <c r="M1134" s="186" t="s">
        <v>3</v>
      </c>
      <c r="N1134" s="187" t="s">
        <v>45</v>
      </c>
      <c r="O1134" s="74"/>
      <c r="P1134" s="188">
        <f>O1134*H1134</f>
        <v>0</v>
      </c>
      <c r="Q1134" s="188">
        <v>0</v>
      </c>
      <c r="R1134" s="188">
        <f>Q1134*H1134</f>
        <v>0</v>
      </c>
      <c r="S1134" s="188">
        <v>0</v>
      </c>
      <c r="T1134" s="189">
        <f>S1134*H1134</f>
        <v>0</v>
      </c>
      <c r="U1134" s="40"/>
      <c r="V1134" s="40"/>
      <c r="W1134" s="40"/>
      <c r="X1134" s="40"/>
      <c r="Y1134" s="40"/>
      <c r="Z1134" s="40"/>
      <c r="AA1134" s="40"/>
      <c r="AB1134" s="40"/>
      <c r="AC1134" s="40"/>
      <c r="AD1134" s="40"/>
      <c r="AE1134" s="40"/>
      <c r="AR1134" s="190" t="s">
        <v>342</v>
      </c>
      <c r="AT1134" s="190" t="s">
        <v>258</v>
      </c>
      <c r="AU1134" s="190" t="s">
        <v>83</v>
      </c>
      <c r="AY1134" s="21" t="s">
        <v>256</v>
      </c>
      <c r="BE1134" s="191">
        <f>IF(N1134="základní",J1134,0)</f>
        <v>0</v>
      </c>
      <c r="BF1134" s="191">
        <f>IF(N1134="snížená",J1134,0)</f>
        <v>0</v>
      </c>
      <c r="BG1134" s="191">
        <f>IF(N1134="zákl. přenesená",J1134,0)</f>
        <v>0</v>
      </c>
      <c r="BH1134" s="191">
        <f>IF(N1134="sníž. přenesená",J1134,0)</f>
        <v>0</v>
      </c>
      <c r="BI1134" s="191">
        <f>IF(N1134="nulová",J1134,0)</f>
        <v>0</v>
      </c>
      <c r="BJ1134" s="21" t="s">
        <v>81</v>
      </c>
      <c r="BK1134" s="191">
        <f>ROUND(I1134*H1134,2)</f>
        <v>0</v>
      </c>
      <c r="BL1134" s="21" t="s">
        <v>342</v>
      </c>
      <c r="BM1134" s="190" t="s">
        <v>1682</v>
      </c>
    </row>
    <row r="1135" s="2" customFormat="1">
      <c r="A1135" s="40"/>
      <c r="B1135" s="41"/>
      <c r="C1135" s="40"/>
      <c r="D1135" s="192" t="s">
        <v>263</v>
      </c>
      <c r="E1135" s="40"/>
      <c r="F1135" s="193" t="s">
        <v>1683</v>
      </c>
      <c r="G1135" s="40"/>
      <c r="H1135" s="40"/>
      <c r="I1135" s="194"/>
      <c r="J1135" s="40"/>
      <c r="K1135" s="40"/>
      <c r="L1135" s="41"/>
      <c r="M1135" s="195"/>
      <c r="N1135" s="196"/>
      <c r="O1135" s="74"/>
      <c r="P1135" s="74"/>
      <c r="Q1135" s="74"/>
      <c r="R1135" s="74"/>
      <c r="S1135" s="74"/>
      <c r="T1135" s="75"/>
      <c r="U1135" s="40"/>
      <c r="V1135" s="40"/>
      <c r="W1135" s="40"/>
      <c r="X1135" s="40"/>
      <c r="Y1135" s="40"/>
      <c r="Z1135" s="40"/>
      <c r="AA1135" s="40"/>
      <c r="AB1135" s="40"/>
      <c r="AC1135" s="40"/>
      <c r="AD1135" s="40"/>
      <c r="AE1135" s="40"/>
      <c r="AT1135" s="21" t="s">
        <v>263</v>
      </c>
      <c r="AU1135" s="21" t="s">
        <v>83</v>
      </c>
    </row>
    <row r="1136" s="12" customFormat="1" ht="22.8" customHeight="1">
      <c r="A1136" s="12"/>
      <c r="B1136" s="164"/>
      <c r="C1136" s="12"/>
      <c r="D1136" s="165" t="s">
        <v>73</v>
      </c>
      <c r="E1136" s="175" t="s">
        <v>1684</v>
      </c>
      <c r="F1136" s="175" t="s">
        <v>1685</v>
      </c>
      <c r="G1136" s="12"/>
      <c r="H1136" s="12"/>
      <c r="I1136" s="167"/>
      <c r="J1136" s="176">
        <f>BK1136</f>
        <v>0</v>
      </c>
      <c r="K1136" s="12"/>
      <c r="L1136" s="164"/>
      <c r="M1136" s="169"/>
      <c r="N1136" s="170"/>
      <c r="O1136" s="170"/>
      <c r="P1136" s="171">
        <f>SUM(P1137:P1196)</f>
        <v>0</v>
      </c>
      <c r="Q1136" s="170"/>
      <c r="R1136" s="171">
        <f>SUM(R1137:R1196)</f>
        <v>0.22352536999999997</v>
      </c>
      <c r="S1136" s="170"/>
      <c r="T1136" s="172">
        <f>SUM(T1137:T1196)</f>
        <v>0</v>
      </c>
      <c r="U1136" s="12"/>
      <c r="V1136" s="12"/>
      <c r="W1136" s="12"/>
      <c r="X1136" s="12"/>
      <c r="Y1136" s="12"/>
      <c r="Z1136" s="12"/>
      <c r="AA1136" s="12"/>
      <c r="AB1136" s="12"/>
      <c r="AC1136" s="12"/>
      <c r="AD1136" s="12"/>
      <c r="AE1136" s="12"/>
      <c r="AR1136" s="165" t="s">
        <v>83</v>
      </c>
      <c r="AT1136" s="173" t="s">
        <v>73</v>
      </c>
      <c r="AU1136" s="173" t="s">
        <v>81</v>
      </c>
      <c r="AY1136" s="165" t="s">
        <v>256</v>
      </c>
      <c r="BK1136" s="174">
        <f>SUM(BK1137:BK1196)</f>
        <v>0</v>
      </c>
    </row>
    <row r="1137" s="2" customFormat="1" ht="21.75" customHeight="1">
      <c r="A1137" s="40"/>
      <c r="B1137" s="177"/>
      <c r="C1137" s="178" t="s">
        <v>1686</v>
      </c>
      <c r="D1137" s="178" t="s">
        <v>258</v>
      </c>
      <c r="E1137" s="179" t="s">
        <v>1687</v>
      </c>
      <c r="F1137" s="180" t="s">
        <v>1688</v>
      </c>
      <c r="G1137" s="181" t="s">
        <v>110</v>
      </c>
      <c r="H1137" s="182">
        <v>22</v>
      </c>
      <c r="I1137" s="183"/>
      <c r="J1137" s="184">
        <f>ROUND(I1137*H1137,2)</f>
        <v>0</v>
      </c>
      <c r="K1137" s="185"/>
      <c r="L1137" s="41"/>
      <c r="M1137" s="186" t="s">
        <v>3</v>
      </c>
      <c r="N1137" s="187" t="s">
        <v>45</v>
      </c>
      <c r="O1137" s="74"/>
      <c r="P1137" s="188">
        <f>O1137*H1137</f>
        <v>0</v>
      </c>
      <c r="Q1137" s="188">
        <v>0</v>
      </c>
      <c r="R1137" s="188">
        <f>Q1137*H1137</f>
        <v>0</v>
      </c>
      <c r="S1137" s="188">
        <v>0</v>
      </c>
      <c r="T1137" s="189">
        <f>S1137*H1137</f>
        <v>0</v>
      </c>
      <c r="U1137" s="40"/>
      <c r="V1137" s="40"/>
      <c r="W1137" s="40"/>
      <c r="X1137" s="40"/>
      <c r="Y1137" s="40"/>
      <c r="Z1137" s="40"/>
      <c r="AA1137" s="40"/>
      <c r="AB1137" s="40"/>
      <c r="AC1137" s="40"/>
      <c r="AD1137" s="40"/>
      <c r="AE1137" s="40"/>
      <c r="AR1137" s="190" t="s">
        <v>342</v>
      </c>
      <c r="AT1137" s="190" t="s">
        <v>258</v>
      </c>
      <c r="AU1137" s="190" t="s">
        <v>83</v>
      </c>
      <c r="AY1137" s="21" t="s">
        <v>256</v>
      </c>
      <c r="BE1137" s="191">
        <f>IF(N1137="základní",J1137,0)</f>
        <v>0</v>
      </c>
      <c r="BF1137" s="191">
        <f>IF(N1137="snížená",J1137,0)</f>
        <v>0</v>
      </c>
      <c r="BG1137" s="191">
        <f>IF(N1137="zákl. přenesená",J1137,0)</f>
        <v>0</v>
      </c>
      <c r="BH1137" s="191">
        <f>IF(N1137="sníž. přenesená",J1137,0)</f>
        <v>0</v>
      </c>
      <c r="BI1137" s="191">
        <f>IF(N1137="nulová",J1137,0)</f>
        <v>0</v>
      </c>
      <c r="BJ1137" s="21" t="s">
        <v>81</v>
      </c>
      <c r="BK1137" s="191">
        <f>ROUND(I1137*H1137,2)</f>
        <v>0</v>
      </c>
      <c r="BL1137" s="21" t="s">
        <v>342</v>
      </c>
      <c r="BM1137" s="190" t="s">
        <v>1689</v>
      </c>
    </row>
    <row r="1138" s="2" customFormat="1">
      <c r="A1138" s="40"/>
      <c r="B1138" s="41"/>
      <c r="C1138" s="40"/>
      <c r="D1138" s="192" t="s">
        <v>263</v>
      </c>
      <c r="E1138" s="40"/>
      <c r="F1138" s="193" t="s">
        <v>1690</v>
      </c>
      <c r="G1138" s="40"/>
      <c r="H1138" s="40"/>
      <c r="I1138" s="194"/>
      <c r="J1138" s="40"/>
      <c r="K1138" s="40"/>
      <c r="L1138" s="41"/>
      <c r="M1138" s="195"/>
      <c r="N1138" s="196"/>
      <c r="O1138" s="74"/>
      <c r="P1138" s="74"/>
      <c r="Q1138" s="74"/>
      <c r="R1138" s="74"/>
      <c r="S1138" s="74"/>
      <c r="T1138" s="75"/>
      <c r="U1138" s="40"/>
      <c r="V1138" s="40"/>
      <c r="W1138" s="40"/>
      <c r="X1138" s="40"/>
      <c r="Y1138" s="40"/>
      <c r="Z1138" s="40"/>
      <c r="AA1138" s="40"/>
      <c r="AB1138" s="40"/>
      <c r="AC1138" s="40"/>
      <c r="AD1138" s="40"/>
      <c r="AE1138" s="40"/>
      <c r="AT1138" s="21" t="s">
        <v>263</v>
      </c>
      <c r="AU1138" s="21" t="s">
        <v>83</v>
      </c>
    </row>
    <row r="1139" s="2" customFormat="1" ht="33" customHeight="1">
      <c r="A1139" s="40"/>
      <c r="B1139" s="177"/>
      <c r="C1139" s="221" t="s">
        <v>1691</v>
      </c>
      <c r="D1139" s="221" t="s">
        <v>374</v>
      </c>
      <c r="E1139" s="222" t="s">
        <v>1692</v>
      </c>
      <c r="F1139" s="223" t="s">
        <v>1693</v>
      </c>
      <c r="G1139" s="224" t="s">
        <v>110</v>
      </c>
      <c r="H1139" s="225">
        <v>25.640999999999998</v>
      </c>
      <c r="I1139" s="226"/>
      <c r="J1139" s="227">
        <f>ROUND(I1139*H1139,2)</f>
        <v>0</v>
      </c>
      <c r="K1139" s="228"/>
      <c r="L1139" s="229"/>
      <c r="M1139" s="230" t="s">
        <v>3</v>
      </c>
      <c r="N1139" s="231" t="s">
        <v>45</v>
      </c>
      <c r="O1139" s="74"/>
      <c r="P1139" s="188">
        <f>O1139*H1139</f>
        <v>0</v>
      </c>
      <c r="Q1139" s="188">
        <v>0.00050000000000000001</v>
      </c>
      <c r="R1139" s="188">
        <f>Q1139*H1139</f>
        <v>0.012820499999999999</v>
      </c>
      <c r="S1139" s="188">
        <v>0</v>
      </c>
      <c r="T1139" s="189">
        <f>S1139*H1139</f>
        <v>0</v>
      </c>
      <c r="U1139" s="40"/>
      <c r="V1139" s="40"/>
      <c r="W1139" s="40"/>
      <c r="X1139" s="40"/>
      <c r="Y1139" s="40"/>
      <c r="Z1139" s="40"/>
      <c r="AA1139" s="40"/>
      <c r="AB1139" s="40"/>
      <c r="AC1139" s="40"/>
      <c r="AD1139" s="40"/>
      <c r="AE1139" s="40"/>
      <c r="AR1139" s="190" t="s">
        <v>451</v>
      </c>
      <c r="AT1139" s="190" t="s">
        <v>374</v>
      </c>
      <c r="AU1139" s="190" t="s">
        <v>83</v>
      </c>
      <c r="AY1139" s="21" t="s">
        <v>256</v>
      </c>
      <c r="BE1139" s="191">
        <f>IF(N1139="základní",J1139,0)</f>
        <v>0</v>
      </c>
      <c r="BF1139" s="191">
        <f>IF(N1139="snížená",J1139,0)</f>
        <v>0</v>
      </c>
      <c r="BG1139" s="191">
        <f>IF(N1139="zákl. přenesená",J1139,0)</f>
        <v>0</v>
      </c>
      <c r="BH1139" s="191">
        <f>IF(N1139="sníž. přenesená",J1139,0)</f>
        <v>0</v>
      </c>
      <c r="BI1139" s="191">
        <f>IF(N1139="nulová",J1139,0)</f>
        <v>0</v>
      </c>
      <c r="BJ1139" s="21" t="s">
        <v>81</v>
      </c>
      <c r="BK1139" s="191">
        <f>ROUND(I1139*H1139,2)</f>
        <v>0</v>
      </c>
      <c r="BL1139" s="21" t="s">
        <v>342</v>
      </c>
      <c r="BM1139" s="190" t="s">
        <v>1694</v>
      </c>
    </row>
    <row r="1140" s="13" customFormat="1">
      <c r="A1140" s="13"/>
      <c r="B1140" s="197"/>
      <c r="C1140" s="13"/>
      <c r="D1140" s="198" t="s">
        <v>265</v>
      </c>
      <c r="E1140" s="199" t="s">
        <v>3</v>
      </c>
      <c r="F1140" s="200" t="s">
        <v>1695</v>
      </c>
      <c r="G1140" s="13"/>
      <c r="H1140" s="201">
        <v>22</v>
      </c>
      <c r="I1140" s="202"/>
      <c r="J1140" s="13"/>
      <c r="K1140" s="13"/>
      <c r="L1140" s="197"/>
      <c r="M1140" s="203"/>
      <c r="N1140" s="204"/>
      <c r="O1140" s="204"/>
      <c r="P1140" s="204"/>
      <c r="Q1140" s="204"/>
      <c r="R1140" s="204"/>
      <c r="S1140" s="204"/>
      <c r="T1140" s="205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T1140" s="199" t="s">
        <v>265</v>
      </c>
      <c r="AU1140" s="199" t="s">
        <v>83</v>
      </c>
      <c r="AV1140" s="13" t="s">
        <v>83</v>
      </c>
      <c r="AW1140" s="13" t="s">
        <v>35</v>
      </c>
      <c r="AX1140" s="13" t="s">
        <v>74</v>
      </c>
      <c r="AY1140" s="199" t="s">
        <v>256</v>
      </c>
    </row>
    <row r="1141" s="14" customFormat="1">
      <c r="A1141" s="14"/>
      <c r="B1141" s="206"/>
      <c r="C1141" s="14"/>
      <c r="D1141" s="198" t="s">
        <v>265</v>
      </c>
      <c r="E1141" s="207" t="s">
        <v>3</v>
      </c>
      <c r="F1141" s="208" t="s">
        <v>266</v>
      </c>
      <c r="G1141" s="14"/>
      <c r="H1141" s="209">
        <v>22</v>
      </c>
      <c r="I1141" s="210"/>
      <c r="J1141" s="14"/>
      <c r="K1141" s="14"/>
      <c r="L1141" s="206"/>
      <c r="M1141" s="211"/>
      <c r="N1141" s="212"/>
      <c r="O1141" s="212"/>
      <c r="P1141" s="212"/>
      <c r="Q1141" s="212"/>
      <c r="R1141" s="212"/>
      <c r="S1141" s="212"/>
      <c r="T1141" s="213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T1141" s="207" t="s">
        <v>265</v>
      </c>
      <c r="AU1141" s="207" t="s">
        <v>83</v>
      </c>
      <c r="AV1141" s="14" t="s">
        <v>261</v>
      </c>
      <c r="AW1141" s="14" t="s">
        <v>35</v>
      </c>
      <c r="AX1141" s="14" t="s">
        <v>81</v>
      </c>
      <c r="AY1141" s="207" t="s">
        <v>256</v>
      </c>
    </row>
    <row r="1142" s="13" customFormat="1">
      <c r="A1142" s="13"/>
      <c r="B1142" s="197"/>
      <c r="C1142" s="13"/>
      <c r="D1142" s="198" t="s">
        <v>265</v>
      </c>
      <c r="E1142" s="13"/>
      <c r="F1142" s="200" t="s">
        <v>1696</v>
      </c>
      <c r="G1142" s="13"/>
      <c r="H1142" s="201">
        <v>25.640999999999998</v>
      </c>
      <c r="I1142" s="202"/>
      <c r="J1142" s="13"/>
      <c r="K1142" s="13"/>
      <c r="L1142" s="197"/>
      <c r="M1142" s="203"/>
      <c r="N1142" s="204"/>
      <c r="O1142" s="204"/>
      <c r="P1142" s="204"/>
      <c r="Q1142" s="204"/>
      <c r="R1142" s="204"/>
      <c r="S1142" s="204"/>
      <c r="T1142" s="205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T1142" s="199" t="s">
        <v>265</v>
      </c>
      <c r="AU1142" s="199" t="s">
        <v>83</v>
      </c>
      <c r="AV1142" s="13" t="s">
        <v>83</v>
      </c>
      <c r="AW1142" s="13" t="s">
        <v>4</v>
      </c>
      <c r="AX1142" s="13" t="s">
        <v>81</v>
      </c>
      <c r="AY1142" s="199" t="s">
        <v>256</v>
      </c>
    </row>
    <row r="1143" s="2" customFormat="1" ht="21.75" customHeight="1">
      <c r="A1143" s="40"/>
      <c r="B1143" s="177"/>
      <c r="C1143" s="178" t="s">
        <v>1697</v>
      </c>
      <c r="D1143" s="178" t="s">
        <v>258</v>
      </c>
      <c r="E1143" s="179" t="s">
        <v>1698</v>
      </c>
      <c r="F1143" s="180" t="s">
        <v>1699</v>
      </c>
      <c r="G1143" s="181" t="s">
        <v>119</v>
      </c>
      <c r="H1143" s="182">
        <v>12.300000000000001</v>
      </c>
      <c r="I1143" s="183"/>
      <c r="J1143" s="184">
        <f>ROUND(I1143*H1143,2)</f>
        <v>0</v>
      </c>
      <c r="K1143" s="185"/>
      <c r="L1143" s="41"/>
      <c r="M1143" s="186" t="s">
        <v>3</v>
      </c>
      <c r="N1143" s="187" t="s">
        <v>45</v>
      </c>
      <c r="O1143" s="74"/>
      <c r="P1143" s="188">
        <f>O1143*H1143</f>
        <v>0</v>
      </c>
      <c r="Q1143" s="188">
        <v>0.00077999999999999999</v>
      </c>
      <c r="R1143" s="188">
        <f>Q1143*H1143</f>
        <v>0.0095940000000000001</v>
      </c>
      <c r="S1143" s="188">
        <v>0</v>
      </c>
      <c r="T1143" s="189">
        <f>S1143*H1143</f>
        <v>0</v>
      </c>
      <c r="U1143" s="40"/>
      <c r="V1143" s="40"/>
      <c r="W1143" s="40"/>
      <c r="X1143" s="40"/>
      <c r="Y1143" s="40"/>
      <c r="Z1143" s="40"/>
      <c r="AA1143" s="40"/>
      <c r="AB1143" s="40"/>
      <c r="AC1143" s="40"/>
      <c r="AD1143" s="40"/>
      <c r="AE1143" s="40"/>
      <c r="AR1143" s="190" t="s">
        <v>342</v>
      </c>
      <c r="AT1143" s="190" t="s">
        <v>258</v>
      </c>
      <c r="AU1143" s="190" t="s">
        <v>83</v>
      </c>
      <c r="AY1143" s="21" t="s">
        <v>256</v>
      </c>
      <c r="BE1143" s="191">
        <f>IF(N1143="základní",J1143,0)</f>
        <v>0</v>
      </c>
      <c r="BF1143" s="191">
        <f>IF(N1143="snížená",J1143,0)</f>
        <v>0</v>
      </c>
      <c r="BG1143" s="191">
        <f>IF(N1143="zákl. přenesená",J1143,0)</f>
        <v>0</v>
      </c>
      <c r="BH1143" s="191">
        <f>IF(N1143="sníž. přenesená",J1143,0)</f>
        <v>0</v>
      </c>
      <c r="BI1143" s="191">
        <f>IF(N1143="nulová",J1143,0)</f>
        <v>0</v>
      </c>
      <c r="BJ1143" s="21" t="s">
        <v>81</v>
      </c>
      <c r="BK1143" s="191">
        <f>ROUND(I1143*H1143,2)</f>
        <v>0</v>
      </c>
      <c r="BL1143" s="21" t="s">
        <v>342</v>
      </c>
      <c r="BM1143" s="190" t="s">
        <v>1700</v>
      </c>
    </row>
    <row r="1144" s="2" customFormat="1">
      <c r="A1144" s="40"/>
      <c r="B1144" s="41"/>
      <c r="C1144" s="40"/>
      <c r="D1144" s="192" t="s">
        <v>263</v>
      </c>
      <c r="E1144" s="40"/>
      <c r="F1144" s="193" t="s">
        <v>1701</v>
      </c>
      <c r="G1144" s="40"/>
      <c r="H1144" s="40"/>
      <c r="I1144" s="194"/>
      <c r="J1144" s="40"/>
      <c r="K1144" s="40"/>
      <c r="L1144" s="41"/>
      <c r="M1144" s="195"/>
      <c r="N1144" s="196"/>
      <c r="O1144" s="74"/>
      <c r="P1144" s="74"/>
      <c r="Q1144" s="74"/>
      <c r="R1144" s="74"/>
      <c r="S1144" s="74"/>
      <c r="T1144" s="75"/>
      <c r="U1144" s="40"/>
      <c r="V1144" s="40"/>
      <c r="W1144" s="40"/>
      <c r="X1144" s="40"/>
      <c r="Y1144" s="40"/>
      <c r="Z1144" s="40"/>
      <c r="AA1144" s="40"/>
      <c r="AB1144" s="40"/>
      <c r="AC1144" s="40"/>
      <c r="AD1144" s="40"/>
      <c r="AE1144" s="40"/>
      <c r="AT1144" s="21" t="s">
        <v>263</v>
      </c>
      <c r="AU1144" s="21" t="s">
        <v>83</v>
      </c>
    </row>
    <row r="1145" s="13" customFormat="1">
      <c r="A1145" s="13"/>
      <c r="B1145" s="197"/>
      <c r="C1145" s="13"/>
      <c r="D1145" s="198" t="s">
        <v>265</v>
      </c>
      <c r="E1145" s="199" t="s">
        <v>3</v>
      </c>
      <c r="F1145" s="200" t="s">
        <v>1702</v>
      </c>
      <c r="G1145" s="13"/>
      <c r="H1145" s="201">
        <v>12.300000000000001</v>
      </c>
      <c r="I1145" s="202"/>
      <c r="J1145" s="13"/>
      <c r="K1145" s="13"/>
      <c r="L1145" s="197"/>
      <c r="M1145" s="203"/>
      <c r="N1145" s="204"/>
      <c r="O1145" s="204"/>
      <c r="P1145" s="204"/>
      <c r="Q1145" s="204"/>
      <c r="R1145" s="204"/>
      <c r="S1145" s="204"/>
      <c r="T1145" s="205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199" t="s">
        <v>265</v>
      </c>
      <c r="AU1145" s="199" t="s">
        <v>83</v>
      </c>
      <c r="AV1145" s="13" t="s">
        <v>83</v>
      </c>
      <c r="AW1145" s="13" t="s">
        <v>35</v>
      </c>
      <c r="AX1145" s="13" t="s">
        <v>74</v>
      </c>
      <c r="AY1145" s="199" t="s">
        <v>256</v>
      </c>
    </row>
    <row r="1146" s="14" customFormat="1">
      <c r="A1146" s="14"/>
      <c r="B1146" s="206"/>
      <c r="C1146" s="14"/>
      <c r="D1146" s="198" t="s">
        <v>265</v>
      </c>
      <c r="E1146" s="207" t="s">
        <v>3</v>
      </c>
      <c r="F1146" s="208" t="s">
        <v>266</v>
      </c>
      <c r="G1146" s="14"/>
      <c r="H1146" s="209">
        <v>12.300000000000001</v>
      </c>
      <c r="I1146" s="210"/>
      <c r="J1146" s="14"/>
      <c r="K1146" s="14"/>
      <c r="L1146" s="206"/>
      <c r="M1146" s="211"/>
      <c r="N1146" s="212"/>
      <c r="O1146" s="212"/>
      <c r="P1146" s="212"/>
      <c r="Q1146" s="212"/>
      <c r="R1146" s="212"/>
      <c r="S1146" s="212"/>
      <c r="T1146" s="213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T1146" s="207" t="s">
        <v>265</v>
      </c>
      <c r="AU1146" s="207" t="s">
        <v>83</v>
      </c>
      <c r="AV1146" s="14" t="s">
        <v>261</v>
      </c>
      <c r="AW1146" s="14" t="s">
        <v>35</v>
      </c>
      <c r="AX1146" s="14" t="s">
        <v>81</v>
      </c>
      <c r="AY1146" s="207" t="s">
        <v>256</v>
      </c>
    </row>
    <row r="1147" s="2" customFormat="1" ht="24.15" customHeight="1">
      <c r="A1147" s="40"/>
      <c r="B1147" s="177"/>
      <c r="C1147" s="178" t="s">
        <v>1703</v>
      </c>
      <c r="D1147" s="178" t="s">
        <v>258</v>
      </c>
      <c r="E1147" s="179" t="s">
        <v>1704</v>
      </c>
      <c r="F1147" s="180" t="s">
        <v>1705</v>
      </c>
      <c r="G1147" s="181" t="s">
        <v>119</v>
      </c>
      <c r="H1147" s="182">
        <v>24.5</v>
      </c>
      <c r="I1147" s="183"/>
      <c r="J1147" s="184">
        <f>ROUND(I1147*H1147,2)</f>
        <v>0</v>
      </c>
      <c r="K1147" s="185"/>
      <c r="L1147" s="41"/>
      <c r="M1147" s="186" t="s">
        <v>3</v>
      </c>
      <c r="N1147" s="187" t="s">
        <v>45</v>
      </c>
      <c r="O1147" s="74"/>
      <c r="P1147" s="188">
        <f>O1147*H1147</f>
        <v>0</v>
      </c>
      <c r="Q1147" s="188">
        <v>0.00055000000000000003</v>
      </c>
      <c r="R1147" s="188">
        <f>Q1147*H1147</f>
        <v>0.013475000000000001</v>
      </c>
      <c r="S1147" s="188">
        <v>0</v>
      </c>
      <c r="T1147" s="189">
        <f>S1147*H1147</f>
        <v>0</v>
      </c>
      <c r="U1147" s="40"/>
      <c r="V1147" s="40"/>
      <c r="W1147" s="40"/>
      <c r="X1147" s="40"/>
      <c r="Y1147" s="40"/>
      <c r="Z1147" s="40"/>
      <c r="AA1147" s="40"/>
      <c r="AB1147" s="40"/>
      <c r="AC1147" s="40"/>
      <c r="AD1147" s="40"/>
      <c r="AE1147" s="40"/>
      <c r="AR1147" s="190" t="s">
        <v>342</v>
      </c>
      <c r="AT1147" s="190" t="s">
        <v>258</v>
      </c>
      <c r="AU1147" s="190" t="s">
        <v>83</v>
      </c>
      <c r="AY1147" s="21" t="s">
        <v>256</v>
      </c>
      <c r="BE1147" s="191">
        <f>IF(N1147="základní",J1147,0)</f>
        <v>0</v>
      </c>
      <c r="BF1147" s="191">
        <f>IF(N1147="snížená",J1147,0)</f>
        <v>0</v>
      </c>
      <c r="BG1147" s="191">
        <f>IF(N1147="zákl. přenesená",J1147,0)</f>
        <v>0</v>
      </c>
      <c r="BH1147" s="191">
        <f>IF(N1147="sníž. přenesená",J1147,0)</f>
        <v>0</v>
      </c>
      <c r="BI1147" s="191">
        <f>IF(N1147="nulová",J1147,0)</f>
        <v>0</v>
      </c>
      <c r="BJ1147" s="21" t="s">
        <v>81</v>
      </c>
      <c r="BK1147" s="191">
        <f>ROUND(I1147*H1147,2)</f>
        <v>0</v>
      </c>
      <c r="BL1147" s="21" t="s">
        <v>342</v>
      </c>
      <c r="BM1147" s="190" t="s">
        <v>1706</v>
      </c>
    </row>
    <row r="1148" s="2" customFormat="1">
      <c r="A1148" s="40"/>
      <c r="B1148" s="41"/>
      <c r="C1148" s="40"/>
      <c r="D1148" s="192" t="s">
        <v>263</v>
      </c>
      <c r="E1148" s="40"/>
      <c r="F1148" s="193" t="s">
        <v>1707</v>
      </c>
      <c r="G1148" s="40"/>
      <c r="H1148" s="40"/>
      <c r="I1148" s="194"/>
      <c r="J1148" s="40"/>
      <c r="K1148" s="40"/>
      <c r="L1148" s="41"/>
      <c r="M1148" s="195"/>
      <c r="N1148" s="196"/>
      <c r="O1148" s="74"/>
      <c r="P1148" s="74"/>
      <c r="Q1148" s="74"/>
      <c r="R1148" s="74"/>
      <c r="S1148" s="74"/>
      <c r="T1148" s="75"/>
      <c r="U1148" s="40"/>
      <c r="V1148" s="40"/>
      <c r="W1148" s="40"/>
      <c r="X1148" s="40"/>
      <c r="Y1148" s="40"/>
      <c r="Z1148" s="40"/>
      <c r="AA1148" s="40"/>
      <c r="AB1148" s="40"/>
      <c r="AC1148" s="40"/>
      <c r="AD1148" s="40"/>
      <c r="AE1148" s="40"/>
      <c r="AT1148" s="21" t="s">
        <v>263</v>
      </c>
      <c r="AU1148" s="21" t="s">
        <v>83</v>
      </c>
    </row>
    <row r="1149" s="13" customFormat="1">
      <c r="A1149" s="13"/>
      <c r="B1149" s="197"/>
      <c r="C1149" s="13"/>
      <c r="D1149" s="198" t="s">
        <v>265</v>
      </c>
      <c r="E1149" s="199" t="s">
        <v>3</v>
      </c>
      <c r="F1149" s="200" t="s">
        <v>1708</v>
      </c>
      <c r="G1149" s="13"/>
      <c r="H1149" s="201">
        <v>24.5</v>
      </c>
      <c r="I1149" s="202"/>
      <c r="J1149" s="13"/>
      <c r="K1149" s="13"/>
      <c r="L1149" s="197"/>
      <c r="M1149" s="203"/>
      <c r="N1149" s="204"/>
      <c r="O1149" s="204"/>
      <c r="P1149" s="204"/>
      <c r="Q1149" s="204"/>
      <c r="R1149" s="204"/>
      <c r="S1149" s="204"/>
      <c r="T1149" s="205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T1149" s="199" t="s">
        <v>265</v>
      </c>
      <c r="AU1149" s="199" t="s">
        <v>83</v>
      </c>
      <c r="AV1149" s="13" t="s">
        <v>83</v>
      </c>
      <c r="AW1149" s="13" t="s">
        <v>35</v>
      </c>
      <c r="AX1149" s="13" t="s">
        <v>74</v>
      </c>
      <c r="AY1149" s="199" t="s">
        <v>256</v>
      </c>
    </row>
    <row r="1150" s="14" customFormat="1">
      <c r="A1150" s="14"/>
      <c r="B1150" s="206"/>
      <c r="C1150" s="14"/>
      <c r="D1150" s="198" t="s">
        <v>265</v>
      </c>
      <c r="E1150" s="207" t="s">
        <v>3</v>
      </c>
      <c r="F1150" s="208" t="s">
        <v>266</v>
      </c>
      <c r="G1150" s="14"/>
      <c r="H1150" s="209">
        <v>24.5</v>
      </c>
      <c r="I1150" s="210"/>
      <c r="J1150" s="14"/>
      <c r="K1150" s="14"/>
      <c r="L1150" s="206"/>
      <c r="M1150" s="211"/>
      <c r="N1150" s="212"/>
      <c r="O1150" s="212"/>
      <c r="P1150" s="212"/>
      <c r="Q1150" s="212"/>
      <c r="R1150" s="212"/>
      <c r="S1150" s="212"/>
      <c r="T1150" s="213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T1150" s="207" t="s">
        <v>265</v>
      </c>
      <c r="AU1150" s="207" t="s">
        <v>83</v>
      </c>
      <c r="AV1150" s="14" t="s">
        <v>261</v>
      </c>
      <c r="AW1150" s="14" t="s">
        <v>35</v>
      </c>
      <c r="AX1150" s="14" t="s">
        <v>81</v>
      </c>
      <c r="AY1150" s="207" t="s">
        <v>256</v>
      </c>
    </row>
    <row r="1151" s="2" customFormat="1" ht="37.8" customHeight="1">
      <c r="A1151" s="40"/>
      <c r="B1151" s="177"/>
      <c r="C1151" s="178" t="s">
        <v>1709</v>
      </c>
      <c r="D1151" s="178" t="s">
        <v>258</v>
      </c>
      <c r="E1151" s="179" t="s">
        <v>1710</v>
      </c>
      <c r="F1151" s="180" t="s">
        <v>1711</v>
      </c>
      <c r="G1151" s="181" t="s">
        <v>110</v>
      </c>
      <c r="H1151" s="182">
        <v>11</v>
      </c>
      <c r="I1151" s="183"/>
      <c r="J1151" s="184">
        <f>ROUND(I1151*H1151,2)</f>
        <v>0</v>
      </c>
      <c r="K1151" s="185"/>
      <c r="L1151" s="41"/>
      <c r="M1151" s="186" t="s">
        <v>3</v>
      </c>
      <c r="N1151" s="187" t="s">
        <v>45</v>
      </c>
      <c r="O1151" s="74"/>
      <c r="P1151" s="188">
        <f>O1151*H1151</f>
        <v>0</v>
      </c>
      <c r="Q1151" s="188">
        <v>0</v>
      </c>
      <c r="R1151" s="188">
        <f>Q1151*H1151</f>
        <v>0</v>
      </c>
      <c r="S1151" s="188">
        <v>0</v>
      </c>
      <c r="T1151" s="189">
        <f>S1151*H1151</f>
        <v>0</v>
      </c>
      <c r="U1151" s="40"/>
      <c r="V1151" s="40"/>
      <c r="W1151" s="40"/>
      <c r="X1151" s="40"/>
      <c r="Y1151" s="40"/>
      <c r="Z1151" s="40"/>
      <c r="AA1151" s="40"/>
      <c r="AB1151" s="40"/>
      <c r="AC1151" s="40"/>
      <c r="AD1151" s="40"/>
      <c r="AE1151" s="40"/>
      <c r="AR1151" s="190" t="s">
        <v>342</v>
      </c>
      <c r="AT1151" s="190" t="s">
        <v>258</v>
      </c>
      <c r="AU1151" s="190" t="s">
        <v>83</v>
      </c>
      <c r="AY1151" s="21" t="s">
        <v>256</v>
      </c>
      <c r="BE1151" s="191">
        <f>IF(N1151="základní",J1151,0)</f>
        <v>0</v>
      </c>
      <c r="BF1151" s="191">
        <f>IF(N1151="snížená",J1151,0)</f>
        <v>0</v>
      </c>
      <c r="BG1151" s="191">
        <f>IF(N1151="zákl. přenesená",J1151,0)</f>
        <v>0</v>
      </c>
      <c r="BH1151" s="191">
        <f>IF(N1151="sníž. přenesená",J1151,0)</f>
        <v>0</v>
      </c>
      <c r="BI1151" s="191">
        <f>IF(N1151="nulová",J1151,0)</f>
        <v>0</v>
      </c>
      <c r="BJ1151" s="21" t="s">
        <v>81</v>
      </c>
      <c r="BK1151" s="191">
        <f>ROUND(I1151*H1151,2)</f>
        <v>0</v>
      </c>
      <c r="BL1151" s="21" t="s">
        <v>342</v>
      </c>
      <c r="BM1151" s="190" t="s">
        <v>1712</v>
      </c>
    </row>
    <row r="1152" s="2" customFormat="1">
      <c r="A1152" s="40"/>
      <c r="B1152" s="41"/>
      <c r="C1152" s="40"/>
      <c r="D1152" s="192" t="s">
        <v>263</v>
      </c>
      <c r="E1152" s="40"/>
      <c r="F1152" s="193" t="s">
        <v>1713</v>
      </c>
      <c r="G1152" s="40"/>
      <c r="H1152" s="40"/>
      <c r="I1152" s="194"/>
      <c r="J1152" s="40"/>
      <c r="K1152" s="40"/>
      <c r="L1152" s="41"/>
      <c r="M1152" s="195"/>
      <c r="N1152" s="196"/>
      <c r="O1152" s="74"/>
      <c r="P1152" s="74"/>
      <c r="Q1152" s="74"/>
      <c r="R1152" s="74"/>
      <c r="S1152" s="74"/>
      <c r="T1152" s="75"/>
      <c r="U1152" s="40"/>
      <c r="V1152" s="40"/>
      <c r="W1152" s="40"/>
      <c r="X1152" s="40"/>
      <c r="Y1152" s="40"/>
      <c r="Z1152" s="40"/>
      <c r="AA1152" s="40"/>
      <c r="AB1152" s="40"/>
      <c r="AC1152" s="40"/>
      <c r="AD1152" s="40"/>
      <c r="AE1152" s="40"/>
      <c r="AT1152" s="21" t="s">
        <v>263</v>
      </c>
      <c r="AU1152" s="21" t="s">
        <v>83</v>
      </c>
    </row>
    <row r="1153" s="2" customFormat="1" ht="24.15" customHeight="1">
      <c r="A1153" s="40"/>
      <c r="B1153" s="177"/>
      <c r="C1153" s="221" t="s">
        <v>1714</v>
      </c>
      <c r="D1153" s="221" t="s">
        <v>374</v>
      </c>
      <c r="E1153" s="222" t="s">
        <v>1715</v>
      </c>
      <c r="F1153" s="223" t="s">
        <v>1716</v>
      </c>
      <c r="G1153" s="224" t="s">
        <v>110</v>
      </c>
      <c r="H1153" s="225">
        <v>12.1</v>
      </c>
      <c r="I1153" s="226"/>
      <c r="J1153" s="227">
        <f>ROUND(I1153*H1153,2)</f>
        <v>0</v>
      </c>
      <c r="K1153" s="228"/>
      <c r="L1153" s="229"/>
      <c r="M1153" s="230" t="s">
        <v>3</v>
      </c>
      <c r="N1153" s="231" t="s">
        <v>45</v>
      </c>
      <c r="O1153" s="74"/>
      <c r="P1153" s="188">
        <f>O1153*H1153</f>
        <v>0</v>
      </c>
      <c r="Q1153" s="188">
        <v>0.0024399999999999999</v>
      </c>
      <c r="R1153" s="188">
        <f>Q1153*H1153</f>
        <v>0.029523999999999998</v>
      </c>
      <c r="S1153" s="188">
        <v>0</v>
      </c>
      <c r="T1153" s="189">
        <f>S1153*H1153</f>
        <v>0</v>
      </c>
      <c r="U1153" s="40"/>
      <c r="V1153" s="40"/>
      <c r="W1153" s="40"/>
      <c r="X1153" s="40"/>
      <c r="Y1153" s="40"/>
      <c r="Z1153" s="40"/>
      <c r="AA1153" s="40"/>
      <c r="AB1153" s="40"/>
      <c r="AC1153" s="40"/>
      <c r="AD1153" s="40"/>
      <c r="AE1153" s="40"/>
      <c r="AR1153" s="190" t="s">
        <v>451</v>
      </c>
      <c r="AT1153" s="190" t="s">
        <v>374</v>
      </c>
      <c r="AU1153" s="190" t="s">
        <v>83</v>
      </c>
      <c r="AY1153" s="21" t="s">
        <v>256</v>
      </c>
      <c r="BE1153" s="191">
        <f>IF(N1153="základní",J1153,0)</f>
        <v>0</v>
      </c>
      <c r="BF1153" s="191">
        <f>IF(N1153="snížená",J1153,0)</f>
        <v>0</v>
      </c>
      <c r="BG1153" s="191">
        <f>IF(N1153="zákl. přenesená",J1153,0)</f>
        <v>0</v>
      </c>
      <c r="BH1153" s="191">
        <f>IF(N1153="sníž. přenesená",J1153,0)</f>
        <v>0</v>
      </c>
      <c r="BI1153" s="191">
        <f>IF(N1153="nulová",J1153,0)</f>
        <v>0</v>
      </c>
      <c r="BJ1153" s="21" t="s">
        <v>81</v>
      </c>
      <c r="BK1153" s="191">
        <f>ROUND(I1153*H1153,2)</f>
        <v>0</v>
      </c>
      <c r="BL1153" s="21" t="s">
        <v>342</v>
      </c>
      <c r="BM1153" s="190" t="s">
        <v>1717</v>
      </c>
    </row>
    <row r="1154" s="13" customFormat="1">
      <c r="A1154" s="13"/>
      <c r="B1154" s="197"/>
      <c r="C1154" s="13"/>
      <c r="D1154" s="198" t="s">
        <v>265</v>
      </c>
      <c r="E1154" s="199" t="s">
        <v>3</v>
      </c>
      <c r="F1154" s="200" t="s">
        <v>1575</v>
      </c>
      <c r="G1154" s="13"/>
      <c r="H1154" s="201">
        <v>11</v>
      </c>
      <c r="I1154" s="202"/>
      <c r="J1154" s="13"/>
      <c r="K1154" s="13"/>
      <c r="L1154" s="197"/>
      <c r="M1154" s="203"/>
      <c r="N1154" s="204"/>
      <c r="O1154" s="204"/>
      <c r="P1154" s="204"/>
      <c r="Q1154" s="204"/>
      <c r="R1154" s="204"/>
      <c r="S1154" s="204"/>
      <c r="T1154" s="205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T1154" s="199" t="s">
        <v>265</v>
      </c>
      <c r="AU1154" s="199" t="s">
        <v>83</v>
      </c>
      <c r="AV1154" s="13" t="s">
        <v>83</v>
      </c>
      <c r="AW1154" s="13" t="s">
        <v>35</v>
      </c>
      <c r="AX1154" s="13" t="s">
        <v>74</v>
      </c>
      <c r="AY1154" s="199" t="s">
        <v>256</v>
      </c>
    </row>
    <row r="1155" s="14" customFormat="1">
      <c r="A1155" s="14"/>
      <c r="B1155" s="206"/>
      <c r="C1155" s="14"/>
      <c r="D1155" s="198" t="s">
        <v>265</v>
      </c>
      <c r="E1155" s="207" t="s">
        <v>3</v>
      </c>
      <c r="F1155" s="208" t="s">
        <v>266</v>
      </c>
      <c r="G1155" s="14"/>
      <c r="H1155" s="209">
        <v>11</v>
      </c>
      <c r="I1155" s="210"/>
      <c r="J1155" s="14"/>
      <c r="K1155" s="14"/>
      <c r="L1155" s="206"/>
      <c r="M1155" s="211"/>
      <c r="N1155" s="212"/>
      <c r="O1155" s="212"/>
      <c r="P1155" s="212"/>
      <c r="Q1155" s="212"/>
      <c r="R1155" s="212"/>
      <c r="S1155" s="212"/>
      <c r="T1155" s="213"/>
      <c r="U1155" s="14"/>
      <c r="V1155" s="14"/>
      <c r="W1155" s="14"/>
      <c r="X1155" s="14"/>
      <c r="Y1155" s="14"/>
      <c r="Z1155" s="14"/>
      <c r="AA1155" s="14"/>
      <c r="AB1155" s="14"/>
      <c r="AC1155" s="14"/>
      <c r="AD1155" s="14"/>
      <c r="AE1155" s="14"/>
      <c r="AT1155" s="207" t="s">
        <v>265</v>
      </c>
      <c r="AU1155" s="207" t="s">
        <v>83</v>
      </c>
      <c r="AV1155" s="14" t="s">
        <v>261</v>
      </c>
      <c r="AW1155" s="14" t="s">
        <v>35</v>
      </c>
      <c r="AX1155" s="14" t="s">
        <v>81</v>
      </c>
      <c r="AY1155" s="207" t="s">
        <v>256</v>
      </c>
    </row>
    <row r="1156" s="13" customFormat="1">
      <c r="A1156" s="13"/>
      <c r="B1156" s="197"/>
      <c r="C1156" s="13"/>
      <c r="D1156" s="198" t="s">
        <v>265</v>
      </c>
      <c r="E1156" s="13"/>
      <c r="F1156" s="200" t="s">
        <v>1718</v>
      </c>
      <c r="G1156" s="13"/>
      <c r="H1156" s="201">
        <v>12.1</v>
      </c>
      <c r="I1156" s="202"/>
      <c r="J1156" s="13"/>
      <c r="K1156" s="13"/>
      <c r="L1156" s="197"/>
      <c r="M1156" s="203"/>
      <c r="N1156" s="204"/>
      <c r="O1156" s="204"/>
      <c r="P1156" s="204"/>
      <c r="Q1156" s="204"/>
      <c r="R1156" s="204"/>
      <c r="S1156" s="204"/>
      <c r="T1156" s="205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T1156" s="199" t="s">
        <v>265</v>
      </c>
      <c r="AU1156" s="199" t="s">
        <v>83</v>
      </c>
      <c r="AV1156" s="13" t="s">
        <v>83</v>
      </c>
      <c r="AW1156" s="13" t="s">
        <v>4</v>
      </c>
      <c r="AX1156" s="13" t="s">
        <v>81</v>
      </c>
      <c r="AY1156" s="199" t="s">
        <v>256</v>
      </c>
    </row>
    <row r="1157" s="2" customFormat="1" ht="24.15" customHeight="1">
      <c r="A1157" s="40"/>
      <c r="B1157" s="177"/>
      <c r="C1157" s="178" t="s">
        <v>1719</v>
      </c>
      <c r="D1157" s="178" t="s">
        <v>258</v>
      </c>
      <c r="E1157" s="179" t="s">
        <v>1720</v>
      </c>
      <c r="F1157" s="180" t="s">
        <v>1721</v>
      </c>
      <c r="G1157" s="181" t="s">
        <v>119</v>
      </c>
      <c r="H1157" s="182">
        <v>3.508</v>
      </c>
      <c r="I1157" s="183"/>
      <c r="J1157" s="184">
        <f>ROUND(I1157*H1157,2)</f>
        <v>0</v>
      </c>
      <c r="K1157" s="185"/>
      <c r="L1157" s="41"/>
      <c r="M1157" s="186" t="s">
        <v>3</v>
      </c>
      <c r="N1157" s="187" t="s">
        <v>45</v>
      </c>
      <c r="O1157" s="74"/>
      <c r="P1157" s="188">
        <f>O1157*H1157</f>
        <v>0</v>
      </c>
      <c r="Q1157" s="188">
        <v>0.00059000000000000003</v>
      </c>
      <c r="R1157" s="188">
        <f>Q1157*H1157</f>
        <v>0.0020697200000000002</v>
      </c>
      <c r="S1157" s="188">
        <v>0</v>
      </c>
      <c r="T1157" s="189">
        <f>S1157*H1157</f>
        <v>0</v>
      </c>
      <c r="U1157" s="40"/>
      <c r="V1157" s="40"/>
      <c r="W1157" s="40"/>
      <c r="X1157" s="40"/>
      <c r="Y1157" s="40"/>
      <c r="Z1157" s="40"/>
      <c r="AA1157" s="40"/>
      <c r="AB1157" s="40"/>
      <c r="AC1157" s="40"/>
      <c r="AD1157" s="40"/>
      <c r="AE1157" s="40"/>
      <c r="AR1157" s="190" t="s">
        <v>342</v>
      </c>
      <c r="AT1157" s="190" t="s">
        <v>258</v>
      </c>
      <c r="AU1157" s="190" t="s">
        <v>83</v>
      </c>
      <c r="AY1157" s="21" t="s">
        <v>256</v>
      </c>
      <c r="BE1157" s="191">
        <f>IF(N1157="základní",J1157,0)</f>
        <v>0</v>
      </c>
      <c r="BF1157" s="191">
        <f>IF(N1157="snížená",J1157,0)</f>
        <v>0</v>
      </c>
      <c r="BG1157" s="191">
        <f>IF(N1157="zákl. přenesená",J1157,0)</f>
        <v>0</v>
      </c>
      <c r="BH1157" s="191">
        <f>IF(N1157="sníž. přenesená",J1157,0)</f>
        <v>0</v>
      </c>
      <c r="BI1157" s="191">
        <f>IF(N1157="nulová",J1157,0)</f>
        <v>0</v>
      </c>
      <c r="BJ1157" s="21" t="s">
        <v>81</v>
      </c>
      <c r="BK1157" s="191">
        <f>ROUND(I1157*H1157,2)</f>
        <v>0</v>
      </c>
      <c r="BL1157" s="21" t="s">
        <v>342</v>
      </c>
      <c r="BM1157" s="190" t="s">
        <v>1722</v>
      </c>
    </row>
    <row r="1158" s="2" customFormat="1">
      <c r="A1158" s="40"/>
      <c r="B1158" s="41"/>
      <c r="C1158" s="40"/>
      <c r="D1158" s="192" t="s">
        <v>263</v>
      </c>
      <c r="E1158" s="40"/>
      <c r="F1158" s="193" t="s">
        <v>1723</v>
      </c>
      <c r="G1158" s="40"/>
      <c r="H1158" s="40"/>
      <c r="I1158" s="194"/>
      <c r="J1158" s="40"/>
      <c r="K1158" s="40"/>
      <c r="L1158" s="41"/>
      <c r="M1158" s="195"/>
      <c r="N1158" s="196"/>
      <c r="O1158" s="74"/>
      <c r="P1158" s="74"/>
      <c r="Q1158" s="74"/>
      <c r="R1158" s="74"/>
      <c r="S1158" s="74"/>
      <c r="T1158" s="75"/>
      <c r="U1158" s="40"/>
      <c r="V1158" s="40"/>
      <c r="W1158" s="40"/>
      <c r="X1158" s="40"/>
      <c r="Y1158" s="40"/>
      <c r="Z1158" s="40"/>
      <c r="AA1158" s="40"/>
      <c r="AB1158" s="40"/>
      <c r="AC1158" s="40"/>
      <c r="AD1158" s="40"/>
      <c r="AE1158" s="40"/>
      <c r="AT1158" s="21" t="s">
        <v>263</v>
      </c>
      <c r="AU1158" s="21" t="s">
        <v>83</v>
      </c>
    </row>
    <row r="1159" s="13" customFormat="1">
      <c r="A1159" s="13"/>
      <c r="B1159" s="197"/>
      <c r="C1159" s="13"/>
      <c r="D1159" s="198" t="s">
        <v>265</v>
      </c>
      <c r="E1159" s="199" t="s">
        <v>3</v>
      </c>
      <c r="F1159" s="200" t="s">
        <v>1724</v>
      </c>
      <c r="G1159" s="13"/>
      <c r="H1159" s="201">
        <v>3.508</v>
      </c>
      <c r="I1159" s="202"/>
      <c r="J1159" s="13"/>
      <c r="K1159" s="13"/>
      <c r="L1159" s="197"/>
      <c r="M1159" s="203"/>
      <c r="N1159" s="204"/>
      <c r="O1159" s="204"/>
      <c r="P1159" s="204"/>
      <c r="Q1159" s="204"/>
      <c r="R1159" s="204"/>
      <c r="S1159" s="204"/>
      <c r="T1159" s="205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T1159" s="199" t="s">
        <v>265</v>
      </c>
      <c r="AU1159" s="199" t="s">
        <v>83</v>
      </c>
      <c r="AV1159" s="13" t="s">
        <v>83</v>
      </c>
      <c r="AW1159" s="13" t="s">
        <v>35</v>
      </c>
      <c r="AX1159" s="13" t="s">
        <v>74</v>
      </c>
      <c r="AY1159" s="199" t="s">
        <v>256</v>
      </c>
    </row>
    <row r="1160" s="14" customFormat="1">
      <c r="A1160" s="14"/>
      <c r="B1160" s="206"/>
      <c r="C1160" s="14"/>
      <c r="D1160" s="198" t="s">
        <v>265</v>
      </c>
      <c r="E1160" s="207" t="s">
        <v>3</v>
      </c>
      <c r="F1160" s="208" t="s">
        <v>266</v>
      </c>
      <c r="G1160" s="14"/>
      <c r="H1160" s="209">
        <v>3.508</v>
      </c>
      <c r="I1160" s="210"/>
      <c r="J1160" s="14"/>
      <c r="K1160" s="14"/>
      <c r="L1160" s="206"/>
      <c r="M1160" s="211"/>
      <c r="N1160" s="212"/>
      <c r="O1160" s="212"/>
      <c r="P1160" s="212"/>
      <c r="Q1160" s="212"/>
      <c r="R1160" s="212"/>
      <c r="S1160" s="212"/>
      <c r="T1160" s="213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T1160" s="207" t="s">
        <v>265</v>
      </c>
      <c r="AU1160" s="207" t="s">
        <v>83</v>
      </c>
      <c r="AV1160" s="14" t="s">
        <v>261</v>
      </c>
      <c r="AW1160" s="14" t="s">
        <v>35</v>
      </c>
      <c r="AX1160" s="14" t="s">
        <v>81</v>
      </c>
      <c r="AY1160" s="207" t="s">
        <v>256</v>
      </c>
    </row>
    <row r="1161" s="2" customFormat="1" ht="33" customHeight="1">
      <c r="A1161" s="40"/>
      <c r="B1161" s="177"/>
      <c r="C1161" s="178" t="s">
        <v>1725</v>
      </c>
      <c r="D1161" s="178" t="s">
        <v>258</v>
      </c>
      <c r="E1161" s="179" t="s">
        <v>1726</v>
      </c>
      <c r="F1161" s="180" t="s">
        <v>1727</v>
      </c>
      <c r="G1161" s="181" t="s">
        <v>119</v>
      </c>
      <c r="H1161" s="182">
        <v>12.300000000000001</v>
      </c>
      <c r="I1161" s="183"/>
      <c r="J1161" s="184">
        <f>ROUND(I1161*H1161,2)</f>
        <v>0</v>
      </c>
      <c r="K1161" s="185"/>
      <c r="L1161" s="41"/>
      <c r="M1161" s="186" t="s">
        <v>3</v>
      </c>
      <c r="N1161" s="187" t="s">
        <v>45</v>
      </c>
      <c r="O1161" s="74"/>
      <c r="P1161" s="188">
        <f>O1161*H1161</f>
        <v>0</v>
      </c>
      <c r="Q1161" s="188">
        <v>0.00080999999999999996</v>
      </c>
      <c r="R1161" s="188">
        <f>Q1161*H1161</f>
        <v>0.0099629999999999996</v>
      </c>
      <c r="S1161" s="188">
        <v>0</v>
      </c>
      <c r="T1161" s="189">
        <f>S1161*H1161</f>
        <v>0</v>
      </c>
      <c r="U1161" s="40"/>
      <c r="V1161" s="40"/>
      <c r="W1161" s="40"/>
      <c r="X1161" s="40"/>
      <c r="Y1161" s="40"/>
      <c r="Z1161" s="40"/>
      <c r="AA1161" s="40"/>
      <c r="AB1161" s="40"/>
      <c r="AC1161" s="40"/>
      <c r="AD1161" s="40"/>
      <c r="AE1161" s="40"/>
      <c r="AR1161" s="190" t="s">
        <v>342</v>
      </c>
      <c r="AT1161" s="190" t="s">
        <v>258</v>
      </c>
      <c r="AU1161" s="190" t="s">
        <v>83</v>
      </c>
      <c r="AY1161" s="21" t="s">
        <v>256</v>
      </c>
      <c r="BE1161" s="191">
        <f>IF(N1161="základní",J1161,0)</f>
        <v>0</v>
      </c>
      <c r="BF1161" s="191">
        <f>IF(N1161="snížená",J1161,0)</f>
        <v>0</v>
      </c>
      <c r="BG1161" s="191">
        <f>IF(N1161="zákl. přenesená",J1161,0)</f>
        <v>0</v>
      </c>
      <c r="BH1161" s="191">
        <f>IF(N1161="sníž. přenesená",J1161,0)</f>
        <v>0</v>
      </c>
      <c r="BI1161" s="191">
        <f>IF(N1161="nulová",J1161,0)</f>
        <v>0</v>
      </c>
      <c r="BJ1161" s="21" t="s">
        <v>81</v>
      </c>
      <c r="BK1161" s="191">
        <f>ROUND(I1161*H1161,2)</f>
        <v>0</v>
      </c>
      <c r="BL1161" s="21" t="s">
        <v>342</v>
      </c>
      <c r="BM1161" s="190" t="s">
        <v>1728</v>
      </c>
    </row>
    <row r="1162" s="2" customFormat="1">
      <c r="A1162" s="40"/>
      <c r="B1162" s="41"/>
      <c r="C1162" s="40"/>
      <c r="D1162" s="192" t="s">
        <v>263</v>
      </c>
      <c r="E1162" s="40"/>
      <c r="F1162" s="193" t="s">
        <v>1729</v>
      </c>
      <c r="G1162" s="40"/>
      <c r="H1162" s="40"/>
      <c r="I1162" s="194"/>
      <c r="J1162" s="40"/>
      <c r="K1162" s="40"/>
      <c r="L1162" s="41"/>
      <c r="M1162" s="195"/>
      <c r="N1162" s="196"/>
      <c r="O1162" s="74"/>
      <c r="P1162" s="74"/>
      <c r="Q1162" s="74"/>
      <c r="R1162" s="74"/>
      <c r="S1162" s="74"/>
      <c r="T1162" s="75"/>
      <c r="U1162" s="40"/>
      <c r="V1162" s="40"/>
      <c r="W1162" s="40"/>
      <c r="X1162" s="40"/>
      <c r="Y1162" s="40"/>
      <c r="Z1162" s="40"/>
      <c r="AA1162" s="40"/>
      <c r="AB1162" s="40"/>
      <c r="AC1162" s="40"/>
      <c r="AD1162" s="40"/>
      <c r="AE1162" s="40"/>
      <c r="AT1162" s="21" t="s">
        <v>263</v>
      </c>
      <c r="AU1162" s="21" t="s">
        <v>83</v>
      </c>
    </row>
    <row r="1163" s="13" customFormat="1">
      <c r="A1163" s="13"/>
      <c r="B1163" s="197"/>
      <c r="C1163" s="13"/>
      <c r="D1163" s="198" t="s">
        <v>265</v>
      </c>
      <c r="E1163" s="199" t="s">
        <v>3</v>
      </c>
      <c r="F1163" s="200" t="s">
        <v>1702</v>
      </c>
      <c r="G1163" s="13"/>
      <c r="H1163" s="201">
        <v>12.300000000000001</v>
      </c>
      <c r="I1163" s="202"/>
      <c r="J1163" s="13"/>
      <c r="K1163" s="13"/>
      <c r="L1163" s="197"/>
      <c r="M1163" s="203"/>
      <c r="N1163" s="204"/>
      <c r="O1163" s="204"/>
      <c r="P1163" s="204"/>
      <c r="Q1163" s="204"/>
      <c r="R1163" s="204"/>
      <c r="S1163" s="204"/>
      <c r="T1163" s="205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T1163" s="199" t="s">
        <v>265</v>
      </c>
      <c r="AU1163" s="199" t="s">
        <v>83</v>
      </c>
      <c r="AV1163" s="13" t="s">
        <v>83</v>
      </c>
      <c r="AW1163" s="13" t="s">
        <v>35</v>
      </c>
      <c r="AX1163" s="13" t="s">
        <v>74</v>
      </c>
      <c r="AY1163" s="199" t="s">
        <v>256</v>
      </c>
    </row>
    <row r="1164" s="14" customFormat="1">
      <c r="A1164" s="14"/>
      <c r="B1164" s="206"/>
      <c r="C1164" s="14"/>
      <c r="D1164" s="198" t="s">
        <v>265</v>
      </c>
      <c r="E1164" s="207" t="s">
        <v>3</v>
      </c>
      <c r="F1164" s="208" t="s">
        <v>266</v>
      </c>
      <c r="G1164" s="14"/>
      <c r="H1164" s="209">
        <v>12.300000000000001</v>
      </c>
      <c r="I1164" s="210"/>
      <c r="J1164" s="14"/>
      <c r="K1164" s="14"/>
      <c r="L1164" s="206"/>
      <c r="M1164" s="211"/>
      <c r="N1164" s="212"/>
      <c r="O1164" s="212"/>
      <c r="P1164" s="212"/>
      <c r="Q1164" s="212"/>
      <c r="R1164" s="212"/>
      <c r="S1164" s="212"/>
      <c r="T1164" s="213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T1164" s="207" t="s">
        <v>265</v>
      </c>
      <c r="AU1164" s="207" t="s">
        <v>83</v>
      </c>
      <c r="AV1164" s="14" t="s">
        <v>261</v>
      </c>
      <c r="AW1164" s="14" t="s">
        <v>35</v>
      </c>
      <c r="AX1164" s="14" t="s">
        <v>81</v>
      </c>
      <c r="AY1164" s="207" t="s">
        <v>256</v>
      </c>
    </row>
    <row r="1165" s="2" customFormat="1" ht="33" customHeight="1">
      <c r="A1165" s="40"/>
      <c r="B1165" s="177"/>
      <c r="C1165" s="178" t="s">
        <v>1730</v>
      </c>
      <c r="D1165" s="178" t="s">
        <v>258</v>
      </c>
      <c r="E1165" s="179" t="s">
        <v>1731</v>
      </c>
      <c r="F1165" s="180" t="s">
        <v>1732</v>
      </c>
      <c r="G1165" s="181" t="s">
        <v>119</v>
      </c>
      <c r="H1165" s="182">
        <v>37.460000000000001</v>
      </c>
      <c r="I1165" s="183"/>
      <c r="J1165" s="184">
        <f>ROUND(I1165*H1165,2)</f>
        <v>0</v>
      </c>
      <c r="K1165" s="185"/>
      <c r="L1165" s="41"/>
      <c r="M1165" s="186" t="s">
        <v>3</v>
      </c>
      <c r="N1165" s="187" t="s">
        <v>45</v>
      </c>
      <c r="O1165" s="74"/>
      <c r="P1165" s="188">
        <f>O1165*H1165</f>
        <v>0</v>
      </c>
      <c r="Q1165" s="188">
        <v>0.0028</v>
      </c>
      <c r="R1165" s="188">
        <f>Q1165*H1165</f>
        <v>0.104888</v>
      </c>
      <c r="S1165" s="188">
        <v>0</v>
      </c>
      <c r="T1165" s="189">
        <f>S1165*H1165</f>
        <v>0</v>
      </c>
      <c r="U1165" s="40"/>
      <c r="V1165" s="40"/>
      <c r="W1165" s="40"/>
      <c r="X1165" s="40"/>
      <c r="Y1165" s="40"/>
      <c r="Z1165" s="40"/>
      <c r="AA1165" s="40"/>
      <c r="AB1165" s="40"/>
      <c r="AC1165" s="40"/>
      <c r="AD1165" s="40"/>
      <c r="AE1165" s="40"/>
      <c r="AR1165" s="190" t="s">
        <v>342</v>
      </c>
      <c r="AT1165" s="190" t="s">
        <v>258</v>
      </c>
      <c r="AU1165" s="190" t="s">
        <v>83</v>
      </c>
      <c r="AY1165" s="21" t="s">
        <v>256</v>
      </c>
      <c r="BE1165" s="191">
        <f>IF(N1165="základní",J1165,0)</f>
        <v>0</v>
      </c>
      <c r="BF1165" s="191">
        <f>IF(N1165="snížená",J1165,0)</f>
        <v>0</v>
      </c>
      <c r="BG1165" s="191">
        <f>IF(N1165="zákl. přenesená",J1165,0)</f>
        <v>0</v>
      </c>
      <c r="BH1165" s="191">
        <f>IF(N1165="sníž. přenesená",J1165,0)</f>
        <v>0</v>
      </c>
      <c r="BI1165" s="191">
        <f>IF(N1165="nulová",J1165,0)</f>
        <v>0</v>
      </c>
      <c r="BJ1165" s="21" t="s">
        <v>81</v>
      </c>
      <c r="BK1165" s="191">
        <f>ROUND(I1165*H1165,2)</f>
        <v>0</v>
      </c>
      <c r="BL1165" s="21" t="s">
        <v>342</v>
      </c>
      <c r="BM1165" s="190" t="s">
        <v>1733</v>
      </c>
    </row>
    <row r="1166" s="2" customFormat="1">
      <c r="A1166" s="40"/>
      <c r="B1166" s="41"/>
      <c r="C1166" s="40"/>
      <c r="D1166" s="192" t="s">
        <v>263</v>
      </c>
      <c r="E1166" s="40"/>
      <c r="F1166" s="193" t="s">
        <v>1734</v>
      </c>
      <c r="G1166" s="40"/>
      <c r="H1166" s="40"/>
      <c r="I1166" s="194"/>
      <c r="J1166" s="40"/>
      <c r="K1166" s="40"/>
      <c r="L1166" s="41"/>
      <c r="M1166" s="195"/>
      <c r="N1166" s="196"/>
      <c r="O1166" s="74"/>
      <c r="P1166" s="74"/>
      <c r="Q1166" s="74"/>
      <c r="R1166" s="74"/>
      <c r="S1166" s="74"/>
      <c r="T1166" s="75"/>
      <c r="U1166" s="40"/>
      <c r="V1166" s="40"/>
      <c r="W1166" s="40"/>
      <c r="X1166" s="40"/>
      <c r="Y1166" s="40"/>
      <c r="Z1166" s="40"/>
      <c r="AA1166" s="40"/>
      <c r="AB1166" s="40"/>
      <c r="AC1166" s="40"/>
      <c r="AD1166" s="40"/>
      <c r="AE1166" s="40"/>
      <c r="AT1166" s="21" t="s">
        <v>263</v>
      </c>
      <c r="AU1166" s="21" t="s">
        <v>83</v>
      </c>
    </row>
    <row r="1167" s="13" customFormat="1">
      <c r="A1167" s="13"/>
      <c r="B1167" s="197"/>
      <c r="C1167" s="13"/>
      <c r="D1167" s="198" t="s">
        <v>265</v>
      </c>
      <c r="E1167" s="199" t="s">
        <v>3</v>
      </c>
      <c r="F1167" s="200" t="s">
        <v>131</v>
      </c>
      <c r="G1167" s="13"/>
      <c r="H1167" s="201">
        <v>37.460000000000001</v>
      </c>
      <c r="I1167" s="202"/>
      <c r="J1167" s="13"/>
      <c r="K1167" s="13"/>
      <c r="L1167" s="197"/>
      <c r="M1167" s="203"/>
      <c r="N1167" s="204"/>
      <c r="O1167" s="204"/>
      <c r="P1167" s="204"/>
      <c r="Q1167" s="204"/>
      <c r="R1167" s="204"/>
      <c r="S1167" s="204"/>
      <c r="T1167" s="205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T1167" s="199" t="s">
        <v>265</v>
      </c>
      <c r="AU1167" s="199" t="s">
        <v>83</v>
      </c>
      <c r="AV1167" s="13" t="s">
        <v>83</v>
      </c>
      <c r="AW1167" s="13" t="s">
        <v>35</v>
      </c>
      <c r="AX1167" s="13" t="s">
        <v>74</v>
      </c>
      <c r="AY1167" s="199" t="s">
        <v>256</v>
      </c>
    </row>
    <row r="1168" s="14" customFormat="1">
      <c r="A1168" s="14"/>
      <c r="B1168" s="206"/>
      <c r="C1168" s="14"/>
      <c r="D1168" s="198" t="s">
        <v>265</v>
      </c>
      <c r="E1168" s="207" t="s">
        <v>3</v>
      </c>
      <c r="F1168" s="208" t="s">
        <v>266</v>
      </c>
      <c r="G1168" s="14"/>
      <c r="H1168" s="209">
        <v>37.460000000000001</v>
      </c>
      <c r="I1168" s="210"/>
      <c r="J1168" s="14"/>
      <c r="K1168" s="14"/>
      <c r="L1168" s="206"/>
      <c r="M1168" s="211"/>
      <c r="N1168" s="212"/>
      <c r="O1168" s="212"/>
      <c r="P1168" s="212"/>
      <c r="Q1168" s="212"/>
      <c r="R1168" s="212"/>
      <c r="S1168" s="212"/>
      <c r="T1168" s="213"/>
      <c r="U1168" s="14"/>
      <c r="V1168" s="14"/>
      <c r="W1168" s="14"/>
      <c r="X1168" s="14"/>
      <c r="Y1168" s="14"/>
      <c r="Z1168" s="14"/>
      <c r="AA1168" s="14"/>
      <c r="AB1168" s="14"/>
      <c r="AC1168" s="14"/>
      <c r="AD1168" s="14"/>
      <c r="AE1168" s="14"/>
      <c r="AT1168" s="207" t="s">
        <v>265</v>
      </c>
      <c r="AU1168" s="207" t="s">
        <v>83</v>
      </c>
      <c r="AV1168" s="14" t="s">
        <v>261</v>
      </c>
      <c r="AW1168" s="14" t="s">
        <v>35</v>
      </c>
      <c r="AX1168" s="14" t="s">
        <v>81</v>
      </c>
      <c r="AY1168" s="207" t="s">
        <v>256</v>
      </c>
    </row>
    <row r="1169" s="2" customFormat="1" ht="33" customHeight="1">
      <c r="A1169" s="40"/>
      <c r="B1169" s="177"/>
      <c r="C1169" s="178" t="s">
        <v>1735</v>
      </c>
      <c r="D1169" s="178" t="s">
        <v>258</v>
      </c>
      <c r="E1169" s="179" t="s">
        <v>1736</v>
      </c>
      <c r="F1169" s="180" t="s">
        <v>1737</v>
      </c>
      <c r="G1169" s="181" t="s">
        <v>119</v>
      </c>
      <c r="H1169" s="182">
        <v>13.185000000000001</v>
      </c>
      <c r="I1169" s="183"/>
      <c r="J1169" s="184">
        <f>ROUND(I1169*H1169,2)</f>
        <v>0</v>
      </c>
      <c r="K1169" s="185"/>
      <c r="L1169" s="41"/>
      <c r="M1169" s="186" t="s">
        <v>3</v>
      </c>
      <c r="N1169" s="187" t="s">
        <v>45</v>
      </c>
      <c r="O1169" s="74"/>
      <c r="P1169" s="188">
        <f>O1169*H1169</f>
        <v>0</v>
      </c>
      <c r="Q1169" s="188">
        <v>0.0011199999999999999</v>
      </c>
      <c r="R1169" s="188">
        <f>Q1169*H1169</f>
        <v>0.014767199999999999</v>
      </c>
      <c r="S1169" s="188">
        <v>0</v>
      </c>
      <c r="T1169" s="189">
        <f>S1169*H1169</f>
        <v>0</v>
      </c>
      <c r="U1169" s="40"/>
      <c r="V1169" s="40"/>
      <c r="W1169" s="40"/>
      <c r="X1169" s="40"/>
      <c r="Y1169" s="40"/>
      <c r="Z1169" s="40"/>
      <c r="AA1169" s="40"/>
      <c r="AB1169" s="40"/>
      <c r="AC1169" s="40"/>
      <c r="AD1169" s="40"/>
      <c r="AE1169" s="40"/>
      <c r="AR1169" s="190" t="s">
        <v>342</v>
      </c>
      <c r="AT1169" s="190" t="s">
        <v>258</v>
      </c>
      <c r="AU1169" s="190" t="s">
        <v>83</v>
      </c>
      <c r="AY1169" s="21" t="s">
        <v>256</v>
      </c>
      <c r="BE1169" s="191">
        <f>IF(N1169="základní",J1169,0)</f>
        <v>0</v>
      </c>
      <c r="BF1169" s="191">
        <f>IF(N1169="snížená",J1169,0)</f>
        <v>0</v>
      </c>
      <c r="BG1169" s="191">
        <f>IF(N1169="zákl. přenesená",J1169,0)</f>
        <v>0</v>
      </c>
      <c r="BH1169" s="191">
        <f>IF(N1169="sníž. přenesená",J1169,0)</f>
        <v>0</v>
      </c>
      <c r="BI1169" s="191">
        <f>IF(N1169="nulová",J1169,0)</f>
        <v>0</v>
      </c>
      <c r="BJ1169" s="21" t="s">
        <v>81</v>
      </c>
      <c r="BK1169" s="191">
        <f>ROUND(I1169*H1169,2)</f>
        <v>0</v>
      </c>
      <c r="BL1169" s="21" t="s">
        <v>342</v>
      </c>
      <c r="BM1169" s="190" t="s">
        <v>1738</v>
      </c>
    </row>
    <row r="1170" s="2" customFormat="1">
      <c r="A1170" s="40"/>
      <c r="B1170" s="41"/>
      <c r="C1170" s="40"/>
      <c r="D1170" s="192" t="s">
        <v>263</v>
      </c>
      <c r="E1170" s="40"/>
      <c r="F1170" s="193" t="s">
        <v>1739</v>
      </c>
      <c r="G1170" s="40"/>
      <c r="H1170" s="40"/>
      <c r="I1170" s="194"/>
      <c r="J1170" s="40"/>
      <c r="K1170" s="40"/>
      <c r="L1170" s="41"/>
      <c r="M1170" s="195"/>
      <c r="N1170" s="196"/>
      <c r="O1170" s="74"/>
      <c r="P1170" s="74"/>
      <c r="Q1170" s="74"/>
      <c r="R1170" s="74"/>
      <c r="S1170" s="74"/>
      <c r="T1170" s="75"/>
      <c r="U1170" s="40"/>
      <c r="V1170" s="40"/>
      <c r="W1170" s="40"/>
      <c r="X1170" s="40"/>
      <c r="Y1170" s="40"/>
      <c r="Z1170" s="40"/>
      <c r="AA1170" s="40"/>
      <c r="AB1170" s="40"/>
      <c r="AC1170" s="40"/>
      <c r="AD1170" s="40"/>
      <c r="AE1170" s="40"/>
      <c r="AT1170" s="21" t="s">
        <v>263</v>
      </c>
      <c r="AU1170" s="21" t="s">
        <v>83</v>
      </c>
    </row>
    <row r="1171" s="13" customFormat="1">
      <c r="A1171" s="13"/>
      <c r="B1171" s="197"/>
      <c r="C1171" s="13"/>
      <c r="D1171" s="198" t="s">
        <v>265</v>
      </c>
      <c r="E1171" s="199" t="s">
        <v>3</v>
      </c>
      <c r="F1171" s="200" t="s">
        <v>1504</v>
      </c>
      <c r="G1171" s="13"/>
      <c r="H1171" s="201">
        <v>8.25</v>
      </c>
      <c r="I1171" s="202"/>
      <c r="J1171" s="13"/>
      <c r="K1171" s="13"/>
      <c r="L1171" s="197"/>
      <c r="M1171" s="203"/>
      <c r="N1171" s="204"/>
      <c r="O1171" s="204"/>
      <c r="P1171" s="204"/>
      <c r="Q1171" s="204"/>
      <c r="R1171" s="204"/>
      <c r="S1171" s="204"/>
      <c r="T1171" s="205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T1171" s="199" t="s">
        <v>265</v>
      </c>
      <c r="AU1171" s="199" t="s">
        <v>83</v>
      </c>
      <c r="AV1171" s="13" t="s">
        <v>83</v>
      </c>
      <c r="AW1171" s="13" t="s">
        <v>35</v>
      </c>
      <c r="AX1171" s="13" t="s">
        <v>74</v>
      </c>
      <c r="AY1171" s="199" t="s">
        <v>256</v>
      </c>
    </row>
    <row r="1172" s="13" customFormat="1">
      <c r="A1172" s="13"/>
      <c r="B1172" s="197"/>
      <c r="C1172" s="13"/>
      <c r="D1172" s="198" t="s">
        <v>265</v>
      </c>
      <c r="E1172" s="199" t="s">
        <v>3</v>
      </c>
      <c r="F1172" s="200" t="s">
        <v>1505</v>
      </c>
      <c r="G1172" s="13"/>
      <c r="H1172" s="201">
        <v>2.7349999999999999</v>
      </c>
      <c r="I1172" s="202"/>
      <c r="J1172" s="13"/>
      <c r="K1172" s="13"/>
      <c r="L1172" s="197"/>
      <c r="M1172" s="203"/>
      <c r="N1172" s="204"/>
      <c r="O1172" s="204"/>
      <c r="P1172" s="204"/>
      <c r="Q1172" s="204"/>
      <c r="R1172" s="204"/>
      <c r="S1172" s="204"/>
      <c r="T1172" s="205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T1172" s="199" t="s">
        <v>265</v>
      </c>
      <c r="AU1172" s="199" t="s">
        <v>83</v>
      </c>
      <c r="AV1172" s="13" t="s">
        <v>83</v>
      </c>
      <c r="AW1172" s="13" t="s">
        <v>35</v>
      </c>
      <c r="AX1172" s="13" t="s">
        <v>74</v>
      </c>
      <c r="AY1172" s="199" t="s">
        <v>256</v>
      </c>
    </row>
    <row r="1173" s="13" customFormat="1">
      <c r="A1173" s="13"/>
      <c r="B1173" s="197"/>
      <c r="C1173" s="13"/>
      <c r="D1173" s="198" t="s">
        <v>265</v>
      </c>
      <c r="E1173" s="199" t="s">
        <v>3</v>
      </c>
      <c r="F1173" s="200" t="s">
        <v>1506</v>
      </c>
      <c r="G1173" s="13"/>
      <c r="H1173" s="201">
        <v>1.2</v>
      </c>
      <c r="I1173" s="202"/>
      <c r="J1173" s="13"/>
      <c r="K1173" s="13"/>
      <c r="L1173" s="197"/>
      <c r="M1173" s="203"/>
      <c r="N1173" s="204"/>
      <c r="O1173" s="204"/>
      <c r="P1173" s="204"/>
      <c r="Q1173" s="204"/>
      <c r="R1173" s="204"/>
      <c r="S1173" s="204"/>
      <c r="T1173" s="205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T1173" s="199" t="s">
        <v>265</v>
      </c>
      <c r="AU1173" s="199" t="s">
        <v>83</v>
      </c>
      <c r="AV1173" s="13" t="s">
        <v>83</v>
      </c>
      <c r="AW1173" s="13" t="s">
        <v>35</v>
      </c>
      <c r="AX1173" s="13" t="s">
        <v>74</v>
      </c>
      <c r="AY1173" s="199" t="s">
        <v>256</v>
      </c>
    </row>
    <row r="1174" s="13" customFormat="1">
      <c r="A1174" s="13"/>
      <c r="B1174" s="197"/>
      <c r="C1174" s="13"/>
      <c r="D1174" s="198" t="s">
        <v>265</v>
      </c>
      <c r="E1174" s="199" t="s">
        <v>3</v>
      </c>
      <c r="F1174" s="200" t="s">
        <v>1740</v>
      </c>
      <c r="G1174" s="13"/>
      <c r="H1174" s="201">
        <v>1</v>
      </c>
      <c r="I1174" s="202"/>
      <c r="J1174" s="13"/>
      <c r="K1174" s="13"/>
      <c r="L1174" s="197"/>
      <c r="M1174" s="203"/>
      <c r="N1174" s="204"/>
      <c r="O1174" s="204"/>
      <c r="P1174" s="204"/>
      <c r="Q1174" s="204"/>
      <c r="R1174" s="204"/>
      <c r="S1174" s="204"/>
      <c r="T1174" s="205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T1174" s="199" t="s">
        <v>265</v>
      </c>
      <c r="AU1174" s="199" t="s">
        <v>83</v>
      </c>
      <c r="AV1174" s="13" t="s">
        <v>83</v>
      </c>
      <c r="AW1174" s="13" t="s">
        <v>35</v>
      </c>
      <c r="AX1174" s="13" t="s">
        <v>74</v>
      </c>
      <c r="AY1174" s="199" t="s">
        <v>256</v>
      </c>
    </row>
    <row r="1175" s="14" customFormat="1">
      <c r="A1175" s="14"/>
      <c r="B1175" s="206"/>
      <c r="C1175" s="14"/>
      <c r="D1175" s="198" t="s">
        <v>265</v>
      </c>
      <c r="E1175" s="207" t="s">
        <v>3</v>
      </c>
      <c r="F1175" s="208" t="s">
        <v>266</v>
      </c>
      <c r="G1175" s="14"/>
      <c r="H1175" s="209">
        <v>13.185000000000001</v>
      </c>
      <c r="I1175" s="210"/>
      <c r="J1175" s="14"/>
      <c r="K1175" s="14"/>
      <c r="L1175" s="206"/>
      <c r="M1175" s="211"/>
      <c r="N1175" s="212"/>
      <c r="O1175" s="212"/>
      <c r="P1175" s="212"/>
      <c r="Q1175" s="212"/>
      <c r="R1175" s="212"/>
      <c r="S1175" s="212"/>
      <c r="T1175" s="213"/>
      <c r="U1175" s="14"/>
      <c r="V1175" s="14"/>
      <c r="W1175" s="14"/>
      <c r="X1175" s="14"/>
      <c r="Y1175" s="14"/>
      <c r="Z1175" s="14"/>
      <c r="AA1175" s="14"/>
      <c r="AB1175" s="14"/>
      <c r="AC1175" s="14"/>
      <c r="AD1175" s="14"/>
      <c r="AE1175" s="14"/>
      <c r="AT1175" s="207" t="s">
        <v>265</v>
      </c>
      <c r="AU1175" s="207" t="s">
        <v>83</v>
      </c>
      <c r="AV1175" s="14" t="s">
        <v>261</v>
      </c>
      <c r="AW1175" s="14" t="s">
        <v>35</v>
      </c>
      <c r="AX1175" s="14" t="s">
        <v>81</v>
      </c>
      <c r="AY1175" s="207" t="s">
        <v>256</v>
      </c>
    </row>
    <row r="1176" s="2" customFormat="1" ht="33" customHeight="1">
      <c r="A1176" s="40"/>
      <c r="B1176" s="177"/>
      <c r="C1176" s="178" t="s">
        <v>1741</v>
      </c>
      <c r="D1176" s="178" t="s">
        <v>258</v>
      </c>
      <c r="E1176" s="179" t="s">
        <v>1742</v>
      </c>
      <c r="F1176" s="180" t="s">
        <v>1743</v>
      </c>
      <c r="G1176" s="181" t="s">
        <v>119</v>
      </c>
      <c r="H1176" s="182">
        <v>1</v>
      </c>
      <c r="I1176" s="183"/>
      <c r="J1176" s="184">
        <f>ROUND(I1176*H1176,2)</f>
        <v>0</v>
      </c>
      <c r="K1176" s="185"/>
      <c r="L1176" s="41"/>
      <c r="M1176" s="186" t="s">
        <v>3</v>
      </c>
      <c r="N1176" s="187" t="s">
        <v>45</v>
      </c>
      <c r="O1176" s="74"/>
      <c r="P1176" s="188">
        <f>O1176*H1176</f>
        <v>0</v>
      </c>
      <c r="Q1176" s="188">
        <v>0.0015</v>
      </c>
      <c r="R1176" s="188">
        <f>Q1176*H1176</f>
        <v>0.0015</v>
      </c>
      <c r="S1176" s="188">
        <v>0</v>
      </c>
      <c r="T1176" s="189">
        <f>S1176*H1176</f>
        <v>0</v>
      </c>
      <c r="U1176" s="40"/>
      <c r="V1176" s="40"/>
      <c r="W1176" s="40"/>
      <c r="X1176" s="40"/>
      <c r="Y1176" s="40"/>
      <c r="Z1176" s="40"/>
      <c r="AA1176" s="40"/>
      <c r="AB1176" s="40"/>
      <c r="AC1176" s="40"/>
      <c r="AD1176" s="40"/>
      <c r="AE1176" s="40"/>
      <c r="AR1176" s="190" t="s">
        <v>342</v>
      </c>
      <c r="AT1176" s="190" t="s">
        <v>258</v>
      </c>
      <c r="AU1176" s="190" t="s">
        <v>83</v>
      </c>
      <c r="AY1176" s="21" t="s">
        <v>256</v>
      </c>
      <c r="BE1176" s="191">
        <f>IF(N1176="základní",J1176,0)</f>
        <v>0</v>
      </c>
      <c r="BF1176" s="191">
        <f>IF(N1176="snížená",J1176,0)</f>
        <v>0</v>
      </c>
      <c r="BG1176" s="191">
        <f>IF(N1176="zákl. přenesená",J1176,0)</f>
        <v>0</v>
      </c>
      <c r="BH1176" s="191">
        <f>IF(N1176="sníž. přenesená",J1176,0)</f>
        <v>0</v>
      </c>
      <c r="BI1176" s="191">
        <f>IF(N1176="nulová",J1176,0)</f>
        <v>0</v>
      </c>
      <c r="BJ1176" s="21" t="s">
        <v>81</v>
      </c>
      <c r="BK1176" s="191">
        <f>ROUND(I1176*H1176,2)</f>
        <v>0</v>
      </c>
      <c r="BL1176" s="21" t="s">
        <v>342</v>
      </c>
      <c r="BM1176" s="190" t="s">
        <v>1744</v>
      </c>
    </row>
    <row r="1177" s="2" customFormat="1">
      <c r="A1177" s="40"/>
      <c r="B1177" s="41"/>
      <c r="C1177" s="40"/>
      <c r="D1177" s="192" t="s">
        <v>263</v>
      </c>
      <c r="E1177" s="40"/>
      <c r="F1177" s="193" t="s">
        <v>1745</v>
      </c>
      <c r="G1177" s="40"/>
      <c r="H1177" s="40"/>
      <c r="I1177" s="194"/>
      <c r="J1177" s="40"/>
      <c r="K1177" s="40"/>
      <c r="L1177" s="41"/>
      <c r="M1177" s="195"/>
      <c r="N1177" s="196"/>
      <c r="O1177" s="74"/>
      <c r="P1177" s="74"/>
      <c r="Q1177" s="74"/>
      <c r="R1177" s="74"/>
      <c r="S1177" s="74"/>
      <c r="T1177" s="75"/>
      <c r="U1177" s="40"/>
      <c r="V1177" s="40"/>
      <c r="W1177" s="40"/>
      <c r="X1177" s="40"/>
      <c r="Y1177" s="40"/>
      <c r="Z1177" s="40"/>
      <c r="AA1177" s="40"/>
      <c r="AB1177" s="40"/>
      <c r="AC1177" s="40"/>
      <c r="AD1177" s="40"/>
      <c r="AE1177" s="40"/>
      <c r="AT1177" s="21" t="s">
        <v>263</v>
      </c>
      <c r="AU1177" s="21" t="s">
        <v>83</v>
      </c>
    </row>
    <row r="1178" s="13" customFormat="1">
      <c r="A1178" s="13"/>
      <c r="B1178" s="197"/>
      <c r="C1178" s="13"/>
      <c r="D1178" s="198" t="s">
        <v>265</v>
      </c>
      <c r="E1178" s="199" t="s">
        <v>3</v>
      </c>
      <c r="F1178" s="200" t="s">
        <v>1740</v>
      </c>
      <c r="G1178" s="13"/>
      <c r="H1178" s="201">
        <v>1</v>
      </c>
      <c r="I1178" s="202"/>
      <c r="J1178" s="13"/>
      <c r="K1178" s="13"/>
      <c r="L1178" s="197"/>
      <c r="M1178" s="203"/>
      <c r="N1178" s="204"/>
      <c r="O1178" s="204"/>
      <c r="P1178" s="204"/>
      <c r="Q1178" s="204"/>
      <c r="R1178" s="204"/>
      <c r="S1178" s="204"/>
      <c r="T1178" s="205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T1178" s="199" t="s">
        <v>265</v>
      </c>
      <c r="AU1178" s="199" t="s">
        <v>83</v>
      </c>
      <c r="AV1178" s="13" t="s">
        <v>83</v>
      </c>
      <c r="AW1178" s="13" t="s">
        <v>35</v>
      </c>
      <c r="AX1178" s="13" t="s">
        <v>74</v>
      </c>
      <c r="AY1178" s="199" t="s">
        <v>256</v>
      </c>
    </row>
    <row r="1179" s="14" customFormat="1">
      <c r="A1179" s="14"/>
      <c r="B1179" s="206"/>
      <c r="C1179" s="14"/>
      <c r="D1179" s="198" t="s">
        <v>265</v>
      </c>
      <c r="E1179" s="207" t="s">
        <v>3</v>
      </c>
      <c r="F1179" s="208" t="s">
        <v>266</v>
      </c>
      <c r="G1179" s="14"/>
      <c r="H1179" s="209">
        <v>1</v>
      </c>
      <c r="I1179" s="210"/>
      <c r="J1179" s="14"/>
      <c r="K1179" s="14"/>
      <c r="L1179" s="206"/>
      <c r="M1179" s="211"/>
      <c r="N1179" s="212"/>
      <c r="O1179" s="212"/>
      <c r="P1179" s="212"/>
      <c r="Q1179" s="212"/>
      <c r="R1179" s="212"/>
      <c r="S1179" s="212"/>
      <c r="T1179" s="213"/>
      <c r="U1179" s="14"/>
      <c r="V1179" s="14"/>
      <c r="W1179" s="14"/>
      <c r="X1179" s="14"/>
      <c r="Y1179" s="14"/>
      <c r="Z1179" s="14"/>
      <c r="AA1179" s="14"/>
      <c r="AB1179" s="14"/>
      <c r="AC1179" s="14"/>
      <c r="AD1179" s="14"/>
      <c r="AE1179" s="14"/>
      <c r="AT1179" s="207" t="s">
        <v>265</v>
      </c>
      <c r="AU1179" s="207" t="s">
        <v>83</v>
      </c>
      <c r="AV1179" s="14" t="s">
        <v>261</v>
      </c>
      <c r="AW1179" s="14" t="s">
        <v>35</v>
      </c>
      <c r="AX1179" s="14" t="s">
        <v>81</v>
      </c>
      <c r="AY1179" s="207" t="s">
        <v>256</v>
      </c>
    </row>
    <row r="1180" s="2" customFormat="1" ht="24.15" customHeight="1">
      <c r="A1180" s="40"/>
      <c r="B1180" s="177"/>
      <c r="C1180" s="178" t="s">
        <v>1746</v>
      </c>
      <c r="D1180" s="178" t="s">
        <v>258</v>
      </c>
      <c r="E1180" s="179" t="s">
        <v>1747</v>
      </c>
      <c r="F1180" s="180" t="s">
        <v>1748</v>
      </c>
      <c r="G1180" s="181" t="s">
        <v>539</v>
      </c>
      <c r="H1180" s="182">
        <v>1</v>
      </c>
      <c r="I1180" s="183"/>
      <c r="J1180" s="184">
        <f>ROUND(I1180*H1180,2)</f>
        <v>0</v>
      </c>
      <c r="K1180" s="185"/>
      <c r="L1180" s="41"/>
      <c r="M1180" s="186" t="s">
        <v>3</v>
      </c>
      <c r="N1180" s="187" t="s">
        <v>45</v>
      </c>
      <c r="O1180" s="74"/>
      <c r="P1180" s="188">
        <f>O1180*H1180</f>
        <v>0</v>
      </c>
      <c r="Q1180" s="188">
        <v>0</v>
      </c>
      <c r="R1180" s="188">
        <f>Q1180*H1180</f>
        <v>0</v>
      </c>
      <c r="S1180" s="188">
        <v>0</v>
      </c>
      <c r="T1180" s="189">
        <f>S1180*H1180</f>
        <v>0</v>
      </c>
      <c r="U1180" s="40"/>
      <c r="V1180" s="40"/>
      <c r="W1180" s="40"/>
      <c r="X1180" s="40"/>
      <c r="Y1180" s="40"/>
      <c r="Z1180" s="40"/>
      <c r="AA1180" s="40"/>
      <c r="AB1180" s="40"/>
      <c r="AC1180" s="40"/>
      <c r="AD1180" s="40"/>
      <c r="AE1180" s="40"/>
      <c r="AR1180" s="190" t="s">
        <v>342</v>
      </c>
      <c r="AT1180" s="190" t="s">
        <v>258</v>
      </c>
      <c r="AU1180" s="190" t="s">
        <v>83</v>
      </c>
      <c r="AY1180" s="21" t="s">
        <v>256</v>
      </c>
      <c r="BE1180" s="191">
        <f>IF(N1180="základní",J1180,0)</f>
        <v>0</v>
      </c>
      <c r="BF1180" s="191">
        <f>IF(N1180="snížená",J1180,0)</f>
        <v>0</v>
      </c>
      <c r="BG1180" s="191">
        <f>IF(N1180="zákl. přenesená",J1180,0)</f>
        <v>0</v>
      </c>
      <c r="BH1180" s="191">
        <f>IF(N1180="sníž. přenesená",J1180,0)</f>
        <v>0</v>
      </c>
      <c r="BI1180" s="191">
        <f>IF(N1180="nulová",J1180,0)</f>
        <v>0</v>
      </c>
      <c r="BJ1180" s="21" t="s">
        <v>81</v>
      </c>
      <c r="BK1180" s="191">
        <f>ROUND(I1180*H1180,2)</f>
        <v>0</v>
      </c>
      <c r="BL1180" s="21" t="s">
        <v>342</v>
      </c>
      <c r="BM1180" s="190" t="s">
        <v>1749</v>
      </c>
    </row>
    <row r="1181" s="2" customFormat="1">
      <c r="A1181" s="40"/>
      <c r="B1181" s="41"/>
      <c r="C1181" s="40"/>
      <c r="D1181" s="192" t="s">
        <v>263</v>
      </c>
      <c r="E1181" s="40"/>
      <c r="F1181" s="193" t="s">
        <v>1750</v>
      </c>
      <c r="G1181" s="40"/>
      <c r="H1181" s="40"/>
      <c r="I1181" s="194"/>
      <c r="J1181" s="40"/>
      <c r="K1181" s="40"/>
      <c r="L1181" s="41"/>
      <c r="M1181" s="195"/>
      <c r="N1181" s="196"/>
      <c r="O1181" s="74"/>
      <c r="P1181" s="74"/>
      <c r="Q1181" s="74"/>
      <c r="R1181" s="74"/>
      <c r="S1181" s="74"/>
      <c r="T1181" s="75"/>
      <c r="U1181" s="40"/>
      <c r="V1181" s="40"/>
      <c r="W1181" s="40"/>
      <c r="X1181" s="40"/>
      <c r="Y1181" s="40"/>
      <c r="Z1181" s="40"/>
      <c r="AA1181" s="40"/>
      <c r="AB1181" s="40"/>
      <c r="AC1181" s="40"/>
      <c r="AD1181" s="40"/>
      <c r="AE1181" s="40"/>
      <c r="AT1181" s="21" t="s">
        <v>263</v>
      </c>
      <c r="AU1181" s="21" t="s">
        <v>83</v>
      </c>
    </row>
    <row r="1182" s="2" customFormat="1" ht="24.15" customHeight="1">
      <c r="A1182" s="40"/>
      <c r="B1182" s="177"/>
      <c r="C1182" s="221" t="s">
        <v>1751</v>
      </c>
      <c r="D1182" s="221" t="s">
        <v>374</v>
      </c>
      <c r="E1182" s="222" t="s">
        <v>1752</v>
      </c>
      <c r="F1182" s="223" t="s">
        <v>1753</v>
      </c>
      <c r="G1182" s="224" t="s">
        <v>539</v>
      </c>
      <c r="H1182" s="225">
        <v>1</v>
      </c>
      <c r="I1182" s="226"/>
      <c r="J1182" s="227">
        <f>ROUND(I1182*H1182,2)</f>
        <v>0</v>
      </c>
      <c r="K1182" s="228"/>
      <c r="L1182" s="229"/>
      <c r="M1182" s="230" t="s">
        <v>3</v>
      </c>
      <c r="N1182" s="231" t="s">
        <v>45</v>
      </c>
      <c r="O1182" s="74"/>
      <c r="P1182" s="188">
        <f>O1182*H1182</f>
        <v>0</v>
      </c>
      <c r="Q1182" s="188">
        <v>0.0054000000000000003</v>
      </c>
      <c r="R1182" s="188">
        <f>Q1182*H1182</f>
        <v>0.0054000000000000003</v>
      </c>
      <c r="S1182" s="188">
        <v>0</v>
      </c>
      <c r="T1182" s="189">
        <f>S1182*H1182</f>
        <v>0</v>
      </c>
      <c r="U1182" s="40"/>
      <c r="V1182" s="40"/>
      <c r="W1182" s="40"/>
      <c r="X1182" s="40"/>
      <c r="Y1182" s="40"/>
      <c r="Z1182" s="40"/>
      <c r="AA1182" s="40"/>
      <c r="AB1182" s="40"/>
      <c r="AC1182" s="40"/>
      <c r="AD1182" s="40"/>
      <c r="AE1182" s="40"/>
      <c r="AR1182" s="190" t="s">
        <v>451</v>
      </c>
      <c r="AT1182" s="190" t="s">
        <v>374</v>
      </c>
      <c r="AU1182" s="190" t="s">
        <v>83</v>
      </c>
      <c r="AY1182" s="21" t="s">
        <v>256</v>
      </c>
      <c r="BE1182" s="191">
        <f>IF(N1182="základní",J1182,0)</f>
        <v>0</v>
      </c>
      <c r="BF1182" s="191">
        <f>IF(N1182="snížená",J1182,0)</f>
        <v>0</v>
      </c>
      <c r="BG1182" s="191">
        <f>IF(N1182="zákl. přenesená",J1182,0)</f>
        <v>0</v>
      </c>
      <c r="BH1182" s="191">
        <f>IF(N1182="sníž. přenesená",J1182,0)</f>
        <v>0</v>
      </c>
      <c r="BI1182" s="191">
        <f>IF(N1182="nulová",J1182,0)</f>
        <v>0</v>
      </c>
      <c r="BJ1182" s="21" t="s">
        <v>81</v>
      </c>
      <c r="BK1182" s="191">
        <f>ROUND(I1182*H1182,2)</f>
        <v>0</v>
      </c>
      <c r="BL1182" s="21" t="s">
        <v>342</v>
      </c>
      <c r="BM1182" s="190" t="s">
        <v>1754</v>
      </c>
    </row>
    <row r="1183" s="13" customFormat="1">
      <c r="A1183" s="13"/>
      <c r="B1183" s="197"/>
      <c r="C1183" s="13"/>
      <c r="D1183" s="198" t="s">
        <v>265</v>
      </c>
      <c r="E1183" s="199" t="s">
        <v>3</v>
      </c>
      <c r="F1183" s="200" t="s">
        <v>1755</v>
      </c>
      <c r="G1183" s="13"/>
      <c r="H1183" s="201">
        <v>1</v>
      </c>
      <c r="I1183" s="202"/>
      <c r="J1183" s="13"/>
      <c r="K1183" s="13"/>
      <c r="L1183" s="197"/>
      <c r="M1183" s="203"/>
      <c r="N1183" s="204"/>
      <c r="O1183" s="204"/>
      <c r="P1183" s="204"/>
      <c r="Q1183" s="204"/>
      <c r="R1183" s="204"/>
      <c r="S1183" s="204"/>
      <c r="T1183" s="205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T1183" s="199" t="s">
        <v>265</v>
      </c>
      <c r="AU1183" s="199" t="s">
        <v>83</v>
      </c>
      <c r="AV1183" s="13" t="s">
        <v>83</v>
      </c>
      <c r="AW1183" s="13" t="s">
        <v>35</v>
      </c>
      <c r="AX1183" s="13" t="s">
        <v>74</v>
      </c>
      <c r="AY1183" s="199" t="s">
        <v>256</v>
      </c>
    </row>
    <row r="1184" s="14" customFormat="1">
      <c r="A1184" s="14"/>
      <c r="B1184" s="206"/>
      <c r="C1184" s="14"/>
      <c r="D1184" s="198" t="s">
        <v>265</v>
      </c>
      <c r="E1184" s="207" t="s">
        <v>3</v>
      </c>
      <c r="F1184" s="208" t="s">
        <v>266</v>
      </c>
      <c r="G1184" s="14"/>
      <c r="H1184" s="209">
        <v>1</v>
      </c>
      <c r="I1184" s="210"/>
      <c r="J1184" s="14"/>
      <c r="K1184" s="14"/>
      <c r="L1184" s="206"/>
      <c r="M1184" s="211"/>
      <c r="N1184" s="212"/>
      <c r="O1184" s="212"/>
      <c r="P1184" s="212"/>
      <c r="Q1184" s="212"/>
      <c r="R1184" s="212"/>
      <c r="S1184" s="212"/>
      <c r="T1184" s="213"/>
      <c r="U1184" s="14"/>
      <c r="V1184" s="14"/>
      <c r="W1184" s="14"/>
      <c r="X1184" s="14"/>
      <c r="Y1184" s="14"/>
      <c r="Z1184" s="14"/>
      <c r="AA1184" s="14"/>
      <c r="AB1184" s="14"/>
      <c r="AC1184" s="14"/>
      <c r="AD1184" s="14"/>
      <c r="AE1184" s="14"/>
      <c r="AT1184" s="207" t="s">
        <v>265</v>
      </c>
      <c r="AU1184" s="207" t="s">
        <v>83</v>
      </c>
      <c r="AV1184" s="14" t="s">
        <v>261</v>
      </c>
      <c r="AW1184" s="14" t="s">
        <v>35</v>
      </c>
      <c r="AX1184" s="14" t="s">
        <v>81</v>
      </c>
      <c r="AY1184" s="207" t="s">
        <v>256</v>
      </c>
    </row>
    <row r="1185" s="2" customFormat="1" ht="24.15" customHeight="1">
      <c r="A1185" s="40"/>
      <c r="B1185" s="177"/>
      <c r="C1185" s="178" t="s">
        <v>1756</v>
      </c>
      <c r="D1185" s="178" t="s">
        <v>258</v>
      </c>
      <c r="E1185" s="179" t="s">
        <v>1757</v>
      </c>
      <c r="F1185" s="180" t="s">
        <v>1758</v>
      </c>
      <c r="G1185" s="181" t="s">
        <v>119</v>
      </c>
      <c r="H1185" s="182">
        <v>12.345000000000001</v>
      </c>
      <c r="I1185" s="183"/>
      <c r="J1185" s="184">
        <f>ROUND(I1185*H1185,2)</f>
        <v>0</v>
      </c>
      <c r="K1185" s="185"/>
      <c r="L1185" s="41"/>
      <c r="M1185" s="186" t="s">
        <v>3</v>
      </c>
      <c r="N1185" s="187" t="s">
        <v>45</v>
      </c>
      <c r="O1185" s="74"/>
      <c r="P1185" s="188">
        <f>O1185*H1185</f>
        <v>0</v>
      </c>
      <c r="Q1185" s="188">
        <v>0.00091</v>
      </c>
      <c r="R1185" s="188">
        <f>Q1185*H1185</f>
        <v>0.011233950000000001</v>
      </c>
      <c r="S1185" s="188">
        <v>0</v>
      </c>
      <c r="T1185" s="189">
        <f>S1185*H1185</f>
        <v>0</v>
      </c>
      <c r="U1185" s="40"/>
      <c r="V1185" s="40"/>
      <c r="W1185" s="40"/>
      <c r="X1185" s="40"/>
      <c r="Y1185" s="40"/>
      <c r="Z1185" s="40"/>
      <c r="AA1185" s="40"/>
      <c r="AB1185" s="40"/>
      <c r="AC1185" s="40"/>
      <c r="AD1185" s="40"/>
      <c r="AE1185" s="40"/>
      <c r="AR1185" s="190" t="s">
        <v>342</v>
      </c>
      <c r="AT1185" s="190" t="s">
        <v>258</v>
      </c>
      <c r="AU1185" s="190" t="s">
        <v>83</v>
      </c>
      <c r="AY1185" s="21" t="s">
        <v>256</v>
      </c>
      <c r="BE1185" s="191">
        <f>IF(N1185="základní",J1185,0)</f>
        <v>0</v>
      </c>
      <c r="BF1185" s="191">
        <f>IF(N1185="snížená",J1185,0)</f>
        <v>0</v>
      </c>
      <c r="BG1185" s="191">
        <f>IF(N1185="zákl. přenesená",J1185,0)</f>
        <v>0</v>
      </c>
      <c r="BH1185" s="191">
        <f>IF(N1185="sníž. přenesená",J1185,0)</f>
        <v>0</v>
      </c>
      <c r="BI1185" s="191">
        <f>IF(N1185="nulová",J1185,0)</f>
        <v>0</v>
      </c>
      <c r="BJ1185" s="21" t="s">
        <v>81</v>
      </c>
      <c r="BK1185" s="191">
        <f>ROUND(I1185*H1185,2)</f>
        <v>0</v>
      </c>
      <c r="BL1185" s="21" t="s">
        <v>342</v>
      </c>
      <c r="BM1185" s="190" t="s">
        <v>1759</v>
      </c>
    </row>
    <row r="1186" s="2" customFormat="1">
      <c r="A1186" s="40"/>
      <c r="B1186" s="41"/>
      <c r="C1186" s="40"/>
      <c r="D1186" s="192" t="s">
        <v>263</v>
      </c>
      <c r="E1186" s="40"/>
      <c r="F1186" s="193" t="s">
        <v>1760</v>
      </c>
      <c r="G1186" s="40"/>
      <c r="H1186" s="40"/>
      <c r="I1186" s="194"/>
      <c r="J1186" s="40"/>
      <c r="K1186" s="40"/>
      <c r="L1186" s="41"/>
      <c r="M1186" s="195"/>
      <c r="N1186" s="196"/>
      <c r="O1186" s="74"/>
      <c r="P1186" s="74"/>
      <c r="Q1186" s="74"/>
      <c r="R1186" s="74"/>
      <c r="S1186" s="74"/>
      <c r="T1186" s="75"/>
      <c r="U1186" s="40"/>
      <c r="V1186" s="40"/>
      <c r="W1186" s="40"/>
      <c r="X1186" s="40"/>
      <c r="Y1186" s="40"/>
      <c r="Z1186" s="40"/>
      <c r="AA1186" s="40"/>
      <c r="AB1186" s="40"/>
      <c r="AC1186" s="40"/>
      <c r="AD1186" s="40"/>
      <c r="AE1186" s="40"/>
      <c r="AT1186" s="21" t="s">
        <v>263</v>
      </c>
      <c r="AU1186" s="21" t="s">
        <v>83</v>
      </c>
    </row>
    <row r="1187" s="13" customFormat="1">
      <c r="A1187" s="13"/>
      <c r="B1187" s="197"/>
      <c r="C1187" s="13"/>
      <c r="D1187" s="198" t="s">
        <v>265</v>
      </c>
      <c r="E1187" s="199" t="s">
        <v>3</v>
      </c>
      <c r="F1187" s="200" t="s">
        <v>1761</v>
      </c>
      <c r="G1187" s="13"/>
      <c r="H1187" s="201">
        <v>12.345000000000001</v>
      </c>
      <c r="I1187" s="202"/>
      <c r="J1187" s="13"/>
      <c r="K1187" s="13"/>
      <c r="L1187" s="197"/>
      <c r="M1187" s="203"/>
      <c r="N1187" s="204"/>
      <c r="O1187" s="204"/>
      <c r="P1187" s="204"/>
      <c r="Q1187" s="204"/>
      <c r="R1187" s="204"/>
      <c r="S1187" s="204"/>
      <c r="T1187" s="205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T1187" s="199" t="s">
        <v>265</v>
      </c>
      <c r="AU1187" s="199" t="s">
        <v>83</v>
      </c>
      <c r="AV1187" s="13" t="s">
        <v>83</v>
      </c>
      <c r="AW1187" s="13" t="s">
        <v>35</v>
      </c>
      <c r="AX1187" s="13" t="s">
        <v>74</v>
      </c>
      <c r="AY1187" s="199" t="s">
        <v>256</v>
      </c>
    </row>
    <row r="1188" s="14" customFormat="1">
      <c r="A1188" s="14"/>
      <c r="B1188" s="206"/>
      <c r="C1188" s="14"/>
      <c r="D1188" s="198" t="s">
        <v>265</v>
      </c>
      <c r="E1188" s="207" t="s">
        <v>3</v>
      </c>
      <c r="F1188" s="208" t="s">
        <v>266</v>
      </c>
      <c r="G1188" s="14"/>
      <c r="H1188" s="209">
        <v>12.345000000000001</v>
      </c>
      <c r="I1188" s="210"/>
      <c r="J1188" s="14"/>
      <c r="K1188" s="14"/>
      <c r="L1188" s="206"/>
      <c r="M1188" s="211"/>
      <c r="N1188" s="212"/>
      <c r="O1188" s="212"/>
      <c r="P1188" s="212"/>
      <c r="Q1188" s="212"/>
      <c r="R1188" s="212"/>
      <c r="S1188" s="212"/>
      <c r="T1188" s="213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T1188" s="207" t="s">
        <v>265</v>
      </c>
      <c r="AU1188" s="207" t="s">
        <v>83</v>
      </c>
      <c r="AV1188" s="14" t="s">
        <v>261</v>
      </c>
      <c r="AW1188" s="14" t="s">
        <v>35</v>
      </c>
      <c r="AX1188" s="14" t="s">
        <v>81</v>
      </c>
      <c r="AY1188" s="207" t="s">
        <v>256</v>
      </c>
    </row>
    <row r="1189" s="2" customFormat="1" ht="24.15" customHeight="1">
      <c r="A1189" s="40"/>
      <c r="B1189" s="177"/>
      <c r="C1189" s="178" t="s">
        <v>1762</v>
      </c>
      <c r="D1189" s="178" t="s">
        <v>258</v>
      </c>
      <c r="E1189" s="179" t="s">
        <v>1763</v>
      </c>
      <c r="F1189" s="180" t="s">
        <v>1764</v>
      </c>
      <c r="G1189" s="181" t="s">
        <v>119</v>
      </c>
      <c r="H1189" s="182">
        <v>7</v>
      </c>
      <c r="I1189" s="183"/>
      <c r="J1189" s="184">
        <f>ROUND(I1189*H1189,2)</f>
        <v>0</v>
      </c>
      <c r="K1189" s="185"/>
      <c r="L1189" s="41"/>
      <c r="M1189" s="186" t="s">
        <v>3</v>
      </c>
      <c r="N1189" s="187" t="s">
        <v>45</v>
      </c>
      <c r="O1189" s="74"/>
      <c r="P1189" s="188">
        <f>O1189*H1189</f>
        <v>0</v>
      </c>
      <c r="Q1189" s="188">
        <v>0.0011299999999999999</v>
      </c>
      <c r="R1189" s="188">
        <f>Q1189*H1189</f>
        <v>0.0079100000000000004</v>
      </c>
      <c r="S1189" s="188">
        <v>0</v>
      </c>
      <c r="T1189" s="189">
        <f>S1189*H1189</f>
        <v>0</v>
      </c>
      <c r="U1189" s="40"/>
      <c r="V1189" s="40"/>
      <c r="W1189" s="40"/>
      <c r="X1189" s="40"/>
      <c r="Y1189" s="40"/>
      <c r="Z1189" s="40"/>
      <c r="AA1189" s="40"/>
      <c r="AB1189" s="40"/>
      <c r="AC1189" s="40"/>
      <c r="AD1189" s="40"/>
      <c r="AE1189" s="40"/>
      <c r="AR1189" s="190" t="s">
        <v>342</v>
      </c>
      <c r="AT1189" s="190" t="s">
        <v>258</v>
      </c>
      <c r="AU1189" s="190" t="s">
        <v>83</v>
      </c>
      <c r="AY1189" s="21" t="s">
        <v>256</v>
      </c>
      <c r="BE1189" s="191">
        <f>IF(N1189="základní",J1189,0)</f>
        <v>0</v>
      </c>
      <c r="BF1189" s="191">
        <f>IF(N1189="snížená",J1189,0)</f>
        <v>0</v>
      </c>
      <c r="BG1189" s="191">
        <f>IF(N1189="zákl. přenesená",J1189,0)</f>
        <v>0</v>
      </c>
      <c r="BH1189" s="191">
        <f>IF(N1189="sníž. přenesená",J1189,0)</f>
        <v>0</v>
      </c>
      <c r="BI1189" s="191">
        <f>IF(N1189="nulová",J1189,0)</f>
        <v>0</v>
      </c>
      <c r="BJ1189" s="21" t="s">
        <v>81</v>
      </c>
      <c r="BK1189" s="191">
        <f>ROUND(I1189*H1189,2)</f>
        <v>0</v>
      </c>
      <c r="BL1189" s="21" t="s">
        <v>342</v>
      </c>
      <c r="BM1189" s="190" t="s">
        <v>1765</v>
      </c>
    </row>
    <row r="1190" s="2" customFormat="1">
      <c r="A1190" s="40"/>
      <c r="B1190" s="41"/>
      <c r="C1190" s="40"/>
      <c r="D1190" s="192" t="s">
        <v>263</v>
      </c>
      <c r="E1190" s="40"/>
      <c r="F1190" s="193" t="s">
        <v>1766</v>
      </c>
      <c r="G1190" s="40"/>
      <c r="H1190" s="40"/>
      <c r="I1190" s="194"/>
      <c r="J1190" s="40"/>
      <c r="K1190" s="40"/>
      <c r="L1190" s="41"/>
      <c r="M1190" s="195"/>
      <c r="N1190" s="196"/>
      <c r="O1190" s="74"/>
      <c r="P1190" s="74"/>
      <c r="Q1190" s="74"/>
      <c r="R1190" s="74"/>
      <c r="S1190" s="74"/>
      <c r="T1190" s="75"/>
      <c r="U1190" s="40"/>
      <c r="V1190" s="40"/>
      <c r="W1190" s="40"/>
      <c r="X1190" s="40"/>
      <c r="Y1190" s="40"/>
      <c r="Z1190" s="40"/>
      <c r="AA1190" s="40"/>
      <c r="AB1190" s="40"/>
      <c r="AC1190" s="40"/>
      <c r="AD1190" s="40"/>
      <c r="AE1190" s="40"/>
      <c r="AT1190" s="21" t="s">
        <v>263</v>
      </c>
      <c r="AU1190" s="21" t="s">
        <v>83</v>
      </c>
    </row>
    <row r="1191" s="13" customFormat="1">
      <c r="A1191" s="13"/>
      <c r="B1191" s="197"/>
      <c r="C1191" s="13"/>
      <c r="D1191" s="198" t="s">
        <v>265</v>
      </c>
      <c r="E1191" s="199" t="s">
        <v>3</v>
      </c>
      <c r="F1191" s="200" t="s">
        <v>1767</v>
      </c>
      <c r="G1191" s="13"/>
      <c r="H1191" s="201">
        <v>7</v>
      </c>
      <c r="I1191" s="202"/>
      <c r="J1191" s="13"/>
      <c r="K1191" s="13"/>
      <c r="L1191" s="197"/>
      <c r="M1191" s="203"/>
      <c r="N1191" s="204"/>
      <c r="O1191" s="204"/>
      <c r="P1191" s="204"/>
      <c r="Q1191" s="204"/>
      <c r="R1191" s="204"/>
      <c r="S1191" s="204"/>
      <c r="T1191" s="205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T1191" s="199" t="s">
        <v>265</v>
      </c>
      <c r="AU1191" s="199" t="s">
        <v>83</v>
      </c>
      <c r="AV1191" s="13" t="s">
        <v>83</v>
      </c>
      <c r="AW1191" s="13" t="s">
        <v>35</v>
      </c>
      <c r="AX1191" s="13" t="s">
        <v>74</v>
      </c>
      <c r="AY1191" s="199" t="s">
        <v>256</v>
      </c>
    </row>
    <row r="1192" s="14" customFormat="1">
      <c r="A1192" s="14"/>
      <c r="B1192" s="206"/>
      <c r="C1192" s="14"/>
      <c r="D1192" s="198" t="s">
        <v>265</v>
      </c>
      <c r="E1192" s="207" t="s">
        <v>3</v>
      </c>
      <c r="F1192" s="208" t="s">
        <v>266</v>
      </c>
      <c r="G1192" s="14"/>
      <c r="H1192" s="209">
        <v>7</v>
      </c>
      <c r="I1192" s="210"/>
      <c r="J1192" s="14"/>
      <c r="K1192" s="14"/>
      <c r="L1192" s="206"/>
      <c r="M1192" s="211"/>
      <c r="N1192" s="212"/>
      <c r="O1192" s="212"/>
      <c r="P1192" s="212"/>
      <c r="Q1192" s="212"/>
      <c r="R1192" s="212"/>
      <c r="S1192" s="212"/>
      <c r="T1192" s="213"/>
      <c r="U1192" s="14"/>
      <c r="V1192" s="14"/>
      <c r="W1192" s="14"/>
      <c r="X1192" s="14"/>
      <c r="Y1192" s="14"/>
      <c r="Z1192" s="14"/>
      <c r="AA1192" s="14"/>
      <c r="AB1192" s="14"/>
      <c r="AC1192" s="14"/>
      <c r="AD1192" s="14"/>
      <c r="AE1192" s="14"/>
      <c r="AT1192" s="207" t="s">
        <v>265</v>
      </c>
      <c r="AU1192" s="207" t="s">
        <v>83</v>
      </c>
      <c r="AV1192" s="14" t="s">
        <v>261</v>
      </c>
      <c r="AW1192" s="14" t="s">
        <v>35</v>
      </c>
      <c r="AX1192" s="14" t="s">
        <v>81</v>
      </c>
      <c r="AY1192" s="207" t="s">
        <v>256</v>
      </c>
    </row>
    <row r="1193" s="2" customFormat="1" ht="33" customHeight="1">
      <c r="A1193" s="40"/>
      <c r="B1193" s="177"/>
      <c r="C1193" s="178" t="s">
        <v>1768</v>
      </c>
      <c r="D1193" s="178" t="s">
        <v>258</v>
      </c>
      <c r="E1193" s="179" t="s">
        <v>1769</v>
      </c>
      <c r="F1193" s="180" t="s">
        <v>1770</v>
      </c>
      <c r="G1193" s="181" t="s">
        <v>539</v>
      </c>
      <c r="H1193" s="182">
        <v>2</v>
      </c>
      <c r="I1193" s="183"/>
      <c r="J1193" s="184">
        <f>ROUND(I1193*H1193,2)</f>
        <v>0</v>
      </c>
      <c r="K1193" s="185"/>
      <c r="L1193" s="41"/>
      <c r="M1193" s="186" t="s">
        <v>3</v>
      </c>
      <c r="N1193" s="187" t="s">
        <v>45</v>
      </c>
      <c r="O1193" s="74"/>
      <c r="P1193" s="188">
        <f>O1193*H1193</f>
        <v>0</v>
      </c>
      <c r="Q1193" s="188">
        <v>0.00019000000000000001</v>
      </c>
      <c r="R1193" s="188">
        <f>Q1193*H1193</f>
        <v>0.00038000000000000002</v>
      </c>
      <c r="S1193" s="188">
        <v>0</v>
      </c>
      <c r="T1193" s="189">
        <f>S1193*H1193</f>
        <v>0</v>
      </c>
      <c r="U1193" s="40"/>
      <c r="V1193" s="40"/>
      <c r="W1193" s="40"/>
      <c r="X1193" s="40"/>
      <c r="Y1193" s="40"/>
      <c r="Z1193" s="40"/>
      <c r="AA1193" s="40"/>
      <c r="AB1193" s="40"/>
      <c r="AC1193" s="40"/>
      <c r="AD1193" s="40"/>
      <c r="AE1193" s="40"/>
      <c r="AR1193" s="190" t="s">
        <v>342</v>
      </c>
      <c r="AT1193" s="190" t="s">
        <v>258</v>
      </c>
      <c r="AU1193" s="190" t="s">
        <v>83</v>
      </c>
      <c r="AY1193" s="21" t="s">
        <v>256</v>
      </c>
      <c r="BE1193" s="191">
        <f>IF(N1193="základní",J1193,0)</f>
        <v>0</v>
      </c>
      <c r="BF1193" s="191">
        <f>IF(N1193="snížená",J1193,0)</f>
        <v>0</v>
      </c>
      <c r="BG1193" s="191">
        <f>IF(N1193="zákl. přenesená",J1193,0)</f>
        <v>0</v>
      </c>
      <c r="BH1193" s="191">
        <f>IF(N1193="sníž. přenesená",J1193,0)</f>
        <v>0</v>
      </c>
      <c r="BI1193" s="191">
        <f>IF(N1193="nulová",J1193,0)</f>
        <v>0</v>
      </c>
      <c r="BJ1193" s="21" t="s">
        <v>81</v>
      </c>
      <c r="BK1193" s="191">
        <f>ROUND(I1193*H1193,2)</f>
        <v>0</v>
      </c>
      <c r="BL1193" s="21" t="s">
        <v>342</v>
      </c>
      <c r="BM1193" s="190" t="s">
        <v>1771</v>
      </c>
    </row>
    <row r="1194" s="2" customFormat="1">
      <c r="A1194" s="40"/>
      <c r="B1194" s="41"/>
      <c r="C1194" s="40"/>
      <c r="D1194" s="192" t="s">
        <v>263</v>
      </c>
      <c r="E1194" s="40"/>
      <c r="F1194" s="193" t="s">
        <v>1772</v>
      </c>
      <c r="G1194" s="40"/>
      <c r="H1194" s="40"/>
      <c r="I1194" s="194"/>
      <c r="J1194" s="40"/>
      <c r="K1194" s="40"/>
      <c r="L1194" s="41"/>
      <c r="M1194" s="195"/>
      <c r="N1194" s="196"/>
      <c r="O1194" s="74"/>
      <c r="P1194" s="74"/>
      <c r="Q1194" s="74"/>
      <c r="R1194" s="74"/>
      <c r="S1194" s="74"/>
      <c r="T1194" s="75"/>
      <c r="U1194" s="40"/>
      <c r="V1194" s="40"/>
      <c r="W1194" s="40"/>
      <c r="X1194" s="40"/>
      <c r="Y1194" s="40"/>
      <c r="Z1194" s="40"/>
      <c r="AA1194" s="40"/>
      <c r="AB1194" s="40"/>
      <c r="AC1194" s="40"/>
      <c r="AD1194" s="40"/>
      <c r="AE1194" s="40"/>
      <c r="AT1194" s="21" t="s">
        <v>263</v>
      </c>
      <c r="AU1194" s="21" t="s">
        <v>83</v>
      </c>
    </row>
    <row r="1195" s="2" customFormat="1" ht="49.05" customHeight="1">
      <c r="A1195" s="40"/>
      <c r="B1195" s="177"/>
      <c r="C1195" s="178" t="s">
        <v>1773</v>
      </c>
      <c r="D1195" s="178" t="s">
        <v>258</v>
      </c>
      <c r="E1195" s="179" t="s">
        <v>1774</v>
      </c>
      <c r="F1195" s="180" t="s">
        <v>1775</v>
      </c>
      <c r="G1195" s="181" t="s">
        <v>338</v>
      </c>
      <c r="H1195" s="182">
        <v>0.22400000000000001</v>
      </c>
      <c r="I1195" s="183"/>
      <c r="J1195" s="184">
        <f>ROUND(I1195*H1195,2)</f>
        <v>0</v>
      </c>
      <c r="K1195" s="185"/>
      <c r="L1195" s="41"/>
      <c r="M1195" s="186" t="s">
        <v>3</v>
      </c>
      <c r="N1195" s="187" t="s">
        <v>45</v>
      </c>
      <c r="O1195" s="74"/>
      <c r="P1195" s="188">
        <f>O1195*H1195</f>
        <v>0</v>
      </c>
      <c r="Q1195" s="188">
        <v>0</v>
      </c>
      <c r="R1195" s="188">
        <f>Q1195*H1195</f>
        <v>0</v>
      </c>
      <c r="S1195" s="188">
        <v>0</v>
      </c>
      <c r="T1195" s="189">
        <f>S1195*H1195</f>
        <v>0</v>
      </c>
      <c r="U1195" s="40"/>
      <c r="V1195" s="40"/>
      <c r="W1195" s="40"/>
      <c r="X1195" s="40"/>
      <c r="Y1195" s="40"/>
      <c r="Z1195" s="40"/>
      <c r="AA1195" s="40"/>
      <c r="AB1195" s="40"/>
      <c r="AC1195" s="40"/>
      <c r="AD1195" s="40"/>
      <c r="AE1195" s="40"/>
      <c r="AR1195" s="190" t="s">
        <v>342</v>
      </c>
      <c r="AT1195" s="190" t="s">
        <v>258</v>
      </c>
      <c r="AU1195" s="190" t="s">
        <v>83</v>
      </c>
      <c r="AY1195" s="21" t="s">
        <v>256</v>
      </c>
      <c r="BE1195" s="191">
        <f>IF(N1195="základní",J1195,0)</f>
        <v>0</v>
      </c>
      <c r="BF1195" s="191">
        <f>IF(N1195="snížená",J1195,0)</f>
        <v>0</v>
      </c>
      <c r="BG1195" s="191">
        <f>IF(N1195="zákl. přenesená",J1195,0)</f>
        <v>0</v>
      </c>
      <c r="BH1195" s="191">
        <f>IF(N1195="sníž. přenesená",J1195,0)</f>
        <v>0</v>
      </c>
      <c r="BI1195" s="191">
        <f>IF(N1195="nulová",J1195,0)</f>
        <v>0</v>
      </c>
      <c r="BJ1195" s="21" t="s">
        <v>81</v>
      </c>
      <c r="BK1195" s="191">
        <f>ROUND(I1195*H1195,2)</f>
        <v>0</v>
      </c>
      <c r="BL1195" s="21" t="s">
        <v>342</v>
      </c>
      <c r="BM1195" s="190" t="s">
        <v>1776</v>
      </c>
    </row>
    <row r="1196" s="2" customFormat="1">
      <c r="A1196" s="40"/>
      <c r="B1196" s="41"/>
      <c r="C1196" s="40"/>
      <c r="D1196" s="192" t="s">
        <v>263</v>
      </c>
      <c r="E1196" s="40"/>
      <c r="F1196" s="193" t="s">
        <v>1777</v>
      </c>
      <c r="G1196" s="40"/>
      <c r="H1196" s="40"/>
      <c r="I1196" s="194"/>
      <c r="J1196" s="40"/>
      <c r="K1196" s="40"/>
      <c r="L1196" s="41"/>
      <c r="M1196" s="195"/>
      <c r="N1196" s="196"/>
      <c r="O1196" s="74"/>
      <c r="P1196" s="74"/>
      <c r="Q1196" s="74"/>
      <c r="R1196" s="74"/>
      <c r="S1196" s="74"/>
      <c r="T1196" s="75"/>
      <c r="U1196" s="40"/>
      <c r="V1196" s="40"/>
      <c r="W1196" s="40"/>
      <c r="X1196" s="40"/>
      <c r="Y1196" s="40"/>
      <c r="Z1196" s="40"/>
      <c r="AA1196" s="40"/>
      <c r="AB1196" s="40"/>
      <c r="AC1196" s="40"/>
      <c r="AD1196" s="40"/>
      <c r="AE1196" s="40"/>
      <c r="AT1196" s="21" t="s">
        <v>263</v>
      </c>
      <c r="AU1196" s="21" t="s">
        <v>83</v>
      </c>
    </row>
    <row r="1197" s="12" customFormat="1" ht="22.8" customHeight="1">
      <c r="A1197" s="12"/>
      <c r="B1197" s="164"/>
      <c r="C1197" s="12"/>
      <c r="D1197" s="165" t="s">
        <v>73</v>
      </c>
      <c r="E1197" s="175" t="s">
        <v>1778</v>
      </c>
      <c r="F1197" s="175" t="s">
        <v>1779</v>
      </c>
      <c r="G1197" s="12"/>
      <c r="H1197" s="12"/>
      <c r="I1197" s="167"/>
      <c r="J1197" s="176">
        <f>BK1197</f>
        <v>0</v>
      </c>
      <c r="K1197" s="12"/>
      <c r="L1197" s="164"/>
      <c r="M1197" s="169"/>
      <c r="N1197" s="170"/>
      <c r="O1197" s="170"/>
      <c r="P1197" s="171">
        <f>SUM(P1198:P1264)</f>
        <v>0</v>
      </c>
      <c r="Q1197" s="170"/>
      <c r="R1197" s="171">
        <f>SUM(R1198:R1264)</f>
        <v>2.0621914000000001</v>
      </c>
      <c r="S1197" s="170"/>
      <c r="T1197" s="172">
        <f>SUM(T1198:T1264)</f>
        <v>0</v>
      </c>
      <c r="U1197" s="12"/>
      <c r="V1197" s="12"/>
      <c r="W1197" s="12"/>
      <c r="X1197" s="12"/>
      <c r="Y1197" s="12"/>
      <c r="Z1197" s="12"/>
      <c r="AA1197" s="12"/>
      <c r="AB1197" s="12"/>
      <c r="AC1197" s="12"/>
      <c r="AD1197" s="12"/>
      <c r="AE1197" s="12"/>
      <c r="AR1197" s="165" t="s">
        <v>83</v>
      </c>
      <c r="AT1197" s="173" t="s">
        <v>73</v>
      </c>
      <c r="AU1197" s="173" t="s">
        <v>81</v>
      </c>
      <c r="AY1197" s="165" t="s">
        <v>256</v>
      </c>
      <c r="BK1197" s="174">
        <f>SUM(BK1198:BK1264)</f>
        <v>0</v>
      </c>
    </row>
    <row r="1198" s="2" customFormat="1" ht="33" customHeight="1">
      <c r="A1198" s="40"/>
      <c r="B1198" s="177"/>
      <c r="C1198" s="178" t="s">
        <v>1780</v>
      </c>
      <c r="D1198" s="178" t="s">
        <v>258</v>
      </c>
      <c r="E1198" s="179" t="s">
        <v>1781</v>
      </c>
      <c r="F1198" s="180" t="s">
        <v>1782</v>
      </c>
      <c r="G1198" s="181" t="s">
        <v>110</v>
      </c>
      <c r="H1198" s="182">
        <v>2.25</v>
      </c>
      <c r="I1198" s="183"/>
      <c r="J1198" s="184">
        <f>ROUND(I1198*H1198,2)</f>
        <v>0</v>
      </c>
      <c r="K1198" s="185"/>
      <c r="L1198" s="41"/>
      <c r="M1198" s="186" t="s">
        <v>3</v>
      </c>
      <c r="N1198" s="187" t="s">
        <v>45</v>
      </c>
      <c r="O1198" s="74"/>
      <c r="P1198" s="188">
        <f>O1198*H1198</f>
        <v>0</v>
      </c>
      <c r="Q1198" s="188">
        <v>0.00025000000000000001</v>
      </c>
      <c r="R1198" s="188">
        <f>Q1198*H1198</f>
        <v>0.00056250000000000007</v>
      </c>
      <c r="S1198" s="188">
        <v>0</v>
      </c>
      <c r="T1198" s="189">
        <f>S1198*H1198</f>
        <v>0</v>
      </c>
      <c r="U1198" s="40"/>
      <c r="V1198" s="40"/>
      <c r="W1198" s="40"/>
      <c r="X1198" s="40"/>
      <c r="Y1198" s="40"/>
      <c r="Z1198" s="40"/>
      <c r="AA1198" s="40"/>
      <c r="AB1198" s="40"/>
      <c r="AC1198" s="40"/>
      <c r="AD1198" s="40"/>
      <c r="AE1198" s="40"/>
      <c r="AR1198" s="190" t="s">
        <v>342</v>
      </c>
      <c r="AT1198" s="190" t="s">
        <v>258</v>
      </c>
      <c r="AU1198" s="190" t="s">
        <v>83</v>
      </c>
      <c r="AY1198" s="21" t="s">
        <v>256</v>
      </c>
      <c r="BE1198" s="191">
        <f>IF(N1198="základní",J1198,0)</f>
        <v>0</v>
      </c>
      <c r="BF1198" s="191">
        <f>IF(N1198="snížená",J1198,0)</f>
        <v>0</v>
      </c>
      <c r="BG1198" s="191">
        <f>IF(N1198="zákl. přenesená",J1198,0)</f>
        <v>0</v>
      </c>
      <c r="BH1198" s="191">
        <f>IF(N1198="sníž. přenesená",J1198,0)</f>
        <v>0</v>
      </c>
      <c r="BI1198" s="191">
        <f>IF(N1198="nulová",J1198,0)</f>
        <v>0</v>
      </c>
      <c r="BJ1198" s="21" t="s">
        <v>81</v>
      </c>
      <c r="BK1198" s="191">
        <f>ROUND(I1198*H1198,2)</f>
        <v>0</v>
      </c>
      <c r="BL1198" s="21" t="s">
        <v>342</v>
      </c>
      <c r="BM1198" s="190" t="s">
        <v>1783</v>
      </c>
    </row>
    <row r="1199" s="2" customFormat="1">
      <c r="A1199" s="40"/>
      <c r="B1199" s="41"/>
      <c r="C1199" s="40"/>
      <c r="D1199" s="192" t="s">
        <v>263</v>
      </c>
      <c r="E1199" s="40"/>
      <c r="F1199" s="193" t="s">
        <v>1784</v>
      </c>
      <c r="G1199" s="40"/>
      <c r="H1199" s="40"/>
      <c r="I1199" s="194"/>
      <c r="J1199" s="40"/>
      <c r="K1199" s="40"/>
      <c r="L1199" s="41"/>
      <c r="M1199" s="195"/>
      <c r="N1199" s="196"/>
      <c r="O1199" s="74"/>
      <c r="P1199" s="74"/>
      <c r="Q1199" s="74"/>
      <c r="R1199" s="74"/>
      <c r="S1199" s="74"/>
      <c r="T1199" s="75"/>
      <c r="U1199" s="40"/>
      <c r="V1199" s="40"/>
      <c r="W1199" s="40"/>
      <c r="X1199" s="40"/>
      <c r="Y1199" s="40"/>
      <c r="Z1199" s="40"/>
      <c r="AA1199" s="40"/>
      <c r="AB1199" s="40"/>
      <c r="AC1199" s="40"/>
      <c r="AD1199" s="40"/>
      <c r="AE1199" s="40"/>
      <c r="AT1199" s="21" t="s">
        <v>263</v>
      </c>
      <c r="AU1199" s="21" t="s">
        <v>83</v>
      </c>
    </row>
    <row r="1200" s="2" customFormat="1" ht="24.15" customHeight="1">
      <c r="A1200" s="40"/>
      <c r="B1200" s="177"/>
      <c r="C1200" s="221" t="s">
        <v>1785</v>
      </c>
      <c r="D1200" s="221" t="s">
        <v>374</v>
      </c>
      <c r="E1200" s="222" t="s">
        <v>1786</v>
      </c>
      <c r="F1200" s="223" t="s">
        <v>1787</v>
      </c>
      <c r="G1200" s="224" t="s">
        <v>110</v>
      </c>
      <c r="H1200" s="225">
        <v>2.25</v>
      </c>
      <c r="I1200" s="226"/>
      <c r="J1200" s="227">
        <f>ROUND(I1200*H1200,2)</f>
        <v>0</v>
      </c>
      <c r="K1200" s="228"/>
      <c r="L1200" s="229"/>
      <c r="M1200" s="230" t="s">
        <v>3</v>
      </c>
      <c r="N1200" s="231" t="s">
        <v>45</v>
      </c>
      <c r="O1200" s="74"/>
      <c r="P1200" s="188">
        <f>O1200*H1200</f>
        <v>0</v>
      </c>
      <c r="Q1200" s="188">
        <v>0.034720000000000001</v>
      </c>
      <c r="R1200" s="188">
        <f>Q1200*H1200</f>
        <v>0.078119999999999995</v>
      </c>
      <c r="S1200" s="188">
        <v>0</v>
      </c>
      <c r="T1200" s="189">
        <f>S1200*H1200</f>
        <v>0</v>
      </c>
      <c r="U1200" s="40"/>
      <c r="V1200" s="40"/>
      <c r="W1200" s="40"/>
      <c r="X1200" s="40"/>
      <c r="Y1200" s="40"/>
      <c r="Z1200" s="40"/>
      <c r="AA1200" s="40"/>
      <c r="AB1200" s="40"/>
      <c r="AC1200" s="40"/>
      <c r="AD1200" s="40"/>
      <c r="AE1200" s="40"/>
      <c r="AR1200" s="190" t="s">
        <v>451</v>
      </c>
      <c r="AT1200" s="190" t="s">
        <v>374</v>
      </c>
      <c r="AU1200" s="190" t="s">
        <v>83</v>
      </c>
      <c r="AY1200" s="21" t="s">
        <v>256</v>
      </c>
      <c r="BE1200" s="191">
        <f>IF(N1200="základní",J1200,0)</f>
        <v>0</v>
      </c>
      <c r="BF1200" s="191">
        <f>IF(N1200="snížená",J1200,0)</f>
        <v>0</v>
      </c>
      <c r="BG1200" s="191">
        <f>IF(N1200="zákl. přenesená",J1200,0)</f>
        <v>0</v>
      </c>
      <c r="BH1200" s="191">
        <f>IF(N1200="sníž. přenesená",J1200,0)</f>
        <v>0</v>
      </c>
      <c r="BI1200" s="191">
        <f>IF(N1200="nulová",J1200,0)</f>
        <v>0</v>
      </c>
      <c r="BJ1200" s="21" t="s">
        <v>81</v>
      </c>
      <c r="BK1200" s="191">
        <f>ROUND(I1200*H1200,2)</f>
        <v>0</v>
      </c>
      <c r="BL1200" s="21" t="s">
        <v>342</v>
      </c>
      <c r="BM1200" s="190" t="s">
        <v>1788</v>
      </c>
    </row>
    <row r="1201" s="13" customFormat="1">
      <c r="A1201" s="13"/>
      <c r="B1201" s="197"/>
      <c r="C1201" s="13"/>
      <c r="D1201" s="198" t="s">
        <v>265</v>
      </c>
      <c r="E1201" s="199" t="s">
        <v>3</v>
      </c>
      <c r="F1201" s="200" t="s">
        <v>1789</v>
      </c>
      <c r="G1201" s="13"/>
      <c r="H1201" s="201">
        <v>2.25</v>
      </c>
      <c r="I1201" s="202"/>
      <c r="J1201" s="13"/>
      <c r="K1201" s="13"/>
      <c r="L1201" s="197"/>
      <c r="M1201" s="203"/>
      <c r="N1201" s="204"/>
      <c r="O1201" s="204"/>
      <c r="P1201" s="204"/>
      <c r="Q1201" s="204"/>
      <c r="R1201" s="204"/>
      <c r="S1201" s="204"/>
      <c r="T1201" s="205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T1201" s="199" t="s">
        <v>265</v>
      </c>
      <c r="AU1201" s="199" t="s">
        <v>83</v>
      </c>
      <c r="AV1201" s="13" t="s">
        <v>83</v>
      </c>
      <c r="AW1201" s="13" t="s">
        <v>35</v>
      </c>
      <c r="AX1201" s="13" t="s">
        <v>74</v>
      </c>
      <c r="AY1201" s="199" t="s">
        <v>256</v>
      </c>
    </row>
    <row r="1202" s="14" customFormat="1">
      <c r="A1202" s="14"/>
      <c r="B1202" s="206"/>
      <c r="C1202" s="14"/>
      <c r="D1202" s="198" t="s">
        <v>265</v>
      </c>
      <c r="E1202" s="207" t="s">
        <v>3</v>
      </c>
      <c r="F1202" s="208" t="s">
        <v>266</v>
      </c>
      <c r="G1202" s="14"/>
      <c r="H1202" s="209">
        <v>2.25</v>
      </c>
      <c r="I1202" s="210"/>
      <c r="J1202" s="14"/>
      <c r="K1202" s="14"/>
      <c r="L1202" s="206"/>
      <c r="M1202" s="211"/>
      <c r="N1202" s="212"/>
      <c r="O1202" s="212"/>
      <c r="P1202" s="212"/>
      <c r="Q1202" s="212"/>
      <c r="R1202" s="212"/>
      <c r="S1202" s="212"/>
      <c r="T1202" s="213"/>
      <c r="U1202" s="14"/>
      <c r="V1202" s="14"/>
      <c r="W1202" s="14"/>
      <c r="X1202" s="14"/>
      <c r="Y1202" s="14"/>
      <c r="Z1202" s="14"/>
      <c r="AA1202" s="14"/>
      <c r="AB1202" s="14"/>
      <c r="AC1202" s="14"/>
      <c r="AD1202" s="14"/>
      <c r="AE1202" s="14"/>
      <c r="AT1202" s="207" t="s">
        <v>265</v>
      </c>
      <c r="AU1202" s="207" t="s">
        <v>83</v>
      </c>
      <c r="AV1202" s="14" t="s">
        <v>261</v>
      </c>
      <c r="AW1202" s="14" t="s">
        <v>35</v>
      </c>
      <c r="AX1202" s="14" t="s">
        <v>81</v>
      </c>
      <c r="AY1202" s="207" t="s">
        <v>256</v>
      </c>
    </row>
    <row r="1203" s="2" customFormat="1" ht="16.5" customHeight="1">
      <c r="A1203" s="40"/>
      <c r="B1203" s="177"/>
      <c r="C1203" s="221" t="s">
        <v>204</v>
      </c>
      <c r="D1203" s="221" t="s">
        <v>374</v>
      </c>
      <c r="E1203" s="222" t="s">
        <v>1790</v>
      </c>
      <c r="F1203" s="223" t="s">
        <v>1791</v>
      </c>
      <c r="G1203" s="224" t="s">
        <v>539</v>
      </c>
      <c r="H1203" s="225">
        <v>1</v>
      </c>
      <c r="I1203" s="226"/>
      <c r="J1203" s="227">
        <f>ROUND(I1203*H1203,2)</f>
        <v>0</v>
      </c>
      <c r="K1203" s="228"/>
      <c r="L1203" s="229"/>
      <c r="M1203" s="230" t="s">
        <v>3</v>
      </c>
      <c r="N1203" s="231" t="s">
        <v>45</v>
      </c>
      <c r="O1203" s="74"/>
      <c r="P1203" s="188">
        <f>O1203*H1203</f>
        <v>0</v>
      </c>
      <c r="Q1203" s="188">
        <v>0</v>
      </c>
      <c r="R1203" s="188">
        <f>Q1203*H1203</f>
        <v>0</v>
      </c>
      <c r="S1203" s="188">
        <v>0</v>
      </c>
      <c r="T1203" s="189">
        <f>S1203*H1203</f>
        <v>0</v>
      </c>
      <c r="U1203" s="40"/>
      <c r="V1203" s="40"/>
      <c r="W1203" s="40"/>
      <c r="X1203" s="40"/>
      <c r="Y1203" s="40"/>
      <c r="Z1203" s="40"/>
      <c r="AA1203" s="40"/>
      <c r="AB1203" s="40"/>
      <c r="AC1203" s="40"/>
      <c r="AD1203" s="40"/>
      <c r="AE1203" s="40"/>
      <c r="AR1203" s="190" t="s">
        <v>451</v>
      </c>
      <c r="AT1203" s="190" t="s">
        <v>374</v>
      </c>
      <c r="AU1203" s="190" t="s">
        <v>83</v>
      </c>
      <c r="AY1203" s="21" t="s">
        <v>256</v>
      </c>
      <c r="BE1203" s="191">
        <f>IF(N1203="základní",J1203,0)</f>
        <v>0</v>
      </c>
      <c r="BF1203" s="191">
        <f>IF(N1203="snížená",J1203,0)</f>
        <v>0</v>
      </c>
      <c r="BG1203" s="191">
        <f>IF(N1203="zákl. přenesená",J1203,0)</f>
        <v>0</v>
      </c>
      <c r="BH1203" s="191">
        <f>IF(N1203="sníž. přenesená",J1203,0)</f>
        <v>0</v>
      </c>
      <c r="BI1203" s="191">
        <f>IF(N1203="nulová",J1203,0)</f>
        <v>0</v>
      </c>
      <c r="BJ1203" s="21" t="s">
        <v>81</v>
      </c>
      <c r="BK1203" s="191">
        <f>ROUND(I1203*H1203,2)</f>
        <v>0</v>
      </c>
      <c r="BL1203" s="21" t="s">
        <v>342</v>
      </c>
      <c r="BM1203" s="190" t="s">
        <v>1792</v>
      </c>
    </row>
    <row r="1204" s="13" customFormat="1">
      <c r="A1204" s="13"/>
      <c r="B1204" s="197"/>
      <c r="C1204" s="13"/>
      <c r="D1204" s="198" t="s">
        <v>265</v>
      </c>
      <c r="E1204" s="199" t="s">
        <v>3</v>
      </c>
      <c r="F1204" s="200" t="s">
        <v>1793</v>
      </c>
      <c r="G1204" s="13"/>
      <c r="H1204" s="201">
        <v>1</v>
      </c>
      <c r="I1204" s="202"/>
      <c r="J1204" s="13"/>
      <c r="K1204" s="13"/>
      <c r="L1204" s="197"/>
      <c r="M1204" s="203"/>
      <c r="N1204" s="204"/>
      <c r="O1204" s="204"/>
      <c r="P1204" s="204"/>
      <c r="Q1204" s="204"/>
      <c r="R1204" s="204"/>
      <c r="S1204" s="204"/>
      <c r="T1204" s="205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T1204" s="199" t="s">
        <v>265</v>
      </c>
      <c r="AU1204" s="199" t="s">
        <v>83</v>
      </c>
      <c r="AV1204" s="13" t="s">
        <v>83</v>
      </c>
      <c r="AW1204" s="13" t="s">
        <v>35</v>
      </c>
      <c r="AX1204" s="13" t="s">
        <v>74</v>
      </c>
      <c r="AY1204" s="199" t="s">
        <v>256</v>
      </c>
    </row>
    <row r="1205" s="14" customFormat="1">
      <c r="A1205" s="14"/>
      <c r="B1205" s="206"/>
      <c r="C1205" s="14"/>
      <c r="D1205" s="198" t="s">
        <v>265</v>
      </c>
      <c r="E1205" s="207" t="s">
        <v>3</v>
      </c>
      <c r="F1205" s="208" t="s">
        <v>266</v>
      </c>
      <c r="G1205" s="14"/>
      <c r="H1205" s="209">
        <v>1</v>
      </c>
      <c r="I1205" s="210"/>
      <c r="J1205" s="14"/>
      <c r="K1205" s="14"/>
      <c r="L1205" s="206"/>
      <c r="M1205" s="211"/>
      <c r="N1205" s="212"/>
      <c r="O1205" s="212"/>
      <c r="P1205" s="212"/>
      <c r="Q1205" s="212"/>
      <c r="R1205" s="212"/>
      <c r="S1205" s="212"/>
      <c r="T1205" s="213"/>
      <c r="U1205" s="14"/>
      <c r="V1205" s="14"/>
      <c r="W1205" s="14"/>
      <c r="X1205" s="14"/>
      <c r="Y1205" s="14"/>
      <c r="Z1205" s="14"/>
      <c r="AA1205" s="14"/>
      <c r="AB1205" s="14"/>
      <c r="AC1205" s="14"/>
      <c r="AD1205" s="14"/>
      <c r="AE1205" s="14"/>
      <c r="AT1205" s="207" t="s">
        <v>265</v>
      </c>
      <c r="AU1205" s="207" t="s">
        <v>83</v>
      </c>
      <c r="AV1205" s="14" t="s">
        <v>261</v>
      </c>
      <c r="AW1205" s="14" t="s">
        <v>35</v>
      </c>
      <c r="AX1205" s="14" t="s">
        <v>81</v>
      </c>
      <c r="AY1205" s="207" t="s">
        <v>256</v>
      </c>
    </row>
    <row r="1206" s="2" customFormat="1" ht="33" customHeight="1">
      <c r="A1206" s="40"/>
      <c r="B1206" s="177"/>
      <c r="C1206" s="178" t="s">
        <v>1794</v>
      </c>
      <c r="D1206" s="178" t="s">
        <v>258</v>
      </c>
      <c r="E1206" s="179" t="s">
        <v>1795</v>
      </c>
      <c r="F1206" s="180" t="s">
        <v>1796</v>
      </c>
      <c r="G1206" s="181" t="s">
        <v>110</v>
      </c>
      <c r="H1206" s="182">
        <v>26.27</v>
      </c>
      <c r="I1206" s="183"/>
      <c r="J1206" s="184">
        <f>ROUND(I1206*H1206,2)</f>
        <v>0</v>
      </c>
      <c r="K1206" s="185"/>
      <c r="L1206" s="41"/>
      <c r="M1206" s="186" t="s">
        <v>3</v>
      </c>
      <c r="N1206" s="187" t="s">
        <v>45</v>
      </c>
      <c r="O1206" s="74"/>
      <c r="P1206" s="188">
        <f>O1206*H1206</f>
        <v>0</v>
      </c>
      <c r="Q1206" s="188">
        <v>0.00025000000000000001</v>
      </c>
      <c r="R1206" s="188">
        <f>Q1206*H1206</f>
        <v>0.0065675000000000004</v>
      </c>
      <c r="S1206" s="188">
        <v>0</v>
      </c>
      <c r="T1206" s="189">
        <f>S1206*H1206</f>
        <v>0</v>
      </c>
      <c r="U1206" s="40"/>
      <c r="V1206" s="40"/>
      <c r="W1206" s="40"/>
      <c r="X1206" s="40"/>
      <c r="Y1206" s="40"/>
      <c r="Z1206" s="40"/>
      <c r="AA1206" s="40"/>
      <c r="AB1206" s="40"/>
      <c r="AC1206" s="40"/>
      <c r="AD1206" s="40"/>
      <c r="AE1206" s="40"/>
      <c r="AR1206" s="190" t="s">
        <v>342</v>
      </c>
      <c r="AT1206" s="190" t="s">
        <v>258</v>
      </c>
      <c r="AU1206" s="190" t="s">
        <v>83</v>
      </c>
      <c r="AY1206" s="21" t="s">
        <v>256</v>
      </c>
      <c r="BE1206" s="191">
        <f>IF(N1206="základní",J1206,0)</f>
        <v>0</v>
      </c>
      <c r="BF1206" s="191">
        <f>IF(N1206="snížená",J1206,0)</f>
        <v>0</v>
      </c>
      <c r="BG1206" s="191">
        <f>IF(N1206="zákl. přenesená",J1206,0)</f>
        <v>0</v>
      </c>
      <c r="BH1206" s="191">
        <f>IF(N1206="sníž. přenesená",J1206,0)</f>
        <v>0</v>
      </c>
      <c r="BI1206" s="191">
        <f>IF(N1206="nulová",J1206,0)</f>
        <v>0</v>
      </c>
      <c r="BJ1206" s="21" t="s">
        <v>81</v>
      </c>
      <c r="BK1206" s="191">
        <f>ROUND(I1206*H1206,2)</f>
        <v>0</v>
      </c>
      <c r="BL1206" s="21" t="s">
        <v>342</v>
      </c>
      <c r="BM1206" s="190" t="s">
        <v>1797</v>
      </c>
    </row>
    <row r="1207" s="2" customFormat="1">
      <c r="A1207" s="40"/>
      <c r="B1207" s="41"/>
      <c r="C1207" s="40"/>
      <c r="D1207" s="192" t="s">
        <v>263</v>
      </c>
      <c r="E1207" s="40"/>
      <c r="F1207" s="193" t="s">
        <v>1798</v>
      </c>
      <c r="G1207" s="40"/>
      <c r="H1207" s="40"/>
      <c r="I1207" s="194"/>
      <c r="J1207" s="40"/>
      <c r="K1207" s="40"/>
      <c r="L1207" s="41"/>
      <c r="M1207" s="195"/>
      <c r="N1207" s="196"/>
      <c r="O1207" s="74"/>
      <c r="P1207" s="74"/>
      <c r="Q1207" s="74"/>
      <c r="R1207" s="74"/>
      <c r="S1207" s="74"/>
      <c r="T1207" s="75"/>
      <c r="U1207" s="40"/>
      <c r="V1207" s="40"/>
      <c r="W1207" s="40"/>
      <c r="X1207" s="40"/>
      <c r="Y1207" s="40"/>
      <c r="Z1207" s="40"/>
      <c r="AA1207" s="40"/>
      <c r="AB1207" s="40"/>
      <c r="AC1207" s="40"/>
      <c r="AD1207" s="40"/>
      <c r="AE1207" s="40"/>
      <c r="AT1207" s="21" t="s">
        <v>263</v>
      </c>
      <c r="AU1207" s="21" t="s">
        <v>83</v>
      </c>
    </row>
    <row r="1208" s="2" customFormat="1" ht="24.15" customHeight="1">
      <c r="A1208" s="40"/>
      <c r="B1208" s="177"/>
      <c r="C1208" s="221" t="s">
        <v>1799</v>
      </c>
      <c r="D1208" s="221" t="s">
        <v>374</v>
      </c>
      <c r="E1208" s="222" t="s">
        <v>1800</v>
      </c>
      <c r="F1208" s="223" t="s">
        <v>1801</v>
      </c>
      <c r="G1208" s="224" t="s">
        <v>110</v>
      </c>
      <c r="H1208" s="225">
        <v>26.27</v>
      </c>
      <c r="I1208" s="226"/>
      <c r="J1208" s="227">
        <f>ROUND(I1208*H1208,2)</f>
        <v>0</v>
      </c>
      <c r="K1208" s="228"/>
      <c r="L1208" s="229"/>
      <c r="M1208" s="230" t="s">
        <v>3</v>
      </c>
      <c r="N1208" s="231" t="s">
        <v>45</v>
      </c>
      <c r="O1208" s="74"/>
      <c r="P1208" s="188">
        <f>O1208*H1208</f>
        <v>0</v>
      </c>
      <c r="Q1208" s="188">
        <v>0.036420000000000001</v>
      </c>
      <c r="R1208" s="188">
        <f>Q1208*H1208</f>
        <v>0.95675339999999998</v>
      </c>
      <c r="S1208" s="188">
        <v>0</v>
      </c>
      <c r="T1208" s="189">
        <f>S1208*H1208</f>
        <v>0</v>
      </c>
      <c r="U1208" s="40"/>
      <c r="V1208" s="40"/>
      <c r="W1208" s="40"/>
      <c r="X1208" s="40"/>
      <c r="Y1208" s="40"/>
      <c r="Z1208" s="40"/>
      <c r="AA1208" s="40"/>
      <c r="AB1208" s="40"/>
      <c r="AC1208" s="40"/>
      <c r="AD1208" s="40"/>
      <c r="AE1208" s="40"/>
      <c r="AR1208" s="190" t="s">
        <v>451</v>
      </c>
      <c r="AT1208" s="190" t="s">
        <v>374</v>
      </c>
      <c r="AU1208" s="190" t="s">
        <v>83</v>
      </c>
      <c r="AY1208" s="21" t="s">
        <v>256</v>
      </c>
      <c r="BE1208" s="191">
        <f>IF(N1208="základní",J1208,0)</f>
        <v>0</v>
      </c>
      <c r="BF1208" s="191">
        <f>IF(N1208="snížená",J1208,0)</f>
        <v>0</v>
      </c>
      <c r="BG1208" s="191">
        <f>IF(N1208="zákl. přenesená",J1208,0)</f>
        <v>0</v>
      </c>
      <c r="BH1208" s="191">
        <f>IF(N1208="sníž. přenesená",J1208,0)</f>
        <v>0</v>
      </c>
      <c r="BI1208" s="191">
        <f>IF(N1208="nulová",J1208,0)</f>
        <v>0</v>
      </c>
      <c r="BJ1208" s="21" t="s">
        <v>81</v>
      </c>
      <c r="BK1208" s="191">
        <f>ROUND(I1208*H1208,2)</f>
        <v>0</v>
      </c>
      <c r="BL1208" s="21" t="s">
        <v>342</v>
      </c>
      <c r="BM1208" s="190" t="s">
        <v>1802</v>
      </c>
    </row>
    <row r="1209" s="13" customFormat="1">
      <c r="A1209" s="13"/>
      <c r="B1209" s="197"/>
      <c r="C1209" s="13"/>
      <c r="D1209" s="198" t="s">
        <v>265</v>
      </c>
      <c r="E1209" s="199" t="s">
        <v>3</v>
      </c>
      <c r="F1209" s="200" t="s">
        <v>1803</v>
      </c>
      <c r="G1209" s="13"/>
      <c r="H1209" s="201">
        <v>16.5</v>
      </c>
      <c r="I1209" s="202"/>
      <c r="J1209" s="13"/>
      <c r="K1209" s="13"/>
      <c r="L1209" s="197"/>
      <c r="M1209" s="203"/>
      <c r="N1209" s="204"/>
      <c r="O1209" s="204"/>
      <c r="P1209" s="204"/>
      <c r="Q1209" s="204"/>
      <c r="R1209" s="204"/>
      <c r="S1209" s="204"/>
      <c r="T1209" s="205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199" t="s">
        <v>265</v>
      </c>
      <c r="AU1209" s="199" t="s">
        <v>83</v>
      </c>
      <c r="AV1209" s="13" t="s">
        <v>83</v>
      </c>
      <c r="AW1209" s="13" t="s">
        <v>35</v>
      </c>
      <c r="AX1209" s="13" t="s">
        <v>74</v>
      </c>
      <c r="AY1209" s="199" t="s">
        <v>256</v>
      </c>
    </row>
    <row r="1210" s="13" customFormat="1">
      <c r="A1210" s="13"/>
      <c r="B1210" s="197"/>
      <c r="C1210" s="13"/>
      <c r="D1210" s="198" t="s">
        <v>265</v>
      </c>
      <c r="E1210" s="199" t="s">
        <v>3</v>
      </c>
      <c r="F1210" s="200" t="s">
        <v>1804</v>
      </c>
      <c r="G1210" s="13"/>
      <c r="H1210" s="201">
        <v>5.4699999999999998</v>
      </c>
      <c r="I1210" s="202"/>
      <c r="J1210" s="13"/>
      <c r="K1210" s="13"/>
      <c r="L1210" s="197"/>
      <c r="M1210" s="203"/>
      <c r="N1210" s="204"/>
      <c r="O1210" s="204"/>
      <c r="P1210" s="204"/>
      <c r="Q1210" s="204"/>
      <c r="R1210" s="204"/>
      <c r="S1210" s="204"/>
      <c r="T1210" s="205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T1210" s="199" t="s">
        <v>265</v>
      </c>
      <c r="AU1210" s="199" t="s">
        <v>83</v>
      </c>
      <c r="AV1210" s="13" t="s">
        <v>83</v>
      </c>
      <c r="AW1210" s="13" t="s">
        <v>35</v>
      </c>
      <c r="AX1210" s="13" t="s">
        <v>74</v>
      </c>
      <c r="AY1210" s="199" t="s">
        <v>256</v>
      </c>
    </row>
    <row r="1211" s="13" customFormat="1">
      <c r="A1211" s="13"/>
      <c r="B1211" s="197"/>
      <c r="C1211" s="13"/>
      <c r="D1211" s="198" t="s">
        <v>265</v>
      </c>
      <c r="E1211" s="199" t="s">
        <v>3</v>
      </c>
      <c r="F1211" s="200" t="s">
        <v>1805</v>
      </c>
      <c r="G1211" s="13"/>
      <c r="H1211" s="201">
        <v>1.8</v>
      </c>
      <c r="I1211" s="202"/>
      <c r="J1211" s="13"/>
      <c r="K1211" s="13"/>
      <c r="L1211" s="197"/>
      <c r="M1211" s="203"/>
      <c r="N1211" s="204"/>
      <c r="O1211" s="204"/>
      <c r="P1211" s="204"/>
      <c r="Q1211" s="204"/>
      <c r="R1211" s="204"/>
      <c r="S1211" s="204"/>
      <c r="T1211" s="205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T1211" s="199" t="s">
        <v>265</v>
      </c>
      <c r="AU1211" s="199" t="s">
        <v>83</v>
      </c>
      <c r="AV1211" s="13" t="s">
        <v>83</v>
      </c>
      <c r="AW1211" s="13" t="s">
        <v>35</v>
      </c>
      <c r="AX1211" s="13" t="s">
        <v>74</v>
      </c>
      <c r="AY1211" s="199" t="s">
        <v>256</v>
      </c>
    </row>
    <row r="1212" s="13" customFormat="1">
      <c r="A1212" s="13"/>
      <c r="B1212" s="197"/>
      <c r="C1212" s="13"/>
      <c r="D1212" s="198" t="s">
        <v>265</v>
      </c>
      <c r="E1212" s="199" t="s">
        <v>3</v>
      </c>
      <c r="F1212" s="200" t="s">
        <v>1806</v>
      </c>
      <c r="G1212" s="13"/>
      <c r="H1212" s="201">
        <v>2.5</v>
      </c>
      <c r="I1212" s="202"/>
      <c r="J1212" s="13"/>
      <c r="K1212" s="13"/>
      <c r="L1212" s="197"/>
      <c r="M1212" s="203"/>
      <c r="N1212" s="204"/>
      <c r="O1212" s="204"/>
      <c r="P1212" s="204"/>
      <c r="Q1212" s="204"/>
      <c r="R1212" s="204"/>
      <c r="S1212" s="204"/>
      <c r="T1212" s="205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T1212" s="199" t="s">
        <v>265</v>
      </c>
      <c r="AU1212" s="199" t="s">
        <v>83</v>
      </c>
      <c r="AV1212" s="13" t="s">
        <v>83</v>
      </c>
      <c r="AW1212" s="13" t="s">
        <v>35</v>
      </c>
      <c r="AX1212" s="13" t="s">
        <v>74</v>
      </c>
      <c r="AY1212" s="199" t="s">
        <v>256</v>
      </c>
    </row>
    <row r="1213" s="14" customFormat="1">
      <c r="A1213" s="14"/>
      <c r="B1213" s="206"/>
      <c r="C1213" s="14"/>
      <c r="D1213" s="198" t="s">
        <v>265</v>
      </c>
      <c r="E1213" s="207" t="s">
        <v>3</v>
      </c>
      <c r="F1213" s="208" t="s">
        <v>266</v>
      </c>
      <c r="G1213" s="14"/>
      <c r="H1213" s="209">
        <v>26.27</v>
      </c>
      <c r="I1213" s="210"/>
      <c r="J1213" s="14"/>
      <c r="K1213" s="14"/>
      <c r="L1213" s="206"/>
      <c r="M1213" s="211"/>
      <c r="N1213" s="212"/>
      <c r="O1213" s="212"/>
      <c r="P1213" s="212"/>
      <c r="Q1213" s="212"/>
      <c r="R1213" s="212"/>
      <c r="S1213" s="212"/>
      <c r="T1213" s="213"/>
      <c r="U1213" s="14"/>
      <c r="V1213" s="14"/>
      <c r="W1213" s="14"/>
      <c r="X1213" s="14"/>
      <c r="Y1213" s="14"/>
      <c r="Z1213" s="14"/>
      <c r="AA1213" s="14"/>
      <c r="AB1213" s="14"/>
      <c r="AC1213" s="14"/>
      <c r="AD1213" s="14"/>
      <c r="AE1213" s="14"/>
      <c r="AT1213" s="207" t="s">
        <v>265</v>
      </c>
      <c r="AU1213" s="207" t="s">
        <v>83</v>
      </c>
      <c r="AV1213" s="14" t="s">
        <v>261</v>
      </c>
      <c r="AW1213" s="14" t="s">
        <v>35</v>
      </c>
      <c r="AX1213" s="14" t="s">
        <v>81</v>
      </c>
      <c r="AY1213" s="207" t="s">
        <v>256</v>
      </c>
    </row>
    <row r="1214" s="2" customFormat="1" ht="16.5" customHeight="1">
      <c r="A1214" s="40"/>
      <c r="B1214" s="177"/>
      <c r="C1214" s="221" t="s">
        <v>1807</v>
      </c>
      <c r="D1214" s="221" t="s">
        <v>374</v>
      </c>
      <c r="E1214" s="222" t="s">
        <v>1808</v>
      </c>
      <c r="F1214" s="223" t="s">
        <v>1791</v>
      </c>
      <c r="G1214" s="224" t="s">
        <v>539</v>
      </c>
      <c r="H1214" s="225">
        <v>1</v>
      </c>
      <c r="I1214" s="226"/>
      <c r="J1214" s="227">
        <f>ROUND(I1214*H1214,2)</f>
        <v>0</v>
      </c>
      <c r="K1214" s="228"/>
      <c r="L1214" s="229"/>
      <c r="M1214" s="230" t="s">
        <v>3</v>
      </c>
      <c r="N1214" s="231" t="s">
        <v>45</v>
      </c>
      <c r="O1214" s="74"/>
      <c r="P1214" s="188">
        <f>O1214*H1214</f>
        <v>0</v>
      </c>
      <c r="Q1214" s="188">
        <v>0</v>
      </c>
      <c r="R1214" s="188">
        <f>Q1214*H1214</f>
        <v>0</v>
      </c>
      <c r="S1214" s="188">
        <v>0</v>
      </c>
      <c r="T1214" s="189">
        <f>S1214*H1214</f>
        <v>0</v>
      </c>
      <c r="U1214" s="40"/>
      <c r="V1214" s="40"/>
      <c r="W1214" s="40"/>
      <c r="X1214" s="40"/>
      <c r="Y1214" s="40"/>
      <c r="Z1214" s="40"/>
      <c r="AA1214" s="40"/>
      <c r="AB1214" s="40"/>
      <c r="AC1214" s="40"/>
      <c r="AD1214" s="40"/>
      <c r="AE1214" s="40"/>
      <c r="AR1214" s="190" t="s">
        <v>451</v>
      </c>
      <c r="AT1214" s="190" t="s">
        <v>374</v>
      </c>
      <c r="AU1214" s="190" t="s">
        <v>83</v>
      </c>
      <c r="AY1214" s="21" t="s">
        <v>256</v>
      </c>
      <c r="BE1214" s="191">
        <f>IF(N1214="základní",J1214,0)</f>
        <v>0</v>
      </c>
      <c r="BF1214" s="191">
        <f>IF(N1214="snížená",J1214,0)</f>
        <v>0</v>
      </c>
      <c r="BG1214" s="191">
        <f>IF(N1214="zákl. přenesená",J1214,0)</f>
        <v>0</v>
      </c>
      <c r="BH1214" s="191">
        <f>IF(N1214="sníž. přenesená",J1214,0)</f>
        <v>0</v>
      </c>
      <c r="BI1214" s="191">
        <f>IF(N1214="nulová",J1214,0)</f>
        <v>0</v>
      </c>
      <c r="BJ1214" s="21" t="s">
        <v>81</v>
      </c>
      <c r="BK1214" s="191">
        <f>ROUND(I1214*H1214,2)</f>
        <v>0</v>
      </c>
      <c r="BL1214" s="21" t="s">
        <v>342</v>
      </c>
      <c r="BM1214" s="190" t="s">
        <v>1809</v>
      </c>
    </row>
    <row r="1215" s="13" customFormat="1">
      <c r="A1215" s="13"/>
      <c r="B1215" s="197"/>
      <c r="C1215" s="13"/>
      <c r="D1215" s="198" t="s">
        <v>265</v>
      </c>
      <c r="E1215" s="199" t="s">
        <v>3</v>
      </c>
      <c r="F1215" s="200" t="s">
        <v>1810</v>
      </c>
      <c r="G1215" s="13"/>
      <c r="H1215" s="201">
        <v>1</v>
      </c>
      <c r="I1215" s="202"/>
      <c r="J1215" s="13"/>
      <c r="K1215" s="13"/>
      <c r="L1215" s="197"/>
      <c r="M1215" s="203"/>
      <c r="N1215" s="204"/>
      <c r="O1215" s="204"/>
      <c r="P1215" s="204"/>
      <c r="Q1215" s="204"/>
      <c r="R1215" s="204"/>
      <c r="S1215" s="204"/>
      <c r="T1215" s="205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199" t="s">
        <v>265</v>
      </c>
      <c r="AU1215" s="199" t="s">
        <v>83</v>
      </c>
      <c r="AV1215" s="13" t="s">
        <v>83</v>
      </c>
      <c r="AW1215" s="13" t="s">
        <v>35</v>
      </c>
      <c r="AX1215" s="13" t="s">
        <v>74</v>
      </c>
      <c r="AY1215" s="199" t="s">
        <v>256</v>
      </c>
    </row>
    <row r="1216" s="14" customFormat="1">
      <c r="A1216" s="14"/>
      <c r="B1216" s="206"/>
      <c r="C1216" s="14"/>
      <c r="D1216" s="198" t="s">
        <v>265</v>
      </c>
      <c r="E1216" s="207" t="s">
        <v>3</v>
      </c>
      <c r="F1216" s="208" t="s">
        <v>266</v>
      </c>
      <c r="G1216" s="14"/>
      <c r="H1216" s="209">
        <v>1</v>
      </c>
      <c r="I1216" s="210"/>
      <c r="J1216" s="14"/>
      <c r="K1216" s="14"/>
      <c r="L1216" s="206"/>
      <c r="M1216" s="211"/>
      <c r="N1216" s="212"/>
      <c r="O1216" s="212"/>
      <c r="P1216" s="212"/>
      <c r="Q1216" s="212"/>
      <c r="R1216" s="212"/>
      <c r="S1216" s="212"/>
      <c r="T1216" s="213"/>
      <c r="U1216" s="14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T1216" s="207" t="s">
        <v>265</v>
      </c>
      <c r="AU1216" s="207" t="s">
        <v>83</v>
      </c>
      <c r="AV1216" s="14" t="s">
        <v>261</v>
      </c>
      <c r="AW1216" s="14" t="s">
        <v>35</v>
      </c>
      <c r="AX1216" s="14" t="s">
        <v>81</v>
      </c>
      <c r="AY1216" s="207" t="s">
        <v>256</v>
      </c>
    </row>
    <row r="1217" s="2" customFormat="1" ht="37.8" customHeight="1">
      <c r="A1217" s="40"/>
      <c r="B1217" s="177"/>
      <c r="C1217" s="178" t="s">
        <v>1811</v>
      </c>
      <c r="D1217" s="178" t="s">
        <v>258</v>
      </c>
      <c r="E1217" s="179" t="s">
        <v>1812</v>
      </c>
      <c r="F1217" s="180" t="s">
        <v>1813</v>
      </c>
      <c r="G1217" s="181" t="s">
        <v>539</v>
      </c>
      <c r="H1217" s="182">
        <v>3</v>
      </c>
      <c r="I1217" s="183"/>
      <c r="J1217" s="184">
        <f>ROUND(I1217*H1217,2)</f>
        <v>0</v>
      </c>
      <c r="K1217" s="185"/>
      <c r="L1217" s="41"/>
      <c r="M1217" s="186" t="s">
        <v>3</v>
      </c>
      <c r="N1217" s="187" t="s">
        <v>45</v>
      </c>
      <c r="O1217" s="74"/>
      <c r="P1217" s="188">
        <f>O1217*H1217</f>
        <v>0</v>
      </c>
      <c r="Q1217" s="188">
        <v>0</v>
      </c>
      <c r="R1217" s="188">
        <f>Q1217*H1217</f>
        <v>0</v>
      </c>
      <c r="S1217" s="188">
        <v>0</v>
      </c>
      <c r="T1217" s="189">
        <f>S1217*H1217</f>
        <v>0</v>
      </c>
      <c r="U1217" s="40"/>
      <c r="V1217" s="40"/>
      <c r="W1217" s="40"/>
      <c r="X1217" s="40"/>
      <c r="Y1217" s="40"/>
      <c r="Z1217" s="40"/>
      <c r="AA1217" s="40"/>
      <c r="AB1217" s="40"/>
      <c r="AC1217" s="40"/>
      <c r="AD1217" s="40"/>
      <c r="AE1217" s="40"/>
      <c r="AR1217" s="190" t="s">
        <v>342</v>
      </c>
      <c r="AT1217" s="190" t="s">
        <v>258</v>
      </c>
      <c r="AU1217" s="190" t="s">
        <v>83</v>
      </c>
      <c r="AY1217" s="21" t="s">
        <v>256</v>
      </c>
      <c r="BE1217" s="191">
        <f>IF(N1217="základní",J1217,0)</f>
        <v>0</v>
      </c>
      <c r="BF1217" s="191">
        <f>IF(N1217="snížená",J1217,0)</f>
        <v>0</v>
      </c>
      <c r="BG1217" s="191">
        <f>IF(N1217="zákl. přenesená",J1217,0)</f>
        <v>0</v>
      </c>
      <c r="BH1217" s="191">
        <f>IF(N1217="sníž. přenesená",J1217,0)</f>
        <v>0</v>
      </c>
      <c r="BI1217" s="191">
        <f>IF(N1217="nulová",J1217,0)</f>
        <v>0</v>
      </c>
      <c r="BJ1217" s="21" t="s">
        <v>81</v>
      </c>
      <c r="BK1217" s="191">
        <f>ROUND(I1217*H1217,2)</f>
        <v>0</v>
      </c>
      <c r="BL1217" s="21" t="s">
        <v>342</v>
      </c>
      <c r="BM1217" s="190" t="s">
        <v>1814</v>
      </c>
    </row>
    <row r="1218" s="2" customFormat="1">
      <c r="A1218" s="40"/>
      <c r="B1218" s="41"/>
      <c r="C1218" s="40"/>
      <c r="D1218" s="192" t="s">
        <v>263</v>
      </c>
      <c r="E1218" s="40"/>
      <c r="F1218" s="193" t="s">
        <v>1815</v>
      </c>
      <c r="G1218" s="40"/>
      <c r="H1218" s="40"/>
      <c r="I1218" s="194"/>
      <c r="J1218" s="40"/>
      <c r="K1218" s="40"/>
      <c r="L1218" s="41"/>
      <c r="M1218" s="195"/>
      <c r="N1218" s="196"/>
      <c r="O1218" s="74"/>
      <c r="P1218" s="74"/>
      <c r="Q1218" s="74"/>
      <c r="R1218" s="74"/>
      <c r="S1218" s="74"/>
      <c r="T1218" s="75"/>
      <c r="U1218" s="40"/>
      <c r="V1218" s="40"/>
      <c r="W1218" s="40"/>
      <c r="X1218" s="40"/>
      <c r="Y1218" s="40"/>
      <c r="Z1218" s="40"/>
      <c r="AA1218" s="40"/>
      <c r="AB1218" s="40"/>
      <c r="AC1218" s="40"/>
      <c r="AD1218" s="40"/>
      <c r="AE1218" s="40"/>
      <c r="AT1218" s="21" t="s">
        <v>263</v>
      </c>
      <c r="AU1218" s="21" t="s">
        <v>83</v>
      </c>
    </row>
    <row r="1219" s="2" customFormat="1" ht="16.5" customHeight="1">
      <c r="A1219" s="40"/>
      <c r="B1219" s="177"/>
      <c r="C1219" s="221" t="s">
        <v>1816</v>
      </c>
      <c r="D1219" s="221" t="s">
        <v>374</v>
      </c>
      <c r="E1219" s="222" t="s">
        <v>1817</v>
      </c>
      <c r="F1219" s="223" t="s">
        <v>1818</v>
      </c>
      <c r="G1219" s="224" t="s">
        <v>539</v>
      </c>
      <c r="H1219" s="225">
        <v>1</v>
      </c>
      <c r="I1219" s="226"/>
      <c r="J1219" s="227">
        <f>ROUND(I1219*H1219,2)</f>
        <v>0</v>
      </c>
      <c r="K1219" s="228"/>
      <c r="L1219" s="229"/>
      <c r="M1219" s="230" t="s">
        <v>3</v>
      </c>
      <c r="N1219" s="231" t="s">
        <v>45</v>
      </c>
      <c r="O1219" s="74"/>
      <c r="P1219" s="188">
        <f>O1219*H1219</f>
        <v>0</v>
      </c>
      <c r="Q1219" s="188">
        <v>0.017500000000000002</v>
      </c>
      <c r="R1219" s="188">
        <f>Q1219*H1219</f>
        <v>0.017500000000000002</v>
      </c>
      <c r="S1219" s="188">
        <v>0</v>
      </c>
      <c r="T1219" s="189">
        <f>S1219*H1219</f>
        <v>0</v>
      </c>
      <c r="U1219" s="40"/>
      <c r="V1219" s="40"/>
      <c r="W1219" s="40"/>
      <c r="X1219" s="40"/>
      <c r="Y1219" s="40"/>
      <c r="Z1219" s="40"/>
      <c r="AA1219" s="40"/>
      <c r="AB1219" s="40"/>
      <c r="AC1219" s="40"/>
      <c r="AD1219" s="40"/>
      <c r="AE1219" s="40"/>
      <c r="AR1219" s="190" t="s">
        <v>451</v>
      </c>
      <c r="AT1219" s="190" t="s">
        <v>374</v>
      </c>
      <c r="AU1219" s="190" t="s">
        <v>83</v>
      </c>
      <c r="AY1219" s="21" t="s">
        <v>256</v>
      </c>
      <c r="BE1219" s="191">
        <f>IF(N1219="základní",J1219,0)</f>
        <v>0</v>
      </c>
      <c r="BF1219" s="191">
        <f>IF(N1219="snížená",J1219,0)</f>
        <v>0</v>
      </c>
      <c r="BG1219" s="191">
        <f>IF(N1219="zákl. přenesená",J1219,0)</f>
        <v>0</v>
      </c>
      <c r="BH1219" s="191">
        <f>IF(N1219="sníž. přenesená",J1219,0)</f>
        <v>0</v>
      </c>
      <c r="BI1219" s="191">
        <f>IF(N1219="nulová",J1219,0)</f>
        <v>0</v>
      </c>
      <c r="BJ1219" s="21" t="s">
        <v>81</v>
      </c>
      <c r="BK1219" s="191">
        <f>ROUND(I1219*H1219,2)</f>
        <v>0</v>
      </c>
      <c r="BL1219" s="21" t="s">
        <v>342</v>
      </c>
      <c r="BM1219" s="190" t="s">
        <v>1819</v>
      </c>
    </row>
    <row r="1220" s="13" customFormat="1">
      <c r="A1220" s="13"/>
      <c r="B1220" s="197"/>
      <c r="C1220" s="13"/>
      <c r="D1220" s="198" t="s">
        <v>265</v>
      </c>
      <c r="E1220" s="199" t="s">
        <v>3</v>
      </c>
      <c r="F1220" s="200" t="s">
        <v>1820</v>
      </c>
      <c r="G1220" s="13"/>
      <c r="H1220" s="201">
        <v>1</v>
      </c>
      <c r="I1220" s="202"/>
      <c r="J1220" s="13"/>
      <c r="K1220" s="13"/>
      <c r="L1220" s="197"/>
      <c r="M1220" s="203"/>
      <c r="N1220" s="204"/>
      <c r="O1220" s="204"/>
      <c r="P1220" s="204"/>
      <c r="Q1220" s="204"/>
      <c r="R1220" s="204"/>
      <c r="S1220" s="204"/>
      <c r="T1220" s="205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/>
      <c r="AT1220" s="199" t="s">
        <v>265</v>
      </c>
      <c r="AU1220" s="199" t="s">
        <v>83</v>
      </c>
      <c r="AV1220" s="13" t="s">
        <v>83</v>
      </c>
      <c r="AW1220" s="13" t="s">
        <v>35</v>
      </c>
      <c r="AX1220" s="13" t="s">
        <v>74</v>
      </c>
      <c r="AY1220" s="199" t="s">
        <v>256</v>
      </c>
    </row>
    <row r="1221" s="14" customFormat="1">
      <c r="A1221" s="14"/>
      <c r="B1221" s="206"/>
      <c r="C1221" s="14"/>
      <c r="D1221" s="198" t="s">
        <v>265</v>
      </c>
      <c r="E1221" s="207" t="s">
        <v>3</v>
      </c>
      <c r="F1221" s="208" t="s">
        <v>266</v>
      </c>
      <c r="G1221" s="14"/>
      <c r="H1221" s="209">
        <v>1</v>
      </c>
      <c r="I1221" s="210"/>
      <c r="J1221" s="14"/>
      <c r="K1221" s="14"/>
      <c r="L1221" s="206"/>
      <c r="M1221" s="211"/>
      <c r="N1221" s="212"/>
      <c r="O1221" s="212"/>
      <c r="P1221" s="212"/>
      <c r="Q1221" s="212"/>
      <c r="R1221" s="212"/>
      <c r="S1221" s="212"/>
      <c r="T1221" s="213"/>
      <c r="U1221" s="14"/>
      <c r="V1221" s="14"/>
      <c r="W1221" s="14"/>
      <c r="X1221" s="14"/>
      <c r="Y1221" s="14"/>
      <c r="Z1221" s="14"/>
      <c r="AA1221" s="14"/>
      <c r="AB1221" s="14"/>
      <c r="AC1221" s="14"/>
      <c r="AD1221" s="14"/>
      <c r="AE1221" s="14"/>
      <c r="AT1221" s="207" t="s">
        <v>265</v>
      </c>
      <c r="AU1221" s="207" t="s">
        <v>83</v>
      </c>
      <c r="AV1221" s="14" t="s">
        <v>261</v>
      </c>
      <c r="AW1221" s="14" t="s">
        <v>35</v>
      </c>
      <c r="AX1221" s="14" t="s">
        <v>81</v>
      </c>
      <c r="AY1221" s="207" t="s">
        <v>256</v>
      </c>
    </row>
    <row r="1222" s="2" customFormat="1" ht="16.5" customHeight="1">
      <c r="A1222" s="40"/>
      <c r="B1222" s="177"/>
      <c r="C1222" s="221" t="s">
        <v>1821</v>
      </c>
      <c r="D1222" s="221" t="s">
        <v>374</v>
      </c>
      <c r="E1222" s="222" t="s">
        <v>1822</v>
      </c>
      <c r="F1222" s="223" t="s">
        <v>1823</v>
      </c>
      <c r="G1222" s="224" t="s">
        <v>539</v>
      </c>
      <c r="H1222" s="225">
        <v>2</v>
      </c>
      <c r="I1222" s="226"/>
      <c r="J1222" s="227">
        <f>ROUND(I1222*H1222,2)</f>
        <v>0</v>
      </c>
      <c r="K1222" s="228"/>
      <c r="L1222" s="229"/>
      <c r="M1222" s="230" t="s">
        <v>3</v>
      </c>
      <c r="N1222" s="231" t="s">
        <v>45</v>
      </c>
      <c r="O1222" s="74"/>
      <c r="P1222" s="188">
        <f>O1222*H1222</f>
        <v>0</v>
      </c>
      <c r="Q1222" s="188">
        <v>0.0195</v>
      </c>
      <c r="R1222" s="188">
        <f>Q1222*H1222</f>
        <v>0.039</v>
      </c>
      <c r="S1222" s="188">
        <v>0</v>
      </c>
      <c r="T1222" s="189">
        <f>S1222*H1222</f>
        <v>0</v>
      </c>
      <c r="U1222" s="40"/>
      <c r="V1222" s="40"/>
      <c r="W1222" s="40"/>
      <c r="X1222" s="40"/>
      <c r="Y1222" s="40"/>
      <c r="Z1222" s="40"/>
      <c r="AA1222" s="40"/>
      <c r="AB1222" s="40"/>
      <c r="AC1222" s="40"/>
      <c r="AD1222" s="40"/>
      <c r="AE1222" s="40"/>
      <c r="AR1222" s="190" t="s">
        <v>451</v>
      </c>
      <c r="AT1222" s="190" t="s">
        <v>374</v>
      </c>
      <c r="AU1222" s="190" t="s">
        <v>83</v>
      </c>
      <c r="AY1222" s="21" t="s">
        <v>256</v>
      </c>
      <c r="BE1222" s="191">
        <f>IF(N1222="základní",J1222,0)</f>
        <v>0</v>
      </c>
      <c r="BF1222" s="191">
        <f>IF(N1222="snížená",J1222,0)</f>
        <v>0</v>
      </c>
      <c r="BG1222" s="191">
        <f>IF(N1222="zákl. přenesená",J1222,0)</f>
        <v>0</v>
      </c>
      <c r="BH1222" s="191">
        <f>IF(N1222="sníž. přenesená",J1222,0)</f>
        <v>0</v>
      </c>
      <c r="BI1222" s="191">
        <f>IF(N1222="nulová",J1222,0)</f>
        <v>0</v>
      </c>
      <c r="BJ1222" s="21" t="s">
        <v>81</v>
      </c>
      <c r="BK1222" s="191">
        <f>ROUND(I1222*H1222,2)</f>
        <v>0</v>
      </c>
      <c r="BL1222" s="21" t="s">
        <v>342</v>
      </c>
      <c r="BM1222" s="190" t="s">
        <v>1824</v>
      </c>
    </row>
    <row r="1223" s="13" customFormat="1">
      <c r="A1223" s="13"/>
      <c r="B1223" s="197"/>
      <c r="C1223" s="13"/>
      <c r="D1223" s="198" t="s">
        <v>265</v>
      </c>
      <c r="E1223" s="199" t="s">
        <v>3</v>
      </c>
      <c r="F1223" s="200" t="s">
        <v>1825</v>
      </c>
      <c r="G1223" s="13"/>
      <c r="H1223" s="201">
        <v>2</v>
      </c>
      <c r="I1223" s="202"/>
      <c r="J1223" s="13"/>
      <c r="K1223" s="13"/>
      <c r="L1223" s="197"/>
      <c r="M1223" s="203"/>
      <c r="N1223" s="204"/>
      <c r="O1223" s="204"/>
      <c r="P1223" s="204"/>
      <c r="Q1223" s="204"/>
      <c r="R1223" s="204"/>
      <c r="S1223" s="204"/>
      <c r="T1223" s="205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T1223" s="199" t="s">
        <v>265</v>
      </c>
      <c r="AU1223" s="199" t="s">
        <v>83</v>
      </c>
      <c r="AV1223" s="13" t="s">
        <v>83</v>
      </c>
      <c r="AW1223" s="13" t="s">
        <v>35</v>
      </c>
      <c r="AX1223" s="13" t="s">
        <v>74</v>
      </c>
      <c r="AY1223" s="199" t="s">
        <v>256</v>
      </c>
    </row>
    <row r="1224" s="14" customFormat="1">
      <c r="A1224" s="14"/>
      <c r="B1224" s="206"/>
      <c r="C1224" s="14"/>
      <c r="D1224" s="198" t="s">
        <v>265</v>
      </c>
      <c r="E1224" s="207" t="s">
        <v>3</v>
      </c>
      <c r="F1224" s="208" t="s">
        <v>266</v>
      </c>
      <c r="G1224" s="14"/>
      <c r="H1224" s="209">
        <v>2</v>
      </c>
      <c r="I1224" s="210"/>
      <c r="J1224" s="14"/>
      <c r="K1224" s="14"/>
      <c r="L1224" s="206"/>
      <c r="M1224" s="211"/>
      <c r="N1224" s="212"/>
      <c r="O1224" s="212"/>
      <c r="P1224" s="212"/>
      <c r="Q1224" s="212"/>
      <c r="R1224" s="212"/>
      <c r="S1224" s="212"/>
      <c r="T1224" s="213"/>
      <c r="U1224" s="14"/>
      <c r="V1224" s="14"/>
      <c r="W1224" s="14"/>
      <c r="X1224" s="14"/>
      <c r="Y1224" s="14"/>
      <c r="Z1224" s="14"/>
      <c r="AA1224" s="14"/>
      <c r="AB1224" s="14"/>
      <c r="AC1224" s="14"/>
      <c r="AD1224" s="14"/>
      <c r="AE1224" s="14"/>
      <c r="AT1224" s="207" t="s">
        <v>265</v>
      </c>
      <c r="AU1224" s="207" t="s">
        <v>83</v>
      </c>
      <c r="AV1224" s="14" t="s">
        <v>261</v>
      </c>
      <c r="AW1224" s="14" t="s">
        <v>35</v>
      </c>
      <c r="AX1224" s="14" t="s">
        <v>81</v>
      </c>
      <c r="AY1224" s="207" t="s">
        <v>256</v>
      </c>
    </row>
    <row r="1225" s="2" customFormat="1" ht="37.8" customHeight="1">
      <c r="A1225" s="40"/>
      <c r="B1225" s="177"/>
      <c r="C1225" s="178" t="s">
        <v>1826</v>
      </c>
      <c r="D1225" s="178" t="s">
        <v>258</v>
      </c>
      <c r="E1225" s="179" t="s">
        <v>1827</v>
      </c>
      <c r="F1225" s="180" t="s">
        <v>1828</v>
      </c>
      <c r="G1225" s="181" t="s">
        <v>539</v>
      </c>
      <c r="H1225" s="182">
        <v>4</v>
      </c>
      <c r="I1225" s="183"/>
      <c r="J1225" s="184">
        <f>ROUND(I1225*H1225,2)</f>
        <v>0</v>
      </c>
      <c r="K1225" s="185"/>
      <c r="L1225" s="41"/>
      <c r="M1225" s="186" t="s">
        <v>3</v>
      </c>
      <c r="N1225" s="187" t="s">
        <v>45</v>
      </c>
      <c r="O1225" s="74"/>
      <c r="P1225" s="188">
        <f>O1225*H1225</f>
        <v>0</v>
      </c>
      <c r="Q1225" s="188">
        <v>0</v>
      </c>
      <c r="R1225" s="188">
        <f>Q1225*H1225</f>
        <v>0</v>
      </c>
      <c r="S1225" s="188">
        <v>0</v>
      </c>
      <c r="T1225" s="189">
        <f>S1225*H1225</f>
        <v>0</v>
      </c>
      <c r="U1225" s="40"/>
      <c r="V1225" s="40"/>
      <c r="W1225" s="40"/>
      <c r="X1225" s="40"/>
      <c r="Y1225" s="40"/>
      <c r="Z1225" s="40"/>
      <c r="AA1225" s="40"/>
      <c r="AB1225" s="40"/>
      <c r="AC1225" s="40"/>
      <c r="AD1225" s="40"/>
      <c r="AE1225" s="40"/>
      <c r="AR1225" s="190" t="s">
        <v>342</v>
      </c>
      <c r="AT1225" s="190" t="s">
        <v>258</v>
      </c>
      <c r="AU1225" s="190" t="s">
        <v>83</v>
      </c>
      <c r="AY1225" s="21" t="s">
        <v>256</v>
      </c>
      <c r="BE1225" s="191">
        <f>IF(N1225="základní",J1225,0)</f>
        <v>0</v>
      </c>
      <c r="BF1225" s="191">
        <f>IF(N1225="snížená",J1225,0)</f>
        <v>0</v>
      </c>
      <c r="BG1225" s="191">
        <f>IF(N1225="zákl. přenesená",J1225,0)</f>
        <v>0</v>
      </c>
      <c r="BH1225" s="191">
        <f>IF(N1225="sníž. přenesená",J1225,0)</f>
        <v>0</v>
      </c>
      <c r="BI1225" s="191">
        <f>IF(N1225="nulová",J1225,0)</f>
        <v>0</v>
      </c>
      <c r="BJ1225" s="21" t="s">
        <v>81</v>
      </c>
      <c r="BK1225" s="191">
        <f>ROUND(I1225*H1225,2)</f>
        <v>0</v>
      </c>
      <c r="BL1225" s="21" t="s">
        <v>342</v>
      </c>
      <c r="BM1225" s="190" t="s">
        <v>1829</v>
      </c>
    </row>
    <row r="1226" s="2" customFormat="1">
      <c r="A1226" s="40"/>
      <c r="B1226" s="41"/>
      <c r="C1226" s="40"/>
      <c r="D1226" s="192" t="s">
        <v>263</v>
      </c>
      <c r="E1226" s="40"/>
      <c r="F1226" s="193" t="s">
        <v>1830</v>
      </c>
      <c r="G1226" s="40"/>
      <c r="H1226" s="40"/>
      <c r="I1226" s="194"/>
      <c r="J1226" s="40"/>
      <c r="K1226" s="40"/>
      <c r="L1226" s="41"/>
      <c r="M1226" s="195"/>
      <c r="N1226" s="196"/>
      <c r="O1226" s="74"/>
      <c r="P1226" s="74"/>
      <c r="Q1226" s="74"/>
      <c r="R1226" s="74"/>
      <c r="S1226" s="74"/>
      <c r="T1226" s="75"/>
      <c r="U1226" s="40"/>
      <c r="V1226" s="40"/>
      <c r="W1226" s="40"/>
      <c r="X1226" s="40"/>
      <c r="Y1226" s="40"/>
      <c r="Z1226" s="40"/>
      <c r="AA1226" s="40"/>
      <c r="AB1226" s="40"/>
      <c r="AC1226" s="40"/>
      <c r="AD1226" s="40"/>
      <c r="AE1226" s="40"/>
      <c r="AT1226" s="21" t="s">
        <v>263</v>
      </c>
      <c r="AU1226" s="21" t="s">
        <v>83</v>
      </c>
    </row>
    <row r="1227" s="2" customFormat="1" ht="16.5" customHeight="1">
      <c r="A1227" s="40"/>
      <c r="B1227" s="177"/>
      <c r="C1227" s="221" t="s">
        <v>1831</v>
      </c>
      <c r="D1227" s="221" t="s">
        <v>374</v>
      </c>
      <c r="E1227" s="222" t="s">
        <v>1832</v>
      </c>
      <c r="F1227" s="223" t="s">
        <v>1833</v>
      </c>
      <c r="G1227" s="224" t="s">
        <v>539</v>
      </c>
      <c r="H1227" s="225">
        <v>3</v>
      </c>
      <c r="I1227" s="226"/>
      <c r="J1227" s="227">
        <f>ROUND(I1227*H1227,2)</f>
        <v>0</v>
      </c>
      <c r="K1227" s="228"/>
      <c r="L1227" s="229"/>
      <c r="M1227" s="230" t="s">
        <v>3</v>
      </c>
      <c r="N1227" s="231" t="s">
        <v>45</v>
      </c>
      <c r="O1227" s="74"/>
      <c r="P1227" s="188">
        <f>O1227*H1227</f>
        <v>0</v>
      </c>
      <c r="Q1227" s="188">
        <v>0.0195</v>
      </c>
      <c r="R1227" s="188">
        <f>Q1227*H1227</f>
        <v>0.058499999999999996</v>
      </c>
      <c r="S1227" s="188">
        <v>0</v>
      </c>
      <c r="T1227" s="189">
        <f>S1227*H1227</f>
        <v>0</v>
      </c>
      <c r="U1227" s="40"/>
      <c r="V1227" s="40"/>
      <c r="W1227" s="40"/>
      <c r="X1227" s="40"/>
      <c r="Y1227" s="40"/>
      <c r="Z1227" s="40"/>
      <c r="AA1227" s="40"/>
      <c r="AB1227" s="40"/>
      <c r="AC1227" s="40"/>
      <c r="AD1227" s="40"/>
      <c r="AE1227" s="40"/>
      <c r="AR1227" s="190" t="s">
        <v>451</v>
      </c>
      <c r="AT1227" s="190" t="s">
        <v>374</v>
      </c>
      <c r="AU1227" s="190" t="s">
        <v>83</v>
      </c>
      <c r="AY1227" s="21" t="s">
        <v>256</v>
      </c>
      <c r="BE1227" s="191">
        <f>IF(N1227="základní",J1227,0)</f>
        <v>0</v>
      </c>
      <c r="BF1227" s="191">
        <f>IF(N1227="snížená",J1227,0)</f>
        <v>0</v>
      </c>
      <c r="BG1227" s="191">
        <f>IF(N1227="zákl. přenesená",J1227,0)</f>
        <v>0</v>
      </c>
      <c r="BH1227" s="191">
        <f>IF(N1227="sníž. přenesená",J1227,0)</f>
        <v>0</v>
      </c>
      <c r="BI1227" s="191">
        <f>IF(N1227="nulová",J1227,0)</f>
        <v>0</v>
      </c>
      <c r="BJ1227" s="21" t="s">
        <v>81</v>
      </c>
      <c r="BK1227" s="191">
        <f>ROUND(I1227*H1227,2)</f>
        <v>0</v>
      </c>
      <c r="BL1227" s="21" t="s">
        <v>342</v>
      </c>
      <c r="BM1227" s="190" t="s">
        <v>1834</v>
      </c>
    </row>
    <row r="1228" s="13" customFormat="1">
      <c r="A1228" s="13"/>
      <c r="B1228" s="197"/>
      <c r="C1228" s="13"/>
      <c r="D1228" s="198" t="s">
        <v>265</v>
      </c>
      <c r="E1228" s="199" t="s">
        <v>3</v>
      </c>
      <c r="F1228" s="200" t="s">
        <v>1835</v>
      </c>
      <c r="G1228" s="13"/>
      <c r="H1228" s="201">
        <v>3</v>
      </c>
      <c r="I1228" s="202"/>
      <c r="J1228" s="13"/>
      <c r="K1228" s="13"/>
      <c r="L1228" s="197"/>
      <c r="M1228" s="203"/>
      <c r="N1228" s="204"/>
      <c r="O1228" s="204"/>
      <c r="P1228" s="204"/>
      <c r="Q1228" s="204"/>
      <c r="R1228" s="204"/>
      <c r="S1228" s="204"/>
      <c r="T1228" s="205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T1228" s="199" t="s">
        <v>265</v>
      </c>
      <c r="AU1228" s="199" t="s">
        <v>83</v>
      </c>
      <c r="AV1228" s="13" t="s">
        <v>83</v>
      </c>
      <c r="AW1228" s="13" t="s">
        <v>35</v>
      </c>
      <c r="AX1228" s="13" t="s">
        <v>74</v>
      </c>
      <c r="AY1228" s="199" t="s">
        <v>256</v>
      </c>
    </row>
    <row r="1229" s="14" customFormat="1">
      <c r="A1229" s="14"/>
      <c r="B1229" s="206"/>
      <c r="C1229" s="14"/>
      <c r="D1229" s="198" t="s">
        <v>265</v>
      </c>
      <c r="E1229" s="207" t="s">
        <v>3</v>
      </c>
      <c r="F1229" s="208" t="s">
        <v>266</v>
      </c>
      <c r="G1229" s="14"/>
      <c r="H1229" s="209">
        <v>3</v>
      </c>
      <c r="I1229" s="210"/>
      <c r="J1229" s="14"/>
      <c r="K1229" s="14"/>
      <c r="L1229" s="206"/>
      <c r="M1229" s="211"/>
      <c r="N1229" s="212"/>
      <c r="O1229" s="212"/>
      <c r="P1229" s="212"/>
      <c r="Q1229" s="212"/>
      <c r="R1229" s="212"/>
      <c r="S1229" s="212"/>
      <c r="T1229" s="213"/>
      <c r="U1229" s="14"/>
      <c r="V1229" s="14"/>
      <c r="W1229" s="14"/>
      <c r="X1229" s="14"/>
      <c r="Y1229" s="14"/>
      <c r="Z1229" s="14"/>
      <c r="AA1229" s="14"/>
      <c r="AB1229" s="14"/>
      <c r="AC1229" s="14"/>
      <c r="AD1229" s="14"/>
      <c r="AE1229" s="14"/>
      <c r="AT1229" s="207" t="s">
        <v>265</v>
      </c>
      <c r="AU1229" s="207" t="s">
        <v>83</v>
      </c>
      <c r="AV1229" s="14" t="s">
        <v>261</v>
      </c>
      <c r="AW1229" s="14" t="s">
        <v>35</v>
      </c>
      <c r="AX1229" s="14" t="s">
        <v>81</v>
      </c>
      <c r="AY1229" s="207" t="s">
        <v>256</v>
      </c>
    </row>
    <row r="1230" s="2" customFormat="1" ht="24.15" customHeight="1">
      <c r="A1230" s="40"/>
      <c r="B1230" s="177"/>
      <c r="C1230" s="221" t="s">
        <v>1836</v>
      </c>
      <c r="D1230" s="221" t="s">
        <v>374</v>
      </c>
      <c r="E1230" s="222" t="s">
        <v>1837</v>
      </c>
      <c r="F1230" s="223" t="s">
        <v>1838</v>
      </c>
      <c r="G1230" s="224" t="s">
        <v>539</v>
      </c>
      <c r="H1230" s="225">
        <v>1</v>
      </c>
      <c r="I1230" s="226"/>
      <c r="J1230" s="227">
        <f>ROUND(I1230*H1230,2)</f>
        <v>0</v>
      </c>
      <c r="K1230" s="228"/>
      <c r="L1230" s="229"/>
      <c r="M1230" s="230" t="s">
        <v>3</v>
      </c>
      <c r="N1230" s="231" t="s">
        <v>45</v>
      </c>
      <c r="O1230" s="74"/>
      <c r="P1230" s="188">
        <f>O1230*H1230</f>
        <v>0</v>
      </c>
      <c r="Q1230" s="188">
        <v>0.0195</v>
      </c>
      <c r="R1230" s="188">
        <f>Q1230*H1230</f>
        <v>0.0195</v>
      </c>
      <c r="S1230" s="188">
        <v>0</v>
      </c>
      <c r="T1230" s="189">
        <f>S1230*H1230</f>
        <v>0</v>
      </c>
      <c r="U1230" s="40"/>
      <c r="V1230" s="40"/>
      <c r="W1230" s="40"/>
      <c r="X1230" s="40"/>
      <c r="Y1230" s="40"/>
      <c r="Z1230" s="40"/>
      <c r="AA1230" s="40"/>
      <c r="AB1230" s="40"/>
      <c r="AC1230" s="40"/>
      <c r="AD1230" s="40"/>
      <c r="AE1230" s="40"/>
      <c r="AR1230" s="190" t="s">
        <v>451</v>
      </c>
      <c r="AT1230" s="190" t="s">
        <v>374</v>
      </c>
      <c r="AU1230" s="190" t="s">
        <v>83</v>
      </c>
      <c r="AY1230" s="21" t="s">
        <v>256</v>
      </c>
      <c r="BE1230" s="191">
        <f>IF(N1230="základní",J1230,0)</f>
        <v>0</v>
      </c>
      <c r="BF1230" s="191">
        <f>IF(N1230="snížená",J1230,0)</f>
        <v>0</v>
      </c>
      <c r="BG1230" s="191">
        <f>IF(N1230="zákl. přenesená",J1230,0)</f>
        <v>0</v>
      </c>
      <c r="BH1230" s="191">
        <f>IF(N1230="sníž. přenesená",J1230,0)</f>
        <v>0</v>
      </c>
      <c r="BI1230" s="191">
        <f>IF(N1230="nulová",J1230,0)</f>
        <v>0</v>
      </c>
      <c r="BJ1230" s="21" t="s">
        <v>81</v>
      </c>
      <c r="BK1230" s="191">
        <f>ROUND(I1230*H1230,2)</f>
        <v>0</v>
      </c>
      <c r="BL1230" s="21" t="s">
        <v>342</v>
      </c>
      <c r="BM1230" s="190" t="s">
        <v>1839</v>
      </c>
    </row>
    <row r="1231" s="13" customFormat="1">
      <c r="A1231" s="13"/>
      <c r="B1231" s="197"/>
      <c r="C1231" s="13"/>
      <c r="D1231" s="198" t="s">
        <v>265</v>
      </c>
      <c r="E1231" s="199" t="s">
        <v>3</v>
      </c>
      <c r="F1231" s="200" t="s">
        <v>1840</v>
      </c>
      <c r="G1231" s="13"/>
      <c r="H1231" s="201">
        <v>1</v>
      </c>
      <c r="I1231" s="202"/>
      <c r="J1231" s="13"/>
      <c r="K1231" s="13"/>
      <c r="L1231" s="197"/>
      <c r="M1231" s="203"/>
      <c r="N1231" s="204"/>
      <c r="O1231" s="204"/>
      <c r="P1231" s="204"/>
      <c r="Q1231" s="204"/>
      <c r="R1231" s="204"/>
      <c r="S1231" s="204"/>
      <c r="T1231" s="205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T1231" s="199" t="s">
        <v>265</v>
      </c>
      <c r="AU1231" s="199" t="s">
        <v>83</v>
      </c>
      <c r="AV1231" s="13" t="s">
        <v>83</v>
      </c>
      <c r="AW1231" s="13" t="s">
        <v>35</v>
      </c>
      <c r="AX1231" s="13" t="s">
        <v>74</v>
      </c>
      <c r="AY1231" s="199" t="s">
        <v>256</v>
      </c>
    </row>
    <row r="1232" s="14" customFormat="1">
      <c r="A1232" s="14"/>
      <c r="B1232" s="206"/>
      <c r="C1232" s="14"/>
      <c r="D1232" s="198" t="s">
        <v>265</v>
      </c>
      <c r="E1232" s="207" t="s">
        <v>3</v>
      </c>
      <c r="F1232" s="208" t="s">
        <v>266</v>
      </c>
      <c r="G1232" s="14"/>
      <c r="H1232" s="209">
        <v>1</v>
      </c>
      <c r="I1232" s="210"/>
      <c r="J1232" s="14"/>
      <c r="K1232" s="14"/>
      <c r="L1232" s="206"/>
      <c r="M1232" s="211"/>
      <c r="N1232" s="212"/>
      <c r="O1232" s="212"/>
      <c r="P1232" s="212"/>
      <c r="Q1232" s="212"/>
      <c r="R1232" s="212"/>
      <c r="S1232" s="212"/>
      <c r="T1232" s="213"/>
      <c r="U1232" s="14"/>
      <c r="V1232" s="14"/>
      <c r="W1232" s="14"/>
      <c r="X1232" s="14"/>
      <c r="Y1232" s="14"/>
      <c r="Z1232" s="14"/>
      <c r="AA1232" s="14"/>
      <c r="AB1232" s="14"/>
      <c r="AC1232" s="14"/>
      <c r="AD1232" s="14"/>
      <c r="AE1232" s="14"/>
      <c r="AT1232" s="207" t="s">
        <v>265</v>
      </c>
      <c r="AU1232" s="207" t="s">
        <v>83</v>
      </c>
      <c r="AV1232" s="14" t="s">
        <v>261</v>
      </c>
      <c r="AW1232" s="14" t="s">
        <v>35</v>
      </c>
      <c r="AX1232" s="14" t="s">
        <v>81</v>
      </c>
      <c r="AY1232" s="207" t="s">
        <v>256</v>
      </c>
    </row>
    <row r="1233" s="2" customFormat="1" ht="37.8" customHeight="1">
      <c r="A1233" s="40"/>
      <c r="B1233" s="177"/>
      <c r="C1233" s="178" t="s">
        <v>1841</v>
      </c>
      <c r="D1233" s="178" t="s">
        <v>258</v>
      </c>
      <c r="E1233" s="179" t="s">
        <v>1842</v>
      </c>
      <c r="F1233" s="180" t="s">
        <v>1843</v>
      </c>
      <c r="G1233" s="181" t="s">
        <v>539</v>
      </c>
      <c r="H1233" s="182">
        <v>2</v>
      </c>
      <c r="I1233" s="183"/>
      <c r="J1233" s="184">
        <f>ROUND(I1233*H1233,2)</f>
        <v>0</v>
      </c>
      <c r="K1233" s="185"/>
      <c r="L1233" s="41"/>
      <c r="M1233" s="186" t="s">
        <v>3</v>
      </c>
      <c r="N1233" s="187" t="s">
        <v>45</v>
      </c>
      <c r="O1233" s="74"/>
      <c r="P1233" s="188">
        <f>O1233*H1233</f>
        <v>0</v>
      </c>
      <c r="Q1233" s="188">
        <v>0</v>
      </c>
      <c r="R1233" s="188">
        <f>Q1233*H1233</f>
        <v>0</v>
      </c>
      <c r="S1233" s="188">
        <v>0</v>
      </c>
      <c r="T1233" s="189">
        <f>S1233*H1233</f>
        <v>0</v>
      </c>
      <c r="U1233" s="40"/>
      <c r="V1233" s="40"/>
      <c r="W1233" s="40"/>
      <c r="X1233" s="40"/>
      <c r="Y1233" s="40"/>
      <c r="Z1233" s="40"/>
      <c r="AA1233" s="40"/>
      <c r="AB1233" s="40"/>
      <c r="AC1233" s="40"/>
      <c r="AD1233" s="40"/>
      <c r="AE1233" s="40"/>
      <c r="AR1233" s="190" t="s">
        <v>342</v>
      </c>
      <c r="AT1233" s="190" t="s">
        <v>258</v>
      </c>
      <c r="AU1233" s="190" t="s">
        <v>83</v>
      </c>
      <c r="AY1233" s="21" t="s">
        <v>256</v>
      </c>
      <c r="BE1233" s="191">
        <f>IF(N1233="základní",J1233,0)</f>
        <v>0</v>
      </c>
      <c r="BF1233" s="191">
        <f>IF(N1233="snížená",J1233,0)</f>
        <v>0</v>
      </c>
      <c r="BG1233" s="191">
        <f>IF(N1233="zákl. přenesená",J1233,0)</f>
        <v>0</v>
      </c>
      <c r="BH1233" s="191">
        <f>IF(N1233="sníž. přenesená",J1233,0)</f>
        <v>0</v>
      </c>
      <c r="BI1233" s="191">
        <f>IF(N1233="nulová",J1233,0)</f>
        <v>0</v>
      </c>
      <c r="BJ1233" s="21" t="s">
        <v>81</v>
      </c>
      <c r="BK1233" s="191">
        <f>ROUND(I1233*H1233,2)</f>
        <v>0</v>
      </c>
      <c r="BL1233" s="21" t="s">
        <v>342</v>
      </c>
      <c r="BM1233" s="190" t="s">
        <v>1844</v>
      </c>
    </row>
    <row r="1234" s="2" customFormat="1">
      <c r="A1234" s="40"/>
      <c r="B1234" s="41"/>
      <c r="C1234" s="40"/>
      <c r="D1234" s="192" t="s">
        <v>263</v>
      </c>
      <c r="E1234" s="40"/>
      <c r="F1234" s="193" t="s">
        <v>1845</v>
      </c>
      <c r="G1234" s="40"/>
      <c r="H1234" s="40"/>
      <c r="I1234" s="194"/>
      <c r="J1234" s="40"/>
      <c r="K1234" s="40"/>
      <c r="L1234" s="41"/>
      <c r="M1234" s="195"/>
      <c r="N1234" s="196"/>
      <c r="O1234" s="74"/>
      <c r="P1234" s="74"/>
      <c r="Q1234" s="74"/>
      <c r="R1234" s="74"/>
      <c r="S1234" s="74"/>
      <c r="T1234" s="75"/>
      <c r="U1234" s="40"/>
      <c r="V1234" s="40"/>
      <c r="W1234" s="40"/>
      <c r="X1234" s="40"/>
      <c r="Y1234" s="40"/>
      <c r="Z1234" s="40"/>
      <c r="AA1234" s="40"/>
      <c r="AB1234" s="40"/>
      <c r="AC1234" s="40"/>
      <c r="AD1234" s="40"/>
      <c r="AE1234" s="40"/>
      <c r="AT1234" s="21" t="s">
        <v>263</v>
      </c>
      <c r="AU1234" s="21" t="s">
        <v>83</v>
      </c>
    </row>
    <row r="1235" s="2" customFormat="1" ht="16.5" customHeight="1">
      <c r="A1235" s="40"/>
      <c r="B1235" s="177"/>
      <c r="C1235" s="221" t="s">
        <v>1846</v>
      </c>
      <c r="D1235" s="221" t="s">
        <v>374</v>
      </c>
      <c r="E1235" s="222" t="s">
        <v>1847</v>
      </c>
      <c r="F1235" s="223" t="s">
        <v>1848</v>
      </c>
      <c r="G1235" s="224" t="s">
        <v>539</v>
      </c>
      <c r="H1235" s="225">
        <v>2</v>
      </c>
      <c r="I1235" s="226"/>
      <c r="J1235" s="227">
        <f>ROUND(I1235*H1235,2)</f>
        <v>0</v>
      </c>
      <c r="K1235" s="228"/>
      <c r="L1235" s="229"/>
      <c r="M1235" s="230" t="s">
        <v>3</v>
      </c>
      <c r="N1235" s="231" t="s">
        <v>45</v>
      </c>
      <c r="O1235" s="74"/>
      <c r="P1235" s="188">
        <f>O1235*H1235</f>
        <v>0</v>
      </c>
      <c r="Q1235" s="188">
        <v>0.021499999999999998</v>
      </c>
      <c r="R1235" s="188">
        <f>Q1235*H1235</f>
        <v>0.042999999999999997</v>
      </c>
      <c r="S1235" s="188">
        <v>0</v>
      </c>
      <c r="T1235" s="189">
        <f>S1235*H1235</f>
        <v>0</v>
      </c>
      <c r="U1235" s="40"/>
      <c r="V1235" s="40"/>
      <c r="W1235" s="40"/>
      <c r="X1235" s="40"/>
      <c r="Y1235" s="40"/>
      <c r="Z1235" s="40"/>
      <c r="AA1235" s="40"/>
      <c r="AB1235" s="40"/>
      <c r="AC1235" s="40"/>
      <c r="AD1235" s="40"/>
      <c r="AE1235" s="40"/>
      <c r="AR1235" s="190" t="s">
        <v>451</v>
      </c>
      <c r="AT1235" s="190" t="s">
        <v>374</v>
      </c>
      <c r="AU1235" s="190" t="s">
        <v>83</v>
      </c>
      <c r="AY1235" s="21" t="s">
        <v>256</v>
      </c>
      <c r="BE1235" s="191">
        <f>IF(N1235="základní",J1235,0)</f>
        <v>0</v>
      </c>
      <c r="BF1235" s="191">
        <f>IF(N1235="snížená",J1235,0)</f>
        <v>0</v>
      </c>
      <c r="BG1235" s="191">
        <f>IF(N1235="zákl. přenesená",J1235,0)</f>
        <v>0</v>
      </c>
      <c r="BH1235" s="191">
        <f>IF(N1235="sníž. přenesená",J1235,0)</f>
        <v>0</v>
      </c>
      <c r="BI1235" s="191">
        <f>IF(N1235="nulová",J1235,0)</f>
        <v>0</v>
      </c>
      <c r="BJ1235" s="21" t="s">
        <v>81</v>
      </c>
      <c r="BK1235" s="191">
        <f>ROUND(I1235*H1235,2)</f>
        <v>0</v>
      </c>
      <c r="BL1235" s="21" t="s">
        <v>342</v>
      </c>
      <c r="BM1235" s="190" t="s">
        <v>1849</v>
      </c>
    </row>
    <row r="1236" s="13" customFormat="1">
      <c r="A1236" s="13"/>
      <c r="B1236" s="197"/>
      <c r="C1236" s="13"/>
      <c r="D1236" s="198" t="s">
        <v>265</v>
      </c>
      <c r="E1236" s="199" t="s">
        <v>3</v>
      </c>
      <c r="F1236" s="200" t="s">
        <v>1850</v>
      </c>
      <c r="G1236" s="13"/>
      <c r="H1236" s="201">
        <v>1</v>
      </c>
      <c r="I1236" s="202"/>
      <c r="J1236" s="13"/>
      <c r="K1236" s="13"/>
      <c r="L1236" s="197"/>
      <c r="M1236" s="203"/>
      <c r="N1236" s="204"/>
      <c r="O1236" s="204"/>
      <c r="P1236" s="204"/>
      <c r="Q1236" s="204"/>
      <c r="R1236" s="204"/>
      <c r="S1236" s="204"/>
      <c r="T1236" s="205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T1236" s="199" t="s">
        <v>265</v>
      </c>
      <c r="AU1236" s="199" t="s">
        <v>83</v>
      </c>
      <c r="AV1236" s="13" t="s">
        <v>83</v>
      </c>
      <c r="AW1236" s="13" t="s">
        <v>35</v>
      </c>
      <c r="AX1236" s="13" t="s">
        <v>74</v>
      </c>
      <c r="AY1236" s="199" t="s">
        <v>256</v>
      </c>
    </row>
    <row r="1237" s="13" customFormat="1">
      <c r="A1237" s="13"/>
      <c r="B1237" s="197"/>
      <c r="C1237" s="13"/>
      <c r="D1237" s="198" t="s">
        <v>265</v>
      </c>
      <c r="E1237" s="199" t="s">
        <v>3</v>
      </c>
      <c r="F1237" s="200" t="s">
        <v>1851</v>
      </c>
      <c r="G1237" s="13"/>
      <c r="H1237" s="201">
        <v>1</v>
      </c>
      <c r="I1237" s="202"/>
      <c r="J1237" s="13"/>
      <c r="K1237" s="13"/>
      <c r="L1237" s="197"/>
      <c r="M1237" s="203"/>
      <c r="N1237" s="204"/>
      <c r="O1237" s="204"/>
      <c r="P1237" s="204"/>
      <c r="Q1237" s="204"/>
      <c r="R1237" s="204"/>
      <c r="S1237" s="204"/>
      <c r="T1237" s="205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T1237" s="199" t="s">
        <v>265</v>
      </c>
      <c r="AU1237" s="199" t="s">
        <v>83</v>
      </c>
      <c r="AV1237" s="13" t="s">
        <v>83</v>
      </c>
      <c r="AW1237" s="13" t="s">
        <v>35</v>
      </c>
      <c r="AX1237" s="13" t="s">
        <v>74</v>
      </c>
      <c r="AY1237" s="199" t="s">
        <v>256</v>
      </c>
    </row>
    <row r="1238" s="14" customFormat="1">
      <c r="A1238" s="14"/>
      <c r="B1238" s="206"/>
      <c r="C1238" s="14"/>
      <c r="D1238" s="198" t="s">
        <v>265</v>
      </c>
      <c r="E1238" s="207" t="s">
        <v>3</v>
      </c>
      <c r="F1238" s="208" t="s">
        <v>266</v>
      </c>
      <c r="G1238" s="14"/>
      <c r="H1238" s="209">
        <v>2</v>
      </c>
      <c r="I1238" s="210"/>
      <c r="J1238" s="14"/>
      <c r="K1238" s="14"/>
      <c r="L1238" s="206"/>
      <c r="M1238" s="211"/>
      <c r="N1238" s="212"/>
      <c r="O1238" s="212"/>
      <c r="P1238" s="212"/>
      <c r="Q1238" s="212"/>
      <c r="R1238" s="212"/>
      <c r="S1238" s="212"/>
      <c r="T1238" s="213"/>
      <c r="U1238" s="14"/>
      <c r="V1238" s="14"/>
      <c r="W1238" s="14"/>
      <c r="X1238" s="14"/>
      <c r="Y1238" s="14"/>
      <c r="Z1238" s="14"/>
      <c r="AA1238" s="14"/>
      <c r="AB1238" s="14"/>
      <c r="AC1238" s="14"/>
      <c r="AD1238" s="14"/>
      <c r="AE1238" s="14"/>
      <c r="AT1238" s="207" t="s">
        <v>265</v>
      </c>
      <c r="AU1238" s="207" t="s">
        <v>83</v>
      </c>
      <c r="AV1238" s="14" t="s">
        <v>261</v>
      </c>
      <c r="AW1238" s="14" t="s">
        <v>35</v>
      </c>
      <c r="AX1238" s="14" t="s">
        <v>81</v>
      </c>
      <c r="AY1238" s="207" t="s">
        <v>256</v>
      </c>
    </row>
    <row r="1239" s="2" customFormat="1" ht="24.15" customHeight="1">
      <c r="A1239" s="40"/>
      <c r="B1239" s="177"/>
      <c r="C1239" s="178" t="s">
        <v>1852</v>
      </c>
      <c r="D1239" s="178" t="s">
        <v>258</v>
      </c>
      <c r="E1239" s="179" t="s">
        <v>1853</v>
      </c>
      <c r="F1239" s="180" t="s">
        <v>1854</v>
      </c>
      <c r="G1239" s="181" t="s">
        <v>539</v>
      </c>
      <c r="H1239" s="182">
        <v>1</v>
      </c>
      <c r="I1239" s="183"/>
      <c r="J1239" s="184">
        <f>ROUND(I1239*H1239,2)</f>
        <v>0</v>
      </c>
      <c r="K1239" s="185"/>
      <c r="L1239" s="41"/>
      <c r="M1239" s="186" t="s">
        <v>3</v>
      </c>
      <c r="N1239" s="187" t="s">
        <v>45</v>
      </c>
      <c r="O1239" s="74"/>
      <c r="P1239" s="188">
        <f>O1239*H1239</f>
        <v>0</v>
      </c>
      <c r="Q1239" s="188">
        <v>0.00088999999999999995</v>
      </c>
      <c r="R1239" s="188">
        <f>Q1239*H1239</f>
        <v>0.00088999999999999995</v>
      </c>
      <c r="S1239" s="188">
        <v>0</v>
      </c>
      <c r="T1239" s="189">
        <f>S1239*H1239</f>
        <v>0</v>
      </c>
      <c r="U1239" s="40"/>
      <c r="V1239" s="40"/>
      <c r="W1239" s="40"/>
      <c r="X1239" s="40"/>
      <c r="Y1239" s="40"/>
      <c r="Z1239" s="40"/>
      <c r="AA1239" s="40"/>
      <c r="AB1239" s="40"/>
      <c r="AC1239" s="40"/>
      <c r="AD1239" s="40"/>
      <c r="AE1239" s="40"/>
      <c r="AR1239" s="190" t="s">
        <v>342</v>
      </c>
      <c r="AT1239" s="190" t="s">
        <v>258</v>
      </c>
      <c r="AU1239" s="190" t="s">
        <v>83</v>
      </c>
      <c r="AY1239" s="21" t="s">
        <v>256</v>
      </c>
      <c r="BE1239" s="191">
        <f>IF(N1239="základní",J1239,0)</f>
        <v>0</v>
      </c>
      <c r="BF1239" s="191">
        <f>IF(N1239="snížená",J1239,0)</f>
        <v>0</v>
      </c>
      <c r="BG1239" s="191">
        <f>IF(N1239="zákl. přenesená",J1239,0)</f>
        <v>0</v>
      </c>
      <c r="BH1239" s="191">
        <f>IF(N1239="sníž. přenesená",J1239,0)</f>
        <v>0</v>
      </c>
      <c r="BI1239" s="191">
        <f>IF(N1239="nulová",J1239,0)</f>
        <v>0</v>
      </c>
      <c r="BJ1239" s="21" t="s">
        <v>81</v>
      </c>
      <c r="BK1239" s="191">
        <f>ROUND(I1239*H1239,2)</f>
        <v>0</v>
      </c>
      <c r="BL1239" s="21" t="s">
        <v>342</v>
      </c>
      <c r="BM1239" s="190" t="s">
        <v>1855</v>
      </c>
    </row>
    <row r="1240" s="2" customFormat="1">
      <c r="A1240" s="40"/>
      <c r="B1240" s="41"/>
      <c r="C1240" s="40"/>
      <c r="D1240" s="192" t="s">
        <v>263</v>
      </c>
      <c r="E1240" s="40"/>
      <c r="F1240" s="193" t="s">
        <v>1856</v>
      </c>
      <c r="G1240" s="40"/>
      <c r="H1240" s="40"/>
      <c r="I1240" s="194"/>
      <c r="J1240" s="40"/>
      <c r="K1240" s="40"/>
      <c r="L1240" s="41"/>
      <c r="M1240" s="195"/>
      <c r="N1240" s="196"/>
      <c r="O1240" s="74"/>
      <c r="P1240" s="74"/>
      <c r="Q1240" s="74"/>
      <c r="R1240" s="74"/>
      <c r="S1240" s="74"/>
      <c r="T1240" s="75"/>
      <c r="U1240" s="40"/>
      <c r="V1240" s="40"/>
      <c r="W1240" s="40"/>
      <c r="X1240" s="40"/>
      <c r="Y1240" s="40"/>
      <c r="Z1240" s="40"/>
      <c r="AA1240" s="40"/>
      <c r="AB1240" s="40"/>
      <c r="AC1240" s="40"/>
      <c r="AD1240" s="40"/>
      <c r="AE1240" s="40"/>
      <c r="AT1240" s="21" t="s">
        <v>263</v>
      </c>
      <c r="AU1240" s="21" t="s">
        <v>83</v>
      </c>
    </row>
    <row r="1241" s="13" customFormat="1">
      <c r="A1241" s="13"/>
      <c r="B1241" s="197"/>
      <c r="C1241" s="13"/>
      <c r="D1241" s="198" t="s">
        <v>265</v>
      </c>
      <c r="E1241" s="199" t="s">
        <v>3</v>
      </c>
      <c r="F1241" s="200" t="s">
        <v>1857</v>
      </c>
      <c r="G1241" s="13"/>
      <c r="H1241" s="201">
        <v>1</v>
      </c>
      <c r="I1241" s="202"/>
      <c r="J1241" s="13"/>
      <c r="K1241" s="13"/>
      <c r="L1241" s="197"/>
      <c r="M1241" s="203"/>
      <c r="N1241" s="204"/>
      <c r="O1241" s="204"/>
      <c r="P1241" s="204"/>
      <c r="Q1241" s="204"/>
      <c r="R1241" s="204"/>
      <c r="S1241" s="204"/>
      <c r="T1241" s="205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T1241" s="199" t="s">
        <v>265</v>
      </c>
      <c r="AU1241" s="199" t="s">
        <v>83</v>
      </c>
      <c r="AV1241" s="13" t="s">
        <v>83</v>
      </c>
      <c r="AW1241" s="13" t="s">
        <v>35</v>
      </c>
      <c r="AX1241" s="13" t="s">
        <v>74</v>
      </c>
      <c r="AY1241" s="199" t="s">
        <v>256</v>
      </c>
    </row>
    <row r="1242" s="14" customFormat="1">
      <c r="A1242" s="14"/>
      <c r="B1242" s="206"/>
      <c r="C1242" s="14"/>
      <c r="D1242" s="198" t="s">
        <v>265</v>
      </c>
      <c r="E1242" s="207" t="s">
        <v>3</v>
      </c>
      <c r="F1242" s="208" t="s">
        <v>266</v>
      </c>
      <c r="G1242" s="14"/>
      <c r="H1242" s="209">
        <v>1</v>
      </c>
      <c r="I1242" s="210"/>
      <c r="J1242" s="14"/>
      <c r="K1242" s="14"/>
      <c r="L1242" s="206"/>
      <c r="M1242" s="211"/>
      <c r="N1242" s="212"/>
      <c r="O1242" s="212"/>
      <c r="P1242" s="212"/>
      <c r="Q1242" s="212"/>
      <c r="R1242" s="212"/>
      <c r="S1242" s="212"/>
      <c r="T1242" s="213"/>
      <c r="U1242" s="14"/>
      <c r="V1242" s="14"/>
      <c r="W1242" s="14"/>
      <c r="X1242" s="14"/>
      <c r="Y1242" s="14"/>
      <c r="Z1242" s="14"/>
      <c r="AA1242" s="14"/>
      <c r="AB1242" s="14"/>
      <c r="AC1242" s="14"/>
      <c r="AD1242" s="14"/>
      <c r="AE1242" s="14"/>
      <c r="AT1242" s="207" t="s">
        <v>265</v>
      </c>
      <c r="AU1242" s="207" t="s">
        <v>83</v>
      </c>
      <c r="AV1242" s="14" t="s">
        <v>261</v>
      </c>
      <c r="AW1242" s="14" t="s">
        <v>35</v>
      </c>
      <c r="AX1242" s="14" t="s">
        <v>81</v>
      </c>
      <c r="AY1242" s="207" t="s">
        <v>256</v>
      </c>
    </row>
    <row r="1243" s="2" customFormat="1" ht="24.15" customHeight="1">
      <c r="A1243" s="40"/>
      <c r="B1243" s="177"/>
      <c r="C1243" s="221" t="s">
        <v>1858</v>
      </c>
      <c r="D1243" s="221" t="s">
        <v>374</v>
      </c>
      <c r="E1243" s="222" t="s">
        <v>1859</v>
      </c>
      <c r="F1243" s="223" t="s">
        <v>1860</v>
      </c>
      <c r="G1243" s="224" t="s">
        <v>110</v>
      </c>
      <c r="H1243" s="225">
        <v>3.0249999999999999</v>
      </c>
      <c r="I1243" s="226"/>
      <c r="J1243" s="227">
        <f>ROUND(I1243*H1243,2)</f>
        <v>0</v>
      </c>
      <c r="K1243" s="228"/>
      <c r="L1243" s="229"/>
      <c r="M1243" s="230" t="s">
        <v>3</v>
      </c>
      <c r="N1243" s="231" t="s">
        <v>45</v>
      </c>
      <c r="O1243" s="74"/>
      <c r="P1243" s="188">
        <f>O1243*H1243</f>
        <v>0</v>
      </c>
      <c r="Q1243" s="188">
        <v>0.048059999999999999</v>
      </c>
      <c r="R1243" s="188">
        <f>Q1243*H1243</f>
        <v>0.1453815</v>
      </c>
      <c r="S1243" s="188">
        <v>0</v>
      </c>
      <c r="T1243" s="189">
        <f>S1243*H1243</f>
        <v>0</v>
      </c>
      <c r="U1243" s="40"/>
      <c r="V1243" s="40"/>
      <c r="W1243" s="40"/>
      <c r="X1243" s="40"/>
      <c r="Y1243" s="40"/>
      <c r="Z1243" s="40"/>
      <c r="AA1243" s="40"/>
      <c r="AB1243" s="40"/>
      <c r="AC1243" s="40"/>
      <c r="AD1243" s="40"/>
      <c r="AE1243" s="40"/>
      <c r="AR1243" s="190" t="s">
        <v>451</v>
      </c>
      <c r="AT1243" s="190" t="s">
        <v>374</v>
      </c>
      <c r="AU1243" s="190" t="s">
        <v>83</v>
      </c>
      <c r="AY1243" s="21" t="s">
        <v>256</v>
      </c>
      <c r="BE1243" s="191">
        <f>IF(N1243="základní",J1243,0)</f>
        <v>0</v>
      </c>
      <c r="BF1243" s="191">
        <f>IF(N1243="snížená",J1243,0)</f>
        <v>0</v>
      </c>
      <c r="BG1243" s="191">
        <f>IF(N1243="zákl. přenesená",J1243,0)</f>
        <v>0</v>
      </c>
      <c r="BH1243" s="191">
        <f>IF(N1243="sníž. přenesená",J1243,0)</f>
        <v>0</v>
      </c>
      <c r="BI1243" s="191">
        <f>IF(N1243="nulová",J1243,0)</f>
        <v>0</v>
      </c>
      <c r="BJ1243" s="21" t="s">
        <v>81</v>
      </c>
      <c r="BK1243" s="191">
        <f>ROUND(I1243*H1243,2)</f>
        <v>0</v>
      </c>
      <c r="BL1243" s="21" t="s">
        <v>342</v>
      </c>
      <c r="BM1243" s="190" t="s">
        <v>1861</v>
      </c>
    </row>
    <row r="1244" s="13" customFormat="1">
      <c r="A1244" s="13"/>
      <c r="B1244" s="197"/>
      <c r="C1244" s="13"/>
      <c r="D1244" s="198" t="s">
        <v>265</v>
      </c>
      <c r="E1244" s="199" t="s">
        <v>3</v>
      </c>
      <c r="F1244" s="200" t="s">
        <v>1862</v>
      </c>
      <c r="G1244" s="13"/>
      <c r="H1244" s="201">
        <v>3.0249999999999999</v>
      </c>
      <c r="I1244" s="202"/>
      <c r="J1244" s="13"/>
      <c r="K1244" s="13"/>
      <c r="L1244" s="197"/>
      <c r="M1244" s="203"/>
      <c r="N1244" s="204"/>
      <c r="O1244" s="204"/>
      <c r="P1244" s="204"/>
      <c r="Q1244" s="204"/>
      <c r="R1244" s="204"/>
      <c r="S1244" s="204"/>
      <c r="T1244" s="205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  <c r="AE1244" s="13"/>
      <c r="AT1244" s="199" t="s">
        <v>265</v>
      </c>
      <c r="AU1244" s="199" t="s">
        <v>83</v>
      </c>
      <c r="AV1244" s="13" t="s">
        <v>83</v>
      </c>
      <c r="AW1244" s="13" t="s">
        <v>35</v>
      </c>
      <c r="AX1244" s="13" t="s">
        <v>74</v>
      </c>
      <c r="AY1244" s="199" t="s">
        <v>256</v>
      </c>
    </row>
    <row r="1245" s="14" customFormat="1">
      <c r="A1245" s="14"/>
      <c r="B1245" s="206"/>
      <c r="C1245" s="14"/>
      <c r="D1245" s="198" t="s">
        <v>265</v>
      </c>
      <c r="E1245" s="207" t="s">
        <v>3</v>
      </c>
      <c r="F1245" s="208" t="s">
        <v>266</v>
      </c>
      <c r="G1245" s="14"/>
      <c r="H1245" s="209">
        <v>3.0249999999999999</v>
      </c>
      <c r="I1245" s="210"/>
      <c r="J1245" s="14"/>
      <c r="K1245" s="14"/>
      <c r="L1245" s="206"/>
      <c r="M1245" s="211"/>
      <c r="N1245" s="212"/>
      <c r="O1245" s="212"/>
      <c r="P1245" s="212"/>
      <c r="Q1245" s="212"/>
      <c r="R1245" s="212"/>
      <c r="S1245" s="212"/>
      <c r="T1245" s="213"/>
      <c r="U1245" s="14"/>
      <c r="V1245" s="14"/>
      <c r="W1245" s="14"/>
      <c r="X1245" s="14"/>
      <c r="Y1245" s="14"/>
      <c r="Z1245" s="14"/>
      <c r="AA1245" s="14"/>
      <c r="AB1245" s="14"/>
      <c r="AC1245" s="14"/>
      <c r="AD1245" s="14"/>
      <c r="AE1245" s="14"/>
      <c r="AT1245" s="207" t="s">
        <v>265</v>
      </c>
      <c r="AU1245" s="207" t="s">
        <v>83</v>
      </c>
      <c r="AV1245" s="14" t="s">
        <v>261</v>
      </c>
      <c r="AW1245" s="14" t="s">
        <v>35</v>
      </c>
      <c r="AX1245" s="14" t="s">
        <v>81</v>
      </c>
      <c r="AY1245" s="207" t="s">
        <v>256</v>
      </c>
    </row>
    <row r="1246" s="2" customFormat="1" ht="24.15" customHeight="1">
      <c r="A1246" s="40"/>
      <c r="B1246" s="177"/>
      <c r="C1246" s="178" t="s">
        <v>1863</v>
      </c>
      <c r="D1246" s="178" t="s">
        <v>258</v>
      </c>
      <c r="E1246" s="179" t="s">
        <v>1864</v>
      </c>
      <c r="F1246" s="180" t="s">
        <v>1865</v>
      </c>
      <c r="G1246" s="181" t="s">
        <v>539</v>
      </c>
      <c r="H1246" s="182">
        <v>2</v>
      </c>
      <c r="I1246" s="183"/>
      <c r="J1246" s="184">
        <f>ROUND(I1246*H1246,2)</f>
        <v>0</v>
      </c>
      <c r="K1246" s="185"/>
      <c r="L1246" s="41"/>
      <c r="M1246" s="186" t="s">
        <v>3</v>
      </c>
      <c r="N1246" s="187" t="s">
        <v>45</v>
      </c>
      <c r="O1246" s="74"/>
      <c r="P1246" s="188">
        <f>O1246*H1246</f>
        <v>0</v>
      </c>
      <c r="Q1246" s="188">
        <v>0.00084000000000000003</v>
      </c>
      <c r="R1246" s="188">
        <f>Q1246*H1246</f>
        <v>0.0016800000000000001</v>
      </c>
      <c r="S1246" s="188">
        <v>0</v>
      </c>
      <c r="T1246" s="189">
        <f>S1246*H1246</f>
        <v>0</v>
      </c>
      <c r="U1246" s="40"/>
      <c r="V1246" s="40"/>
      <c r="W1246" s="40"/>
      <c r="X1246" s="40"/>
      <c r="Y1246" s="40"/>
      <c r="Z1246" s="40"/>
      <c r="AA1246" s="40"/>
      <c r="AB1246" s="40"/>
      <c r="AC1246" s="40"/>
      <c r="AD1246" s="40"/>
      <c r="AE1246" s="40"/>
      <c r="AR1246" s="190" t="s">
        <v>342</v>
      </c>
      <c r="AT1246" s="190" t="s">
        <v>258</v>
      </c>
      <c r="AU1246" s="190" t="s">
        <v>83</v>
      </c>
      <c r="AY1246" s="21" t="s">
        <v>256</v>
      </c>
      <c r="BE1246" s="191">
        <f>IF(N1246="základní",J1246,0)</f>
        <v>0</v>
      </c>
      <c r="BF1246" s="191">
        <f>IF(N1246="snížená",J1246,0)</f>
        <v>0</v>
      </c>
      <c r="BG1246" s="191">
        <f>IF(N1246="zákl. přenesená",J1246,0)</f>
        <v>0</v>
      </c>
      <c r="BH1246" s="191">
        <f>IF(N1246="sníž. přenesená",J1246,0)</f>
        <v>0</v>
      </c>
      <c r="BI1246" s="191">
        <f>IF(N1246="nulová",J1246,0)</f>
        <v>0</v>
      </c>
      <c r="BJ1246" s="21" t="s">
        <v>81</v>
      </c>
      <c r="BK1246" s="191">
        <f>ROUND(I1246*H1246,2)</f>
        <v>0</v>
      </c>
      <c r="BL1246" s="21" t="s">
        <v>342</v>
      </c>
      <c r="BM1246" s="190" t="s">
        <v>1866</v>
      </c>
    </row>
    <row r="1247" s="2" customFormat="1">
      <c r="A1247" s="40"/>
      <c r="B1247" s="41"/>
      <c r="C1247" s="40"/>
      <c r="D1247" s="192" t="s">
        <v>263</v>
      </c>
      <c r="E1247" s="40"/>
      <c r="F1247" s="193" t="s">
        <v>1867</v>
      </c>
      <c r="G1247" s="40"/>
      <c r="H1247" s="40"/>
      <c r="I1247" s="194"/>
      <c r="J1247" s="40"/>
      <c r="K1247" s="40"/>
      <c r="L1247" s="41"/>
      <c r="M1247" s="195"/>
      <c r="N1247" s="196"/>
      <c r="O1247" s="74"/>
      <c r="P1247" s="74"/>
      <c r="Q1247" s="74"/>
      <c r="R1247" s="74"/>
      <c r="S1247" s="74"/>
      <c r="T1247" s="75"/>
      <c r="U1247" s="40"/>
      <c r="V1247" s="40"/>
      <c r="W1247" s="40"/>
      <c r="X1247" s="40"/>
      <c r="Y1247" s="40"/>
      <c r="Z1247" s="40"/>
      <c r="AA1247" s="40"/>
      <c r="AB1247" s="40"/>
      <c r="AC1247" s="40"/>
      <c r="AD1247" s="40"/>
      <c r="AE1247" s="40"/>
      <c r="AT1247" s="21" t="s">
        <v>263</v>
      </c>
      <c r="AU1247" s="21" t="s">
        <v>83</v>
      </c>
    </row>
    <row r="1248" s="13" customFormat="1">
      <c r="A1248" s="13"/>
      <c r="B1248" s="197"/>
      <c r="C1248" s="13"/>
      <c r="D1248" s="198" t="s">
        <v>265</v>
      </c>
      <c r="E1248" s="199" t="s">
        <v>3</v>
      </c>
      <c r="F1248" s="200" t="s">
        <v>1868</v>
      </c>
      <c r="G1248" s="13"/>
      <c r="H1248" s="201">
        <v>1</v>
      </c>
      <c r="I1248" s="202"/>
      <c r="J1248" s="13"/>
      <c r="K1248" s="13"/>
      <c r="L1248" s="197"/>
      <c r="M1248" s="203"/>
      <c r="N1248" s="204"/>
      <c r="O1248" s="204"/>
      <c r="P1248" s="204"/>
      <c r="Q1248" s="204"/>
      <c r="R1248" s="204"/>
      <c r="S1248" s="204"/>
      <c r="T1248" s="205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T1248" s="199" t="s">
        <v>265</v>
      </c>
      <c r="AU1248" s="199" t="s">
        <v>83</v>
      </c>
      <c r="AV1248" s="13" t="s">
        <v>83</v>
      </c>
      <c r="AW1248" s="13" t="s">
        <v>35</v>
      </c>
      <c r="AX1248" s="13" t="s">
        <v>74</v>
      </c>
      <c r="AY1248" s="199" t="s">
        <v>256</v>
      </c>
    </row>
    <row r="1249" s="13" customFormat="1">
      <c r="A1249" s="13"/>
      <c r="B1249" s="197"/>
      <c r="C1249" s="13"/>
      <c r="D1249" s="198" t="s">
        <v>265</v>
      </c>
      <c r="E1249" s="199" t="s">
        <v>3</v>
      </c>
      <c r="F1249" s="200" t="s">
        <v>1869</v>
      </c>
      <c r="G1249" s="13"/>
      <c r="H1249" s="201">
        <v>1</v>
      </c>
      <c r="I1249" s="202"/>
      <c r="J1249" s="13"/>
      <c r="K1249" s="13"/>
      <c r="L1249" s="197"/>
      <c r="M1249" s="203"/>
      <c r="N1249" s="204"/>
      <c r="O1249" s="204"/>
      <c r="P1249" s="204"/>
      <c r="Q1249" s="204"/>
      <c r="R1249" s="204"/>
      <c r="S1249" s="204"/>
      <c r="T1249" s="205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T1249" s="199" t="s">
        <v>265</v>
      </c>
      <c r="AU1249" s="199" t="s">
        <v>83</v>
      </c>
      <c r="AV1249" s="13" t="s">
        <v>83</v>
      </c>
      <c r="AW1249" s="13" t="s">
        <v>35</v>
      </c>
      <c r="AX1249" s="13" t="s">
        <v>74</v>
      </c>
      <c r="AY1249" s="199" t="s">
        <v>256</v>
      </c>
    </row>
    <row r="1250" s="14" customFormat="1">
      <c r="A1250" s="14"/>
      <c r="B1250" s="206"/>
      <c r="C1250" s="14"/>
      <c r="D1250" s="198" t="s">
        <v>265</v>
      </c>
      <c r="E1250" s="207" t="s">
        <v>3</v>
      </c>
      <c r="F1250" s="208" t="s">
        <v>266</v>
      </c>
      <c r="G1250" s="14"/>
      <c r="H1250" s="209">
        <v>2</v>
      </c>
      <c r="I1250" s="210"/>
      <c r="J1250" s="14"/>
      <c r="K1250" s="14"/>
      <c r="L1250" s="206"/>
      <c r="M1250" s="211"/>
      <c r="N1250" s="212"/>
      <c r="O1250" s="212"/>
      <c r="P1250" s="212"/>
      <c r="Q1250" s="212"/>
      <c r="R1250" s="212"/>
      <c r="S1250" s="212"/>
      <c r="T1250" s="213"/>
      <c r="U1250" s="14"/>
      <c r="V1250" s="14"/>
      <c r="W1250" s="14"/>
      <c r="X1250" s="14"/>
      <c r="Y1250" s="14"/>
      <c r="Z1250" s="14"/>
      <c r="AA1250" s="14"/>
      <c r="AB1250" s="14"/>
      <c r="AC1250" s="14"/>
      <c r="AD1250" s="14"/>
      <c r="AE1250" s="14"/>
      <c r="AT1250" s="207" t="s">
        <v>265</v>
      </c>
      <c r="AU1250" s="207" t="s">
        <v>83</v>
      </c>
      <c r="AV1250" s="14" t="s">
        <v>261</v>
      </c>
      <c r="AW1250" s="14" t="s">
        <v>35</v>
      </c>
      <c r="AX1250" s="14" t="s">
        <v>81</v>
      </c>
      <c r="AY1250" s="207" t="s">
        <v>256</v>
      </c>
    </row>
    <row r="1251" s="2" customFormat="1" ht="24.15" customHeight="1">
      <c r="A1251" s="40"/>
      <c r="B1251" s="177"/>
      <c r="C1251" s="221" t="s">
        <v>1870</v>
      </c>
      <c r="D1251" s="221" t="s">
        <v>374</v>
      </c>
      <c r="E1251" s="222" t="s">
        <v>1871</v>
      </c>
      <c r="F1251" s="223" t="s">
        <v>1872</v>
      </c>
      <c r="G1251" s="224" t="s">
        <v>110</v>
      </c>
      <c r="H1251" s="225">
        <v>13.275</v>
      </c>
      <c r="I1251" s="226"/>
      <c r="J1251" s="227">
        <f>ROUND(I1251*H1251,2)</f>
        <v>0</v>
      </c>
      <c r="K1251" s="228"/>
      <c r="L1251" s="229"/>
      <c r="M1251" s="230" t="s">
        <v>3</v>
      </c>
      <c r="N1251" s="231" t="s">
        <v>45</v>
      </c>
      <c r="O1251" s="74"/>
      <c r="P1251" s="188">
        <f>O1251*H1251</f>
        <v>0</v>
      </c>
      <c r="Q1251" s="188">
        <v>0.048059999999999999</v>
      </c>
      <c r="R1251" s="188">
        <f>Q1251*H1251</f>
        <v>0.63799649999999997</v>
      </c>
      <c r="S1251" s="188">
        <v>0</v>
      </c>
      <c r="T1251" s="189">
        <f>S1251*H1251</f>
        <v>0</v>
      </c>
      <c r="U1251" s="40"/>
      <c r="V1251" s="40"/>
      <c r="W1251" s="40"/>
      <c r="X1251" s="40"/>
      <c r="Y1251" s="40"/>
      <c r="Z1251" s="40"/>
      <c r="AA1251" s="40"/>
      <c r="AB1251" s="40"/>
      <c r="AC1251" s="40"/>
      <c r="AD1251" s="40"/>
      <c r="AE1251" s="40"/>
      <c r="AR1251" s="190" t="s">
        <v>451</v>
      </c>
      <c r="AT1251" s="190" t="s">
        <v>374</v>
      </c>
      <c r="AU1251" s="190" t="s">
        <v>83</v>
      </c>
      <c r="AY1251" s="21" t="s">
        <v>256</v>
      </c>
      <c r="BE1251" s="191">
        <f>IF(N1251="základní",J1251,0)</f>
        <v>0</v>
      </c>
      <c r="BF1251" s="191">
        <f>IF(N1251="snížená",J1251,0)</f>
        <v>0</v>
      </c>
      <c r="BG1251" s="191">
        <f>IF(N1251="zákl. přenesená",J1251,0)</f>
        <v>0</v>
      </c>
      <c r="BH1251" s="191">
        <f>IF(N1251="sníž. přenesená",J1251,0)</f>
        <v>0</v>
      </c>
      <c r="BI1251" s="191">
        <f>IF(N1251="nulová",J1251,0)</f>
        <v>0</v>
      </c>
      <c r="BJ1251" s="21" t="s">
        <v>81</v>
      </c>
      <c r="BK1251" s="191">
        <f>ROUND(I1251*H1251,2)</f>
        <v>0</v>
      </c>
      <c r="BL1251" s="21" t="s">
        <v>342</v>
      </c>
      <c r="BM1251" s="190" t="s">
        <v>1873</v>
      </c>
    </row>
    <row r="1252" s="13" customFormat="1">
      <c r="A1252" s="13"/>
      <c r="B1252" s="197"/>
      <c r="C1252" s="13"/>
      <c r="D1252" s="198" t="s">
        <v>265</v>
      </c>
      <c r="E1252" s="199" t="s">
        <v>3</v>
      </c>
      <c r="F1252" s="200" t="s">
        <v>1874</v>
      </c>
      <c r="G1252" s="13"/>
      <c r="H1252" s="201">
        <v>5.7750000000000004</v>
      </c>
      <c r="I1252" s="202"/>
      <c r="J1252" s="13"/>
      <c r="K1252" s="13"/>
      <c r="L1252" s="197"/>
      <c r="M1252" s="203"/>
      <c r="N1252" s="204"/>
      <c r="O1252" s="204"/>
      <c r="P1252" s="204"/>
      <c r="Q1252" s="204"/>
      <c r="R1252" s="204"/>
      <c r="S1252" s="204"/>
      <c r="T1252" s="205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T1252" s="199" t="s">
        <v>265</v>
      </c>
      <c r="AU1252" s="199" t="s">
        <v>83</v>
      </c>
      <c r="AV1252" s="13" t="s">
        <v>83</v>
      </c>
      <c r="AW1252" s="13" t="s">
        <v>35</v>
      </c>
      <c r="AX1252" s="13" t="s">
        <v>74</v>
      </c>
      <c r="AY1252" s="199" t="s">
        <v>256</v>
      </c>
    </row>
    <row r="1253" s="13" customFormat="1">
      <c r="A1253" s="13"/>
      <c r="B1253" s="197"/>
      <c r="C1253" s="13"/>
      <c r="D1253" s="198" t="s">
        <v>265</v>
      </c>
      <c r="E1253" s="199" t="s">
        <v>3</v>
      </c>
      <c r="F1253" s="200" t="s">
        <v>1875</v>
      </c>
      <c r="G1253" s="13"/>
      <c r="H1253" s="201">
        <v>7.5</v>
      </c>
      <c r="I1253" s="202"/>
      <c r="J1253" s="13"/>
      <c r="K1253" s="13"/>
      <c r="L1253" s="197"/>
      <c r="M1253" s="203"/>
      <c r="N1253" s="204"/>
      <c r="O1253" s="204"/>
      <c r="P1253" s="204"/>
      <c r="Q1253" s="204"/>
      <c r="R1253" s="204"/>
      <c r="S1253" s="204"/>
      <c r="T1253" s="205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T1253" s="199" t="s">
        <v>265</v>
      </c>
      <c r="AU1253" s="199" t="s">
        <v>83</v>
      </c>
      <c r="AV1253" s="13" t="s">
        <v>83</v>
      </c>
      <c r="AW1253" s="13" t="s">
        <v>35</v>
      </c>
      <c r="AX1253" s="13" t="s">
        <v>74</v>
      </c>
      <c r="AY1253" s="199" t="s">
        <v>256</v>
      </c>
    </row>
    <row r="1254" s="14" customFormat="1">
      <c r="A1254" s="14"/>
      <c r="B1254" s="206"/>
      <c r="C1254" s="14"/>
      <c r="D1254" s="198" t="s">
        <v>265</v>
      </c>
      <c r="E1254" s="207" t="s">
        <v>3</v>
      </c>
      <c r="F1254" s="208" t="s">
        <v>266</v>
      </c>
      <c r="G1254" s="14"/>
      <c r="H1254" s="209">
        <v>13.275</v>
      </c>
      <c r="I1254" s="210"/>
      <c r="J1254" s="14"/>
      <c r="K1254" s="14"/>
      <c r="L1254" s="206"/>
      <c r="M1254" s="211"/>
      <c r="N1254" s="212"/>
      <c r="O1254" s="212"/>
      <c r="P1254" s="212"/>
      <c r="Q1254" s="212"/>
      <c r="R1254" s="212"/>
      <c r="S1254" s="212"/>
      <c r="T1254" s="213"/>
      <c r="U1254" s="14"/>
      <c r="V1254" s="14"/>
      <c r="W1254" s="14"/>
      <c r="X1254" s="14"/>
      <c r="Y1254" s="14"/>
      <c r="Z1254" s="14"/>
      <c r="AA1254" s="14"/>
      <c r="AB1254" s="14"/>
      <c r="AC1254" s="14"/>
      <c r="AD1254" s="14"/>
      <c r="AE1254" s="14"/>
      <c r="AT1254" s="207" t="s">
        <v>265</v>
      </c>
      <c r="AU1254" s="207" t="s">
        <v>83</v>
      </c>
      <c r="AV1254" s="14" t="s">
        <v>261</v>
      </c>
      <c r="AW1254" s="14" t="s">
        <v>35</v>
      </c>
      <c r="AX1254" s="14" t="s">
        <v>81</v>
      </c>
      <c r="AY1254" s="207" t="s">
        <v>256</v>
      </c>
    </row>
    <row r="1255" s="2" customFormat="1" ht="33" customHeight="1">
      <c r="A1255" s="40"/>
      <c r="B1255" s="177"/>
      <c r="C1255" s="178" t="s">
        <v>1876</v>
      </c>
      <c r="D1255" s="178" t="s">
        <v>258</v>
      </c>
      <c r="E1255" s="179" t="s">
        <v>1877</v>
      </c>
      <c r="F1255" s="180" t="s">
        <v>1878</v>
      </c>
      <c r="G1255" s="181" t="s">
        <v>119</v>
      </c>
      <c r="H1255" s="182">
        <v>14.185000000000001</v>
      </c>
      <c r="I1255" s="183"/>
      <c r="J1255" s="184">
        <f>ROUND(I1255*H1255,2)</f>
        <v>0</v>
      </c>
      <c r="K1255" s="185"/>
      <c r="L1255" s="41"/>
      <c r="M1255" s="186" t="s">
        <v>3</v>
      </c>
      <c r="N1255" s="187" t="s">
        <v>45</v>
      </c>
      <c r="O1255" s="74"/>
      <c r="P1255" s="188">
        <f>O1255*H1255</f>
        <v>0</v>
      </c>
      <c r="Q1255" s="188">
        <v>0</v>
      </c>
      <c r="R1255" s="188">
        <f>Q1255*H1255</f>
        <v>0</v>
      </c>
      <c r="S1255" s="188">
        <v>0</v>
      </c>
      <c r="T1255" s="189">
        <f>S1255*H1255</f>
        <v>0</v>
      </c>
      <c r="U1255" s="40"/>
      <c r="V1255" s="40"/>
      <c r="W1255" s="40"/>
      <c r="X1255" s="40"/>
      <c r="Y1255" s="40"/>
      <c r="Z1255" s="40"/>
      <c r="AA1255" s="40"/>
      <c r="AB1255" s="40"/>
      <c r="AC1255" s="40"/>
      <c r="AD1255" s="40"/>
      <c r="AE1255" s="40"/>
      <c r="AR1255" s="190" t="s">
        <v>342</v>
      </c>
      <c r="AT1255" s="190" t="s">
        <v>258</v>
      </c>
      <c r="AU1255" s="190" t="s">
        <v>83</v>
      </c>
      <c r="AY1255" s="21" t="s">
        <v>256</v>
      </c>
      <c r="BE1255" s="191">
        <f>IF(N1255="základní",J1255,0)</f>
        <v>0</v>
      </c>
      <c r="BF1255" s="191">
        <f>IF(N1255="snížená",J1255,0)</f>
        <v>0</v>
      </c>
      <c r="BG1255" s="191">
        <f>IF(N1255="zákl. přenesená",J1255,0)</f>
        <v>0</v>
      </c>
      <c r="BH1255" s="191">
        <f>IF(N1255="sníž. přenesená",J1255,0)</f>
        <v>0</v>
      </c>
      <c r="BI1255" s="191">
        <f>IF(N1255="nulová",J1255,0)</f>
        <v>0</v>
      </c>
      <c r="BJ1255" s="21" t="s">
        <v>81</v>
      </c>
      <c r="BK1255" s="191">
        <f>ROUND(I1255*H1255,2)</f>
        <v>0</v>
      </c>
      <c r="BL1255" s="21" t="s">
        <v>342</v>
      </c>
      <c r="BM1255" s="190" t="s">
        <v>1879</v>
      </c>
    </row>
    <row r="1256" s="2" customFormat="1">
      <c r="A1256" s="40"/>
      <c r="B1256" s="41"/>
      <c r="C1256" s="40"/>
      <c r="D1256" s="192" t="s">
        <v>263</v>
      </c>
      <c r="E1256" s="40"/>
      <c r="F1256" s="193" t="s">
        <v>1880</v>
      </c>
      <c r="G1256" s="40"/>
      <c r="H1256" s="40"/>
      <c r="I1256" s="194"/>
      <c r="J1256" s="40"/>
      <c r="K1256" s="40"/>
      <c r="L1256" s="41"/>
      <c r="M1256" s="195"/>
      <c r="N1256" s="196"/>
      <c r="O1256" s="74"/>
      <c r="P1256" s="74"/>
      <c r="Q1256" s="74"/>
      <c r="R1256" s="74"/>
      <c r="S1256" s="74"/>
      <c r="T1256" s="75"/>
      <c r="U1256" s="40"/>
      <c r="V1256" s="40"/>
      <c r="W1256" s="40"/>
      <c r="X1256" s="40"/>
      <c r="Y1256" s="40"/>
      <c r="Z1256" s="40"/>
      <c r="AA1256" s="40"/>
      <c r="AB1256" s="40"/>
      <c r="AC1256" s="40"/>
      <c r="AD1256" s="40"/>
      <c r="AE1256" s="40"/>
      <c r="AT1256" s="21" t="s">
        <v>263</v>
      </c>
      <c r="AU1256" s="21" t="s">
        <v>83</v>
      </c>
    </row>
    <row r="1257" s="2" customFormat="1" ht="24.15" customHeight="1">
      <c r="A1257" s="40"/>
      <c r="B1257" s="177"/>
      <c r="C1257" s="221" t="s">
        <v>1881</v>
      </c>
      <c r="D1257" s="221" t="s">
        <v>374</v>
      </c>
      <c r="E1257" s="222" t="s">
        <v>1882</v>
      </c>
      <c r="F1257" s="223" t="s">
        <v>1883</v>
      </c>
      <c r="G1257" s="224" t="s">
        <v>119</v>
      </c>
      <c r="H1257" s="225">
        <v>14.185000000000001</v>
      </c>
      <c r="I1257" s="226"/>
      <c r="J1257" s="227">
        <f>ROUND(I1257*H1257,2)</f>
        <v>0</v>
      </c>
      <c r="K1257" s="228"/>
      <c r="L1257" s="229"/>
      <c r="M1257" s="230" t="s">
        <v>3</v>
      </c>
      <c r="N1257" s="231" t="s">
        <v>45</v>
      </c>
      <c r="O1257" s="74"/>
      <c r="P1257" s="188">
        <f>O1257*H1257</f>
        <v>0</v>
      </c>
      <c r="Q1257" s="188">
        <v>0.0040000000000000001</v>
      </c>
      <c r="R1257" s="188">
        <f>Q1257*H1257</f>
        <v>0.056740000000000006</v>
      </c>
      <c r="S1257" s="188">
        <v>0</v>
      </c>
      <c r="T1257" s="189">
        <f>S1257*H1257</f>
        <v>0</v>
      </c>
      <c r="U1257" s="40"/>
      <c r="V1257" s="40"/>
      <c r="W1257" s="40"/>
      <c r="X1257" s="40"/>
      <c r="Y1257" s="40"/>
      <c r="Z1257" s="40"/>
      <c r="AA1257" s="40"/>
      <c r="AB1257" s="40"/>
      <c r="AC1257" s="40"/>
      <c r="AD1257" s="40"/>
      <c r="AE1257" s="40"/>
      <c r="AR1257" s="190" t="s">
        <v>451</v>
      </c>
      <c r="AT1257" s="190" t="s">
        <v>374</v>
      </c>
      <c r="AU1257" s="190" t="s">
        <v>83</v>
      </c>
      <c r="AY1257" s="21" t="s">
        <v>256</v>
      </c>
      <c r="BE1257" s="191">
        <f>IF(N1257="základní",J1257,0)</f>
        <v>0</v>
      </c>
      <c r="BF1257" s="191">
        <f>IF(N1257="snížená",J1257,0)</f>
        <v>0</v>
      </c>
      <c r="BG1257" s="191">
        <f>IF(N1257="zákl. přenesená",J1257,0)</f>
        <v>0</v>
      </c>
      <c r="BH1257" s="191">
        <f>IF(N1257="sníž. přenesená",J1257,0)</f>
        <v>0</v>
      </c>
      <c r="BI1257" s="191">
        <f>IF(N1257="nulová",J1257,0)</f>
        <v>0</v>
      </c>
      <c r="BJ1257" s="21" t="s">
        <v>81</v>
      </c>
      <c r="BK1257" s="191">
        <f>ROUND(I1257*H1257,2)</f>
        <v>0</v>
      </c>
      <c r="BL1257" s="21" t="s">
        <v>342</v>
      </c>
      <c r="BM1257" s="190" t="s">
        <v>1884</v>
      </c>
    </row>
    <row r="1258" s="13" customFormat="1">
      <c r="A1258" s="13"/>
      <c r="B1258" s="197"/>
      <c r="C1258" s="13"/>
      <c r="D1258" s="198" t="s">
        <v>265</v>
      </c>
      <c r="E1258" s="199" t="s">
        <v>3</v>
      </c>
      <c r="F1258" s="200" t="s">
        <v>1504</v>
      </c>
      <c r="G1258" s="13"/>
      <c r="H1258" s="201">
        <v>8.25</v>
      </c>
      <c r="I1258" s="202"/>
      <c r="J1258" s="13"/>
      <c r="K1258" s="13"/>
      <c r="L1258" s="197"/>
      <c r="M1258" s="203"/>
      <c r="N1258" s="204"/>
      <c r="O1258" s="204"/>
      <c r="P1258" s="204"/>
      <c r="Q1258" s="204"/>
      <c r="R1258" s="204"/>
      <c r="S1258" s="204"/>
      <c r="T1258" s="205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T1258" s="199" t="s">
        <v>265</v>
      </c>
      <c r="AU1258" s="199" t="s">
        <v>83</v>
      </c>
      <c r="AV1258" s="13" t="s">
        <v>83</v>
      </c>
      <c r="AW1258" s="13" t="s">
        <v>35</v>
      </c>
      <c r="AX1258" s="13" t="s">
        <v>74</v>
      </c>
      <c r="AY1258" s="199" t="s">
        <v>256</v>
      </c>
    </row>
    <row r="1259" s="13" customFormat="1">
      <c r="A1259" s="13"/>
      <c r="B1259" s="197"/>
      <c r="C1259" s="13"/>
      <c r="D1259" s="198" t="s">
        <v>265</v>
      </c>
      <c r="E1259" s="199" t="s">
        <v>3</v>
      </c>
      <c r="F1259" s="200" t="s">
        <v>1505</v>
      </c>
      <c r="G1259" s="13"/>
      <c r="H1259" s="201">
        <v>2.7349999999999999</v>
      </c>
      <c r="I1259" s="202"/>
      <c r="J1259" s="13"/>
      <c r="K1259" s="13"/>
      <c r="L1259" s="197"/>
      <c r="M1259" s="203"/>
      <c r="N1259" s="204"/>
      <c r="O1259" s="204"/>
      <c r="P1259" s="204"/>
      <c r="Q1259" s="204"/>
      <c r="R1259" s="204"/>
      <c r="S1259" s="204"/>
      <c r="T1259" s="205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T1259" s="199" t="s">
        <v>265</v>
      </c>
      <c r="AU1259" s="199" t="s">
        <v>83</v>
      </c>
      <c r="AV1259" s="13" t="s">
        <v>83</v>
      </c>
      <c r="AW1259" s="13" t="s">
        <v>35</v>
      </c>
      <c r="AX1259" s="13" t="s">
        <v>74</v>
      </c>
      <c r="AY1259" s="199" t="s">
        <v>256</v>
      </c>
    </row>
    <row r="1260" s="13" customFormat="1">
      <c r="A1260" s="13"/>
      <c r="B1260" s="197"/>
      <c r="C1260" s="13"/>
      <c r="D1260" s="198" t="s">
        <v>265</v>
      </c>
      <c r="E1260" s="199" t="s">
        <v>3</v>
      </c>
      <c r="F1260" s="200" t="s">
        <v>1506</v>
      </c>
      <c r="G1260" s="13"/>
      <c r="H1260" s="201">
        <v>1.2</v>
      </c>
      <c r="I1260" s="202"/>
      <c r="J1260" s="13"/>
      <c r="K1260" s="13"/>
      <c r="L1260" s="197"/>
      <c r="M1260" s="203"/>
      <c r="N1260" s="204"/>
      <c r="O1260" s="204"/>
      <c r="P1260" s="204"/>
      <c r="Q1260" s="204"/>
      <c r="R1260" s="204"/>
      <c r="S1260" s="204"/>
      <c r="T1260" s="205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T1260" s="199" t="s">
        <v>265</v>
      </c>
      <c r="AU1260" s="199" t="s">
        <v>83</v>
      </c>
      <c r="AV1260" s="13" t="s">
        <v>83</v>
      </c>
      <c r="AW1260" s="13" t="s">
        <v>35</v>
      </c>
      <c r="AX1260" s="13" t="s">
        <v>74</v>
      </c>
      <c r="AY1260" s="199" t="s">
        <v>256</v>
      </c>
    </row>
    <row r="1261" s="13" customFormat="1">
      <c r="A1261" s="13"/>
      <c r="B1261" s="197"/>
      <c r="C1261" s="13"/>
      <c r="D1261" s="198" t="s">
        <v>265</v>
      </c>
      <c r="E1261" s="199" t="s">
        <v>3</v>
      </c>
      <c r="F1261" s="200" t="s">
        <v>1507</v>
      </c>
      <c r="G1261" s="13"/>
      <c r="H1261" s="201">
        <v>2</v>
      </c>
      <c r="I1261" s="202"/>
      <c r="J1261" s="13"/>
      <c r="K1261" s="13"/>
      <c r="L1261" s="197"/>
      <c r="M1261" s="203"/>
      <c r="N1261" s="204"/>
      <c r="O1261" s="204"/>
      <c r="P1261" s="204"/>
      <c r="Q1261" s="204"/>
      <c r="R1261" s="204"/>
      <c r="S1261" s="204"/>
      <c r="T1261" s="205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T1261" s="199" t="s">
        <v>265</v>
      </c>
      <c r="AU1261" s="199" t="s">
        <v>83</v>
      </c>
      <c r="AV1261" s="13" t="s">
        <v>83</v>
      </c>
      <c r="AW1261" s="13" t="s">
        <v>35</v>
      </c>
      <c r="AX1261" s="13" t="s">
        <v>74</v>
      </c>
      <c r="AY1261" s="199" t="s">
        <v>256</v>
      </c>
    </row>
    <row r="1262" s="14" customFormat="1">
      <c r="A1262" s="14"/>
      <c r="B1262" s="206"/>
      <c r="C1262" s="14"/>
      <c r="D1262" s="198" t="s">
        <v>265</v>
      </c>
      <c r="E1262" s="207" t="s">
        <v>3</v>
      </c>
      <c r="F1262" s="208" t="s">
        <v>266</v>
      </c>
      <c r="G1262" s="14"/>
      <c r="H1262" s="209">
        <v>14.185000000000001</v>
      </c>
      <c r="I1262" s="210"/>
      <c r="J1262" s="14"/>
      <c r="K1262" s="14"/>
      <c r="L1262" s="206"/>
      <c r="M1262" s="211"/>
      <c r="N1262" s="212"/>
      <c r="O1262" s="212"/>
      <c r="P1262" s="212"/>
      <c r="Q1262" s="212"/>
      <c r="R1262" s="212"/>
      <c r="S1262" s="212"/>
      <c r="T1262" s="213"/>
      <c r="U1262" s="14"/>
      <c r="V1262" s="14"/>
      <c r="W1262" s="14"/>
      <c r="X1262" s="14"/>
      <c r="Y1262" s="14"/>
      <c r="Z1262" s="14"/>
      <c r="AA1262" s="14"/>
      <c r="AB1262" s="14"/>
      <c r="AC1262" s="14"/>
      <c r="AD1262" s="14"/>
      <c r="AE1262" s="14"/>
      <c r="AT1262" s="207" t="s">
        <v>265</v>
      </c>
      <c r="AU1262" s="207" t="s">
        <v>83</v>
      </c>
      <c r="AV1262" s="14" t="s">
        <v>261</v>
      </c>
      <c r="AW1262" s="14" t="s">
        <v>35</v>
      </c>
      <c r="AX1262" s="14" t="s">
        <v>81</v>
      </c>
      <c r="AY1262" s="207" t="s">
        <v>256</v>
      </c>
    </row>
    <row r="1263" s="2" customFormat="1" ht="49.05" customHeight="1">
      <c r="A1263" s="40"/>
      <c r="B1263" s="177"/>
      <c r="C1263" s="178" t="s">
        <v>1885</v>
      </c>
      <c r="D1263" s="178" t="s">
        <v>258</v>
      </c>
      <c r="E1263" s="179" t="s">
        <v>1886</v>
      </c>
      <c r="F1263" s="180" t="s">
        <v>1887</v>
      </c>
      <c r="G1263" s="181" t="s">
        <v>338</v>
      </c>
      <c r="H1263" s="182">
        <v>2.0619999999999998</v>
      </c>
      <c r="I1263" s="183"/>
      <c r="J1263" s="184">
        <f>ROUND(I1263*H1263,2)</f>
        <v>0</v>
      </c>
      <c r="K1263" s="185"/>
      <c r="L1263" s="41"/>
      <c r="M1263" s="186" t="s">
        <v>3</v>
      </c>
      <c r="N1263" s="187" t="s">
        <v>45</v>
      </c>
      <c r="O1263" s="74"/>
      <c r="P1263" s="188">
        <f>O1263*H1263</f>
        <v>0</v>
      </c>
      <c r="Q1263" s="188">
        <v>0</v>
      </c>
      <c r="R1263" s="188">
        <f>Q1263*H1263</f>
        <v>0</v>
      </c>
      <c r="S1263" s="188">
        <v>0</v>
      </c>
      <c r="T1263" s="189">
        <f>S1263*H1263</f>
        <v>0</v>
      </c>
      <c r="U1263" s="40"/>
      <c r="V1263" s="40"/>
      <c r="W1263" s="40"/>
      <c r="X1263" s="40"/>
      <c r="Y1263" s="40"/>
      <c r="Z1263" s="40"/>
      <c r="AA1263" s="40"/>
      <c r="AB1263" s="40"/>
      <c r="AC1263" s="40"/>
      <c r="AD1263" s="40"/>
      <c r="AE1263" s="40"/>
      <c r="AR1263" s="190" t="s">
        <v>342</v>
      </c>
      <c r="AT1263" s="190" t="s">
        <v>258</v>
      </c>
      <c r="AU1263" s="190" t="s">
        <v>83</v>
      </c>
      <c r="AY1263" s="21" t="s">
        <v>256</v>
      </c>
      <c r="BE1263" s="191">
        <f>IF(N1263="základní",J1263,0)</f>
        <v>0</v>
      </c>
      <c r="BF1263" s="191">
        <f>IF(N1263="snížená",J1263,0)</f>
        <v>0</v>
      </c>
      <c r="BG1263" s="191">
        <f>IF(N1263="zákl. přenesená",J1263,0)</f>
        <v>0</v>
      </c>
      <c r="BH1263" s="191">
        <f>IF(N1263="sníž. přenesená",J1263,0)</f>
        <v>0</v>
      </c>
      <c r="BI1263" s="191">
        <f>IF(N1263="nulová",J1263,0)</f>
        <v>0</v>
      </c>
      <c r="BJ1263" s="21" t="s">
        <v>81</v>
      </c>
      <c r="BK1263" s="191">
        <f>ROUND(I1263*H1263,2)</f>
        <v>0</v>
      </c>
      <c r="BL1263" s="21" t="s">
        <v>342</v>
      </c>
      <c r="BM1263" s="190" t="s">
        <v>1888</v>
      </c>
    </row>
    <row r="1264" s="2" customFormat="1">
      <c r="A1264" s="40"/>
      <c r="B1264" s="41"/>
      <c r="C1264" s="40"/>
      <c r="D1264" s="192" t="s">
        <v>263</v>
      </c>
      <c r="E1264" s="40"/>
      <c r="F1264" s="193" t="s">
        <v>1889</v>
      </c>
      <c r="G1264" s="40"/>
      <c r="H1264" s="40"/>
      <c r="I1264" s="194"/>
      <c r="J1264" s="40"/>
      <c r="K1264" s="40"/>
      <c r="L1264" s="41"/>
      <c r="M1264" s="195"/>
      <c r="N1264" s="196"/>
      <c r="O1264" s="74"/>
      <c r="P1264" s="74"/>
      <c r="Q1264" s="74"/>
      <c r="R1264" s="74"/>
      <c r="S1264" s="74"/>
      <c r="T1264" s="75"/>
      <c r="U1264" s="40"/>
      <c r="V1264" s="40"/>
      <c r="W1264" s="40"/>
      <c r="X1264" s="40"/>
      <c r="Y1264" s="40"/>
      <c r="Z1264" s="40"/>
      <c r="AA1264" s="40"/>
      <c r="AB1264" s="40"/>
      <c r="AC1264" s="40"/>
      <c r="AD1264" s="40"/>
      <c r="AE1264" s="40"/>
      <c r="AT1264" s="21" t="s">
        <v>263</v>
      </c>
      <c r="AU1264" s="21" t="s">
        <v>83</v>
      </c>
    </row>
    <row r="1265" s="12" customFormat="1" ht="22.8" customHeight="1">
      <c r="A1265" s="12"/>
      <c r="B1265" s="164"/>
      <c r="C1265" s="12"/>
      <c r="D1265" s="165" t="s">
        <v>73</v>
      </c>
      <c r="E1265" s="175" t="s">
        <v>1890</v>
      </c>
      <c r="F1265" s="175" t="s">
        <v>1891</v>
      </c>
      <c r="G1265" s="12"/>
      <c r="H1265" s="12"/>
      <c r="I1265" s="167"/>
      <c r="J1265" s="176">
        <f>BK1265</f>
        <v>0</v>
      </c>
      <c r="K1265" s="12"/>
      <c r="L1265" s="164"/>
      <c r="M1265" s="169"/>
      <c r="N1265" s="170"/>
      <c r="O1265" s="170"/>
      <c r="P1265" s="171">
        <f>SUM(P1266:P1290)</f>
        <v>0</v>
      </c>
      <c r="Q1265" s="170"/>
      <c r="R1265" s="171">
        <f>SUM(R1266:R1290)</f>
        <v>1.9135374000000001</v>
      </c>
      <c r="S1265" s="170"/>
      <c r="T1265" s="172">
        <f>SUM(T1266:T1290)</f>
        <v>0.19487500000000002</v>
      </c>
      <c r="U1265" s="12"/>
      <c r="V1265" s="12"/>
      <c r="W1265" s="12"/>
      <c r="X1265" s="12"/>
      <c r="Y1265" s="12"/>
      <c r="Z1265" s="12"/>
      <c r="AA1265" s="12"/>
      <c r="AB1265" s="12"/>
      <c r="AC1265" s="12"/>
      <c r="AD1265" s="12"/>
      <c r="AE1265" s="12"/>
      <c r="AR1265" s="165" t="s">
        <v>83</v>
      </c>
      <c r="AT1265" s="173" t="s">
        <v>73</v>
      </c>
      <c r="AU1265" s="173" t="s">
        <v>81</v>
      </c>
      <c r="AY1265" s="165" t="s">
        <v>256</v>
      </c>
      <c r="BK1265" s="174">
        <f>SUM(BK1266:BK1290)</f>
        <v>0</v>
      </c>
    </row>
    <row r="1266" s="2" customFormat="1" ht="33" customHeight="1">
      <c r="A1266" s="40"/>
      <c r="B1266" s="177"/>
      <c r="C1266" s="178" t="s">
        <v>1892</v>
      </c>
      <c r="D1266" s="178" t="s">
        <v>258</v>
      </c>
      <c r="E1266" s="179" t="s">
        <v>1893</v>
      </c>
      <c r="F1266" s="180" t="s">
        <v>1894</v>
      </c>
      <c r="G1266" s="181" t="s">
        <v>119</v>
      </c>
      <c r="H1266" s="182">
        <v>7.7949999999999999</v>
      </c>
      <c r="I1266" s="183"/>
      <c r="J1266" s="184">
        <f>ROUND(I1266*H1266,2)</f>
        <v>0</v>
      </c>
      <c r="K1266" s="185"/>
      <c r="L1266" s="41"/>
      <c r="M1266" s="186" t="s">
        <v>3</v>
      </c>
      <c r="N1266" s="187" t="s">
        <v>45</v>
      </c>
      <c r="O1266" s="74"/>
      <c r="P1266" s="188">
        <f>O1266*H1266</f>
        <v>0</v>
      </c>
      <c r="Q1266" s="188">
        <v>0</v>
      </c>
      <c r="R1266" s="188">
        <f>Q1266*H1266</f>
        <v>0</v>
      </c>
      <c r="S1266" s="188">
        <v>0.025000000000000001</v>
      </c>
      <c r="T1266" s="189">
        <f>S1266*H1266</f>
        <v>0.19487500000000002</v>
      </c>
      <c r="U1266" s="40"/>
      <c r="V1266" s="40"/>
      <c r="W1266" s="40"/>
      <c r="X1266" s="40"/>
      <c r="Y1266" s="40"/>
      <c r="Z1266" s="40"/>
      <c r="AA1266" s="40"/>
      <c r="AB1266" s="40"/>
      <c r="AC1266" s="40"/>
      <c r="AD1266" s="40"/>
      <c r="AE1266" s="40"/>
      <c r="AR1266" s="190" t="s">
        <v>342</v>
      </c>
      <c r="AT1266" s="190" t="s">
        <v>258</v>
      </c>
      <c r="AU1266" s="190" t="s">
        <v>83</v>
      </c>
      <c r="AY1266" s="21" t="s">
        <v>256</v>
      </c>
      <c r="BE1266" s="191">
        <f>IF(N1266="základní",J1266,0)</f>
        <v>0</v>
      </c>
      <c r="BF1266" s="191">
        <f>IF(N1266="snížená",J1266,0)</f>
        <v>0</v>
      </c>
      <c r="BG1266" s="191">
        <f>IF(N1266="zákl. přenesená",J1266,0)</f>
        <v>0</v>
      </c>
      <c r="BH1266" s="191">
        <f>IF(N1266="sníž. přenesená",J1266,0)</f>
        <v>0</v>
      </c>
      <c r="BI1266" s="191">
        <f>IF(N1266="nulová",J1266,0)</f>
        <v>0</v>
      </c>
      <c r="BJ1266" s="21" t="s">
        <v>81</v>
      </c>
      <c r="BK1266" s="191">
        <f>ROUND(I1266*H1266,2)</f>
        <v>0</v>
      </c>
      <c r="BL1266" s="21" t="s">
        <v>342</v>
      </c>
      <c r="BM1266" s="190" t="s">
        <v>1895</v>
      </c>
    </row>
    <row r="1267" s="2" customFormat="1">
      <c r="A1267" s="40"/>
      <c r="B1267" s="41"/>
      <c r="C1267" s="40"/>
      <c r="D1267" s="192" t="s">
        <v>263</v>
      </c>
      <c r="E1267" s="40"/>
      <c r="F1267" s="193" t="s">
        <v>1896</v>
      </c>
      <c r="G1267" s="40"/>
      <c r="H1267" s="40"/>
      <c r="I1267" s="194"/>
      <c r="J1267" s="40"/>
      <c r="K1267" s="40"/>
      <c r="L1267" s="41"/>
      <c r="M1267" s="195"/>
      <c r="N1267" s="196"/>
      <c r="O1267" s="74"/>
      <c r="P1267" s="74"/>
      <c r="Q1267" s="74"/>
      <c r="R1267" s="74"/>
      <c r="S1267" s="74"/>
      <c r="T1267" s="75"/>
      <c r="U1267" s="40"/>
      <c r="V1267" s="40"/>
      <c r="W1267" s="40"/>
      <c r="X1267" s="40"/>
      <c r="Y1267" s="40"/>
      <c r="Z1267" s="40"/>
      <c r="AA1267" s="40"/>
      <c r="AB1267" s="40"/>
      <c r="AC1267" s="40"/>
      <c r="AD1267" s="40"/>
      <c r="AE1267" s="40"/>
      <c r="AT1267" s="21" t="s">
        <v>263</v>
      </c>
      <c r="AU1267" s="21" t="s">
        <v>83</v>
      </c>
    </row>
    <row r="1268" s="13" customFormat="1">
      <c r="A1268" s="13"/>
      <c r="B1268" s="197"/>
      <c r="C1268" s="13"/>
      <c r="D1268" s="198" t="s">
        <v>265</v>
      </c>
      <c r="E1268" s="199" t="s">
        <v>3</v>
      </c>
      <c r="F1268" s="200" t="s">
        <v>1897</v>
      </c>
      <c r="G1268" s="13"/>
      <c r="H1268" s="201">
        <v>7.7949999999999999</v>
      </c>
      <c r="I1268" s="202"/>
      <c r="J1268" s="13"/>
      <c r="K1268" s="13"/>
      <c r="L1268" s="197"/>
      <c r="M1268" s="203"/>
      <c r="N1268" s="204"/>
      <c r="O1268" s="204"/>
      <c r="P1268" s="204"/>
      <c r="Q1268" s="204"/>
      <c r="R1268" s="204"/>
      <c r="S1268" s="204"/>
      <c r="T1268" s="205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T1268" s="199" t="s">
        <v>265</v>
      </c>
      <c r="AU1268" s="199" t="s">
        <v>83</v>
      </c>
      <c r="AV1268" s="13" t="s">
        <v>83</v>
      </c>
      <c r="AW1268" s="13" t="s">
        <v>35</v>
      </c>
      <c r="AX1268" s="13" t="s">
        <v>74</v>
      </c>
      <c r="AY1268" s="199" t="s">
        <v>256</v>
      </c>
    </row>
    <row r="1269" s="14" customFormat="1">
      <c r="A1269" s="14"/>
      <c r="B1269" s="206"/>
      <c r="C1269" s="14"/>
      <c r="D1269" s="198" t="s">
        <v>265</v>
      </c>
      <c r="E1269" s="207" t="s">
        <v>3</v>
      </c>
      <c r="F1269" s="208" t="s">
        <v>266</v>
      </c>
      <c r="G1269" s="14"/>
      <c r="H1269" s="209">
        <v>7.7949999999999999</v>
      </c>
      <c r="I1269" s="210"/>
      <c r="J1269" s="14"/>
      <c r="K1269" s="14"/>
      <c r="L1269" s="206"/>
      <c r="M1269" s="211"/>
      <c r="N1269" s="212"/>
      <c r="O1269" s="212"/>
      <c r="P1269" s="212"/>
      <c r="Q1269" s="212"/>
      <c r="R1269" s="212"/>
      <c r="S1269" s="212"/>
      <c r="T1269" s="213"/>
      <c r="U1269" s="14"/>
      <c r="V1269" s="14"/>
      <c r="W1269" s="14"/>
      <c r="X1269" s="14"/>
      <c r="Y1269" s="14"/>
      <c r="Z1269" s="14"/>
      <c r="AA1269" s="14"/>
      <c r="AB1269" s="14"/>
      <c r="AC1269" s="14"/>
      <c r="AD1269" s="14"/>
      <c r="AE1269" s="14"/>
      <c r="AT1269" s="207" t="s">
        <v>265</v>
      </c>
      <c r="AU1269" s="207" t="s">
        <v>83</v>
      </c>
      <c r="AV1269" s="14" t="s">
        <v>261</v>
      </c>
      <c r="AW1269" s="14" t="s">
        <v>35</v>
      </c>
      <c r="AX1269" s="14" t="s">
        <v>81</v>
      </c>
      <c r="AY1269" s="207" t="s">
        <v>256</v>
      </c>
    </row>
    <row r="1270" s="2" customFormat="1" ht="24.15" customHeight="1">
      <c r="A1270" s="40"/>
      <c r="B1270" s="177"/>
      <c r="C1270" s="178" t="s">
        <v>1898</v>
      </c>
      <c r="D1270" s="178" t="s">
        <v>258</v>
      </c>
      <c r="E1270" s="179" t="s">
        <v>1899</v>
      </c>
      <c r="F1270" s="180" t="s">
        <v>1900</v>
      </c>
      <c r="G1270" s="181" t="s">
        <v>119</v>
      </c>
      <c r="H1270" s="182">
        <v>7.7949999999999999</v>
      </c>
      <c r="I1270" s="183"/>
      <c r="J1270" s="184">
        <f>ROUND(I1270*H1270,2)</f>
        <v>0</v>
      </c>
      <c r="K1270" s="185"/>
      <c r="L1270" s="41"/>
      <c r="M1270" s="186" t="s">
        <v>3</v>
      </c>
      <c r="N1270" s="187" t="s">
        <v>45</v>
      </c>
      <c r="O1270" s="74"/>
      <c r="P1270" s="188">
        <f>O1270*H1270</f>
        <v>0</v>
      </c>
      <c r="Q1270" s="188">
        <v>0.00072000000000000005</v>
      </c>
      <c r="R1270" s="188">
        <f>Q1270*H1270</f>
        <v>0.0056124</v>
      </c>
      <c r="S1270" s="188">
        <v>0</v>
      </c>
      <c r="T1270" s="189">
        <f>S1270*H1270</f>
        <v>0</v>
      </c>
      <c r="U1270" s="40"/>
      <c r="V1270" s="40"/>
      <c r="W1270" s="40"/>
      <c r="X1270" s="40"/>
      <c r="Y1270" s="40"/>
      <c r="Z1270" s="40"/>
      <c r="AA1270" s="40"/>
      <c r="AB1270" s="40"/>
      <c r="AC1270" s="40"/>
      <c r="AD1270" s="40"/>
      <c r="AE1270" s="40"/>
      <c r="AR1270" s="190" t="s">
        <v>342</v>
      </c>
      <c r="AT1270" s="190" t="s">
        <v>258</v>
      </c>
      <c r="AU1270" s="190" t="s">
        <v>83</v>
      </c>
      <c r="AY1270" s="21" t="s">
        <v>256</v>
      </c>
      <c r="BE1270" s="191">
        <f>IF(N1270="základní",J1270,0)</f>
        <v>0</v>
      </c>
      <c r="BF1270" s="191">
        <f>IF(N1270="snížená",J1270,0)</f>
        <v>0</v>
      </c>
      <c r="BG1270" s="191">
        <f>IF(N1270="zákl. přenesená",J1270,0)</f>
        <v>0</v>
      </c>
      <c r="BH1270" s="191">
        <f>IF(N1270="sníž. přenesená",J1270,0)</f>
        <v>0</v>
      </c>
      <c r="BI1270" s="191">
        <f>IF(N1270="nulová",J1270,0)</f>
        <v>0</v>
      </c>
      <c r="BJ1270" s="21" t="s">
        <v>81</v>
      </c>
      <c r="BK1270" s="191">
        <f>ROUND(I1270*H1270,2)</f>
        <v>0</v>
      </c>
      <c r="BL1270" s="21" t="s">
        <v>342</v>
      </c>
      <c r="BM1270" s="190" t="s">
        <v>1901</v>
      </c>
    </row>
    <row r="1271" s="2" customFormat="1">
      <c r="A1271" s="40"/>
      <c r="B1271" s="41"/>
      <c r="C1271" s="40"/>
      <c r="D1271" s="192" t="s">
        <v>263</v>
      </c>
      <c r="E1271" s="40"/>
      <c r="F1271" s="193" t="s">
        <v>1902</v>
      </c>
      <c r="G1271" s="40"/>
      <c r="H1271" s="40"/>
      <c r="I1271" s="194"/>
      <c r="J1271" s="40"/>
      <c r="K1271" s="40"/>
      <c r="L1271" s="41"/>
      <c r="M1271" s="195"/>
      <c r="N1271" s="196"/>
      <c r="O1271" s="74"/>
      <c r="P1271" s="74"/>
      <c r="Q1271" s="74"/>
      <c r="R1271" s="74"/>
      <c r="S1271" s="74"/>
      <c r="T1271" s="75"/>
      <c r="U1271" s="40"/>
      <c r="V1271" s="40"/>
      <c r="W1271" s="40"/>
      <c r="X1271" s="40"/>
      <c r="Y1271" s="40"/>
      <c r="Z1271" s="40"/>
      <c r="AA1271" s="40"/>
      <c r="AB1271" s="40"/>
      <c r="AC1271" s="40"/>
      <c r="AD1271" s="40"/>
      <c r="AE1271" s="40"/>
      <c r="AT1271" s="21" t="s">
        <v>263</v>
      </c>
      <c r="AU1271" s="21" t="s">
        <v>83</v>
      </c>
    </row>
    <row r="1272" s="13" customFormat="1">
      <c r="A1272" s="13"/>
      <c r="B1272" s="197"/>
      <c r="C1272" s="13"/>
      <c r="D1272" s="198" t="s">
        <v>265</v>
      </c>
      <c r="E1272" s="199" t="s">
        <v>3</v>
      </c>
      <c r="F1272" s="200" t="s">
        <v>1897</v>
      </c>
      <c r="G1272" s="13"/>
      <c r="H1272" s="201">
        <v>7.7949999999999999</v>
      </c>
      <c r="I1272" s="202"/>
      <c r="J1272" s="13"/>
      <c r="K1272" s="13"/>
      <c r="L1272" s="197"/>
      <c r="M1272" s="203"/>
      <c r="N1272" s="204"/>
      <c r="O1272" s="204"/>
      <c r="P1272" s="204"/>
      <c r="Q1272" s="204"/>
      <c r="R1272" s="204"/>
      <c r="S1272" s="204"/>
      <c r="T1272" s="205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T1272" s="199" t="s">
        <v>265</v>
      </c>
      <c r="AU1272" s="199" t="s">
        <v>83</v>
      </c>
      <c r="AV1272" s="13" t="s">
        <v>83</v>
      </c>
      <c r="AW1272" s="13" t="s">
        <v>35</v>
      </c>
      <c r="AX1272" s="13" t="s">
        <v>74</v>
      </c>
      <c r="AY1272" s="199" t="s">
        <v>256</v>
      </c>
    </row>
    <row r="1273" s="14" customFormat="1">
      <c r="A1273" s="14"/>
      <c r="B1273" s="206"/>
      <c r="C1273" s="14"/>
      <c r="D1273" s="198" t="s">
        <v>265</v>
      </c>
      <c r="E1273" s="207" t="s">
        <v>3</v>
      </c>
      <c r="F1273" s="208" t="s">
        <v>266</v>
      </c>
      <c r="G1273" s="14"/>
      <c r="H1273" s="209">
        <v>7.7949999999999999</v>
      </c>
      <c r="I1273" s="210"/>
      <c r="J1273" s="14"/>
      <c r="K1273" s="14"/>
      <c r="L1273" s="206"/>
      <c r="M1273" s="211"/>
      <c r="N1273" s="212"/>
      <c r="O1273" s="212"/>
      <c r="P1273" s="212"/>
      <c r="Q1273" s="212"/>
      <c r="R1273" s="212"/>
      <c r="S1273" s="212"/>
      <c r="T1273" s="213"/>
      <c r="U1273" s="14"/>
      <c r="V1273" s="14"/>
      <c r="W1273" s="14"/>
      <c r="X1273" s="14"/>
      <c r="Y1273" s="14"/>
      <c r="Z1273" s="14"/>
      <c r="AA1273" s="14"/>
      <c r="AB1273" s="14"/>
      <c r="AC1273" s="14"/>
      <c r="AD1273" s="14"/>
      <c r="AE1273" s="14"/>
      <c r="AT1273" s="207" t="s">
        <v>265</v>
      </c>
      <c r="AU1273" s="207" t="s">
        <v>83</v>
      </c>
      <c r="AV1273" s="14" t="s">
        <v>261</v>
      </c>
      <c r="AW1273" s="14" t="s">
        <v>35</v>
      </c>
      <c r="AX1273" s="14" t="s">
        <v>81</v>
      </c>
      <c r="AY1273" s="207" t="s">
        <v>256</v>
      </c>
    </row>
    <row r="1274" s="2" customFormat="1" ht="24.15" customHeight="1">
      <c r="A1274" s="40"/>
      <c r="B1274" s="177"/>
      <c r="C1274" s="221" t="s">
        <v>1903</v>
      </c>
      <c r="D1274" s="221" t="s">
        <v>374</v>
      </c>
      <c r="E1274" s="222" t="s">
        <v>1904</v>
      </c>
      <c r="F1274" s="223" t="s">
        <v>1905</v>
      </c>
      <c r="G1274" s="224" t="s">
        <v>119</v>
      </c>
      <c r="H1274" s="225">
        <v>7.7949999999999999</v>
      </c>
      <c r="I1274" s="226"/>
      <c r="J1274" s="227">
        <f>ROUND(I1274*H1274,2)</f>
        <v>0</v>
      </c>
      <c r="K1274" s="228"/>
      <c r="L1274" s="229"/>
      <c r="M1274" s="230" t="s">
        <v>3</v>
      </c>
      <c r="N1274" s="231" t="s">
        <v>45</v>
      </c>
      <c r="O1274" s="74"/>
      <c r="P1274" s="188">
        <f>O1274*H1274</f>
        <v>0</v>
      </c>
      <c r="Q1274" s="188">
        <v>0.025000000000000001</v>
      </c>
      <c r="R1274" s="188">
        <f>Q1274*H1274</f>
        <v>0.19487500000000002</v>
      </c>
      <c r="S1274" s="188">
        <v>0</v>
      </c>
      <c r="T1274" s="189">
        <f>S1274*H1274</f>
        <v>0</v>
      </c>
      <c r="U1274" s="40"/>
      <c r="V1274" s="40"/>
      <c r="W1274" s="40"/>
      <c r="X1274" s="40"/>
      <c r="Y1274" s="40"/>
      <c r="Z1274" s="40"/>
      <c r="AA1274" s="40"/>
      <c r="AB1274" s="40"/>
      <c r="AC1274" s="40"/>
      <c r="AD1274" s="40"/>
      <c r="AE1274" s="40"/>
      <c r="AR1274" s="190" t="s">
        <v>451</v>
      </c>
      <c r="AT1274" s="190" t="s">
        <v>374</v>
      </c>
      <c r="AU1274" s="190" t="s">
        <v>83</v>
      </c>
      <c r="AY1274" s="21" t="s">
        <v>256</v>
      </c>
      <c r="BE1274" s="191">
        <f>IF(N1274="základní",J1274,0)</f>
        <v>0</v>
      </c>
      <c r="BF1274" s="191">
        <f>IF(N1274="snížená",J1274,0)</f>
        <v>0</v>
      </c>
      <c r="BG1274" s="191">
        <f>IF(N1274="zákl. přenesená",J1274,0)</f>
        <v>0</v>
      </c>
      <c r="BH1274" s="191">
        <f>IF(N1274="sníž. přenesená",J1274,0)</f>
        <v>0</v>
      </c>
      <c r="BI1274" s="191">
        <f>IF(N1274="nulová",J1274,0)</f>
        <v>0</v>
      </c>
      <c r="BJ1274" s="21" t="s">
        <v>81</v>
      </c>
      <c r="BK1274" s="191">
        <f>ROUND(I1274*H1274,2)</f>
        <v>0</v>
      </c>
      <c r="BL1274" s="21" t="s">
        <v>342</v>
      </c>
      <c r="BM1274" s="190" t="s">
        <v>1906</v>
      </c>
    </row>
    <row r="1275" s="2" customFormat="1" ht="16.5" customHeight="1">
      <c r="A1275" s="40"/>
      <c r="B1275" s="177"/>
      <c r="C1275" s="178" t="s">
        <v>1907</v>
      </c>
      <c r="D1275" s="178" t="s">
        <v>258</v>
      </c>
      <c r="E1275" s="179" t="s">
        <v>1908</v>
      </c>
      <c r="F1275" s="180" t="s">
        <v>1909</v>
      </c>
      <c r="G1275" s="181" t="s">
        <v>539</v>
      </c>
      <c r="H1275" s="182">
        <v>2</v>
      </c>
      <c r="I1275" s="183"/>
      <c r="J1275" s="184">
        <f>ROUND(I1275*H1275,2)</f>
        <v>0</v>
      </c>
      <c r="K1275" s="185"/>
      <c r="L1275" s="41"/>
      <c r="M1275" s="186" t="s">
        <v>3</v>
      </c>
      <c r="N1275" s="187" t="s">
        <v>45</v>
      </c>
      <c r="O1275" s="74"/>
      <c r="P1275" s="188">
        <f>O1275*H1275</f>
        <v>0</v>
      </c>
      <c r="Q1275" s="188">
        <v>0</v>
      </c>
      <c r="R1275" s="188">
        <f>Q1275*H1275</f>
        <v>0</v>
      </c>
      <c r="S1275" s="188">
        <v>0</v>
      </c>
      <c r="T1275" s="189">
        <f>S1275*H1275</f>
        <v>0</v>
      </c>
      <c r="U1275" s="40"/>
      <c r="V1275" s="40"/>
      <c r="W1275" s="40"/>
      <c r="X1275" s="40"/>
      <c r="Y1275" s="40"/>
      <c r="Z1275" s="40"/>
      <c r="AA1275" s="40"/>
      <c r="AB1275" s="40"/>
      <c r="AC1275" s="40"/>
      <c r="AD1275" s="40"/>
      <c r="AE1275" s="40"/>
      <c r="AR1275" s="190" t="s">
        <v>342</v>
      </c>
      <c r="AT1275" s="190" t="s">
        <v>258</v>
      </c>
      <c r="AU1275" s="190" t="s">
        <v>83</v>
      </c>
      <c r="AY1275" s="21" t="s">
        <v>256</v>
      </c>
      <c r="BE1275" s="191">
        <f>IF(N1275="základní",J1275,0)</f>
        <v>0</v>
      </c>
      <c r="BF1275" s="191">
        <f>IF(N1275="snížená",J1275,0)</f>
        <v>0</v>
      </c>
      <c r="BG1275" s="191">
        <f>IF(N1275="zákl. přenesená",J1275,0)</f>
        <v>0</v>
      </c>
      <c r="BH1275" s="191">
        <f>IF(N1275="sníž. přenesená",J1275,0)</f>
        <v>0</v>
      </c>
      <c r="BI1275" s="191">
        <f>IF(N1275="nulová",J1275,0)</f>
        <v>0</v>
      </c>
      <c r="BJ1275" s="21" t="s">
        <v>81</v>
      </c>
      <c r="BK1275" s="191">
        <f>ROUND(I1275*H1275,2)</f>
        <v>0</v>
      </c>
      <c r="BL1275" s="21" t="s">
        <v>342</v>
      </c>
      <c r="BM1275" s="190" t="s">
        <v>1910</v>
      </c>
    </row>
    <row r="1276" s="2" customFormat="1">
      <c r="A1276" s="40"/>
      <c r="B1276" s="41"/>
      <c r="C1276" s="40"/>
      <c r="D1276" s="192" t="s">
        <v>263</v>
      </c>
      <c r="E1276" s="40"/>
      <c r="F1276" s="193" t="s">
        <v>1911</v>
      </c>
      <c r="G1276" s="40"/>
      <c r="H1276" s="40"/>
      <c r="I1276" s="194"/>
      <c r="J1276" s="40"/>
      <c r="K1276" s="40"/>
      <c r="L1276" s="41"/>
      <c r="M1276" s="195"/>
      <c r="N1276" s="196"/>
      <c r="O1276" s="74"/>
      <c r="P1276" s="74"/>
      <c r="Q1276" s="74"/>
      <c r="R1276" s="74"/>
      <c r="S1276" s="74"/>
      <c r="T1276" s="75"/>
      <c r="U1276" s="40"/>
      <c r="V1276" s="40"/>
      <c r="W1276" s="40"/>
      <c r="X1276" s="40"/>
      <c r="Y1276" s="40"/>
      <c r="Z1276" s="40"/>
      <c r="AA1276" s="40"/>
      <c r="AB1276" s="40"/>
      <c r="AC1276" s="40"/>
      <c r="AD1276" s="40"/>
      <c r="AE1276" s="40"/>
      <c r="AT1276" s="21" t="s">
        <v>263</v>
      </c>
      <c r="AU1276" s="21" t="s">
        <v>83</v>
      </c>
    </row>
    <row r="1277" s="2" customFormat="1" ht="16.5" customHeight="1">
      <c r="A1277" s="40"/>
      <c r="B1277" s="177"/>
      <c r="C1277" s="221" t="s">
        <v>1912</v>
      </c>
      <c r="D1277" s="221" t="s">
        <v>374</v>
      </c>
      <c r="E1277" s="222" t="s">
        <v>1913</v>
      </c>
      <c r="F1277" s="223" t="s">
        <v>1914</v>
      </c>
      <c r="G1277" s="224" t="s">
        <v>539</v>
      </c>
      <c r="H1277" s="225">
        <v>2</v>
      </c>
      <c r="I1277" s="226"/>
      <c r="J1277" s="227">
        <f>ROUND(I1277*H1277,2)</f>
        <v>0</v>
      </c>
      <c r="K1277" s="228"/>
      <c r="L1277" s="229"/>
      <c r="M1277" s="230" t="s">
        <v>3</v>
      </c>
      <c r="N1277" s="231" t="s">
        <v>45</v>
      </c>
      <c r="O1277" s="74"/>
      <c r="P1277" s="188">
        <f>O1277*H1277</f>
        <v>0</v>
      </c>
      <c r="Q1277" s="188">
        <v>0.17000000000000001</v>
      </c>
      <c r="R1277" s="188">
        <f>Q1277*H1277</f>
        <v>0.34000000000000002</v>
      </c>
      <c r="S1277" s="188">
        <v>0</v>
      </c>
      <c r="T1277" s="189">
        <f>S1277*H1277</f>
        <v>0</v>
      </c>
      <c r="U1277" s="40"/>
      <c r="V1277" s="40"/>
      <c r="W1277" s="40"/>
      <c r="X1277" s="40"/>
      <c r="Y1277" s="40"/>
      <c r="Z1277" s="40"/>
      <c r="AA1277" s="40"/>
      <c r="AB1277" s="40"/>
      <c r="AC1277" s="40"/>
      <c r="AD1277" s="40"/>
      <c r="AE1277" s="40"/>
      <c r="AR1277" s="190" t="s">
        <v>451</v>
      </c>
      <c r="AT1277" s="190" t="s">
        <v>374</v>
      </c>
      <c r="AU1277" s="190" t="s">
        <v>83</v>
      </c>
      <c r="AY1277" s="21" t="s">
        <v>256</v>
      </c>
      <c r="BE1277" s="191">
        <f>IF(N1277="základní",J1277,0)</f>
        <v>0</v>
      </c>
      <c r="BF1277" s="191">
        <f>IF(N1277="snížená",J1277,0)</f>
        <v>0</v>
      </c>
      <c r="BG1277" s="191">
        <f>IF(N1277="zákl. přenesená",J1277,0)</f>
        <v>0</v>
      </c>
      <c r="BH1277" s="191">
        <f>IF(N1277="sníž. přenesená",J1277,0)</f>
        <v>0</v>
      </c>
      <c r="BI1277" s="191">
        <f>IF(N1277="nulová",J1277,0)</f>
        <v>0</v>
      </c>
      <c r="BJ1277" s="21" t="s">
        <v>81</v>
      </c>
      <c r="BK1277" s="191">
        <f>ROUND(I1277*H1277,2)</f>
        <v>0</v>
      </c>
      <c r="BL1277" s="21" t="s">
        <v>342</v>
      </c>
      <c r="BM1277" s="190" t="s">
        <v>1915</v>
      </c>
    </row>
    <row r="1278" s="2" customFormat="1" ht="24.15" customHeight="1">
      <c r="A1278" s="40"/>
      <c r="B1278" s="177"/>
      <c r="C1278" s="178" t="s">
        <v>1916</v>
      </c>
      <c r="D1278" s="178" t="s">
        <v>258</v>
      </c>
      <c r="E1278" s="179" t="s">
        <v>1917</v>
      </c>
      <c r="F1278" s="180" t="s">
        <v>1918</v>
      </c>
      <c r="G1278" s="181" t="s">
        <v>119</v>
      </c>
      <c r="H1278" s="182">
        <v>6</v>
      </c>
      <c r="I1278" s="183"/>
      <c r="J1278" s="184">
        <f>ROUND(I1278*H1278,2)</f>
        <v>0</v>
      </c>
      <c r="K1278" s="185"/>
      <c r="L1278" s="41"/>
      <c r="M1278" s="186" t="s">
        <v>3</v>
      </c>
      <c r="N1278" s="187" t="s">
        <v>45</v>
      </c>
      <c r="O1278" s="74"/>
      <c r="P1278" s="188">
        <f>O1278*H1278</f>
        <v>0</v>
      </c>
      <c r="Q1278" s="188">
        <v>0</v>
      </c>
      <c r="R1278" s="188">
        <f>Q1278*H1278</f>
        <v>0</v>
      </c>
      <c r="S1278" s="188">
        <v>0</v>
      </c>
      <c r="T1278" s="189">
        <f>S1278*H1278</f>
        <v>0</v>
      </c>
      <c r="U1278" s="40"/>
      <c r="V1278" s="40"/>
      <c r="W1278" s="40"/>
      <c r="X1278" s="40"/>
      <c r="Y1278" s="40"/>
      <c r="Z1278" s="40"/>
      <c r="AA1278" s="40"/>
      <c r="AB1278" s="40"/>
      <c r="AC1278" s="40"/>
      <c r="AD1278" s="40"/>
      <c r="AE1278" s="40"/>
      <c r="AR1278" s="190" t="s">
        <v>342</v>
      </c>
      <c r="AT1278" s="190" t="s">
        <v>258</v>
      </c>
      <c r="AU1278" s="190" t="s">
        <v>83</v>
      </c>
      <c r="AY1278" s="21" t="s">
        <v>256</v>
      </c>
      <c r="BE1278" s="191">
        <f>IF(N1278="základní",J1278,0)</f>
        <v>0</v>
      </c>
      <c r="BF1278" s="191">
        <f>IF(N1278="snížená",J1278,0)</f>
        <v>0</v>
      </c>
      <c r="BG1278" s="191">
        <f>IF(N1278="zákl. přenesená",J1278,0)</f>
        <v>0</v>
      </c>
      <c r="BH1278" s="191">
        <f>IF(N1278="sníž. přenesená",J1278,0)</f>
        <v>0</v>
      </c>
      <c r="BI1278" s="191">
        <f>IF(N1278="nulová",J1278,0)</f>
        <v>0</v>
      </c>
      <c r="BJ1278" s="21" t="s">
        <v>81</v>
      </c>
      <c r="BK1278" s="191">
        <f>ROUND(I1278*H1278,2)</f>
        <v>0</v>
      </c>
      <c r="BL1278" s="21" t="s">
        <v>342</v>
      </c>
      <c r="BM1278" s="190" t="s">
        <v>1919</v>
      </c>
    </row>
    <row r="1279" s="2" customFormat="1">
      <c r="A1279" s="40"/>
      <c r="B1279" s="41"/>
      <c r="C1279" s="40"/>
      <c r="D1279" s="192" t="s">
        <v>263</v>
      </c>
      <c r="E1279" s="40"/>
      <c r="F1279" s="193" t="s">
        <v>1920</v>
      </c>
      <c r="G1279" s="40"/>
      <c r="H1279" s="40"/>
      <c r="I1279" s="194"/>
      <c r="J1279" s="40"/>
      <c r="K1279" s="40"/>
      <c r="L1279" s="41"/>
      <c r="M1279" s="195"/>
      <c r="N1279" s="196"/>
      <c r="O1279" s="74"/>
      <c r="P1279" s="74"/>
      <c r="Q1279" s="74"/>
      <c r="R1279" s="74"/>
      <c r="S1279" s="74"/>
      <c r="T1279" s="75"/>
      <c r="U1279" s="40"/>
      <c r="V1279" s="40"/>
      <c r="W1279" s="40"/>
      <c r="X1279" s="40"/>
      <c r="Y1279" s="40"/>
      <c r="Z1279" s="40"/>
      <c r="AA1279" s="40"/>
      <c r="AB1279" s="40"/>
      <c r="AC1279" s="40"/>
      <c r="AD1279" s="40"/>
      <c r="AE1279" s="40"/>
      <c r="AT1279" s="21" t="s">
        <v>263</v>
      </c>
      <c r="AU1279" s="21" t="s">
        <v>83</v>
      </c>
    </row>
    <row r="1280" s="2" customFormat="1" ht="24.15" customHeight="1">
      <c r="A1280" s="40"/>
      <c r="B1280" s="177"/>
      <c r="C1280" s="221" t="s">
        <v>1921</v>
      </c>
      <c r="D1280" s="221" t="s">
        <v>374</v>
      </c>
      <c r="E1280" s="222" t="s">
        <v>1922</v>
      </c>
      <c r="F1280" s="223" t="s">
        <v>1923</v>
      </c>
      <c r="G1280" s="224" t="s">
        <v>539</v>
      </c>
      <c r="H1280" s="225">
        <v>1</v>
      </c>
      <c r="I1280" s="226"/>
      <c r="J1280" s="227">
        <f>ROUND(I1280*H1280,2)</f>
        <v>0</v>
      </c>
      <c r="K1280" s="228"/>
      <c r="L1280" s="229"/>
      <c r="M1280" s="230" t="s">
        <v>3</v>
      </c>
      <c r="N1280" s="231" t="s">
        <v>45</v>
      </c>
      <c r="O1280" s="74"/>
      <c r="P1280" s="188">
        <f>O1280*H1280</f>
        <v>0</v>
      </c>
      <c r="Q1280" s="188">
        <v>0.0067000000000000002</v>
      </c>
      <c r="R1280" s="188">
        <f>Q1280*H1280</f>
        <v>0.0067000000000000002</v>
      </c>
      <c r="S1280" s="188">
        <v>0</v>
      </c>
      <c r="T1280" s="189">
        <f>S1280*H1280</f>
        <v>0</v>
      </c>
      <c r="U1280" s="40"/>
      <c r="V1280" s="40"/>
      <c r="W1280" s="40"/>
      <c r="X1280" s="40"/>
      <c r="Y1280" s="40"/>
      <c r="Z1280" s="40"/>
      <c r="AA1280" s="40"/>
      <c r="AB1280" s="40"/>
      <c r="AC1280" s="40"/>
      <c r="AD1280" s="40"/>
      <c r="AE1280" s="40"/>
      <c r="AR1280" s="190" t="s">
        <v>451</v>
      </c>
      <c r="AT1280" s="190" t="s">
        <v>374</v>
      </c>
      <c r="AU1280" s="190" t="s">
        <v>83</v>
      </c>
      <c r="AY1280" s="21" t="s">
        <v>256</v>
      </c>
      <c r="BE1280" s="191">
        <f>IF(N1280="základní",J1280,0)</f>
        <v>0</v>
      </c>
      <c r="BF1280" s="191">
        <f>IF(N1280="snížená",J1280,0)</f>
        <v>0</v>
      </c>
      <c r="BG1280" s="191">
        <f>IF(N1280="zákl. přenesená",J1280,0)</f>
        <v>0</v>
      </c>
      <c r="BH1280" s="191">
        <f>IF(N1280="sníž. přenesená",J1280,0)</f>
        <v>0</v>
      </c>
      <c r="BI1280" s="191">
        <f>IF(N1280="nulová",J1280,0)</f>
        <v>0</v>
      </c>
      <c r="BJ1280" s="21" t="s">
        <v>81</v>
      </c>
      <c r="BK1280" s="191">
        <f>ROUND(I1280*H1280,2)</f>
        <v>0</v>
      </c>
      <c r="BL1280" s="21" t="s">
        <v>342</v>
      </c>
      <c r="BM1280" s="190" t="s">
        <v>1924</v>
      </c>
    </row>
    <row r="1281" s="2" customFormat="1" ht="24.15" customHeight="1">
      <c r="A1281" s="40"/>
      <c r="B1281" s="177"/>
      <c r="C1281" s="221" t="s">
        <v>1925</v>
      </c>
      <c r="D1281" s="221" t="s">
        <v>374</v>
      </c>
      <c r="E1281" s="222" t="s">
        <v>1926</v>
      </c>
      <c r="F1281" s="223" t="s">
        <v>1927</v>
      </c>
      <c r="G1281" s="224" t="s">
        <v>539</v>
      </c>
      <c r="H1281" s="225">
        <v>1</v>
      </c>
      <c r="I1281" s="226"/>
      <c r="J1281" s="227">
        <f>ROUND(I1281*H1281,2)</f>
        <v>0</v>
      </c>
      <c r="K1281" s="228"/>
      <c r="L1281" s="229"/>
      <c r="M1281" s="230" t="s">
        <v>3</v>
      </c>
      <c r="N1281" s="231" t="s">
        <v>45</v>
      </c>
      <c r="O1281" s="74"/>
      <c r="P1281" s="188">
        <f>O1281*H1281</f>
        <v>0</v>
      </c>
      <c r="Q1281" s="188">
        <v>0.019199999999999998</v>
      </c>
      <c r="R1281" s="188">
        <f>Q1281*H1281</f>
        <v>0.019199999999999998</v>
      </c>
      <c r="S1281" s="188">
        <v>0</v>
      </c>
      <c r="T1281" s="189">
        <f>S1281*H1281</f>
        <v>0</v>
      </c>
      <c r="U1281" s="40"/>
      <c r="V1281" s="40"/>
      <c r="W1281" s="40"/>
      <c r="X1281" s="40"/>
      <c r="Y1281" s="40"/>
      <c r="Z1281" s="40"/>
      <c r="AA1281" s="40"/>
      <c r="AB1281" s="40"/>
      <c r="AC1281" s="40"/>
      <c r="AD1281" s="40"/>
      <c r="AE1281" s="40"/>
      <c r="AR1281" s="190" t="s">
        <v>451</v>
      </c>
      <c r="AT1281" s="190" t="s">
        <v>374</v>
      </c>
      <c r="AU1281" s="190" t="s">
        <v>83</v>
      </c>
      <c r="AY1281" s="21" t="s">
        <v>256</v>
      </c>
      <c r="BE1281" s="191">
        <f>IF(N1281="základní",J1281,0)</f>
        <v>0</v>
      </c>
      <c r="BF1281" s="191">
        <f>IF(N1281="snížená",J1281,0)</f>
        <v>0</v>
      </c>
      <c r="BG1281" s="191">
        <f>IF(N1281="zákl. přenesená",J1281,0)</f>
        <v>0</v>
      </c>
      <c r="BH1281" s="191">
        <f>IF(N1281="sníž. přenesená",J1281,0)</f>
        <v>0</v>
      </c>
      <c r="BI1281" s="191">
        <f>IF(N1281="nulová",J1281,0)</f>
        <v>0</v>
      </c>
      <c r="BJ1281" s="21" t="s">
        <v>81</v>
      </c>
      <c r="BK1281" s="191">
        <f>ROUND(I1281*H1281,2)</f>
        <v>0</v>
      </c>
      <c r="BL1281" s="21" t="s">
        <v>342</v>
      </c>
      <c r="BM1281" s="190" t="s">
        <v>1928</v>
      </c>
    </row>
    <row r="1282" s="2" customFormat="1" ht="24.15" customHeight="1">
      <c r="A1282" s="40"/>
      <c r="B1282" s="177"/>
      <c r="C1282" s="178" t="s">
        <v>1929</v>
      </c>
      <c r="D1282" s="178" t="s">
        <v>258</v>
      </c>
      <c r="E1282" s="179" t="s">
        <v>1930</v>
      </c>
      <c r="F1282" s="180" t="s">
        <v>1931</v>
      </c>
      <c r="G1282" s="181" t="s">
        <v>1932</v>
      </c>
      <c r="H1282" s="182">
        <v>1283</v>
      </c>
      <c r="I1282" s="183"/>
      <c r="J1282" s="184">
        <f>ROUND(I1282*H1282,2)</f>
        <v>0</v>
      </c>
      <c r="K1282" s="185"/>
      <c r="L1282" s="41"/>
      <c r="M1282" s="186" t="s">
        <v>3</v>
      </c>
      <c r="N1282" s="187" t="s">
        <v>45</v>
      </c>
      <c r="O1282" s="74"/>
      <c r="P1282" s="188">
        <f>O1282*H1282</f>
        <v>0</v>
      </c>
      <c r="Q1282" s="188">
        <v>5.0000000000000002E-05</v>
      </c>
      <c r="R1282" s="188">
        <f>Q1282*H1282</f>
        <v>0.064149999999999999</v>
      </c>
      <c r="S1282" s="188">
        <v>0</v>
      </c>
      <c r="T1282" s="189">
        <f>S1282*H1282</f>
        <v>0</v>
      </c>
      <c r="U1282" s="40"/>
      <c r="V1282" s="40"/>
      <c r="W1282" s="40"/>
      <c r="X1282" s="40"/>
      <c r="Y1282" s="40"/>
      <c r="Z1282" s="40"/>
      <c r="AA1282" s="40"/>
      <c r="AB1282" s="40"/>
      <c r="AC1282" s="40"/>
      <c r="AD1282" s="40"/>
      <c r="AE1282" s="40"/>
      <c r="AR1282" s="190" t="s">
        <v>342</v>
      </c>
      <c r="AT1282" s="190" t="s">
        <v>258</v>
      </c>
      <c r="AU1282" s="190" t="s">
        <v>83</v>
      </c>
      <c r="AY1282" s="21" t="s">
        <v>256</v>
      </c>
      <c r="BE1282" s="191">
        <f>IF(N1282="základní",J1282,0)</f>
        <v>0</v>
      </c>
      <c r="BF1282" s="191">
        <f>IF(N1282="snížená",J1282,0)</f>
        <v>0</v>
      </c>
      <c r="BG1282" s="191">
        <f>IF(N1282="zákl. přenesená",J1282,0)</f>
        <v>0</v>
      </c>
      <c r="BH1282" s="191">
        <f>IF(N1282="sníž. přenesená",J1282,0)</f>
        <v>0</v>
      </c>
      <c r="BI1282" s="191">
        <f>IF(N1282="nulová",J1282,0)</f>
        <v>0</v>
      </c>
      <c r="BJ1282" s="21" t="s">
        <v>81</v>
      </c>
      <c r="BK1282" s="191">
        <f>ROUND(I1282*H1282,2)</f>
        <v>0</v>
      </c>
      <c r="BL1282" s="21" t="s">
        <v>342</v>
      </c>
      <c r="BM1282" s="190" t="s">
        <v>1933</v>
      </c>
    </row>
    <row r="1283" s="2" customFormat="1">
      <c r="A1283" s="40"/>
      <c r="B1283" s="41"/>
      <c r="C1283" s="40"/>
      <c r="D1283" s="192" t="s">
        <v>263</v>
      </c>
      <c r="E1283" s="40"/>
      <c r="F1283" s="193" t="s">
        <v>1934</v>
      </c>
      <c r="G1283" s="40"/>
      <c r="H1283" s="40"/>
      <c r="I1283" s="194"/>
      <c r="J1283" s="40"/>
      <c r="K1283" s="40"/>
      <c r="L1283" s="41"/>
      <c r="M1283" s="195"/>
      <c r="N1283" s="196"/>
      <c r="O1283" s="74"/>
      <c r="P1283" s="74"/>
      <c r="Q1283" s="74"/>
      <c r="R1283" s="74"/>
      <c r="S1283" s="74"/>
      <c r="T1283" s="75"/>
      <c r="U1283" s="40"/>
      <c r="V1283" s="40"/>
      <c r="W1283" s="40"/>
      <c r="X1283" s="40"/>
      <c r="Y1283" s="40"/>
      <c r="Z1283" s="40"/>
      <c r="AA1283" s="40"/>
      <c r="AB1283" s="40"/>
      <c r="AC1283" s="40"/>
      <c r="AD1283" s="40"/>
      <c r="AE1283" s="40"/>
      <c r="AT1283" s="21" t="s">
        <v>263</v>
      </c>
      <c r="AU1283" s="21" t="s">
        <v>83</v>
      </c>
    </row>
    <row r="1284" s="2" customFormat="1" ht="21.75" customHeight="1">
      <c r="A1284" s="40"/>
      <c r="B1284" s="177"/>
      <c r="C1284" s="221" t="s">
        <v>1935</v>
      </c>
      <c r="D1284" s="221" t="s">
        <v>374</v>
      </c>
      <c r="E1284" s="222" t="s">
        <v>1936</v>
      </c>
      <c r="F1284" s="223" t="s">
        <v>1937</v>
      </c>
      <c r="G1284" s="224" t="s">
        <v>338</v>
      </c>
      <c r="H1284" s="225">
        <v>1.2829999999999999</v>
      </c>
      <c r="I1284" s="226"/>
      <c r="J1284" s="227">
        <f>ROUND(I1284*H1284,2)</f>
        <v>0</v>
      </c>
      <c r="K1284" s="228"/>
      <c r="L1284" s="229"/>
      <c r="M1284" s="230" t="s">
        <v>3</v>
      </c>
      <c r="N1284" s="231" t="s">
        <v>45</v>
      </c>
      <c r="O1284" s="74"/>
      <c r="P1284" s="188">
        <f>O1284*H1284</f>
        <v>0</v>
      </c>
      <c r="Q1284" s="188">
        <v>1</v>
      </c>
      <c r="R1284" s="188">
        <f>Q1284*H1284</f>
        <v>1.2829999999999999</v>
      </c>
      <c r="S1284" s="188">
        <v>0</v>
      </c>
      <c r="T1284" s="189">
        <f>S1284*H1284</f>
        <v>0</v>
      </c>
      <c r="U1284" s="40"/>
      <c r="V1284" s="40"/>
      <c r="W1284" s="40"/>
      <c r="X1284" s="40"/>
      <c r="Y1284" s="40"/>
      <c r="Z1284" s="40"/>
      <c r="AA1284" s="40"/>
      <c r="AB1284" s="40"/>
      <c r="AC1284" s="40"/>
      <c r="AD1284" s="40"/>
      <c r="AE1284" s="40"/>
      <c r="AR1284" s="190" t="s">
        <v>451</v>
      </c>
      <c r="AT1284" s="190" t="s">
        <v>374</v>
      </c>
      <c r="AU1284" s="190" t="s">
        <v>83</v>
      </c>
      <c r="AY1284" s="21" t="s">
        <v>256</v>
      </c>
      <c r="BE1284" s="191">
        <f>IF(N1284="základní",J1284,0)</f>
        <v>0</v>
      </c>
      <c r="BF1284" s="191">
        <f>IF(N1284="snížená",J1284,0)</f>
        <v>0</v>
      </c>
      <c r="BG1284" s="191">
        <f>IF(N1284="zákl. přenesená",J1284,0)</f>
        <v>0</v>
      </c>
      <c r="BH1284" s="191">
        <f>IF(N1284="sníž. přenesená",J1284,0)</f>
        <v>0</v>
      </c>
      <c r="BI1284" s="191">
        <f>IF(N1284="nulová",J1284,0)</f>
        <v>0</v>
      </c>
      <c r="BJ1284" s="21" t="s">
        <v>81</v>
      </c>
      <c r="BK1284" s="191">
        <f>ROUND(I1284*H1284,2)</f>
        <v>0</v>
      </c>
      <c r="BL1284" s="21" t="s">
        <v>342</v>
      </c>
      <c r="BM1284" s="190" t="s">
        <v>1938</v>
      </c>
    </row>
    <row r="1285" s="13" customFormat="1">
      <c r="A1285" s="13"/>
      <c r="B1285" s="197"/>
      <c r="C1285" s="13"/>
      <c r="D1285" s="198" t="s">
        <v>265</v>
      </c>
      <c r="E1285" s="199" t="s">
        <v>3</v>
      </c>
      <c r="F1285" s="200" t="s">
        <v>1939</v>
      </c>
      <c r="G1285" s="13"/>
      <c r="H1285" s="201">
        <v>13.5</v>
      </c>
      <c r="I1285" s="202"/>
      <c r="J1285" s="13"/>
      <c r="K1285" s="13"/>
      <c r="L1285" s="197"/>
      <c r="M1285" s="203"/>
      <c r="N1285" s="204"/>
      <c r="O1285" s="204"/>
      <c r="P1285" s="204"/>
      <c r="Q1285" s="204"/>
      <c r="R1285" s="204"/>
      <c r="S1285" s="204"/>
      <c r="T1285" s="205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T1285" s="199" t="s">
        <v>265</v>
      </c>
      <c r="AU1285" s="199" t="s">
        <v>83</v>
      </c>
      <c r="AV1285" s="13" t="s">
        <v>83</v>
      </c>
      <c r="AW1285" s="13" t="s">
        <v>35</v>
      </c>
      <c r="AX1285" s="13" t="s">
        <v>74</v>
      </c>
      <c r="AY1285" s="199" t="s">
        <v>256</v>
      </c>
    </row>
    <row r="1286" s="14" customFormat="1">
      <c r="A1286" s="14"/>
      <c r="B1286" s="206"/>
      <c r="C1286" s="14"/>
      <c r="D1286" s="198" t="s">
        <v>265</v>
      </c>
      <c r="E1286" s="207" t="s">
        <v>3</v>
      </c>
      <c r="F1286" s="208" t="s">
        <v>266</v>
      </c>
      <c r="G1286" s="14"/>
      <c r="H1286" s="209">
        <v>13.5</v>
      </c>
      <c r="I1286" s="210"/>
      <c r="J1286" s="14"/>
      <c r="K1286" s="14"/>
      <c r="L1286" s="206"/>
      <c r="M1286" s="211"/>
      <c r="N1286" s="212"/>
      <c r="O1286" s="212"/>
      <c r="P1286" s="212"/>
      <c r="Q1286" s="212"/>
      <c r="R1286" s="212"/>
      <c r="S1286" s="212"/>
      <c r="T1286" s="213"/>
      <c r="U1286" s="14"/>
      <c r="V1286" s="14"/>
      <c r="W1286" s="14"/>
      <c r="X1286" s="14"/>
      <c r="Y1286" s="14"/>
      <c r="Z1286" s="14"/>
      <c r="AA1286" s="14"/>
      <c r="AB1286" s="14"/>
      <c r="AC1286" s="14"/>
      <c r="AD1286" s="14"/>
      <c r="AE1286" s="14"/>
      <c r="AT1286" s="207" t="s">
        <v>265</v>
      </c>
      <c r="AU1286" s="207" t="s">
        <v>83</v>
      </c>
      <c r="AV1286" s="14" t="s">
        <v>261</v>
      </c>
      <c r="AW1286" s="14" t="s">
        <v>35</v>
      </c>
      <c r="AX1286" s="14" t="s">
        <v>74</v>
      </c>
      <c r="AY1286" s="207" t="s">
        <v>256</v>
      </c>
    </row>
    <row r="1287" s="13" customFormat="1">
      <c r="A1287" s="13"/>
      <c r="B1287" s="197"/>
      <c r="C1287" s="13"/>
      <c r="D1287" s="198" t="s">
        <v>265</v>
      </c>
      <c r="E1287" s="199" t="s">
        <v>3</v>
      </c>
      <c r="F1287" s="200" t="s">
        <v>1940</v>
      </c>
      <c r="G1287" s="13"/>
      <c r="H1287" s="201">
        <v>1282.5</v>
      </c>
      <c r="I1287" s="202"/>
      <c r="J1287" s="13"/>
      <c r="K1287" s="13"/>
      <c r="L1287" s="197"/>
      <c r="M1287" s="203"/>
      <c r="N1287" s="204"/>
      <c r="O1287" s="204"/>
      <c r="P1287" s="204"/>
      <c r="Q1287" s="204"/>
      <c r="R1287" s="204"/>
      <c r="S1287" s="204"/>
      <c r="T1287" s="205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T1287" s="199" t="s">
        <v>265</v>
      </c>
      <c r="AU1287" s="199" t="s">
        <v>83</v>
      </c>
      <c r="AV1287" s="13" t="s">
        <v>83</v>
      </c>
      <c r="AW1287" s="13" t="s">
        <v>35</v>
      </c>
      <c r="AX1287" s="13" t="s">
        <v>74</v>
      </c>
      <c r="AY1287" s="199" t="s">
        <v>256</v>
      </c>
    </row>
    <row r="1288" s="13" customFormat="1">
      <c r="A1288" s="13"/>
      <c r="B1288" s="197"/>
      <c r="C1288" s="13"/>
      <c r="D1288" s="198" t="s">
        <v>265</v>
      </c>
      <c r="E1288" s="199" t="s">
        <v>3</v>
      </c>
      <c r="F1288" s="200" t="s">
        <v>1941</v>
      </c>
      <c r="G1288" s="13"/>
      <c r="H1288" s="201">
        <v>1.2829999999999999</v>
      </c>
      <c r="I1288" s="202"/>
      <c r="J1288" s="13"/>
      <c r="K1288" s="13"/>
      <c r="L1288" s="197"/>
      <c r="M1288" s="203"/>
      <c r="N1288" s="204"/>
      <c r="O1288" s="204"/>
      <c r="P1288" s="204"/>
      <c r="Q1288" s="204"/>
      <c r="R1288" s="204"/>
      <c r="S1288" s="204"/>
      <c r="T1288" s="205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T1288" s="199" t="s">
        <v>265</v>
      </c>
      <c r="AU1288" s="199" t="s">
        <v>83</v>
      </c>
      <c r="AV1288" s="13" t="s">
        <v>83</v>
      </c>
      <c r="AW1288" s="13" t="s">
        <v>35</v>
      </c>
      <c r="AX1288" s="13" t="s">
        <v>81</v>
      </c>
      <c r="AY1288" s="199" t="s">
        <v>256</v>
      </c>
    </row>
    <row r="1289" s="2" customFormat="1" ht="49.05" customHeight="1">
      <c r="A1289" s="40"/>
      <c r="B1289" s="177"/>
      <c r="C1289" s="178" t="s">
        <v>1942</v>
      </c>
      <c r="D1289" s="178" t="s">
        <v>258</v>
      </c>
      <c r="E1289" s="179" t="s">
        <v>1943</v>
      </c>
      <c r="F1289" s="180" t="s">
        <v>1944</v>
      </c>
      <c r="G1289" s="181" t="s">
        <v>338</v>
      </c>
      <c r="H1289" s="182">
        <v>1.9139999999999999</v>
      </c>
      <c r="I1289" s="183"/>
      <c r="J1289" s="184">
        <f>ROUND(I1289*H1289,2)</f>
        <v>0</v>
      </c>
      <c r="K1289" s="185"/>
      <c r="L1289" s="41"/>
      <c r="M1289" s="186" t="s">
        <v>3</v>
      </c>
      <c r="N1289" s="187" t="s">
        <v>45</v>
      </c>
      <c r="O1289" s="74"/>
      <c r="P1289" s="188">
        <f>O1289*H1289</f>
        <v>0</v>
      </c>
      <c r="Q1289" s="188">
        <v>0</v>
      </c>
      <c r="R1289" s="188">
        <f>Q1289*H1289</f>
        <v>0</v>
      </c>
      <c r="S1289" s="188">
        <v>0</v>
      </c>
      <c r="T1289" s="189">
        <f>S1289*H1289</f>
        <v>0</v>
      </c>
      <c r="U1289" s="40"/>
      <c r="V1289" s="40"/>
      <c r="W1289" s="40"/>
      <c r="X1289" s="40"/>
      <c r="Y1289" s="40"/>
      <c r="Z1289" s="40"/>
      <c r="AA1289" s="40"/>
      <c r="AB1289" s="40"/>
      <c r="AC1289" s="40"/>
      <c r="AD1289" s="40"/>
      <c r="AE1289" s="40"/>
      <c r="AR1289" s="190" t="s">
        <v>342</v>
      </c>
      <c r="AT1289" s="190" t="s">
        <v>258</v>
      </c>
      <c r="AU1289" s="190" t="s">
        <v>83</v>
      </c>
      <c r="AY1289" s="21" t="s">
        <v>256</v>
      </c>
      <c r="BE1289" s="191">
        <f>IF(N1289="základní",J1289,0)</f>
        <v>0</v>
      </c>
      <c r="BF1289" s="191">
        <f>IF(N1289="snížená",J1289,0)</f>
        <v>0</v>
      </c>
      <c r="BG1289" s="191">
        <f>IF(N1289="zákl. přenesená",J1289,0)</f>
        <v>0</v>
      </c>
      <c r="BH1289" s="191">
        <f>IF(N1289="sníž. přenesená",J1289,0)</f>
        <v>0</v>
      </c>
      <c r="BI1289" s="191">
        <f>IF(N1289="nulová",J1289,0)</f>
        <v>0</v>
      </c>
      <c r="BJ1289" s="21" t="s">
        <v>81</v>
      </c>
      <c r="BK1289" s="191">
        <f>ROUND(I1289*H1289,2)</f>
        <v>0</v>
      </c>
      <c r="BL1289" s="21" t="s">
        <v>342</v>
      </c>
      <c r="BM1289" s="190" t="s">
        <v>1945</v>
      </c>
    </row>
    <row r="1290" s="2" customFormat="1">
      <c r="A1290" s="40"/>
      <c r="B1290" s="41"/>
      <c r="C1290" s="40"/>
      <c r="D1290" s="192" t="s">
        <v>263</v>
      </c>
      <c r="E1290" s="40"/>
      <c r="F1290" s="193" t="s">
        <v>1946</v>
      </c>
      <c r="G1290" s="40"/>
      <c r="H1290" s="40"/>
      <c r="I1290" s="194"/>
      <c r="J1290" s="40"/>
      <c r="K1290" s="40"/>
      <c r="L1290" s="41"/>
      <c r="M1290" s="195"/>
      <c r="N1290" s="196"/>
      <c r="O1290" s="74"/>
      <c r="P1290" s="74"/>
      <c r="Q1290" s="74"/>
      <c r="R1290" s="74"/>
      <c r="S1290" s="74"/>
      <c r="T1290" s="75"/>
      <c r="U1290" s="40"/>
      <c r="V1290" s="40"/>
      <c r="W1290" s="40"/>
      <c r="X1290" s="40"/>
      <c r="Y1290" s="40"/>
      <c r="Z1290" s="40"/>
      <c r="AA1290" s="40"/>
      <c r="AB1290" s="40"/>
      <c r="AC1290" s="40"/>
      <c r="AD1290" s="40"/>
      <c r="AE1290" s="40"/>
      <c r="AT1290" s="21" t="s">
        <v>263</v>
      </c>
      <c r="AU1290" s="21" t="s">
        <v>83</v>
      </c>
    </row>
    <row r="1291" s="12" customFormat="1" ht="22.8" customHeight="1">
      <c r="A1291" s="12"/>
      <c r="B1291" s="164"/>
      <c r="C1291" s="12"/>
      <c r="D1291" s="165" t="s">
        <v>73</v>
      </c>
      <c r="E1291" s="175" t="s">
        <v>1947</v>
      </c>
      <c r="F1291" s="175" t="s">
        <v>1948</v>
      </c>
      <c r="G1291" s="12"/>
      <c r="H1291" s="12"/>
      <c r="I1291" s="167"/>
      <c r="J1291" s="176">
        <f>BK1291</f>
        <v>0</v>
      </c>
      <c r="K1291" s="12"/>
      <c r="L1291" s="164"/>
      <c r="M1291" s="169"/>
      <c r="N1291" s="170"/>
      <c r="O1291" s="170"/>
      <c r="P1291" s="171">
        <f>SUM(P1292:P1331)</f>
        <v>0</v>
      </c>
      <c r="Q1291" s="170"/>
      <c r="R1291" s="171">
        <f>SUM(R1292:R1331)</f>
        <v>4.8310139999999997</v>
      </c>
      <c r="S1291" s="170"/>
      <c r="T1291" s="172">
        <f>SUM(T1292:T1331)</f>
        <v>0</v>
      </c>
      <c r="U1291" s="12"/>
      <c r="V1291" s="12"/>
      <c r="W1291" s="12"/>
      <c r="X1291" s="12"/>
      <c r="Y1291" s="12"/>
      <c r="Z1291" s="12"/>
      <c r="AA1291" s="12"/>
      <c r="AB1291" s="12"/>
      <c r="AC1291" s="12"/>
      <c r="AD1291" s="12"/>
      <c r="AE1291" s="12"/>
      <c r="AR1291" s="165" t="s">
        <v>83</v>
      </c>
      <c r="AT1291" s="173" t="s">
        <v>73</v>
      </c>
      <c r="AU1291" s="173" t="s">
        <v>81</v>
      </c>
      <c r="AY1291" s="165" t="s">
        <v>256</v>
      </c>
      <c r="BK1291" s="174">
        <f>SUM(BK1292:BK1331)</f>
        <v>0</v>
      </c>
    </row>
    <row r="1292" s="2" customFormat="1" ht="24.15" customHeight="1">
      <c r="A1292" s="40"/>
      <c r="B1292" s="177"/>
      <c r="C1292" s="178" t="s">
        <v>1949</v>
      </c>
      <c r="D1292" s="178" t="s">
        <v>258</v>
      </c>
      <c r="E1292" s="179" t="s">
        <v>1950</v>
      </c>
      <c r="F1292" s="180" t="s">
        <v>1951</v>
      </c>
      <c r="G1292" s="181" t="s">
        <v>110</v>
      </c>
      <c r="H1292" s="182">
        <v>130.97</v>
      </c>
      <c r="I1292" s="183"/>
      <c r="J1292" s="184">
        <f>ROUND(I1292*H1292,2)</f>
        <v>0</v>
      </c>
      <c r="K1292" s="185"/>
      <c r="L1292" s="41"/>
      <c r="M1292" s="186" t="s">
        <v>3</v>
      </c>
      <c r="N1292" s="187" t="s">
        <v>45</v>
      </c>
      <c r="O1292" s="74"/>
      <c r="P1292" s="188">
        <f>O1292*H1292</f>
        <v>0</v>
      </c>
      <c r="Q1292" s="188">
        <v>0</v>
      </c>
      <c r="R1292" s="188">
        <f>Q1292*H1292</f>
        <v>0</v>
      </c>
      <c r="S1292" s="188">
        <v>0</v>
      </c>
      <c r="T1292" s="189">
        <f>S1292*H1292</f>
        <v>0</v>
      </c>
      <c r="U1292" s="40"/>
      <c r="V1292" s="40"/>
      <c r="W1292" s="40"/>
      <c r="X1292" s="40"/>
      <c r="Y1292" s="40"/>
      <c r="Z1292" s="40"/>
      <c r="AA1292" s="40"/>
      <c r="AB1292" s="40"/>
      <c r="AC1292" s="40"/>
      <c r="AD1292" s="40"/>
      <c r="AE1292" s="40"/>
      <c r="AR1292" s="190" t="s">
        <v>342</v>
      </c>
      <c r="AT1292" s="190" t="s">
        <v>258</v>
      </c>
      <c r="AU1292" s="190" t="s">
        <v>83</v>
      </c>
      <c r="AY1292" s="21" t="s">
        <v>256</v>
      </c>
      <c r="BE1292" s="191">
        <f>IF(N1292="základní",J1292,0)</f>
        <v>0</v>
      </c>
      <c r="BF1292" s="191">
        <f>IF(N1292="snížená",J1292,0)</f>
        <v>0</v>
      </c>
      <c r="BG1292" s="191">
        <f>IF(N1292="zákl. přenesená",J1292,0)</f>
        <v>0</v>
      </c>
      <c r="BH1292" s="191">
        <f>IF(N1292="sníž. přenesená",J1292,0)</f>
        <v>0</v>
      </c>
      <c r="BI1292" s="191">
        <f>IF(N1292="nulová",J1292,0)</f>
        <v>0</v>
      </c>
      <c r="BJ1292" s="21" t="s">
        <v>81</v>
      </c>
      <c r="BK1292" s="191">
        <f>ROUND(I1292*H1292,2)</f>
        <v>0</v>
      </c>
      <c r="BL1292" s="21" t="s">
        <v>342</v>
      </c>
      <c r="BM1292" s="190" t="s">
        <v>1952</v>
      </c>
    </row>
    <row r="1293" s="2" customFormat="1">
      <c r="A1293" s="40"/>
      <c r="B1293" s="41"/>
      <c r="C1293" s="40"/>
      <c r="D1293" s="192" t="s">
        <v>263</v>
      </c>
      <c r="E1293" s="40"/>
      <c r="F1293" s="193" t="s">
        <v>1953</v>
      </c>
      <c r="G1293" s="40"/>
      <c r="H1293" s="40"/>
      <c r="I1293" s="194"/>
      <c r="J1293" s="40"/>
      <c r="K1293" s="40"/>
      <c r="L1293" s="41"/>
      <c r="M1293" s="195"/>
      <c r="N1293" s="196"/>
      <c r="O1293" s="74"/>
      <c r="P1293" s="74"/>
      <c r="Q1293" s="74"/>
      <c r="R1293" s="74"/>
      <c r="S1293" s="74"/>
      <c r="T1293" s="75"/>
      <c r="U1293" s="40"/>
      <c r="V1293" s="40"/>
      <c r="W1293" s="40"/>
      <c r="X1293" s="40"/>
      <c r="Y1293" s="40"/>
      <c r="Z1293" s="40"/>
      <c r="AA1293" s="40"/>
      <c r="AB1293" s="40"/>
      <c r="AC1293" s="40"/>
      <c r="AD1293" s="40"/>
      <c r="AE1293" s="40"/>
      <c r="AT1293" s="21" t="s">
        <v>263</v>
      </c>
      <c r="AU1293" s="21" t="s">
        <v>83</v>
      </c>
    </row>
    <row r="1294" s="13" customFormat="1">
      <c r="A1294" s="13"/>
      <c r="B1294" s="197"/>
      <c r="C1294" s="13"/>
      <c r="D1294" s="198" t="s">
        <v>265</v>
      </c>
      <c r="E1294" s="199" t="s">
        <v>3</v>
      </c>
      <c r="F1294" s="200" t="s">
        <v>149</v>
      </c>
      <c r="G1294" s="13"/>
      <c r="H1294" s="201">
        <v>130.97</v>
      </c>
      <c r="I1294" s="202"/>
      <c r="J1294" s="13"/>
      <c r="K1294" s="13"/>
      <c r="L1294" s="197"/>
      <c r="M1294" s="203"/>
      <c r="N1294" s="204"/>
      <c r="O1294" s="204"/>
      <c r="P1294" s="204"/>
      <c r="Q1294" s="204"/>
      <c r="R1294" s="204"/>
      <c r="S1294" s="204"/>
      <c r="T1294" s="205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T1294" s="199" t="s">
        <v>265</v>
      </c>
      <c r="AU1294" s="199" t="s">
        <v>83</v>
      </c>
      <c r="AV1294" s="13" t="s">
        <v>83</v>
      </c>
      <c r="AW1294" s="13" t="s">
        <v>35</v>
      </c>
      <c r="AX1294" s="13" t="s">
        <v>74</v>
      </c>
      <c r="AY1294" s="199" t="s">
        <v>256</v>
      </c>
    </row>
    <row r="1295" s="14" customFormat="1">
      <c r="A1295" s="14"/>
      <c r="B1295" s="206"/>
      <c r="C1295" s="14"/>
      <c r="D1295" s="198" t="s">
        <v>265</v>
      </c>
      <c r="E1295" s="207" t="s">
        <v>3</v>
      </c>
      <c r="F1295" s="208" t="s">
        <v>266</v>
      </c>
      <c r="G1295" s="14"/>
      <c r="H1295" s="209">
        <v>130.97</v>
      </c>
      <c r="I1295" s="210"/>
      <c r="J1295" s="14"/>
      <c r="K1295" s="14"/>
      <c r="L1295" s="206"/>
      <c r="M1295" s="211"/>
      <c r="N1295" s="212"/>
      <c r="O1295" s="212"/>
      <c r="P1295" s="212"/>
      <c r="Q1295" s="212"/>
      <c r="R1295" s="212"/>
      <c r="S1295" s="212"/>
      <c r="T1295" s="213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T1295" s="207" t="s">
        <v>265</v>
      </c>
      <c r="AU1295" s="207" t="s">
        <v>83</v>
      </c>
      <c r="AV1295" s="14" t="s">
        <v>261</v>
      </c>
      <c r="AW1295" s="14" t="s">
        <v>35</v>
      </c>
      <c r="AX1295" s="14" t="s">
        <v>81</v>
      </c>
      <c r="AY1295" s="207" t="s">
        <v>256</v>
      </c>
    </row>
    <row r="1296" s="2" customFormat="1" ht="24.15" customHeight="1">
      <c r="A1296" s="40"/>
      <c r="B1296" s="177"/>
      <c r="C1296" s="178" t="s">
        <v>1954</v>
      </c>
      <c r="D1296" s="178" t="s">
        <v>258</v>
      </c>
      <c r="E1296" s="179" t="s">
        <v>1955</v>
      </c>
      <c r="F1296" s="180" t="s">
        <v>1956</v>
      </c>
      <c r="G1296" s="181" t="s">
        <v>110</v>
      </c>
      <c r="H1296" s="182">
        <v>130.97</v>
      </c>
      <c r="I1296" s="183"/>
      <c r="J1296" s="184">
        <f>ROUND(I1296*H1296,2)</f>
        <v>0</v>
      </c>
      <c r="K1296" s="185"/>
      <c r="L1296" s="41"/>
      <c r="M1296" s="186" t="s">
        <v>3</v>
      </c>
      <c r="N1296" s="187" t="s">
        <v>45</v>
      </c>
      <c r="O1296" s="74"/>
      <c r="P1296" s="188">
        <f>O1296*H1296</f>
        <v>0</v>
      </c>
      <c r="Q1296" s="188">
        <v>0.00029999999999999997</v>
      </c>
      <c r="R1296" s="188">
        <f>Q1296*H1296</f>
        <v>0.039291</v>
      </c>
      <c r="S1296" s="188">
        <v>0</v>
      </c>
      <c r="T1296" s="189">
        <f>S1296*H1296</f>
        <v>0</v>
      </c>
      <c r="U1296" s="40"/>
      <c r="V1296" s="40"/>
      <c r="W1296" s="40"/>
      <c r="X1296" s="40"/>
      <c r="Y1296" s="40"/>
      <c r="Z1296" s="40"/>
      <c r="AA1296" s="40"/>
      <c r="AB1296" s="40"/>
      <c r="AC1296" s="40"/>
      <c r="AD1296" s="40"/>
      <c r="AE1296" s="40"/>
      <c r="AR1296" s="190" t="s">
        <v>342</v>
      </c>
      <c r="AT1296" s="190" t="s">
        <v>258</v>
      </c>
      <c r="AU1296" s="190" t="s">
        <v>83</v>
      </c>
      <c r="AY1296" s="21" t="s">
        <v>256</v>
      </c>
      <c r="BE1296" s="191">
        <f>IF(N1296="základní",J1296,0)</f>
        <v>0</v>
      </c>
      <c r="BF1296" s="191">
        <f>IF(N1296="snížená",J1296,0)</f>
        <v>0</v>
      </c>
      <c r="BG1296" s="191">
        <f>IF(N1296="zákl. přenesená",J1296,0)</f>
        <v>0</v>
      </c>
      <c r="BH1296" s="191">
        <f>IF(N1296="sníž. přenesená",J1296,0)</f>
        <v>0</v>
      </c>
      <c r="BI1296" s="191">
        <f>IF(N1296="nulová",J1296,0)</f>
        <v>0</v>
      </c>
      <c r="BJ1296" s="21" t="s">
        <v>81</v>
      </c>
      <c r="BK1296" s="191">
        <f>ROUND(I1296*H1296,2)</f>
        <v>0</v>
      </c>
      <c r="BL1296" s="21" t="s">
        <v>342</v>
      </c>
      <c r="BM1296" s="190" t="s">
        <v>1957</v>
      </c>
    </row>
    <row r="1297" s="2" customFormat="1">
      <c r="A1297" s="40"/>
      <c r="B1297" s="41"/>
      <c r="C1297" s="40"/>
      <c r="D1297" s="192" t="s">
        <v>263</v>
      </c>
      <c r="E1297" s="40"/>
      <c r="F1297" s="193" t="s">
        <v>1958</v>
      </c>
      <c r="G1297" s="40"/>
      <c r="H1297" s="40"/>
      <c r="I1297" s="194"/>
      <c r="J1297" s="40"/>
      <c r="K1297" s="40"/>
      <c r="L1297" s="41"/>
      <c r="M1297" s="195"/>
      <c r="N1297" s="196"/>
      <c r="O1297" s="74"/>
      <c r="P1297" s="74"/>
      <c r="Q1297" s="74"/>
      <c r="R1297" s="74"/>
      <c r="S1297" s="74"/>
      <c r="T1297" s="75"/>
      <c r="U1297" s="40"/>
      <c r="V1297" s="40"/>
      <c r="W1297" s="40"/>
      <c r="X1297" s="40"/>
      <c r="Y1297" s="40"/>
      <c r="Z1297" s="40"/>
      <c r="AA1297" s="40"/>
      <c r="AB1297" s="40"/>
      <c r="AC1297" s="40"/>
      <c r="AD1297" s="40"/>
      <c r="AE1297" s="40"/>
      <c r="AT1297" s="21" t="s">
        <v>263</v>
      </c>
      <c r="AU1297" s="21" t="s">
        <v>83</v>
      </c>
    </row>
    <row r="1298" s="13" customFormat="1">
      <c r="A1298" s="13"/>
      <c r="B1298" s="197"/>
      <c r="C1298" s="13"/>
      <c r="D1298" s="198" t="s">
        <v>265</v>
      </c>
      <c r="E1298" s="199" t="s">
        <v>3</v>
      </c>
      <c r="F1298" s="200" t="s">
        <v>149</v>
      </c>
      <c r="G1298" s="13"/>
      <c r="H1298" s="201">
        <v>130.97</v>
      </c>
      <c r="I1298" s="202"/>
      <c r="J1298" s="13"/>
      <c r="K1298" s="13"/>
      <c r="L1298" s="197"/>
      <c r="M1298" s="203"/>
      <c r="N1298" s="204"/>
      <c r="O1298" s="204"/>
      <c r="P1298" s="204"/>
      <c r="Q1298" s="204"/>
      <c r="R1298" s="204"/>
      <c r="S1298" s="204"/>
      <c r="T1298" s="205"/>
      <c r="U1298" s="13"/>
      <c r="V1298" s="13"/>
      <c r="W1298" s="13"/>
      <c r="X1298" s="13"/>
      <c r="Y1298" s="13"/>
      <c r="Z1298" s="13"/>
      <c r="AA1298" s="13"/>
      <c r="AB1298" s="13"/>
      <c r="AC1298" s="13"/>
      <c r="AD1298" s="13"/>
      <c r="AE1298" s="13"/>
      <c r="AT1298" s="199" t="s">
        <v>265</v>
      </c>
      <c r="AU1298" s="199" t="s">
        <v>83</v>
      </c>
      <c r="AV1298" s="13" t="s">
        <v>83</v>
      </c>
      <c r="AW1298" s="13" t="s">
        <v>35</v>
      </c>
      <c r="AX1298" s="13" t="s">
        <v>74</v>
      </c>
      <c r="AY1298" s="199" t="s">
        <v>256</v>
      </c>
    </row>
    <row r="1299" s="14" customFormat="1">
      <c r="A1299" s="14"/>
      <c r="B1299" s="206"/>
      <c r="C1299" s="14"/>
      <c r="D1299" s="198" t="s">
        <v>265</v>
      </c>
      <c r="E1299" s="207" t="s">
        <v>3</v>
      </c>
      <c r="F1299" s="208" t="s">
        <v>266</v>
      </c>
      <c r="G1299" s="14"/>
      <c r="H1299" s="209">
        <v>130.97</v>
      </c>
      <c r="I1299" s="210"/>
      <c r="J1299" s="14"/>
      <c r="K1299" s="14"/>
      <c r="L1299" s="206"/>
      <c r="M1299" s="211"/>
      <c r="N1299" s="212"/>
      <c r="O1299" s="212"/>
      <c r="P1299" s="212"/>
      <c r="Q1299" s="212"/>
      <c r="R1299" s="212"/>
      <c r="S1299" s="212"/>
      <c r="T1299" s="213"/>
      <c r="U1299" s="14"/>
      <c r="V1299" s="14"/>
      <c r="W1299" s="14"/>
      <c r="X1299" s="14"/>
      <c r="Y1299" s="14"/>
      <c r="Z1299" s="14"/>
      <c r="AA1299" s="14"/>
      <c r="AB1299" s="14"/>
      <c r="AC1299" s="14"/>
      <c r="AD1299" s="14"/>
      <c r="AE1299" s="14"/>
      <c r="AT1299" s="207" t="s">
        <v>265</v>
      </c>
      <c r="AU1299" s="207" t="s">
        <v>83</v>
      </c>
      <c r="AV1299" s="14" t="s">
        <v>261</v>
      </c>
      <c r="AW1299" s="14" t="s">
        <v>35</v>
      </c>
      <c r="AX1299" s="14" t="s">
        <v>81</v>
      </c>
      <c r="AY1299" s="207" t="s">
        <v>256</v>
      </c>
    </row>
    <row r="1300" s="2" customFormat="1" ht="37.8" customHeight="1">
      <c r="A1300" s="40"/>
      <c r="B1300" s="177"/>
      <c r="C1300" s="178" t="s">
        <v>1959</v>
      </c>
      <c r="D1300" s="178" t="s">
        <v>258</v>
      </c>
      <c r="E1300" s="179" t="s">
        <v>1960</v>
      </c>
      <c r="F1300" s="180" t="s">
        <v>1961</v>
      </c>
      <c r="G1300" s="181" t="s">
        <v>110</v>
      </c>
      <c r="H1300" s="182">
        <v>130.97</v>
      </c>
      <c r="I1300" s="183"/>
      <c r="J1300" s="184">
        <f>ROUND(I1300*H1300,2)</f>
        <v>0</v>
      </c>
      <c r="K1300" s="185"/>
      <c r="L1300" s="41"/>
      <c r="M1300" s="186" t="s">
        <v>3</v>
      </c>
      <c r="N1300" s="187" t="s">
        <v>45</v>
      </c>
      <c r="O1300" s="74"/>
      <c r="P1300" s="188">
        <f>O1300*H1300</f>
        <v>0</v>
      </c>
      <c r="Q1300" s="188">
        <v>0.0045500000000000002</v>
      </c>
      <c r="R1300" s="188">
        <f>Q1300*H1300</f>
        <v>0.59591349999999998</v>
      </c>
      <c r="S1300" s="188">
        <v>0</v>
      </c>
      <c r="T1300" s="189">
        <f>S1300*H1300</f>
        <v>0</v>
      </c>
      <c r="U1300" s="40"/>
      <c r="V1300" s="40"/>
      <c r="W1300" s="40"/>
      <c r="X1300" s="40"/>
      <c r="Y1300" s="40"/>
      <c r="Z1300" s="40"/>
      <c r="AA1300" s="40"/>
      <c r="AB1300" s="40"/>
      <c r="AC1300" s="40"/>
      <c r="AD1300" s="40"/>
      <c r="AE1300" s="40"/>
      <c r="AR1300" s="190" t="s">
        <v>342</v>
      </c>
      <c r="AT1300" s="190" t="s">
        <v>258</v>
      </c>
      <c r="AU1300" s="190" t="s">
        <v>83</v>
      </c>
      <c r="AY1300" s="21" t="s">
        <v>256</v>
      </c>
      <c r="BE1300" s="191">
        <f>IF(N1300="základní",J1300,0)</f>
        <v>0</v>
      </c>
      <c r="BF1300" s="191">
        <f>IF(N1300="snížená",J1300,0)</f>
        <v>0</v>
      </c>
      <c r="BG1300" s="191">
        <f>IF(N1300="zákl. přenesená",J1300,0)</f>
        <v>0</v>
      </c>
      <c r="BH1300" s="191">
        <f>IF(N1300="sníž. přenesená",J1300,0)</f>
        <v>0</v>
      </c>
      <c r="BI1300" s="191">
        <f>IF(N1300="nulová",J1300,0)</f>
        <v>0</v>
      </c>
      <c r="BJ1300" s="21" t="s">
        <v>81</v>
      </c>
      <c r="BK1300" s="191">
        <f>ROUND(I1300*H1300,2)</f>
        <v>0</v>
      </c>
      <c r="BL1300" s="21" t="s">
        <v>342</v>
      </c>
      <c r="BM1300" s="190" t="s">
        <v>1962</v>
      </c>
    </row>
    <row r="1301" s="2" customFormat="1">
      <c r="A1301" s="40"/>
      <c r="B1301" s="41"/>
      <c r="C1301" s="40"/>
      <c r="D1301" s="192" t="s">
        <v>263</v>
      </c>
      <c r="E1301" s="40"/>
      <c r="F1301" s="193" t="s">
        <v>1963</v>
      </c>
      <c r="G1301" s="40"/>
      <c r="H1301" s="40"/>
      <c r="I1301" s="194"/>
      <c r="J1301" s="40"/>
      <c r="K1301" s="40"/>
      <c r="L1301" s="41"/>
      <c r="M1301" s="195"/>
      <c r="N1301" s="196"/>
      <c r="O1301" s="74"/>
      <c r="P1301" s="74"/>
      <c r="Q1301" s="74"/>
      <c r="R1301" s="74"/>
      <c r="S1301" s="74"/>
      <c r="T1301" s="75"/>
      <c r="U1301" s="40"/>
      <c r="V1301" s="40"/>
      <c r="W1301" s="40"/>
      <c r="X1301" s="40"/>
      <c r="Y1301" s="40"/>
      <c r="Z1301" s="40"/>
      <c r="AA1301" s="40"/>
      <c r="AB1301" s="40"/>
      <c r="AC1301" s="40"/>
      <c r="AD1301" s="40"/>
      <c r="AE1301" s="40"/>
      <c r="AT1301" s="21" t="s">
        <v>263</v>
      </c>
      <c r="AU1301" s="21" t="s">
        <v>83</v>
      </c>
    </row>
    <row r="1302" s="13" customFormat="1">
      <c r="A1302" s="13"/>
      <c r="B1302" s="197"/>
      <c r="C1302" s="13"/>
      <c r="D1302" s="198" t="s">
        <v>265</v>
      </c>
      <c r="E1302" s="199" t="s">
        <v>3</v>
      </c>
      <c r="F1302" s="200" t="s">
        <v>149</v>
      </c>
      <c r="G1302" s="13"/>
      <c r="H1302" s="201">
        <v>130.97</v>
      </c>
      <c r="I1302" s="202"/>
      <c r="J1302" s="13"/>
      <c r="K1302" s="13"/>
      <c r="L1302" s="197"/>
      <c r="M1302" s="203"/>
      <c r="N1302" s="204"/>
      <c r="O1302" s="204"/>
      <c r="P1302" s="204"/>
      <c r="Q1302" s="204"/>
      <c r="R1302" s="204"/>
      <c r="S1302" s="204"/>
      <c r="T1302" s="205"/>
      <c r="U1302" s="13"/>
      <c r="V1302" s="13"/>
      <c r="W1302" s="13"/>
      <c r="X1302" s="13"/>
      <c r="Y1302" s="13"/>
      <c r="Z1302" s="13"/>
      <c r="AA1302" s="13"/>
      <c r="AB1302" s="13"/>
      <c r="AC1302" s="13"/>
      <c r="AD1302" s="13"/>
      <c r="AE1302" s="13"/>
      <c r="AT1302" s="199" t="s">
        <v>265</v>
      </c>
      <c r="AU1302" s="199" t="s">
        <v>83</v>
      </c>
      <c r="AV1302" s="13" t="s">
        <v>83</v>
      </c>
      <c r="AW1302" s="13" t="s">
        <v>35</v>
      </c>
      <c r="AX1302" s="13" t="s">
        <v>74</v>
      </c>
      <c r="AY1302" s="199" t="s">
        <v>256</v>
      </c>
    </row>
    <row r="1303" s="14" customFormat="1">
      <c r="A1303" s="14"/>
      <c r="B1303" s="206"/>
      <c r="C1303" s="14"/>
      <c r="D1303" s="198" t="s">
        <v>265</v>
      </c>
      <c r="E1303" s="207" t="s">
        <v>3</v>
      </c>
      <c r="F1303" s="208" t="s">
        <v>266</v>
      </c>
      <c r="G1303" s="14"/>
      <c r="H1303" s="209">
        <v>130.97</v>
      </c>
      <c r="I1303" s="210"/>
      <c r="J1303" s="14"/>
      <c r="K1303" s="14"/>
      <c r="L1303" s="206"/>
      <c r="M1303" s="211"/>
      <c r="N1303" s="212"/>
      <c r="O1303" s="212"/>
      <c r="P1303" s="212"/>
      <c r="Q1303" s="212"/>
      <c r="R1303" s="212"/>
      <c r="S1303" s="212"/>
      <c r="T1303" s="213"/>
      <c r="U1303" s="14"/>
      <c r="V1303" s="14"/>
      <c r="W1303" s="14"/>
      <c r="X1303" s="14"/>
      <c r="Y1303" s="14"/>
      <c r="Z1303" s="14"/>
      <c r="AA1303" s="14"/>
      <c r="AB1303" s="14"/>
      <c r="AC1303" s="14"/>
      <c r="AD1303" s="14"/>
      <c r="AE1303" s="14"/>
      <c r="AT1303" s="207" t="s">
        <v>265</v>
      </c>
      <c r="AU1303" s="207" t="s">
        <v>83</v>
      </c>
      <c r="AV1303" s="14" t="s">
        <v>261</v>
      </c>
      <c r="AW1303" s="14" t="s">
        <v>35</v>
      </c>
      <c r="AX1303" s="14" t="s">
        <v>81</v>
      </c>
      <c r="AY1303" s="207" t="s">
        <v>256</v>
      </c>
    </row>
    <row r="1304" s="2" customFormat="1" ht="37.8" customHeight="1">
      <c r="A1304" s="40"/>
      <c r="B1304" s="177"/>
      <c r="C1304" s="178" t="s">
        <v>1964</v>
      </c>
      <c r="D1304" s="178" t="s">
        <v>258</v>
      </c>
      <c r="E1304" s="179" t="s">
        <v>1965</v>
      </c>
      <c r="F1304" s="180" t="s">
        <v>1966</v>
      </c>
      <c r="G1304" s="181" t="s">
        <v>119</v>
      </c>
      <c r="H1304" s="182">
        <v>38.420000000000002</v>
      </c>
      <c r="I1304" s="183"/>
      <c r="J1304" s="184">
        <f>ROUND(I1304*H1304,2)</f>
        <v>0</v>
      </c>
      <c r="K1304" s="185"/>
      <c r="L1304" s="41"/>
      <c r="M1304" s="186" t="s">
        <v>3</v>
      </c>
      <c r="N1304" s="187" t="s">
        <v>45</v>
      </c>
      <c r="O1304" s="74"/>
      <c r="P1304" s="188">
        <f>O1304*H1304</f>
        <v>0</v>
      </c>
      <c r="Q1304" s="188">
        <v>0.00058</v>
      </c>
      <c r="R1304" s="188">
        <f>Q1304*H1304</f>
        <v>0.022283600000000001</v>
      </c>
      <c r="S1304" s="188">
        <v>0</v>
      </c>
      <c r="T1304" s="189">
        <f>S1304*H1304</f>
        <v>0</v>
      </c>
      <c r="U1304" s="40"/>
      <c r="V1304" s="40"/>
      <c r="W1304" s="40"/>
      <c r="X1304" s="40"/>
      <c r="Y1304" s="40"/>
      <c r="Z1304" s="40"/>
      <c r="AA1304" s="40"/>
      <c r="AB1304" s="40"/>
      <c r="AC1304" s="40"/>
      <c r="AD1304" s="40"/>
      <c r="AE1304" s="40"/>
      <c r="AR1304" s="190" t="s">
        <v>342</v>
      </c>
      <c r="AT1304" s="190" t="s">
        <v>258</v>
      </c>
      <c r="AU1304" s="190" t="s">
        <v>83</v>
      </c>
      <c r="AY1304" s="21" t="s">
        <v>256</v>
      </c>
      <c r="BE1304" s="191">
        <f>IF(N1304="základní",J1304,0)</f>
        <v>0</v>
      </c>
      <c r="BF1304" s="191">
        <f>IF(N1304="snížená",J1304,0)</f>
        <v>0</v>
      </c>
      <c r="BG1304" s="191">
        <f>IF(N1304="zákl. přenesená",J1304,0)</f>
        <v>0</v>
      </c>
      <c r="BH1304" s="191">
        <f>IF(N1304="sníž. přenesená",J1304,0)</f>
        <v>0</v>
      </c>
      <c r="BI1304" s="191">
        <f>IF(N1304="nulová",J1304,0)</f>
        <v>0</v>
      </c>
      <c r="BJ1304" s="21" t="s">
        <v>81</v>
      </c>
      <c r="BK1304" s="191">
        <f>ROUND(I1304*H1304,2)</f>
        <v>0</v>
      </c>
      <c r="BL1304" s="21" t="s">
        <v>342</v>
      </c>
      <c r="BM1304" s="190" t="s">
        <v>1967</v>
      </c>
    </row>
    <row r="1305" s="2" customFormat="1">
      <c r="A1305" s="40"/>
      <c r="B1305" s="41"/>
      <c r="C1305" s="40"/>
      <c r="D1305" s="192" t="s">
        <v>263</v>
      </c>
      <c r="E1305" s="40"/>
      <c r="F1305" s="193" t="s">
        <v>1968</v>
      </c>
      <c r="G1305" s="40"/>
      <c r="H1305" s="40"/>
      <c r="I1305" s="194"/>
      <c r="J1305" s="40"/>
      <c r="K1305" s="40"/>
      <c r="L1305" s="41"/>
      <c r="M1305" s="195"/>
      <c r="N1305" s="196"/>
      <c r="O1305" s="74"/>
      <c r="P1305" s="74"/>
      <c r="Q1305" s="74"/>
      <c r="R1305" s="74"/>
      <c r="S1305" s="74"/>
      <c r="T1305" s="75"/>
      <c r="U1305" s="40"/>
      <c r="V1305" s="40"/>
      <c r="W1305" s="40"/>
      <c r="X1305" s="40"/>
      <c r="Y1305" s="40"/>
      <c r="Z1305" s="40"/>
      <c r="AA1305" s="40"/>
      <c r="AB1305" s="40"/>
      <c r="AC1305" s="40"/>
      <c r="AD1305" s="40"/>
      <c r="AE1305" s="40"/>
      <c r="AT1305" s="21" t="s">
        <v>263</v>
      </c>
      <c r="AU1305" s="21" t="s">
        <v>83</v>
      </c>
    </row>
    <row r="1306" s="13" customFormat="1">
      <c r="A1306" s="13"/>
      <c r="B1306" s="197"/>
      <c r="C1306" s="13"/>
      <c r="D1306" s="198" t="s">
        <v>265</v>
      </c>
      <c r="E1306" s="199" t="s">
        <v>3</v>
      </c>
      <c r="F1306" s="200" t="s">
        <v>176</v>
      </c>
      <c r="G1306" s="13"/>
      <c r="H1306" s="201">
        <v>38.420000000000002</v>
      </c>
      <c r="I1306" s="202"/>
      <c r="J1306" s="13"/>
      <c r="K1306" s="13"/>
      <c r="L1306" s="197"/>
      <c r="M1306" s="203"/>
      <c r="N1306" s="204"/>
      <c r="O1306" s="204"/>
      <c r="P1306" s="204"/>
      <c r="Q1306" s="204"/>
      <c r="R1306" s="204"/>
      <c r="S1306" s="204"/>
      <c r="T1306" s="205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T1306" s="199" t="s">
        <v>265</v>
      </c>
      <c r="AU1306" s="199" t="s">
        <v>83</v>
      </c>
      <c r="AV1306" s="13" t="s">
        <v>83</v>
      </c>
      <c r="AW1306" s="13" t="s">
        <v>35</v>
      </c>
      <c r="AX1306" s="13" t="s">
        <v>74</v>
      </c>
      <c r="AY1306" s="199" t="s">
        <v>256</v>
      </c>
    </row>
    <row r="1307" s="14" customFormat="1">
      <c r="A1307" s="14"/>
      <c r="B1307" s="206"/>
      <c r="C1307" s="14"/>
      <c r="D1307" s="198" t="s">
        <v>265</v>
      </c>
      <c r="E1307" s="207" t="s">
        <v>3</v>
      </c>
      <c r="F1307" s="208" t="s">
        <v>266</v>
      </c>
      <c r="G1307" s="14"/>
      <c r="H1307" s="209">
        <v>38.420000000000002</v>
      </c>
      <c r="I1307" s="210"/>
      <c r="J1307" s="14"/>
      <c r="K1307" s="14"/>
      <c r="L1307" s="206"/>
      <c r="M1307" s="211"/>
      <c r="N1307" s="212"/>
      <c r="O1307" s="212"/>
      <c r="P1307" s="212"/>
      <c r="Q1307" s="212"/>
      <c r="R1307" s="212"/>
      <c r="S1307" s="212"/>
      <c r="T1307" s="213"/>
      <c r="U1307" s="14"/>
      <c r="V1307" s="14"/>
      <c r="W1307" s="14"/>
      <c r="X1307" s="14"/>
      <c r="Y1307" s="14"/>
      <c r="Z1307" s="14"/>
      <c r="AA1307" s="14"/>
      <c r="AB1307" s="14"/>
      <c r="AC1307" s="14"/>
      <c r="AD1307" s="14"/>
      <c r="AE1307" s="14"/>
      <c r="AT1307" s="207" t="s">
        <v>265</v>
      </c>
      <c r="AU1307" s="207" t="s">
        <v>83</v>
      </c>
      <c r="AV1307" s="14" t="s">
        <v>261</v>
      </c>
      <c r="AW1307" s="14" t="s">
        <v>35</v>
      </c>
      <c r="AX1307" s="14" t="s">
        <v>81</v>
      </c>
      <c r="AY1307" s="207" t="s">
        <v>256</v>
      </c>
    </row>
    <row r="1308" s="2" customFormat="1" ht="33" customHeight="1">
      <c r="A1308" s="40"/>
      <c r="B1308" s="177"/>
      <c r="C1308" s="221" t="s">
        <v>1969</v>
      </c>
      <c r="D1308" s="221" t="s">
        <v>374</v>
      </c>
      <c r="E1308" s="222" t="s">
        <v>1970</v>
      </c>
      <c r="F1308" s="223" t="s">
        <v>1971</v>
      </c>
      <c r="G1308" s="224" t="s">
        <v>110</v>
      </c>
      <c r="H1308" s="225">
        <v>4.226</v>
      </c>
      <c r="I1308" s="226"/>
      <c r="J1308" s="227">
        <f>ROUND(I1308*H1308,2)</f>
        <v>0</v>
      </c>
      <c r="K1308" s="228"/>
      <c r="L1308" s="229"/>
      <c r="M1308" s="230" t="s">
        <v>3</v>
      </c>
      <c r="N1308" s="231" t="s">
        <v>45</v>
      </c>
      <c r="O1308" s="74"/>
      <c r="P1308" s="188">
        <f>O1308*H1308</f>
        <v>0</v>
      </c>
      <c r="Q1308" s="188">
        <v>0.021999999999999999</v>
      </c>
      <c r="R1308" s="188">
        <f>Q1308*H1308</f>
        <v>0.092971999999999999</v>
      </c>
      <c r="S1308" s="188">
        <v>0</v>
      </c>
      <c r="T1308" s="189">
        <f>S1308*H1308</f>
        <v>0</v>
      </c>
      <c r="U1308" s="40"/>
      <c r="V1308" s="40"/>
      <c r="W1308" s="40"/>
      <c r="X1308" s="40"/>
      <c r="Y1308" s="40"/>
      <c r="Z1308" s="40"/>
      <c r="AA1308" s="40"/>
      <c r="AB1308" s="40"/>
      <c r="AC1308" s="40"/>
      <c r="AD1308" s="40"/>
      <c r="AE1308" s="40"/>
      <c r="AR1308" s="190" t="s">
        <v>451</v>
      </c>
      <c r="AT1308" s="190" t="s">
        <v>374</v>
      </c>
      <c r="AU1308" s="190" t="s">
        <v>83</v>
      </c>
      <c r="AY1308" s="21" t="s">
        <v>256</v>
      </c>
      <c r="BE1308" s="191">
        <f>IF(N1308="základní",J1308,0)</f>
        <v>0</v>
      </c>
      <c r="BF1308" s="191">
        <f>IF(N1308="snížená",J1308,0)</f>
        <v>0</v>
      </c>
      <c r="BG1308" s="191">
        <f>IF(N1308="zákl. přenesená",J1308,0)</f>
        <v>0</v>
      </c>
      <c r="BH1308" s="191">
        <f>IF(N1308="sníž. přenesená",J1308,0)</f>
        <v>0</v>
      </c>
      <c r="BI1308" s="191">
        <f>IF(N1308="nulová",J1308,0)</f>
        <v>0</v>
      </c>
      <c r="BJ1308" s="21" t="s">
        <v>81</v>
      </c>
      <c r="BK1308" s="191">
        <f>ROUND(I1308*H1308,2)</f>
        <v>0</v>
      </c>
      <c r="BL1308" s="21" t="s">
        <v>342</v>
      </c>
      <c r="BM1308" s="190" t="s">
        <v>1972</v>
      </c>
    </row>
    <row r="1309" s="13" customFormat="1">
      <c r="A1309" s="13"/>
      <c r="B1309" s="197"/>
      <c r="C1309" s="13"/>
      <c r="D1309" s="198" t="s">
        <v>265</v>
      </c>
      <c r="E1309" s="199" t="s">
        <v>3</v>
      </c>
      <c r="F1309" s="200" t="s">
        <v>1973</v>
      </c>
      <c r="G1309" s="13"/>
      <c r="H1309" s="201">
        <v>3.8420000000000001</v>
      </c>
      <c r="I1309" s="202"/>
      <c r="J1309" s="13"/>
      <c r="K1309" s="13"/>
      <c r="L1309" s="197"/>
      <c r="M1309" s="203"/>
      <c r="N1309" s="204"/>
      <c r="O1309" s="204"/>
      <c r="P1309" s="204"/>
      <c r="Q1309" s="204"/>
      <c r="R1309" s="204"/>
      <c r="S1309" s="204"/>
      <c r="T1309" s="205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T1309" s="199" t="s">
        <v>265</v>
      </c>
      <c r="AU1309" s="199" t="s">
        <v>83</v>
      </c>
      <c r="AV1309" s="13" t="s">
        <v>83</v>
      </c>
      <c r="AW1309" s="13" t="s">
        <v>35</v>
      </c>
      <c r="AX1309" s="13" t="s">
        <v>74</v>
      </c>
      <c r="AY1309" s="199" t="s">
        <v>256</v>
      </c>
    </row>
    <row r="1310" s="14" customFormat="1">
      <c r="A1310" s="14"/>
      <c r="B1310" s="206"/>
      <c r="C1310" s="14"/>
      <c r="D1310" s="198" t="s">
        <v>265</v>
      </c>
      <c r="E1310" s="207" t="s">
        <v>3</v>
      </c>
      <c r="F1310" s="208" t="s">
        <v>266</v>
      </c>
      <c r="G1310" s="14"/>
      <c r="H1310" s="209">
        <v>3.8420000000000001</v>
      </c>
      <c r="I1310" s="210"/>
      <c r="J1310" s="14"/>
      <c r="K1310" s="14"/>
      <c r="L1310" s="206"/>
      <c r="M1310" s="211"/>
      <c r="N1310" s="212"/>
      <c r="O1310" s="212"/>
      <c r="P1310" s="212"/>
      <c r="Q1310" s="212"/>
      <c r="R1310" s="212"/>
      <c r="S1310" s="212"/>
      <c r="T1310" s="213"/>
      <c r="U1310" s="14"/>
      <c r="V1310" s="14"/>
      <c r="W1310" s="14"/>
      <c r="X1310" s="14"/>
      <c r="Y1310" s="14"/>
      <c r="Z1310" s="14"/>
      <c r="AA1310" s="14"/>
      <c r="AB1310" s="14"/>
      <c r="AC1310" s="14"/>
      <c r="AD1310" s="14"/>
      <c r="AE1310" s="14"/>
      <c r="AT1310" s="207" t="s">
        <v>265</v>
      </c>
      <c r="AU1310" s="207" t="s">
        <v>83</v>
      </c>
      <c r="AV1310" s="14" t="s">
        <v>261</v>
      </c>
      <c r="AW1310" s="14" t="s">
        <v>35</v>
      </c>
      <c r="AX1310" s="14" t="s">
        <v>81</v>
      </c>
      <c r="AY1310" s="207" t="s">
        <v>256</v>
      </c>
    </row>
    <row r="1311" s="13" customFormat="1">
      <c r="A1311" s="13"/>
      <c r="B1311" s="197"/>
      <c r="C1311" s="13"/>
      <c r="D1311" s="198" t="s">
        <v>265</v>
      </c>
      <c r="E1311" s="13"/>
      <c r="F1311" s="200" t="s">
        <v>1974</v>
      </c>
      <c r="G1311" s="13"/>
      <c r="H1311" s="201">
        <v>4.226</v>
      </c>
      <c r="I1311" s="202"/>
      <c r="J1311" s="13"/>
      <c r="K1311" s="13"/>
      <c r="L1311" s="197"/>
      <c r="M1311" s="203"/>
      <c r="N1311" s="204"/>
      <c r="O1311" s="204"/>
      <c r="P1311" s="204"/>
      <c r="Q1311" s="204"/>
      <c r="R1311" s="204"/>
      <c r="S1311" s="204"/>
      <c r="T1311" s="205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T1311" s="199" t="s">
        <v>265</v>
      </c>
      <c r="AU1311" s="199" t="s">
        <v>83</v>
      </c>
      <c r="AV1311" s="13" t="s">
        <v>83</v>
      </c>
      <c r="AW1311" s="13" t="s">
        <v>4</v>
      </c>
      <c r="AX1311" s="13" t="s">
        <v>81</v>
      </c>
      <c r="AY1311" s="199" t="s">
        <v>256</v>
      </c>
    </row>
    <row r="1312" s="2" customFormat="1" ht="37.8" customHeight="1">
      <c r="A1312" s="40"/>
      <c r="B1312" s="177"/>
      <c r="C1312" s="178" t="s">
        <v>1975</v>
      </c>
      <c r="D1312" s="178" t="s">
        <v>258</v>
      </c>
      <c r="E1312" s="179" t="s">
        <v>1976</v>
      </c>
      <c r="F1312" s="180" t="s">
        <v>1977</v>
      </c>
      <c r="G1312" s="181" t="s">
        <v>110</v>
      </c>
      <c r="H1312" s="182">
        <v>130.97</v>
      </c>
      <c r="I1312" s="183"/>
      <c r="J1312" s="184">
        <f>ROUND(I1312*H1312,2)</f>
        <v>0</v>
      </c>
      <c r="K1312" s="185"/>
      <c r="L1312" s="41"/>
      <c r="M1312" s="186" t="s">
        <v>3</v>
      </c>
      <c r="N1312" s="187" t="s">
        <v>45</v>
      </c>
      <c r="O1312" s="74"/>
      <c r="P1312" s="188">
        <f>O1312*H1312</f>
        <v>0</v>
      </c>
      <c r="Q1312" s="188">
        <v>0.0053800000000000002</v>
      </c>
      <c r="R1312" s="188">
        <f>Q1312*H1312</f>
        <v>0.70461859999999998</v>
      </c>
      <c r="S1312" s="188">
        <v>0</v>
      </c>
      <c r="T1312" s="189">
        <f>S1312*H1312</f>
        <v>0</v>
      </c>
      <c r="U1312" s="40"/>
      <c r="V1312" s="40"/>
      <c r="W1312" s="40"/>
      <c r="X1312" s="40"/>
      <c r="Y1312" s="40"/>
      <c r="Z1312" s="40"/>
      <c r="AA1312" s="40"/>
      <c r="AB1312" s="40"/>
      <c r="AC1312" s="40"/>
      <c r="AD1312" s="40"/>
      <c r="AE1312" s="40"/>
      <c r="AR1312" s="190" t="s">
        <v>342</v>
      </c>
      <c r="AT1312" s="190" t="s">
        <v>258</v>
      </c>
      <c r="AU1312" s="190" t="s">
        <v>83</v>
      </c>
      <c r="AY1312" s="21" t="s">
        <v>256</v>
      </c>
      <c r="BE1312" s="191">
        <f>IF(N1312="základní",J1312,0)</f>
        <v>0</v>
      </c>
      <c r="BF1312" s="191">
        <f>IF(N1312="snížená",J1312,0)</f>
        <v>0</v>
      </c>
      <c r="BG1312" s="191">
        <f>IF(N1312="zákl. přenesená",J1312,0)</f>
        <v>0</v>
      </c>
      <c r="BH1312" s="191">
        <f>IF(N1312="sníž. přenesená",J1312,0)</f>
        <v>0</v>
      </c>
      <c r="BI1312" s="191">
        <f>IF(N1312="nulová",J1312,0)</f>
        <v>0</v>
      </c>
      <c r="BJ1312" s="21" t="s">
        <v>81</v>
      </c>
      <c r="BK1312" s="191">
        <f>ROUND(I1312*H1312,2)</f>
        <v>0</v>
      </c>
      <c r="BL1312" s="21" t="s">
        <v>342</v>
      </c>
      <c r="BM1312" s="190" t="s">
        <v>1978</v>
      </c>
    </row>
    <row r="1313" s="2" customFormat="1">
      <c r="A1313" s="40"/>
      <c r="B1313" s="41"/>
      <c r="C1313" s="40"/>
      <c r="D1313" s="192" t="s">
        <v>263</v>
      </c>
      <c r="E1313" s="40"/>
      <c r="F1313" s="193" t="s">
        <v>1979</v>
      </c>
      <c r="G1313" s="40"/>
      <c r="H1313" s="40"/>
      <c r="I1313" s="194"/>
      <c r="J1313" s="40"/>
      <c r="K1313" s="40"/>
      <c r="L1313" s="41"/>
      <c r="M1313" s="195"/>
      <c r="N1313" s="196"/>
      <c r="O1313" s="74"/>
      <c r="P1313" s="74"/>
      <c r="Q1313" s="74"/>
      <c r="R1313" s="74"/>
      <c r="S1313" s="74"/>
      <c r="T1313" s="75"/>
      <c r="U1313" s="40"/>
      <c r="V1313" s="40"/>
      <c r="W1313" s="40"/>
      <c r="X1313" s="40"/>
      <c r="Y1313" s="40"/>
      <c r="Z1313" s="40"/>
      <c r="AA1313" s="40"/>
      <c r="AB1313" s="40"/>
      <c r="AC1313" s="40"/>
      <c r="AD1313" s="40"/>
      <c r="AE1313" s="40"/>
      <c r="AT1313" s="21" t="s">
        <v>263</v>
      </c>
      <c r="AU1313" s="21" t="s">
        <v>83</v>
      </c>
    </row>
    <row r="1314" s="2" customFormat="1" ht="33" customHeight="1">
      <c r="A1314" s="40"/>
      <c r="B1314" s="177"/>
      <c r="C1314" s="221" t="s">
        <v>1980</v>
      </c>
      <c r="D1314" s="221" t="s">
        <v>374</v>
      </c>
      <c r="E1314" s="222" t="s">
        <v>1970</v>
      </c>
      <c r="F1314" s="223" t="s">
        <v>1971</v>
      </c>
      <c r="G1314" s="224" t="s">
        <v>110</v>
      </c>
      <c r="H1314" s="225">
        <v>144.06700000000001</v>
      </c>
      <c r="I1314" s="226"/>
      <c r="J1314" s="227">
        <f>ROUND(I1314*H1314,2)</f>
        <v>0</v>
      </c>
      <c r="K1314" s="228"/>
      <c r="L1314" s="229"/>
      <c r="M1314" s="230" t="s">
        <v>3</v>
      </c>
      <c r="N1314" s="231" t="s">
        <v>45</v>
      </c>
      <c r="O1314" s="74"/>
      <c r="P1314" s="188">
        <f>O1314*H1314</f>
        <v>0</v>
      </c>
      <c r="Q1314" s="188">
        <v>0.021999999999999999</v>
      </c>
      <c r="R1314" s="188">
        <f>Q1314*H1314</f>
        <v>3.1694740000000001</v>
      </c>
      <c r="S1314" s="188">
        <v>0</v>
      </c>
      <c r="T1314" s="189">
        <f>S1314*H1314</f>
        <v>0</v>
      </c>
      <c r="U1314" s="40"/>
      <c r="V1314" s="40"/>
      <c r="W1314" s="40"/>
      <c r="X1314" s="40"/>
      <c r="Y1314" s="40"/>
      <c r="Z1314" s="40"/>
      <c r="AA1314" s="40"/>
      <c r="AB1314" s="40"/>
      <c r="AC1314" s="40"/>
      <c r="AD1314" s="40"/>
      <c r="AE1314" s="40"/>
      <c r="AR1314" s="190" t="s">
        <v>451</v>
      </c>
      <c r="AT1314" s="190" t="s">
        <v>374</v>
      </c>
      <c r="AU1314" s="190" t="s">
        <v>83</v>
      </c>
      <c r="AY1314" s="21" t="s">
        <v>256</v>
      </c>
      <c r="BE1314" s="191">
        <f>IF(N1314="základní",J1314,0)</f>
        <v>0</v>
      </c>
      <c r="BF1314" s="191">
        <f>IF(N1314="snížená",J1314,0)</f>
        <v>0</v>
      </c>
      <c r="BG1314" s="191">
        <f>IF(N1314="zákl. přenesená",J1314,0)</f>
        <v>0</v>
      </c>
      <c r="BH1314" s="191">
        <f>IF(N1314="sníž. přenesená",J1314,0)</f>
        <v>0</v>
      </c>
      <c r="BI1314" s="191">
        <f>IF(N1314="nulová",J1314,0)</f>
        <v>0</v>
      </c>
      <c r="BJ1314" s="21" t="s">
        <v>81</v>
      </c>
      <c r="BK1314" s="191">
        <f>ROUND(I1314*H1314,2)</f>
        <v>0</v>
      </c>
      <c r="BL1314" s="21" t="s">
        <v>342</v>
      </c>
      <c r="BM1314" s="190" t="s">
        <v>1981</v>
      </c>
    </row>
    <row r="1315" s="13" customFormat="1">
      <c r="A1315" s="13"/>
      <c r="B1315" s="197"/>
      <c r="C1315" s="13"/>
      <c r="D1315" s="198" t="s">
        <v>265</v>
      </c>
      <c r="E1315" s="199" t="s">
        <v>3</v>
      </c>
      <c r="F1315" s="200" t="s">
        <v>149</v>
      </c>
      <c r="G1315" s="13"/>
      <c r="H1315" s="201">
        <v>130.97</v>
      </c>
      <c r="I1315" s="202"/>
      <c r="J1315" s="13"/>
      <c r="K1315" s="13"/>
      <c r="L1315" s="197"/>
      <c r="M1315" s="203"/>
      <c r="N1315" s="204"/>
      <c r="O1315" s="204"/>
      <c r="P1315" s="204"/>
      <c r="Q1315" s="204"/>
      <c r="R1315" s="204"/>
      <c r="S1315" s="204"/>
      <c r="T1315" s="205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T1315" s="199" t="s">
        <v>265</v>
      </c>
      <c r="AU1315" s="199" t="s">
        <v>83</v>
      </c>
      <c r="AV1315" s="13" t="s">
        <v>83</v>
      </c>
      <c r="AW1315" s="13" t="s">
        <v>35</v>
      </c>
      <c r="AX1315" s="13" t="s">
        <v>74</v>
      </c>
      <c r="AY1315" s="199" t="s">
        <v>256</v>
      </c>
    </row>
    <row r="1316" s="14" customFormat="1">
      <c r="A1316" s="14"/>
      <c r="B1316" s="206"/>
      <c r="C1316" s="14"/>
      <c r="D1316" s="198" t="s">
        <v>265</v>
      </c>
      <c r="E1316" s="207" t="s">
        <v>3</v>
      </c>
      <c r="F1316" s="208" t="s">
        <v>266</v>
      </c>
      <c r="G1316" s="14"/>
      <c r="H1316" s="209">
        <v>130.97</v>
      </c>
      <c r="I1316" s="210"/>
      <c r="J1316" s="14"/>
      <c r="K1316" s="14"/>
      <c r="L1316" s="206"/>
      <c r="M1316" s="211"/>
      <c r="N1316" s="212"/>
      <c r="O1316" s="212"/>
      <c r="P1316" s="212"/>
      <c r="Q1316" s="212"/>
      <c r="R1316" s="212"/>
      <c r="S1316" s="212"/>
      <c r="T1316" s="213"/>
      <c r="U1316" s="14"/>
      <c r="V1316" s="14"/>
      <c r="W1316" s="14"/>
      <c r="X1316" s="14"/>
      <c r="Y1316" s="14"/>
      <c r="Z1316" s="14"/>
      <c r="AA1316" s="14"/>
      <c r="AB1316" s="14"/>
      <c r="AC1316" s="14"/>
      <c r="AD1316" s="14"/>
      <c r="AE1316" s="14"/>
      <c r="AT1316" s="207" t="s">
        <v>265</v>
      </c>
      <c r="AU1316" s="207" t="s">
        <v>83</v>
      </c>
      <c r="AV1316" s="14" t="s">
        <v>261</v>
      </c>
      <c r="AW1316" s="14" t="s">
        <v>35</v>
      </c>
      <c r="AX1316" s="14" t="s">
        <v>81</v>
      </c>
      <c r="AY1316" s="207" t="s">
        <v>256</v>
      </c>
    </row>
    <row r="1317" s="13" customFormat="1">
      <c r="A1317" s="13"/>
      <c r="B1317" s="197"/>
      <c r="C1317" s="13"/>
      <c r="D1317" s="198" t="s">
        <v>265</v>
      </c>
      <c r="E1317" s="13"/>
      <c r="F1317" s="200" t="s">
        <v>1982</v>
      </c>
      <c r="G1317" s="13"/>
      <c r="H1317" s="201">
        <v>144.06700000000001</v>
      </c>
      <c r="I1317" s="202"/>
      <c r="J1317" s="13"/>
      <c r="K1317" s="13"/>
      <c r="L1317" s="197"/>
      <c r="M1317" s="203"/>
      <c r="N1317" s="204"/>
      <c r="O1317" s="204"/>
      <c r="P1317" s="204"/>
      <c r="Q1317" s="204"/>
      <c r="R1317" s="204"/>
      <c r="S1317" s="204"/>
      <c r="T1317" s="205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T1317" s="199" t="s">
        <v>265</v>
      </c>
      <c r="AU1317" s="199" t="s">
        <v>83</v>
      </c>
      <c r="AV1317" s="13" t="s">
        <v>83</v>
      </c>
      <c r="AW1317" s="13" t="s">
        <v>4</v>
      </c>
      <c r="AX1317" s="13" t="s">
        <v>81</v>
      </c>
      <c r="AY1317" s="199" t="s">
        <v>256</v>
      </c>
    </row>
    <row r="1318" s="2" customFormat="1" ht="24.15" customHeight="1">
      <c r="A1318" s="40"/>
      <c r="B1318" s="177"/>
      <c r="C1318" s="178" t="s">
        <v>1983</v>
      </c>
      <c r="D1318" s="178" t="s">
        <v>258</v>
      </c>
      <c r="E1318" s="179" t="s">
        <v>1984</v>
      </c>
      <c r="F1318" s="180" t="s">
        <v>1985</v>
      </c>
      <c r="G1318" s="181" t="s">
        <v>110</v>
      </c>
      <c r="H1318" s="182">
        <v>130.97</v>
      </c>
      <c r="I1318" s="183"/>
      <c r="J1318" s="184">
        <f>ROUND(I1318*H1318,2)</f>
        <v>0</v>
      </c>
      <c r="K1318" s="185"/>
      <c r="L1318" s="41"/>
      <c r="M1318" s="186" t="s">
        <v>3</v>
      </c>
      <c r="N1318" s="187" t="s">
        <v>45</v>
      </c>
      <c r="O1318" s="74"/>
      <c r="P1318" s="188">
        <f>O1318*H1318</f>
        <v>0</v>
      </c>
      <c r="Q1318" s="188">
        <v>0.0015</v>
      </c>
      <c r="R1318" s="188">
        <f>Q1318*H1318</f>
        <v>0.19645499999999999</v>
      </c>
      <c r="S1318" s="188">
        <v>0</v>
      </c>
      <c r="T1318" s="189">
        <f>S1318*H1318</f>
        <v>0</v>
      </c>
      <c r="U1318" s="40"/>
      <c r="V1318" s="40"/>
      <c r="W1318" s="40"/>
      <c r="X1318" s="40"/>
      <c r="Y1318" s="40"/>
      <c r="Z1318" s="40"/>
      <c r="AA1318" s="40"/>
      <c r="AB1318" s="40"/>
      <c r="AC1318" s="40"/>
      <c r="AD1318" s="40"/>
      <c r="AE1318" s="40"/>
      <c r="AR1318" s="190" t="s">
        <v>342</v>
      </c>
      <c r="AT1318" s="190" t="s">
        <v>258</v>
      </c>
      <c r="AU1318" s="190" t="s">
        <v>83</v>
      </c>
      <c r="AY1318" s="21" t="s">
        <v>256</v>
      </c>
      <c r="BE1318" s="191">
        <f>IF(N1318="základní",J1318,0)</f>
        <v>0</v>
      </c>
      <c r="BF1318" s="191">
        <f>IF(N1318="snížená",J1318,0)</f>
        <v>0</v>
      </c>
      <c r="BG1318" s="191">
        <f>IF(N1318="zákl. přenesená",J1318,0)</f>
        <v>0</v>
      </c>
      <c r="BH1318" s="191">
        <f>IF(N1318="sníž. přenesená",J1318,0)</f>
        <v>0</v>
      </c>
      <c r="BI1318" s="191">
        <f>IF(N1318="nulová",J1318,0)</f>
        <v>0</v>
      </c>
      <c r="BJ1318" s="21" t="s">
        <v>81</v>
      </c>
      <c r="BK1318" s="191">
        <f>ROUND(I1318*H1318,2)</f>
        <v>0</v>
      </c>
      <c r="BL1318" s="21" t="s">
        <v>342</v>
      </c>
      <c r="BM1318" s="190" t="s">
        <v>1986</v>
      </c>
    </row>
    <row r="1319" s="2" customFormat="1">
      <c r="A1319" s="40"/>
      <c r="B1319" s="41"/>
      <c r="C1319" s="40"/>
      <c r="D1319" s="192" t="s">
        <v>263</v>
      </c>
      <c r="E1319" s="40"/>
      <c r="F1319" s="193" t="s">
        <v>1987</v>
      </c>
      <c r="G1319" s="40"/>
      <c r="H1319" s="40"/>
      <c r="I1319" s="194"/>
      <c r="J1319" s="40"/>
      <c r="K1319" s="40"/>
      <c r="L1319" s="41"/>
      <c r="M1319" s="195"/>
      <c r="N1319" s="196"/>
      <c r="O1319" s="74"/>
      <c r="P1319" s="74"/>
      <c r="Q1319" s="74"/>
      <c r="R1319" s="74"/>
      <c r="S1319" s="74"/>
      <c r="T1319" s="75"/>
      <c r="U1319" s="40"/>
      <c r="V1319" s="40"/>
      <c r="W1319" s="40"/>
      <c r="X1319" s="40"/>
      <c r="Y1319" s="40"/>
      <c r="Z1319" s="40"/>
      <c r="AA1319" s="40"/>
      <c r="AB1319" s="40"/>
      <c r="AC1319" s="40"/>
      <c r="AD1319" s="40"/>
      <c r="AE1319" s="40"/>
      <c r="AT1319" s="21" t="s">
        <v>263</v>
      </c>
      <c r="AU1319" s="21" t="s">
        <v>83</v>
      </c>
    </row>
    <row r="1320" s="13" customFormat="1">
      <c r="A1320" s="13"/>
      <c r="B1320" s="197"/>
      <c r="C1320" s="13"/>
      <c r="D1320" s="198" t="s">
        <v>265</v>
      </c>
      <c r="E1320" s="199" t="s">
        <v>3</v>
      </c>
      <c r="F1320" s="200" t="s">
        <v>149</v>
      </c>
      <c r="G1320" s="13"/>
      <c r="H1320" s="201">
        <v>130.97</v>
      </c>
      <c r="I1320" s="202"/>
      <c r="J1320" s="13"/>
      <c r="K1320" s="13"/>
      <c r="L1320" s="197"/>
      <c r="M1320" s="203"/>
      <c r="N1320" s="204"/>
      <c r="O1320" s="204"/>
      <c r="P1320" s="204"/>
      <c r="Q1320" s="204"/>
      <c r="R1320" s="204"/>
      <c r="S1320" s="204"/>
      <c r="T1320" s="205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T1320" s="199" t="s">
        <v>265</v>
      </c>
      <c r="AU1320" s="199" t="s">
        <v>83</v>
      </c>
      <c r="AV1320" s="13" t="s">
        <v>83</v>
      </c>
      <c r="AW1320" s="13" t="s">
        <v>35</v>
      </c>
      <c r="AX1320" s="13" t="s">
        <v>74</v>
      </c>
      <c r="AY1320" s="199" t="s">
        <v>256</v>
      </c>
    </row>
    <row r="1321" s="14" customFormat="1">
      <c r="A1321" s="14"/>
      <c r="B1321" s="206"/>
      <c r="C1321" s="14"/>
      <c r="D1321" s="198" t="s">
        <v>265</v>
      </c>
      <c r="E1321" s="207" t="s">
        <v>3</v>
      </c>
      <c r="F1321" s="208" t="s">
        <v>266</v>
      </c>
      <c r="G1321" s="14"/>
      <c r="H1321" s="209">
        <v>130.97</v>
      </c>
      <c r="I1321" s="210"/>
      <c r="J1321" s="14"/>
      <c r="K1321" s="14"/>
      <c r="L1321" s="206"/>
      <c r="M1321" s="211"/>
      <c r="N1321" s="212"/>
      <c r="O1321" s="212"/>
      <c r="P1321" s="212"/>
      <c r="Q1321" s="212"/>
      <c r="R1321" s="212"/>
      <c r="S1321" s="212"/>
      <c r="T1321" s="213"/>
      <c r="U1321" s="14"/>
      <c r="V1321" s="14"/>
      <c r="W1321" s="14"/>
      <c r="X1321" s="14"/>
      <c r="Y1321" s="14"/>
      <c r="Z1321" s="14"/>
      <c r="AA1321" s="14"/>
      <c r="AB1321" s="14"/>
      <c r="AC1321" s="14"/>
      <c r="AD1321" s="14"/>
      <c r="AE1321" s="14"/>
      <c r="AT1321" s="207" t="s">
        <v>265</v>
      </c>
      <c r="AU1321" s="207" t="s">
        <v>83</v>
      </c>
      <c r="AV1321" s="14" t="s">
        <v>261</v>
      </c>
      <c r="AW1321" s="14" t="s">
        <v>35</v>
      </c>
      <c r="AX1321" s="14" t="s">
        <v>81</v>
      </c>
      <c r="AY1321" s="207" t="s">
        <v>256</v>
      </c>
    </row>
    <row r="1322" s="2" customFormat="1" ht="16.5" customHeight="1">
      <c r="A1322" s="40"/>
      <c r="B1322" s="177"/>
      <c r="C1322" s="178" t="s">
        <v>1988</v>
      </c>
      <c r="D1322" s="178" t="s">
        <v>258</v>
      </c>
      <c r="E1322" s="179" t="s">
        <v>1989</v>
      </c>
      <c r="F1322" s="180" t="s">
        <v>1990</v>
      </c>
      <c r="G1322" s="181" t="s">
        <v>119</v>
      </c>
      <c r="H1322" s="182">
        <v>38.420000000000002</v>
      </c>
      <c r="I1322" s="183"/>
      <c r="J1322" s="184">
        <f>ROUND(I1322*H1322,2)</f>
        <v>0</v>
      </c>
      <c r="K1322" s="185"/>
      <c r="L1322" s="41"/>
      <c r="M1322" s="186" t="s">
        <v>3</v>
      </c>
      <c r="N1322" s="187" t="s">
        <v>45</v>
      </c>
      <c r="O1322" s="74"/>
      <c r="P1322" s="188">
        <f>O1322*H1322</f>
        <v>0</v>
      </c>
      <c r="Q1322" s="188">
        <v>9.0000000000000006E-05</v>
      </c>
      <c r="R1322" s="188">
        <f>Q1322*H1322</f>
        <v>0.0034578000000000005</v>
      </c>
      <c r="S1322" s="188">
        <v>0</v>
      </c>
      <c r="T1322" s="189">
        <f>S1322*H1322</f>
        <v>0</v>
      </c>
      <c r="U1322" s="40"/>
      <c r="V1322" s="40"/>
      <c r="W1322" s="40"/>
      <c r="X1322" s="40"/>
      <c r="Y1322" s="40"/>
      <c r="Z1322" s="40"/>
      <c r="AA1322" s="40"/>
      <c r="AB1322" s="40"/>
      <c r="AC1322" s="40"/>
      <c r="AD1322" s="40"/>
      <c r="AE1322" s="40"/>
      <c r="AR1322" s="190" t="s">
        <v>342</v>
      </c>
      <c r="AT1322" s="190" t="s">
        <v>258</v>
      </c>
      <c r="AU1322" s="190" t="s">
        <v>83</v>
      </c>
      <c r="AY1322" s="21" t="s">
        <v>256</v>
      </c>
      <c r="BE1322" s="191">
        <f>IF(N1322="základní",J1322,0)</f>
        <v>0</v>
      </c>
      <c r="BF1322" s="191">
        <f>IF(N1322="snížená",J1322,0)</f>
        <v>0</v>
      </c>
      <c r="BG1322" s="191">
        <f>IF(N1322="zákl. přenesená",J1322,0)</f>
        <v>0</v>
      </c>
      <c r="BH1322" s="191">
        <f>IF(N1322="sníž. přenesená",J1322,0)</f>
        <v>0</v>
      </c>
      <c r="BI1322" s="191">
        <f>IF(N1322="nulová",J1322,0)</f>
        <v>0</v>
      </c>
      <c r="BJ1322" s="21" t="s">
        <v>81</v>
      </c>
      <c r="BK1322" s="191">
        <f>ROUND(I1322*H1322,2)</f>
        <v>0</v>
      </c>
      <c r="BL1322" s="21" t="s">
        <v>342</v>
      </c>
      <c r="BM1322" s="190" t="s">
        <v>1991</v>
      </c>
    </row>
    <row r="1323" s="2" customFormat="1">
      <c r="A1323" s="40"/>
      <c r="B1323" s="41"/>
      <c r="C1323" s="40"/>
      <c r="D1323" s="192" t="s">
        <v>263</v>
      </c>
      <c r="E1323" s="40"/>
      <c r="F1323" s="193" t="s">
        <v>1992</v>
      </c>
      <c r="G1323" s="40"/>
      <c r="H1323" s="40"/>
      <c r="I1323" s="194"/>
      <c r="J1323" s="40"/>
      <c r="K1323" s="40"/>
      <c r="L1323" s="41"/>
      <c r="M1323" s="195"/>
      <c r="N1323" s="196"/>
      <c r="O1323" s="74"/>
      <c r="P1323" s="74"/>
      <c r="Q1323" s="74"/>
      <c r="R1323" s="74"/>
      <c r="S1323" s="74"/>
      <c r="T1323" s="75"/>
      <c r="U1323" s="40"/>
      <c r="V1323" s="40"/>
      <c r="W1323" s="40"/>
      <c r="X1323" s="40"/>
      <c r="Y1323" s="40"/>
      <c r="Z1323" s="40"/>
      <c r="AA1323" s="40"/>
      <c r="AB1323" s="40"/>
      <c r="AC1323" s="40"/>
      <c r="AD1323" s="40"/>
      <c r="AE1323" s="40"/>
      <c r="AT1323" s="21" t="s">
        <v>263</v>
      </c>
      <c r="AU1323" s="21" t="s">
        <v>83</v>
      </c>
    </row>
    <row r="1324" s="13" customFormat="1">
      <c r="A1324" s="13"/>
      <c r="B1324" s="197"/>
      <c r="C1324" s="13"/>
      <c r="D1324" s="198" t="s">
        <v>265</v>
      </c>
      <c r="E1324" s="199" t="s">
        <v>3</v>
      </c>
      <c r="F1324" s="200" t="s">
        <v>176</v>
      </c>
      <c r="G1324" s="13"/>
      <c r="H1324" s="201">
        <v>38.420000000000002</v>
      </c>
      <c r="I1324" s="202"/>
      <c r="J1324" s="13"/>
      <c r="K1324" s="13"/>
      <c r="L1324" s="197"/>
      <c r="M1324" s="203"/>
      <c r="N1324" s="204"/>
      <c r="O1324" s="204"/>
      <c r="P1324" s="204"/>
      <c r="Q1324" s="204"/>
      <c r="R1324" s="204"/>
      <c r="S1324" s="204"/>
      <c r="T1324" s="205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T1324" s="199" t="s">
        <v>265</v>
      </c>
      <c r="AU1324" s="199" t="s">
        <v>83</v>
      </c>
      <c r="AV1324" s="13" t="s">
        <v>83</v>
      </c>
      <c r="AW1324" s="13" t="s">
        <v>35</v>
      </c>
      <c r="AX1324" s="13" t="s">
        <v>74</v>
      </c>
      <c r="AY1324" s="199" t="s">
        <v>256</v>
      </c>
    </row>
    <row r="1325" s="14" customFormat="1">
      <c r="A1325" s="14"/>
      <c r="B1325" s="206"/>
      <c r="C1325" s="14"/>
      <c r="D1325" s="198" t="s">
        <v>265</v>
      </c>
      <c r="E1325" s="207" t="s">
        <v>3</v>
      </c>
      <c r="F1325" s="208" t="s">
        <v>266</v>
      </c>
      <c r="G1325" s="14"/>
      <c r="H1325" s="209">
        <v>38.420000000000002</v>
      </c>
      <c r="I1325" s="210"/>
      <c r="J1325" s="14"/>
      <c r="K1325" s="14"/>
      <c r="L1325" s="206"/>
      <c r="M1325" s="211"/>
      <c r="N1325" s="212"/>
      <c r="O1325" s="212"/>
      <c r="P1325" s="212"/>
      <c r="Q1325" s="212"/>
      <c r="R1325" s="212"/>
      <c r="S1325" s="212"/>
      <c r="T1325" s="213"/>
      <c r="U1325" s="14"/>
      <c r="V1325" s="14"/>
      <c r="W1325" s="14"/>
      <c r="X1325" s="14"/>
      <c r="Y1325" s="14"/>
      <c r="Z1325" s="14"/>
      <c r="AA1325" s="14"/>
      <c r="AB1325" s="14"/>
      <c r="AC1325" s="14"/>
      <c r="AD1325" s="14"/>
      <c r="AE1325" s="14"/>
      <c r="AT1325" s="207" t="s">
        <v>265</v>
      </c>
      <c r="AU1325" s="207" t="s">
        <v>83</v>
      </c>
      <c r="AV1325" s="14" t="s">
        <v>261</v>
      </c>
      <c r="AW1325" s="14" t="s">
        <v>35</v>
      </c>
      <c r="AX1325" s="14" t="s">
        <v>81</v>
      </c>
      <c r="AY1325" s="207" t="s">
        <v>256</v>
      </c>
    </row>
    <row r="1326" s="2" customFormat="1" ht="24.15" customHeight="1">
      <c r="A1326" s="40"/>
      <c r="B1326" s="177"/>
      <c r="C1326" s="178" t="s">
        <v>1993</v>
      </c>
      <c r="D1326" s="178" t="s">
        <v>258</v>
      </c>
      <c r="E1326" s="179" t="s">
        <v>1994</v>
      </c>
      <c r="F1326" s="180" t="s">
        <v>1995</v>
      </c>
      <c r="G1326" s="181" t="s">
        <v>110</v>
      </c>
      <c r="H1326" s="182">
        <v>130.97</v>
      </c>
      <c r="I1326" s="183"/>
      <c r="J1326" s="184">
        <f>ROUND(I1326*H1326,2)</f>
        <v>0</v>
      </c>
      <c r="K1326" s="185"/>
      <c r="L1326" s="41"/>
      <c r="M1326" s="186" t="s">
        <v>3</v>
      </c>
      <c r="N1326" s="187" t="s">
        <v>45</v>
      </c>
      <c r="O1326" s="74"/>
      <c r="P1326" s="188">
        <f>O1326*H1326</f>
        <v>0</v>
      </c>
      <c r="Q1326" s="188">
        <v>5.0000000000000002E-05</v>
      </c>
      <c r="R1326" s="188">
        <f>Q1326*H1326</f>
        <v>0.0065485000000000005</v>
      </c>
      <c r="S1326" s="188">
        <v>0</v>
      </c>
      <c r="T1326" s="189">
        <f>S1326*H1326</f>
        <v>0</v>
      </c>
      <c r="U1326" s="40"/>
      <c r="V1326" s="40"/>
      <c r="W1326" s="40"/>
      <c r="X1326" s="40"/>
      <c r="Y1326" s="40"/>
      <c r="Z1326" s="40"/>
      <c r="AA1326" s="40"/>
      <c r="AB1326" s="40"/>
      <c r="AC1326" s="40"/>
      <c r="AD1326" s="40"/>
      <c r="AE1326" s="40"/>
      <c r="AR1326" s="190" t="s">
        <v>342</v>
      </c>
      <c r="AT1326" s="190" t="s">
        <v>258</v>
      </c>
      <c r="AU1326" s="190" t="s">
        <v>83</v>
      </c>
      <c r="AY1326" s="21" t="s">
        <v>256</v>
      </c>
      <c r="BE1326" s="191">
        <f>IF(N1326="základní",J1326,0)</f>
        <v>0</v>
      </c>
      <c r="BF1326" s="191">
        <f>IF(N1326="snížená",J1326,0)</f>
        <v>0</v>
      </c>
      <c r="BG1326" s="191">
        <f>IF(N1326="zákl. přenesená",J1326,0)</f>
        <v>0</v>
      </c>
      <c r="BH1326" s="191">
        <f>IF(N1326="sníž. přenesená",J1326,0)</f>
        <v>0</v>
      </c>
      <c r="BI1326" s="191">
        <f>IF(N1326="nulová",J1326,0)</f>
        <v>0</v>
      </c>
      <c r="BJ1326" s="21" t="s">
        <v>81</v>
      </c>
      <c r="BK1326" s="191">
        <f>ROUND(I1326*H1326,2)</f>
        <v>0</v>
      </c>
      <c r="BL1326" s="21" t="s">
        <v>342</v>
      </c>
      <c r="BM1326" s="190" t="s">
        <v>1996</v>
      </c>
    </row>
    <row r="1327" s="2" customFormat="1">
      <c r="A1327" s="40"/>
      <c r="B1327" s="41"/>
      <c r="C1327" s="40"/>
      <c r="D1327" s="192" t="s">
        <v>263</v>
      </c>
      <c r="E1327" s="40"/>
      <c r="F1327" s="193" t="s">
        <v>1997</v>
      </c>
      <c r="G1327" s="40"/>
      <c r="H1327" s="40"/>
      <c r="I1327" s="194"/>
      <c r="J1327" s="40"/>
      <c r="K1327" s="40"/>
      <c r="L1327" s="41"/>
      <c r="M1327" s="195"/>
      <c r="N1327" s="196"/>
      <c r="O1327" s="74"/>
      <c r="P1327" s="74"/>
      <c r="Q1327" s="74"/>
      <c r="R1327" s="74"/>
      <c r="S1327" s="74"/>
      <c r="T1327" s="75"/>
      <c r="U1327" s="40"/>
      <c r="V1327" s="40"/>
      <c r="W1327" s="40"/>
      <c r="X1327" s="40"/>
      <c r="Y1327" s="40"/>
      <c r="Z1327" s="40"/>
      <c r="AA1327" s="40"/>
      <c r="AB1327" s="40"/>
      <c r="AC1327" s="40"/>
      <c r="AD1327" s="40"/>
      <c r="AE1327" s="40"/>
      <c r="AT1327" s="21" t="s">
        <v>263</v>
      </c>
      <c r="AU1327" s="21" t="s">
        <v>83</v>
      </c>
    </row>
    <row r="1328" s="13" customFormat="1">
      <c r="A1328" s="13"/>
      <c r="B1328" s="197"/>
      <c r="C1328" s="13"/>
      <c r="D1328" s="198" t="s">
        <v>265</v>
      </c>
      <c r="E1328" s="199" t="s">
        <v>3</v>
      </c>
      <c r="F1328" s="200" t="s">
        <v>149</v>
      </c>
      <c r="G1328" s="13"/>
      <c r="H1328" s="201">
        <v>130.97</v>
      </c>
      <c r="I1328" s="202"/>
      <c r="J1328" s="13"/>
      <c r="K1328" s="13"/>
      <c r="L1328" s="197"/>
      <c r="M1328" s="203"/>
      <c r="N1328" s="204"/>
      <c r="O1328" s="204"/>
      <c r="P1328" s="204"/>
      <c r="Q1328" s="204"/>
      <c r="R1328" s="204"/>
      <c r="S1328" s="204"/>
      <c r="T1328" s="205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  <c r="AE1328" s="13"/>
      <c r="AT1328" s="199" t="s">
        <v>265</v>
      </c>
      <c r="AU1328" s="199" t="s">
        <v>83</v>
      </c>
      <c r="AV1328" s="13" t="s">
        <v>83</v>
      </c>
      <c r="AW1328" s="13" t="s">
        <v>35</v>
      </c>
      <c r="AX1328" s="13" t="s">
        <v>74</v>
      </c>
      <c r="AY1328" s="199" t="s">
        <v>256</v>
      </c>
    </row>
    <row r="1329" s="14" customFormat="1">
      <c r="A1329" s="14"/>
      <c r="B1329" s="206"/>
      <c r="C1329" s="14"/>
      <c r="D1329" s="198" t="s">
        <v>265</v>
      </c>
      <c r="E1329" s="207" t="s">
        <v>3</v>
      </c>
      <c r="F1329" s="208" t="s">
        <v>266</v>
      </c>
      <c r="G1329" s="14"/>
      <c r="H1329" s="209">
        <v>130.97</v>
      </c>
      <c r="I1329" s="210"/>
      <c r="J1329" s="14"/>
      <c r="K1329" s="14"/>
      <c r="L1329" s="206"/>
      <c r="M1329" s="211"/>
      <c r="N1329" s="212"/>
      <c r="O1329" s="212"/>
      <c r="P1329" s="212"/>
      <c r="Q1329" s="212"/>
      <c r="R1329" s="212"/>
      <c r="S1329" s="212"/>
      <c r="T1329" s="213"/>
      <c r="U1329" s="14"/>
      <c r="V1329" s="14"/>
      <c r="W1329" s="14"/>
      <c r="X1329" s="14"/>
      <c r="Y1329" s="14"/>
      <c r="Z1329" s="14"/>
      <c r="AA1329" s="14"/>
      <c r="AB1329" s="14"/>
      <c r="AC1329" s="14"/>
      <c r="AD1329" s="14"/>
      <c r="AE1329" s="14"/>
      <c r="AT1329" s="207" t="s">
        <v>265</v>
      </c>
      <c r="AU1329" s="207" t="s">
        <v>83</v>
      </c>
      <c r="AV1329" s="14" t="s">
        <v>261</v>
      </c>
      <c r="AW1329" s="14" t="s">
        <v>35</v>
      </c>
      <c r="AX1329" s="14" t="s">
        <v>81</v>
      </c>
      <c r="AY1329" s="207" t="s">
        <v>256</v>
      </c>
    </row>
    <row r="1330" s="2" customFormat="1" ht="49.05" customHeight="1">
      <c r="A1330" s="40"/>
      <c r="B1330" s="177"/>
      <c r="C1330" s="178" t="s">
        <v>1998</v>
      </c>
      <c r="D1330" s="178" t="s">
        <v>258</v>
      </c>
      <c r="E1330" s="179" t="s">
        <v>1999</v>
      </c>
      <c r="F1330" s="180" t="s">
        <v>2000</v>
      </c>
      <c r="G1330" s="181" t="s">
        <v>338</v>
      </c>
      <c r="H1330" s="182">
        <v>4.8310000000000004</v>
      </c>
      <c r="I1330" s="183"/>
      <c r="J1330" s="184">
        <f>ROUND(I1330*H1330,2)</f>
        <v>0</v>
      </c>
      <c r="K1330" s="185"/>
      <c r="L1330" s="41"/>
      <c r="M1330" s="186" t="s">
        <v>3</v>
      </c>
      <c r="N1330" s="187" t="s">
        <v>45</v>
      </c>
      <c r="O1330" s="74"/>
      <c r="P1330" s="188">
        <f>O1330*H1330</f>
        <v>0</v>
      </c>
      <c r="Q1330" s="188">
        <v>0</v>
      </c>
      <c r="R1330" s="188">
        <f>Q1330*H1330</f>
        <v>0</v>
      </c>
      <c r="S1330" s="188">
        <v>0</v>
      </c>
      <c r="T1330" s="189">
        <f>S1330*H1330</f>
        <v>0</v>
      </c>
      <c r="U1330" s="40"/>
      <c r="V1330" s="40"/>
      <c r="W1330" s="40"/>
      <c r="X1330" s="40"/>
      <c r="Y1330" s="40"/>
      <c r="Z1330" s="40"/>
      <c r="AA1330" s="40"/>
      <c r="AB1330" s="40"/>
      <c r="AC1330" s="40"/>
      <c r="AD1330" s="40"/>
      <c r="AE1330" s="40"/>
      <c r="AR1330" s="190" t="s">
        <v>342</v>
      </c>
      <c r="AT1330" s="190" t="s">
        <v>258</v>
      </c>
      <c r="AU1330" s="190" t="s">
        <v>83</v>
      </c>
      <c r="AY1330" s="21" t="s">
        <v>256</v>
      </c>
      <c r="BE1330" s="191">
        <f>IF(N1330="základní",J1330,0)</f>
        <v>0</v>
      </c>
      <c r="BF1330" s="191">
        <f>IF(N1330="snížená",J1330,0)</f>
        <v>0</v>
      </c>
      <c r="BG1330" s="191">
        <f>IF(N1330="zákl. přenesená",J1330,0)</f>
        <v>0</v>
      </c>
      <c r="BH1330" s="191">
        <f>IF(N1330="sníž. přenesená",J1330,0)</f>
        <v>0</v>
      </c>
      <c r="BI1330" s="191">
        <f>IF(N1330="nulová",J1330,0)</f>
        <v>0</v>
      </c>
      <c r="BJ1330" s="21" t="s">
        <v>81</v>
      </c>
      <c r="BK1330" s="191">
        <f>ROUND(I1330*H1330,2)</f>
        <v>0</v>
      </c>
      <c r="BL1330" s="21" t="s">
        <v>342</v>
      </c>
      <c r="BM1330" s="190" t="s">
        <v>2001</v>
      </c>
    </row>
    <row r="1331" s="2" customFormat="1">
      <c r="A1331" s="40"/>
      <c r="B1331" s="41"/>
      <c r="C1331" s="40"/>
      <c r="D1331" s="192" t="s">
        <v>263</v>
      </c>
      <c r="E1331" s="40"/>
      <c r="F1331" s="193" t="s">
        <v>2002</v>
      </c>
      <c r="G1331" s="40"/>
      <c r="H1331" s="40"/>
      <c r="I1331" s="194"/>
      <c r="J1331" s="40"/>
      <c r="K1331" s="40"/>
      <c r="L1331" s="41"/>
      <c r="M1331" s="195"/>
      <c r="N1331" s="196"/>
      <c r="O1331" s="74"/>
      <c r="P1331" s="74"/>
      <c r="Q1331" s="74"/>
      <c r="R1331" s="74"/>
      <c r="S1331" s="74"/>
      <c r="T1331" s="75"/>
      <c r="U1331" s="40"/>
      <c r="V1331" s="40"/>
      <c r="W1331" s="40"/>
      <c r="X1331" s="40"/>
      <c r="Y1331" s="40"/>
      <c r="Z1331" s="40"/>
      <c r="AA1331" s="40"/>
      <c r="AB1331" s="40"/>
      <c r="AC1331" s="40"/>
      <c r="AD1331" s="40"/>
      <c r="AE1331" s="40"/>
      <c r="AT1331" s="21" t="s">
        <v>263</v>
      </c>
      <c r="AU1331" s="21" t="s">
        <v>83</v>
      </c>
    </row>
    <row r="1332" s="12" customFormat="1" ht="22.8" customHeight="1">
      <c r="A1332" s="12"/>
      <c r="B1332" s="164"/>
      <c r="C1332" s="12"/>
      <c r="D1332" s="165" t="s">
        <v>73</v>
      </c>
      <c r="E1332" s="175" t="s">
        <v>2003</v>
      </c>
      <c r="F1332" s="175" t="s">
        <v>2004</v>
      </c>
      <c r="G1332" s="12"/>
      <c r="H1332" s="12"/>
      <c r="I1332" s="167"/>
      <c r="J1332" s="176">
        <f>BK1332</f>
        <v>0</v>
      </c>
      <c r="K1332" s="12"/>
      <c r="L1332" s="164"/>
      <c r="M1332" s="169"/>
      <c r="N1332" s="170"/>
      <c r="O1332" s="170"/>
      <c r="P1332" s="171">
        <f>SUM(P1333:P1368)</f>
        <v>0</v>
      </c>
      <c r="Q1332" s="170"/>
      <c r="R1332" s="171">
        <f>SUM(R1333:R1368)</f>
        <v>0.18425416</v>
      </c>
      <c r="S1332" s="170"/>
      <c r="T1332" s="172">
        <f>SUM(T1333:T1368)</f>
        <v>0</v>
      </c>
      <c r="U1332" s="12"/>
      <c r="V1332" s="12"/>
      <c r="W1332" s="12"/>
      <c r="X1332" s="12"/>
      <c r="Y1332" s="12"/>
      <c r="Z1332" s="12"/>
      <c r="AA1332" s="12"/>
      <c r="AB1332" s="12"/>
      <c r="AC1332" s="12"/>
      <c r="AD1332" s="12"/>
      <c r="AE1332" s="12"/>
      <c r="AR1332" s="165" t="s">
        <v>83</v>
      </c>
      <c r="AT1332" s="173" t="s">
        <v>73</v>
      </c>
      <c r="AU1332" s="173" t="s">
        <v>81</v>
      </c>
      <c r="AY1332" s="165" t="s">
        <v>256</v>
      </c>
      <c r="BK1332" s="174">
        <f>SUM(BK1333:BK1368)</f>
        <v>0</v>
      </c>
    </row>
    <row r="1333" s="2" customFormat="1" ht="24.15" customHeight="1">
      <c r="A1333" s="40"/>
      <c r="B1333" s="177"/>
      <c r="C1333" s="178" t="s">
        <v>2005</v>
      </c>
      <c r="D1333" s="178" t="s">
        <v>258</v>
      </c>
      <c r="E1333" s="179" t="s">
        <v>2006</v>
      </c>
      <c r="F1333" s="180" t="s">
        <v>2007</v>
      </c>
      <c r="G1333" s="181" t="s">
        <v>110</v>
      </c>
      <c r="H1333" s="182">
        <v>19.510000000000002</v>
      </c>
      <c r="I1333" s="183"/>
      <c r="J1333" s="184">
        <f>ROUND(I1333*H1333,2)</f>
        <v>0</v>
      </c>
      <c r="K1333" s="185"/>
      <c r="L1333" s="41"/>
      <c r="M1333" s="186" t="s">
        <v>3</v>
      </c>
      <c r="N1333" s="187" t="s">
        <v>45</v>
      </c>
      <c r="O1333" s="74"/>
      <c r="P1333" s="188">
        <f>O1333*H1333</f>
        <v>0</v>
      </c>
      <c r="Q1333" s="188">
        <v>0</v>
      </c>
      <c r="R1333" s="188">
        <f>Q1333*H1333</f>
        <v>0</v>
      </c>
      <c r="S1333" s="188">
        <v>0</v>
      </c>
      <c r="T1333" s="189">
        <f>S1333*H1333</f>
        <v>0</v>
      </c>
      <c r="U1333" s="40"/>
      <c r="V1333" s="40"/>
      <c r="W1333" s="40"/>
      <c r="X1333" s="40"/>
      <c r="Y1333" s="40"/>
      <c r="Z1333" s="40"/>
      <c r="AA1333" s="40"/>
      <c r="AB1333" s="40"/>
      <c r="AC1333" s="40"/>
      <c r="AD1333" s="40"/>
      <c r="AE1333" s="40"/>
      <c r="AR1333" s="190" t="s">
        <v>342</v>
      </c>
      <c r="AT1333" s="190" t="s">
        <v>258</v>
      </c>
      <c r="AU1333" s="190" t="s">
        <v>83</v>
      </c>
      <c r="AY1333" s="21" t="s">
        <v>256</v>
      </c>
      <c r="BE1333" s="191">
        <f>IF(N1333="základní",J1333,0)</f>
        <v>0</v>
      </c>
      <c r="BF1333" s="191">
        <f>IF(N1333="snížená",J1333,0)</f>
        <v>0</v>
      </c>
      <c r="BG1333" s="191">
        <f>IF(N1333="zákl. přenesená",J1333,0)</f>
        <v>0</v>
      </c>
      <c r="BH1333" s="191">
        <f>IF(N1333="sníž. přenesená",J1333,0)</f>
        <v>0</v>
      </c>
      <c r="BI1333" s="191">
        <f>IF(N1333="nulová",J1333,0)</f>
        <v>0</v>
      </c>
      <c r="BJ1333" s="21" t="s">
        <v>81</v>
      </c>
      <c r="BK1333" s="191">
        <f>ROUND(I1333*H1333,2)</f>
        <v>0</v>
      </c>
      <c r="BL1333" s="21" t="s">
        <v>342</v>
      </c>
      <c r="BM1333" s="190" t="s">
        <v>2008</v>
      </c>
    </row>
    <row r="1334" s="2" customFormat="1">
      <c r="A1334" s="40"/>
      <c r="B1334" s="41"/>
      <c r="C1334" s="40"/>
      <c r="D1334" s="192" t="s">
        <v>263</v>
      </c>
      <c r="E1334" s="40"/>
      <c r="F1334" s="193" t="s">
        <v>2009</v>
      </c>
      <c r="G1334" s="40"/>
      <c r="H1334" s="40"/>
      <c r="I1334" s="194"/>
      <c r="J1334" s="40"/>
      <c r="K1334" s="40"/>
      <c r="L1334" s="41"/>
      <c r="M1334" s="195"/>
      <c r="N1334" s="196"/>
      <c r="O1334" s="74"/>
      <c r="P1334" s="74"/>
      <c r="Q1334" s="74"/>
      <c r="R1334" s="74"/>
      <c r="S1334" s="74"/>
      <c r="T1334" s="75"/>
      <c r="U1334" s="40"/>
      <c r="V1334" s="40"/>
      <c r="W1334" s="40"/>
      <c r="X1334" s="40"/>
      <c r="Y1334" s="40"/>
      <c r="Z1334" s="40"/>
      <c r="AA1334" s="40"/>
      <c r="AB1334" s="40"/>
      <c r="AC1334" s="40"/>
      <c r="AD1334" s="40"/>
      <c r="AE1334" s="40"/>
      <c r="AT1334" s="21" t="s">
        <v>263</v>
      </c>
      <c r="AU1334" s="21" t="s">
        <v>83</v>
      </c>
    </row>
    <row r="1335" s="13" customFormat="1">
      <c r="A1335" s="13"/>
      <c r="B1335" s="197"/>
      <c r="C1335" s="13"/>
      <c r="D1335" s="198" t="s">
        <v>265</v>
      </c>
      <c r="E1335" s="199" t="s">
        <v>3</v>
      </c>
      <c r="F1335" s="200" t="s">
        <v>152</v>
      </c>
      <c r="G1335" s="13"/>
      <c r="H1335" s="201">
        <v>19.510000000000002</v>
      </c>
      <c r="I1335" s="202"/>
      <c r="J1335" s="13"/>
      <c r="K1335" s="13"/>
      <c r="L1335" s="197"/>
      <c r="M1335" s="203"/>
      <c r="N1335" s="204"/>
      <c r="O1335" s="204"/>
      <c r="P1335" s="204"/>
      <c r="Q1335" s="204"/>
      <c r="R1335" s="204"/>
      <c r="S1335" s="204"/>
      <c r="T1335" s="205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  <c r="AE1335" s="13"/>
      <c r="AT1335" s="199" t="s">
        <v>265</v>
      </c>
      <c r="AU1335" s="199" t="s">
        <v>83</v>
      </c>
      <c r="AV1335" s="13" t="s">
        <v>83</v>
      </c>
      <c r="AW1335" s="13" t="s">
        <v>35</v>
      </c>
      <c r="AX1335" s="13" t="s">
        <v>74</v>
      </c>
      <c r="AY1335" s="199" t="s">
        <v>256</v>
      </c>
    </row>
    <row r="1336" s="14" customFormat="1">
      <c r="A1336" s="14"/>
      <c r="B1336" s="206"/>
      <c r="C1336" s="14"/>
      <c r="D1336" s="198" t="s">
        <v>265</v>
      </c>
      <c r="E1336" s="207" t="s">
        <v>3</v>
      </c>
      <c r="F1336" s="208" t="s">
        <v>266</v>
      </c>
      <c r="G1336" s="14"/>
      <c r="H1336" s="209">
        <v>19.510000000000002</v>
      </c>
      <c r="I1336" s="210"/>
      <c r="J1336" s="14"/>
      <c r="K1336" s="14"/>
      <c r="L1336" s="206"/>
      <c r="M1336" s="211"/>
      <c r="N1336" s="212"/>
      <c r="O1336" s="212"/>
      <c r="P1336" s="212"/>
      <c r="Q1336" s="212"/>
      <c r="R1336" s="212"/>
      <c r="S1336" s="212"/>
      <c r="T1336" s="213"/>
      <c r="U1336" s="14"/>
      <c r="V1336" s="14"/>
      <c r="W1336" s="14"/>
      <c r="X1336" s="14"/>
      <c r="Y1336" s="14"/>
      <c r="Z1336" s="14"/>
      <c r="AA1336" s="14"/>
      <c r="AB1336" s="14"/>
      <c r="AC1336" s="14"/>
      <c r="AD1336" s="14"/>
      <c r="AE1336" s="14"/>
      <c r="AT1336" s="207" t="s">
        <v>265</v>
      </c>
      <c r="AU1336" s="207" t="s">
        <v>83</v>
      </c>
      <c r="AV1336" s="14" t="s">
        <v>261</v>
      </c>
      <c r="AW1336" s="14" t="s">
        <v>35</v>
      </c>
      <c r="AX1336" s="14" t="s">
        <v>81</v>
      </c>
      <c r="AY1336" s="207" t="s">
        <v>256</v>
      </c>
    </row>
    <row r="1337" s="2" customFormat="1" ht="24.15" customHeight="1">
      <c r="A1337" s="40"/>
      <c r="B1337" s="177"/>
      <c r="C1337" s="178" t="s">
        <v>2010</v>
      </c>
      <c r="D1337" s="178" t="s">
        <v>258</v>
      </c>
      <c r="E1337" s="179" t="s">
        <v>2011</v>
      </c>
      <c r="F1337" s="180" t="s">
        <v>2012</v>
      </c>
      <c r="G1337" s="181" t="s">
        <v>110</v>
      </c>
      <c r="H1337" s="182">
        <v>19.510000000000002</v>
      </c>
      <c r="I1337" s="183"/>
      <c r="J1337" s="184">
        <f>ROUND(I1337*H1337,2)</f>
        <v>0</v>
      </c>
      <c r="K1337" s="185"/>
      <c r="L1337" s="41"/>
      <c r="M1337" s="186" t="s">
        <v>3</v>
      </c>
      <c r="N1337" s="187" t="s">
        <v>45</v>
      </c>
      <c r="O1337" s="74"/>
      <c r="P1337" s="188">
        <f>O1337*H1337</f>
        <v>0</v>
      </c>
      <c r="Q1337" s="188">
        <v>0</v>
      </c>
      <c r="R1337" s="188">
        <f>Q1337*H1337</f>
        <v>0</v>
      </c>
      <c r="S1337" s="188">
        <v>0</v>
      </c>
      <c r="T1337" s="189">
        <f>S1337*H1337</f>
        <v>0</v>
      </c>
      <c r="U1337" s="40"/>
      <c r="V1337" s="40"/>
      <c r="W1337" s="40"/>
      <c r="X1337" s="40"/>
      <c r="Y1337" s="40"/>
      <c r="Z1337" s="40"/>
      <c r="AA1337" s="40"/>
      <c r="AB1337" s="40"/>
      <c r="AC1337" s="40"/>
      <c r="AD1337" s="40"/>
      <c r="AE1337" s="40"/>
      <c r="AR1337" s="190" t="s">
        <v>342</v>
      </c>
      <c r="AT1337" s="190" t="s">
        <v>258</v>
      </c>
      <c r="AU1337" s="190" t="s">
        <v>83</v>
      </c>
      <c r="AY1337" s="21" t="s">
        <v>256</v>
      </c>
      <c r="BE1337" s="191">
        <f>IF(N1337="základní",J1337,0)</f>
        <v>0</v>
      </c>
      <c r="BF1337" s="191">
        <f>IF(N1337="snížená",J1337,0)</f>
        <v>0</v>
      </c>
      <c r="BG1337" s="191">
        <f>IF(N1337="zákl. přenesená",J1337,0)</f>
        <v>0</v>
      </c>
      <c r="BH1337" s="191">
        <f>IF(N1337="sníž. přenesená",J1337,0)</f>
        <v>0</v>
      </c>
      <c r="BI1337" s="191">
        <f>IF(N1337="nulová",J1337,0)</f>
        <v>0</v>
      </c>
      <c r="BJ1337" s="21" t="s">
        <v>81</v>
      </c>
      <c r="BK1337" s="191">
        <f>ROUND(I1337*H1337,2)</f>
        <v>0</v>
      </c>
      <c r="BL1337" s="21" t="s">
        <v>342</v>
      </c>
      <c r="BM1337" s="190" t="s">
        <v>2013</v>
      </c>
    </row>
    <row r="1338" s="2" customFormat="1">
      <c r="A1338" s="40"/>
      <c r="B1338" s="41"/>
      <c r="C1338" s="40"/>
      <c r="D1338" s="192" t="s">
        <v>263</v>
      </c>
      <c r="E1338" s="40"/>
      <c r="F1338" s="193" t="s">
        <v>2014</v>
      </c>
      <c r="G1338" s="40"/>
      <c r="H1338" s="40"/>
      <c r="I1338" s="194"/>
      <c r="J1338" s="40"/>
      <c r="K1338" s="40"/>
      <c r="L1338" s="41"/>
      <c r="M1338" s="195"/>
      <c r="N1338" s="196"/>
      <c r="O1338" s="74"/>
      <c r="P1338" s="74"/>
      <c r="Q1338" s="74"/>
      <c r="R1338" s="74"/>
      <c r="S1338" s="74"/>
      <c r="T1338" s="75"/>
      <c r="U1338" s="40"/>
      <c r="V1338" s="40"/>
      <c r="W1338" s="40"/>
      <c r="X1338" s="40"/>
      <c r="Y1338" s="40"/>
      <c r="Z1338" s="40"/>
      <c r="AA1338" s="40"/>
      <c r="AB1338" s="40"/>
      <c r="AC1338" s="40"/>
      <c r="AD1338" s="40"/>
      <c r="AE1338" s="40"/>
      <c r="AT1338" s="21" t="s">
        <v>263</v>
      </c>
      <c r="AU1338" s="21" t="s">
        <v>83</v>
      </c>
    </row>
    <row r="1339" s="13" customFormat="1">
      <c r="A1339" s="13"/>
      <c r="B1339" s="197"/>
      <c r="C1339" s="13"/>
      <c r="D1339" s="198" t="s">
        <v>265</v>
      </c>
      <c r="E1339" s="199" t="s">
        <v>3</v>
      </c>
      <c r="F1339" s="200" t="s">
        <v>152</v>
      </c>
      <c r="G1339" s="13"/>
      <c r="H1339" s="201">
        <v>19.510000000000002</v>
      </c>
      <c r="I1339" s="202"/>
      <c r="J1339" s="13"/>
      <c r="K1339" s="13"/>
      <c r="L1339" s="197"/>
      <c r="M1339" s="203"/>
      <c r="N1339" s="204"/>
      <c r="O1339" s="204"/>
      <c r="P1339" s="204"/>
      <c r="Q1339" s="204"/>
      <c r="R1339" s="204"/>
      <c r="S1339" s="204"/>
      <c r="T1339" s="205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T1339" s="199" t="s">
        <v>265</v>
      </c>
      <c r="AU1339" s="199" t="s">
        <v>83</v>
      </c>
      <c r="AV1339" s="13" t="s">
        <v>83</v>
      </c>
      <c r="AW1339" s="13" t="s">
        <v>35</v>
      </c>
      <c r="AX1339" s="13" t="s">
        <v>74</v>
      </c>
      <c r="AY1339" s="199" t="s">
        <v>256</v>
      </c>
    </row>
    <row r="1340" s="14" customFormat="1">
      <c r="A1340" s="14"/>
      <c r="B1340" s="206"/>
      <c r="C1340" s="14"/>
      <c r="D1340" s="198" t="s">
        <v>265</v>
      </c>
      <c r="E1340" s="207" t="s">
        <v>3</v>
      </c>
      <c r="F1340" s="208" t="s">
        <v>266</v>
      </c>
      <c r="G1340" s="14"/>
      <c r="H1340" s="209">
        <v>19.510000000000002</v>
      </c>
      <c r="I1340" s="210"/>
      <c r="J1340" s="14"/>
      <c r="K1340" s="14"/>
      <c r="L1340" s="206"/>
      <c r="M1340" s="211"/>
      <c r="N1340" s="212"/>
      <c r="O1340" s="212"/>
      <c r="P1340" s="212"/>
      <c r="Q1340" s="212"/>
      <c r="R1340" s="212"/>
      <c r="S1340" s="212"/>
      <c r="T1340" s="213"/>
      <c r="U1340" s="14"/>
      <c r="V1340" s="14"/>
      <c r="W1340" s="14"/>
      <c r="X1340" s="14"/>
      <c r="Y1340" s="14"/>
      <c r="Z1340" s="14"/>
      <c r="AA1340" s="14"/>
      <c r="AB1340" s="14"/>
      <c r="AC1340" s="14"/>
      <c r="AD1340" s="14"/>
      <c r="AE1340" s="14"/>
      <c r="AT1340" s="207" t="s">
        <v>265</v>
      </c>
      <c r="AU1340" s="207" t="s">
        <v>83</v>
      </c>
      <c r="AV1340" s="14" t="s">
        <v>261</v>
      </c>
      <c r="AW1340" s="14" t="s">
        <v>35</v>
      </c>
      <c r="AX1340" s="14" t="s">
        <v>81</v>
      </c>
      <c r="AY1340" s="207" t="s">
        <v>256</v>
      </c>
    </row>
    <row r="1341" s="2" customFormat="1" ht="24.15" customHeight="1">
      <c r="A1341" s="40"/>
      <c r="B1341" s="177"/>
      <c r="C1341" s="178" t="s">
        <v>2015</v>
      </c>
      <c r="D1341" s="178" t="s">
        <v>258</v>
      </c>
      <c r="E1341" s="179" t="s">
        <v>2016</v>
      </c>
      <c r="F1341" s="180" t="s">
        <v>2017</v>
      </c>
      <c r="G1341" s="181" t="s">
        <v>110</v>
      </c>
      <c r="H1341" s="182">
        <v>19.510000000000002</v>
      </c>
      <c r="I1341" s="183"/>
      <c r="J1341" s="184">
        <f>ROUND(I1341*H1341,2)</f>
        <v>0</v>
      </c>
      <c r="K1341" s="185"/>
      <c r="L1341" s="41"/>
      <c r="M1341" s="186" t="s">
        <v>3</v>
      </c>
      <c r="N1341" s="187" t="s">
        <v>45</v>
      </c>
      <c r="O1341" s="74"/>
      <c r="P1341" s="188">
        <f>O1341*H1341</f>
        <v>0</v>
      </c>
      <c r="Q1341" s="188">
        <v>0.00020000000000000001</v>
      </c>
      <c r="R1341" s="188">
        <f>Q1341*H1341</f>
        <v>0.0039020000000000005</v>
      </c>
      <c r="S1341" s="188">
        <v>0</v>
      </c>
      <c r="T1341" s="189">
        <f>S1341*H1341</f>
        <v>0</v>
      </c>
      <c r="U1341" s="40"/>
      <c r="V1341" s="40"/>
      <c r="W1341" s="40"/>
      <c r="X1341" s="40"/>
      <c r="Y1341" s="40"/>
      <c r="Z1341" s="40"/>
      <c r="AA1341" s="40"/>
      <c r="AB1341" s="40"/>
      <c r="AC1341" s="40"/>
      <c r="AD1341" s="40"/>
      <c r="AE1341" s="40"/>
      <c r="AR1341" s="190" t="s">
        <v>342</v>
      </c>
      <c r="AT1341" s="190" t="s">
        <v>258</v>
      </c>
      <c r="AU1341" s="190" t="s">
        <v>83</v>
      </c>
      <c r="AY1341" s="21" t="s">
        <v>256</v>
      </c>
      <c r="BE1341" s="191">
        <f>IF(N1341="základní",J1341,0)</f>
        <v>0</v>
      </c>
      <c r="BF1341" s="191">
        <f>IF(N1341="snížená",J1341,0)</f>
        <v>0</v>
      </c>
      <c r="BG1341" s="191">
        <f>IF(N1341="zákl. přenesená",J1341,0)</f>
        <v>0</v>
      </c>
      <c r="BH1341" s="191">
        <f>IF(N1341="sníž. přenesená",J1341,0)</f>
        <v>0</v>
      </c>
      <c r="BI1341" s="191">
        <f>IF(N1341="nulová",J1341,0)</f>
        <v>0</v>
      </c>
      <c r="BJ1341" s="21" t="s">
        <v>81</v>
      </c>
      <c r="BK1341" s="191">
        <f>ROUND(I1341*H1341,2)</f>
        <v>0</v>
      </c>
      <c r="BL1341" s="21" t="s">
        <v>342</v>
      </c>
      <c r="BM1341" s="190" t="s">
        <v>2018</v>
      </c>
    </row>
    <row r="1342" s="2" customFormat="1">
      <c r="A1342" s="40"/>
      <c r="B1342" s="41"/>
      <c r="C1342" s="40"/>
      <c r="D1342" s="192" t="s">
        <v>263</v>
      </c>
      <c r="E1342" s="40"/>
      <c r="F1342" s="193" t="s">
        <v>2019</v>
      </c>
      <c r="G1342" s="40"/>
      <c r="H1342" s="40"/>
      <c r="I1342" s="194"/>
      <c r="J1342" s="40"/>
      <c r="K1342" s="40"/>
      <c r="L1342" s="41"/>
      <c r="M1342" s="195"/>
      <c r="N1342" s="196"/>
      <c r="O1342" s="74"/>
      <c r="P1342" s="74"/>
      <c r="Q1342" s="74"/>
      <c r="R1342" s="74"/>
      <c r="S1342" s="74"/>
      <c r="T1342" s="75"/>
      <c r="U1342" s="40"/>
      <c r="V1342" s="40"/>
      <c r="W1342" s="40"/>
      <c r="X1342" s="40"/>
      <c r="Y1342" s="40"/>
      <c r="Z1342" s="40"/>
      <c r="AA1342" s="40"/>
      <c r="AB1342" s="40"/>
      <c r="AC1342" s="40"/>
      <c r="AD1342" s="40"/>
      <c r="AE1342" s="40"/>
      <c r="AT1342" s="21" t="s">
        <v>263</v>
      </c>
      <c r="AU1342" s="21" t="s">
        <v>83</v>
      </c>
    </row>
    <row r="1343" s="13" customFormat="1">
      <c r="A1343" s="13"/>
      <c r="B1343" s="197"/>
      <c r="C1343" s="13"/>
      <c r="D1343" s="198" t="s">
        <v>265</v>
      </c>
      <c r="E1343" s="199" t="s">
        <v>3</v>
      </c>
      <c r="F1343" s="200" t="s">
        <v>152</v>
      </c>
      <c r="G1343" s="13"/>
      <c r="H1343" s="201">
        <v>19.510000000000002</v>
      </c>
      <c r="I1343" s="202"/>
      <c r="J1343" s="13"/>
      <c r="K1343" s="13"/>
      <c r="L1343" s="197"/>
      <c r="M1343" s="203"/>
      <c r="N1343" s="204"/>
      <c r="O1343" s="204"/>
      <c r="P1343" s="204"/>
      <c r="Q1343" s="204"/>
      <c r="R1343" s="204"/>
      <c r="S1343" s="204"/>
      <c r="T1343" s="205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/>
      <c r="AT1343" s="199" t="s">
        <v>265</v>
      </c>
      <c r="AU1343" s="199" t="s">
        <v>83</v>
      </c>
      <c r="AV1343" s="13" t="s">
        <v>83</v>
      </c>
      <c r="AW1343" s="13" t="s">
        <v>35</v>
      </c>
      <c r="AX1343" s="13" t="s">
        <v>74</v>
      </c>
      <c r="AY1343" s="199" t="s">
        <v>256</v>
      </c>
    </row>
    <row r="1344" s="14" customFormat="1">
      <c r="A1344" s="14"/>
      <c r="B1344" s="206"/>
      <c r="C1344" s="14"/>
      <c r="D1344" s="198" t="s">
        <v>265</v>
      </c>
      <c r="E1344" s="207" t="s">
        <v>3</v>
      </c>
      <c r="F1344" s="208" t="s">
        <v>266</v>
      </c>
      <c r="G1344" s="14"/>
      <c r="H1344" s="209">
        <v>19.510000000000002</v>
      </c>
      <c r="I1344" s="210"/>
      <c r="J1344" s="14"/>
      <c r="K1344" s="14"/>
      <c r="L1344" s="206"/>
      <c r="M1344" s="211"/>
      <c r="N1344" s="212"/>
      <c r="O1344" s="212"/>
      <c r="P1344" s="212"/>
      <c r="Q1344" s="212"/>
      <c r="R1344" s="212"/>
      <c r="S1344" s="212"/>
      <c r="T1344" s="213"/>
      <c r="U1344" s="14"/>
      <c r="V1344" s="14"/>
      <c r="W1344" s="14"/>
      <c r="X1344" s="14"/>
      <c r="Y1344" s="14"/>
      <c r="Z1344" s="14"/>
      <c r="AA1344" s="14"/>
      <c r="AB1344" s="14"/>
      <c r="AC1344" s="14"/>
      <c r="AD1344" s="14"/>
      <c r="AE1344" s="14"/>
      <c r="AT1344" s="207" t="s">
        <v>265</v>
      </c>
      <c r="AU1344" s="207" t="s">
        <v>83</v>
      </c>
      <c r="AV1344" s="14" t="s">
        <v>261</v>
      </c>
      <c r="AW1344" s="14" t="s">
        <v>35</v>
      </c>
      <c r="AX1344" s="14" t="s">
        <v>81</v>
      </c>
      <c r="AY1344" s="207" t="s">
        <v>256</v>
      </c>
    </row>
    <row r="1345" s="2" customFormat="1" ht="37.8" customHeight="1">
      <c r="A1345" s="40"/>
      <c r="B1345" s="177"/>
      <c r="C1345" s="178" t="s">
        <v>2020</v>
      </c>
      <c r="D1345" s="178" t="s">
        <v>258</v>
      </c>
      <c r="E1345" s="179" t="s">
        <v>2021</v>
      </c>
      <c r="F1345" s="180" t="s">
        <v>2022</v>
      </c>
      <c r="G1345" s="181" t="s">
        <v>110</v>
      </c>
      <c r="H1345" s="182">
        <v>19.510000000000002</v>
      </c>
      <c r="I1345" s="183"/>
      <c r="J1345" s="184">
        <f>ROUND(I1345*H1345,2)</f>
        <v>0</v>
      </c>
      <c r="K1345" s="185"/>
      <c r="L1345" s="41"/>
      <c r="M1345" s="186" t="s">
        <v>3</v>
      </c>
      <c r="N1345" s="187" t="s">
        <v>45</v>
      </c>
      <c r="O1345" s="74"/>
      <c r="P1345" s="188">
        <f>O1345*H1345</f>
        <v>0</v>
      </c>
      <c r="Q1345" s="188">
        <v>0.0057600000000000004</v>
      </c>
      <c r="R1345" s="188">
        <f>Q1345*H1345</f>
        <v>0.11237760000000002</v>
      </c>
      <c r="S1345" s="188">
        <v>0</v>
      </c>
      <c r="T1345" s="189">
        <f>S1345*H1345</f>
        <v>0</v>
      </c>
      <c r="U1345" s="40"/>
      <c r="V1345" s="40"/>
      <c r="W1345" s="40"/>
      <c r="X1345" s="40"/>
      <c r="Y1345" s="40"/>
      <c r="Z1345" s="40"/>
      <c r="AA1345" s="40"/>
      <c r="AB1345" s="40"/>
      <c r="AC1345" s="40"/>
      <c r="AD1345" s="40"/>
      <c r="AE1345" s="40"/>
      <c r="AR1345" s="190" t="s">
        <v>342</v>
      </c>
      <c r="AT1345" s="190" t="s">
        <v>258</v>
      </c>
      <c r="AU1345" s="190" t="s">
        <v>83</v>
      </c>
      <c r="AY1345" s="21" t="s">
        <v>256</v>
      </c>
      <c r="BE1345" s="191">
        <f>IF(N1345="základní",J1345,0)</f>
        <v>0</v>
      </c>
      <c r="BF1345" s="191">
        <f>IF(N1345="snížená",J1345,0)</f>
        <v>0</v>
      </c>
      <c r="BG1345" s="191">
        <f>IF(N1345="zákl. přenesená",J1345,0)</f>
        <v>0</v>
      </c>
      <c r="BH1345" s="191">
        <f>IF(N1345="sníž. přenesená",J1345,0)</f>
        <v>0</v>
      </c>
      <c r="BI1345" s="191">
        <f>IF(N1345="nulová",J1345,0)</f>
        <v>0</v>
      </c>
      <c r="BJ1345" s="21" t="s">
        <v>81</v>
      </c>
      <c r="BK1345" s="191">
        <f>ROUND(I1345*H1345,2)</f>
        <v>0</v>
      </c>
      <c r="BL1345" s="21" t="s">
        <v>342</v>
      </c>
      <c r="BM1345" s="190" t="s">
        <v>2023</v>
      </c>
    </row>
    <row r="1346" s="2" customFormat="1">
      <c r="A1346" s="40"/>
      <c r="B1346" s="41"/>
      <c r="C1346" s="40"/>
      <c r="D1346" s="192" t="s">
        <v>263</v>
      </c>
      <c r="E1346" s="40"/>
      <c r="F1346" s="193" t="s">
        <v>2024</v>
      </c>
      <c r="G1346" s="40"/>
      <c r="H1346" s="40"/>
      <c r="I1346" s="194"/>
      <c r="J1346" s="40"/>
      <c r="K1346" s="40"/>
      <c r="L1346" s="41"/>
      <c r="M1346" s="195"/>
      <c r="N1346" s="196"/>
      <c r="O1346" s="74"/>
      <c r="P1346" s="74"/>
      <c r="Q1346" s="74"/>
      <c r="R1346" s="74"/>
      <c r="S1346" s="74"/>
      <c r="T1346" s="75"/>
      <c r="U1346" s="40"/>
      <c r="V1346" s="40"/>
      <c r="W1346" s="40"/>
      <c r="X1346" s="40"/>
      <c r="Y1346" s="40"/>
      <c r="Z1346" s="40"/>
      <c r="AA1346" s="40"/>
      <c r="AB1346" s="40"/>
      <c r="AC1346" s="40"/>
      <c r="AD1346" s="40"/>
      <c r="AE1346" s="40"/>
      <c r="AT1346" s="21" t="s">
        <v>263</v>
      </c>
      <c r="AU1346" s="21" t="s">
        <v>83</v>
      </c>
    </row>
    <row r="1347" s="13" customFormat="1">
      <c r="A1347" s="13"/>
      <c r="B1347" s="197"/>
      <c r="C1347" s="13"/>
      <c r="D1347" s="198" t="s">
        <v>265</v>
      </c>
      <c r="E1347" s="199" t="s">
        <v>3</v>
      </c>
      <c r="F1347" s="200" t="s">
        <v>152</v>
      </c>
      <c r="G1347" s="13"/>
      <c r="H1347" s="201">
        <v>19.510000000000002</v>
      </c>
      <c r="I1347" s="202"/>
      <c r="J1347" s="13"/>
      <c r="K1347" s="13"/>
      <c r="L1347" s="197"/>
      <c r="M1347" s="203"/>
      <c r="N1347" s="204"/>
      <c r="O1347" s="204"/>
      <c r="P1347" s="204"/>
      <c r="Q1347" s="204"/>
      <c r="R1347" s="204"/>
      <c r="S1347" s="204"/>
      <c r="T1347" s="205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T1347" s="199" t="s">
        <v>265</v>
      </c>
      <c r="AU1347" s="199" t="s">
        <v>83</v>
      </c>
      <c r="AV1347" s="13" t="s">
        <v>83</v>
      </c>
      <c r="AW1347" s="13" t="s">
        <v>35</v>
      </c>
      <c r="AX1347" s="13" t="s">
        <v>74</v>
      </c>
      <c r="AY1347" s="199" t="s">
        <v>256</v>
      </c>
    </row>
    <row r="1348" s="14" customFormat="1">
      <c r="A1348" s="14"/>
      <c r="B1348" s="206"/>
      <c r="C1348" s="14"/>
      <c r="D1348" s="198" t="s">
        <v>265</v>
      </c>
      <c r="E1348" s="207" t="s">
        <v>3</v>
      </c>
      <c r="F1348" s="208" t="s">
        <v>266</v>
      </c>
      <c r="G1348" s="14"/>
      <c r="H1348" s="209">
        <v>19.510000000000002</v>
      </c>
      <c r="I1348" s="210"/>
      <c r="J1348" s="14"/>
      <c r="K1348" s="14"/>
      <c r="L1348" s="206"/>
      <c r="M1348" s="211"/>
      <c r="N1348" s="212"/>
      <c r="O1348" s="212"/>
      <c r="P1348" s="212"/>
      <c r="Q1348" s="212"/>
      <c r="R1348" s="212"/>
      <c r="S1348" s="212"/>
      <c r="T1348" s="213"/>
      <c r="U1348" s="14"/>
      <c r="V1348" s="14"/>
      <c r="W1348" s="14"/>
      <c r="X1348" s="14"/>
      <c r="Y1348" s="14"/>
      <c r="Z1348" s="14"/>
      <c r="AA1348" s="14"/>
      <c r="AB1348" s="14"/>
      <c r="AC1348" s="14"/>
      <c r="AD1348" s="14"/>
      <c r="AE1348" s="14"/>
      <c r="AT1348" s="207" t="s">
        <v>265</v>
      </c>
      <c r="AU1348" s="207" t="s">
        <v>83</v>
      </c>
      <c r="AV1348" s="14" t="s">
        <v>261</v>
      </c>
      <c r="AW1348" s="14" t="s">
        <v>35</v>
      </c>
      <c r="AX1348" s="14" t="s">
        <v>81</v>
      </c>
      <c r="AY1348" s="207" t="s">
        <v>256</v>
      </c>
    </row>
    <row r="1349" s="2" customFormat="1" ht="24.15" customHeight="1">
      <c r="A1349" s="40"/>
      <c r="B1349" s="177"/>
      <c r="C1349" s="178" t="s">
        <v>2025</v>
      </c>
      <c r="D1349" s="178" t="s">
        <v>258</v>
      </c>
      <c r="E1349" s="179" t="s">
        <v>2026</v>
      </c>
      <c r="F1349" s="180" t="s">
        <v>2027</v>
      </c>
      <c r="G1349" s="181" t="s">
        <v>110</v>
      </c>
      <c r="H1349" s="182">
        <v>19.510000000000002</v>
      </c>
      <c r="I1349" s="183"/>
      <c r="J1349" s="184">
        <f>ROUND(I1349*H1349,2)</f>
        <v>0</v>
      </c>
      <c r="K1349" s="185"/>
      <c r="L1349" s="41"/>
      <c r="M1349" s="186" t="s">
        <v>3</v>
      </c>
      <c r="N1349" s="187" t="s">
        <v>45</v>
      </c>
      <c r="O1349" s="74"/>
      <c r="P1349" s="188">
        <f>O1349*H1349</f>
        <v>0</v>
      </c>
      <c r="Q1349" s="188">
        <v>0.00029999999999999997</v>
      </c>
      <c r="R1349" s="188">
        <f>Q1349*H1349</f>
        <v>0.0058529999999999997</v>
      </c>
      <c r="S1349" s="188">
        <v>0</v>
      </c>
      <c r="T1349" s="189">
        <f>S1349*H1349</f>
        <v>0</v>
      </c>
      <c r="U1349" s="40"/>
      <c r="V1349" s="40"/>
      <c r="W1349" s="40"/>
      <c r="X1349" s="40"/>
      <c r="Y1349" s="40"/>
      <c r="Z1349" s="40"/>
      <c r="AA1349" s="40"/>
      <c r="AB1349" s="40"/>
      <c r="AC1349" s="40"/>
      <c r="AD1349" s="40"/>
      <c r="AE1349" s="40"/>
      <c r="AR1349" s="190" t="s">
        <v>342</v>
      </c>
      <c r="AT1349" s="190" t="s">
        <v>258</v>
      </c>
      <c r="AU1349" s="190" t="s">
        <v>83</v>
      </c>
      <c r="AY1349" s="21" t="s">
        <v>256</v>
      </c>
      <c r="BE1349" s="191">
        <f>IF(N1349="základní",J1349,0)</f>
        <v>0</v>
      </c>
      <c r="BF1349" s="191">
        <f>IF(N1349="snížená",J1349,0)</f>
        <v>0</v>
      </c>
      <c r="BG1349" s="191">
        <f>IF(N1349="zákl. přenesená",J1349,0)</f>
        <v>0</v>
      </c>
      <c r="BH1349" s="191">
        <f>IF(N1349="sníž. přenesená",J1349,0)</f>
        <v>0</v>
      </c>
      <c r="BI1349" s="191">
        <f>IF(N1349="nulová",J1349,0)</f>
        <v>0</v>
      </c>
      <c r="BJ1349" s="21" t="s">
        <v>81</v>
      </c>
      <c r="BK1349" s="191">
        <f>ROUND(I1349*H1349,2)</f>
        <v>0</v>
      </c>
      <c r="BL1349" s="21" t="s">
        <v>342</v>
      </c>
      <c r="BM1349" s="190" t="s">
        <v>2028</v>
      </c>
    </row>
    <row r="1350" s="2" customFormat="1">
      <c r="A1350" s="40"/>
      <c r="B1350" s="41"/>
      <c r="C1350" s="40"/>
      <c r="D1350" s="192" t="s">
        <v>263</v>
      </c>
      <c r="E1350" s="40"/>
      <c r="F1350" s="193" t="s">
        <v>2029</v>
      </c>
      <c r="G1350" s="40"/>
      <c r="H1350" s="40"/>
      <c r="I1350" s="194"/>
      <c r="J1350" s="40"/>
      <c r="K1350" s="40"/>
      <c r="L1350" s="41"/>
      <c r="M1350" s="195"/>
      <c r="N1350" s="196"/>
      <c r="O1350" s="74"/>
      <c r="P1350" s="74"/>
      <c r="Q1350" s="74"/>
      <c r="R1350" s="74"/>
      <c r="S1350" s="74"/>
      <c r="T1350" s="75"/>
      <c r="U1350" s="40"/>
      <c r="V1350" s="40"/>
      <c r="W1350" s="40"/>
      <c r="X1350" s="40"/>
      <c r="Y1350" s="40"/>
      <c r="Z1350" s="40"/>
      <c r="AA1350" s="40"/>
      <c r="AB1350" s="40"/>
      <c r="AC1350" s="40"/>
      <c r="AD1350" s="40"/>
      <c r="AE1350" s="40"/>
      <c r="AT1350" s="21" t="s">
        <v>263</v>
      </c>
      <c r="AU1350" s="21" t="s">
        <v>83</v>
      </c>
    </row>
    <row r="1351" s="2" customFormat="1" ht="37.8" customHeight="1">
      <c r="A1351" s="40"/>
      <c r="B1351" s="177"/>
      <c r="C1351" s="221" t="s">
        <v>2030</v>
      </c>
      <c r="D1351" s="221" t="s">
        <v>374</v>
      </c>
      <c r="E1351" s="222" t="s">
        <v>2031</v>
      </c>
      <c r="F1351" s="223" t="s">
        <v>2032</v>
      </c>
      <c r="G1351" s="224" t="s">
        <v>110</v>
      </c>
      <c r="H1351" s="225">
        <v>21.460999999999999</v>
      </c>
      <c r="I1351" s="226"/>
      <c r="J1351" s="227">
        <f>ROUND(I1351*H1351,2)</f>
        <v>0</v>
      </c>
      <c r="K1351" s="228"/>
      <c r="L1351" s="229"/>
      <c r="M1351" s="230" t="s">
        <v>3</v>
      </c>
      <c r="N1351" s="231" t="s">
        <v>45</v>
      </c>
      <c r="O1351" s="74"/>
      <c r="P1351" s="188">
        <f>O1351*H1351</f>
        <v>0</v>
      </c>
      <c r="Q1351" s="188">
        <v>0.0024599999999999999</v>
      </c>
      <c r="R1351" s="188">
        <f>Q1351*H1351</f>
        <v>0.052794059999999997</v>
      </c>
      <c r="S1351" s="188">
        <v>0</v>
      </c>
      <c r="T1351" s="189">
        <f>S1351*H1351</f>
        <v>0</v>
      </c>
      <c r="U1351" s="40"/>
      <c r="V1351" s="40"/>
      <c r="W1351" s="40"/>
      <c r="X1351" s="40"/>
      <c r="Y1351" s="40"/>
      <c r="Z1351" s="40"/>
      <c r="AA1351" s="40"/>
      <c r="AB1351" s="40"/>
      <c r="AC1351" s="40"/>
      <c r="AD1351" s="40"/>
      <c r="AE1351" s="40"/>
      <c r="AR1351" s="190" t="s">
        <v>451</v>
      </c>
      <c r="AT1351" s="190" t="s">
        <v>374</v>
      </c>
      <c r="AU1351" s="190" t="s">
        <v>83</v>
      </c>
      <c r="AY1351" s="21" t="s">
        <v>256</v>
      </c>
      <c r="BE1351" s="191">
        <f>IF(N1351="základní",J1351,0)</f>
        <v>0</v>
      </c>
      <c r="BF1351" s="191">
        <f>IF(N1351="snížená",J1351,0)</f>
        <v>0</v>
      </c>
      <c r="BG1351" s="191">
        <f>IF(N1351="zákl. přenesená",J1351,0)</f>
        <v>0</v>
      </c>
      <c r="BH1351" s="191">
        <f>IF(N1351="sníž. přenesená",J1351,0)</f>
        <v>0</v>
      </c>
      <c r="BI1351" s="191">
        <f>IF(N1351="nulová",J1351,0)</f>
        <v>0</v>
      </c>
      <c r="BJ1351" s="21" t="s">
        <v>81</v>
      </c>
      <c r="BK1351" s="191">
        <f>ROUND(I1351*H1351,2)</f>
        <v>0</v>
      </c>
      <c r="BL1351" s="21" t="s">
        <v>342</v>
      </c>
      <c r="BM1351" s="190" t="s">
        <v>2033</v>
      </c>
    </row>
    <row r="1352" s="13" customFormat="1">
      <c r="A1352" s="13"/>
      <c r="B1352" s="197"/>
      <c r="C1352" s="13"/>
      <c r="D1352" s="198" t="s">
        <v>265</v>
      </c>
      <c r="E1352" s="199" t="s">
        <v>3</v>
      </c>
      <c r="F1352" s="200" t="s">
        <v>152</v>
      </c>
      <c r="G1352" s="13"/>
      <c r="H1352" s="201">
        <v>19.510000000000002</v>
      </c>
      <c r="I1352" s="202"/>
      <c r="J1352" s="13"/>
      <c r="K1352" s="13"/>
      <c r="L1352" s="197"/>
      <c r="M1352" s="203"/>
      <c r="N1352" s="204"/>
      <c r="O1352" s="204"/>
      <c r="P1352" s="204"/>
      <c r="Q1352" s="204"/>
      <c r="R1352" s="204"/>
      <c r="S1352" s="204"/>
      <c r="T1352" s="205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T1352" s="199" t="s">
        <v>265</v>
      </c>
      <c r="AU1352" s="199" t="s">
        <v>83</v>
      </c>
      <c r="AV1352" s="13" t="s">
        <v>83</v>
      </c>
      <c r="AW1352" s="13" t="s">
        <v>35</v>
      </c>
      <c r="AX1352" s="13" t="s">
        <v>74</v>
      </c>
      <c r="AY1352" s="199" t="s">
        <v>256</v>
      </c>
    </row>
    <row r="1353" s="14" customFormat="1">
      <c r="A1353" s="14"/>
      <c r="B1353" s="206"/>
      <c r="C1353" s="14"/>
      <c r="D1353" s="198" t="s">
        <v>265</v>
      </c>
      <c r="E1353" s="207" t="s">
        <v>3</v>
      </c>
      <c r="F1353" s="208" t="s">
        <v>266</v>
      </c>
      <c r="G1353" s="14"/>
      <c r="H1353" s="209">
        <v>19.510000000000002</v>
      </c>
      <c r="I1353" s="210"/>
      <c r="J1353" s="14"/>
      <c r="K1353" s="14"/>
      <c r="L1353" s="206"/>
      <c r="M1353" s="211"/>
      <c r="N1353" s="212"/>
      <c r="O1353" s="212"/>
      <c r="P1353" s="212"/>
      <c r="Q1353" s="212"/>
      <c r="R1353" s="212"/>
      <c r="S1353" s="212"/>
      <c r="T1353" s="213"/>
      <c r="U1353" s="14"/>
      <c r="V1353" s="14"/>
      <c r="W1353" s="14"/>
      <c r="X1353" s="14"/>
      <c r="Y1353" s="14"/>
      <c r="Z1353" s="14"/>
      <c r="AA1353" s="14"/>
      <c r="AB1353" s="14"/>
      <c r="AC1353" s="14"/>
      <c r="AD1353" s="14"/>
      <c r="AE1353" s="14"/>
      <c r="AT1353" s="207" t="s">
        <v>265</v>
      </c>
      <c r="AU1353" s="207" t="s">
        <v>83</v>
      </c>
      <c r="AV1353" s="14" t="s">
        <v>261</v>
      </c>
      <c r="AW1353" s="14" t="s">
        <v>35</v>
      </c>
      <c r="AX1353" s="14" t="s">
        <v>81</v>
      </c>
      <c r="AY1353" s="207" t="s">
        <v>256</v>
      </c>
    </row>
    <row r="1354" s="13" customFormat="1">
      <c r="A1354" s="13"/>
      <c r="B1354" s="197"/>
      <c r="C1354" s="13"/>
      <c r="D1354" s="198" t="s">
        <v>265</v>
      </c>
      <c r="E1354" s="13"/>
      <c r="F1354" s="200" t="s">
        <v>2034</v>
      </c>
      <c r="G1354" s="13"/>
      <c r="H1354" s="201">
        <v>21.460999999999999</v>
      </c>
      <c r="I1354" s="202"/>
      <c r="J1354" s="13"/>
      <c r="K1354" s="13"/>
      <c r="L1354" s="197"/>
      <c r="M1354" s="203"/>
      <c r="N1354" s="204"/>
      <c r="O1354" s="204"/>
      <c r="P1354" s="204"/>
      <c r="Q1354" s="204"/>
      <c r="R1354" s="204"/>
      <c r="S1354" s="204"/>
      <c r="T1354" s="205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T1354" s="199" t="s">
        <v>265</v>
      </c>
      <c r="AU1354" s="199" t="s">
        <v>83</v>
      </c>
      <c r="AV1354" s="13" t="s">
        <v>83</v>
      </c>
      <c r="AW1354" s="13" t="s">
        <v>4</v>
      </c>
      <c r="AX1354" s="13" t="s">
        <v>81</v>
      </c>
      <c r="AY1354" s="199" t="s">
        <v>256</v>
      </c>
    </row>
    <row r="1355" s="2" customFormat="1" ht="24.15" customHeight="1">
      <c r="A1355" s="40"/>
      <c r="B1355" s="177"/>
      <c r="C1355" s="178" t="s">
        <v>2035</v>
      </c>
      <c r="D1355" s="178" t="s">
        <v>258</v>
      </c>
      <c r="E1355" s="179" t="s">
        <v>2036</v>
      </c>
      <c r="F1355" s="180" t="s">
        <v>2037</v>
      </c>
      <c r="G1355" s="181" t="s">
        <v>119</v>
      </c>
      <c r="H1355" s="182">
        <v>20</v>
      </c>
      <c r="I1355" s="183"/>
      <c r="J1355" s="184">
        <f>ROUND(I1355*H1355,2)</f>
        <v>0</v>
      </c>
      <c r="K1355" s="185"/>
      <c r="L1355" s="41"/>
      <c r="M1355" s="186" t="s">
        <v>3</v>
      </c>
      <c r="N1355" s="187" t="s">
        <v>45</v>
      </c>
      <c r="O1355" s="74"/>
      <c r="P1355" s="188">
        <f>O1355*H1355</f>
        <v>0</v>
      </c>
      <c r="Q1355" s="188">
        <v>3.0000000000000001E-05</v>
      </c>
      <c r="R1355" s="188">
        <f>Q1355*H1355</f>
        <v>0.00060000000000000006</v>
      </c>
      <c r="S1355" s="188">
        <v>0</v>
      </c>
      <c r="T1355" s="189">
        <f>S1355*H1355</f>
        <v>0</v>
      </c>
      <c r="U1355" s="40"/>
      <c r="V1355" s="40"/>
      <c r="W1355" s="40"/>
      <c r="X1355" s="40"/>
      <c r="Y1355" s="40"/>
      <c r="Z1355" s="40"/>
      <c r="AA1355" s="40"/>
      <c r="AB1355" s="40"/>
      <c r="AC1355" s="40"/>
      <c r="AD1355" s="40"/>
      <c r="AE1355" s="40"/>
      <c r="AR1355" s="190" t="s">
        <v>342</v>
      </c>
      <c r="AT1355" s="190" t="s">
        <v>258</v>
      </c>
      <c r="AU1355" s="190" t="s">
        <v>83</v>
      </c>
      <c r="AY1355" s="21" t="s">
        <v>256</v>
      </c>
      <c r="BE1355" s="191">
        <f>IF(N1355="základní",J1355,0)</f>
        <v>0</v>
      </c>
      <c r="BF1355" s="191">
        <f>IF(N1355="snížená",J1355,0)</f>
        <v>0</v>
      </c>
      <c r="BG1355" s="191">
        <f>IF(N1355="zákl. přenesená",J1355,0)</f>
        <v>0</v>
      </c>
      <c r="BH1355" s="191">
        <f>IF(N1355="sníž. přenesená",J1355,0)</f>
        <v>0</v>
      </c>
      <c r="BI1355" s="191">
        <f>IF(N1355="nulová",J1355,0)</f>
        <v>0</v>
      </c>
      <c r="BJ1355" s="21" t="s">
        <v>81</v>
      </c>
      <c r="BK1355" s="191">
        <f>ROUND(I1355*H1355,2)</f>
        <v>0</v>
      </c>
      <c r="BL1355" s="21" t="s">
        <v>342</v>
      </c>
      <c r="BM1355" s="190" t="s">
        <v>2038</v>
      </c>
    </row>
    <row r="1356" s="2" customFormat="1">
      <c r="A1356" s="40"/>
      <c r="B1356" s="41"/>
      <c r="C1356" s="40"/>
      <c r="D1356" s="192" t="s">
        <v>263</v>
      </c>
      <c r="E1356" s="40"/>
      <c r="F1356" s="193" t="s">
        <v>2039</v>
      </c>
      <c r="G1356" s="40"/>
      <c r="H1356" s="40"/>
      <c r="I1356" s="194"/>
      <c r="J1356" s="40"/>
      <c r="K1356" s="40"/>
      <c r="L1356" s="41"/>
      <c r="M1356" s="195"/>
      <c r="N1356" s="196"/>
      <c r="O1356" s="74"/>
      <c r="P1356" s="74"/>
      <c r="Q1356" s="74"/>
      <c r="R1356" s="74"/>
      <c r="S1356" s="74"/>
      <c r="T1356" s="75"/>
      <c r="U1356" s="40"/>
      <c r="V1356" s="40"/>
      <c r="W1356" s="40"/>
      <c r="X1356" s="40"/>
      <c r="Y1356" s="40"/>
      <c r="Z1356" s="40"/>
      <c r="AA1356" s="40"/>
      <c r="AB1356" s="40"/>
      <c r="AC1356" s="40"/>
      <c r="AD1356" s="40"/>
      <c r="AE1356" s="40"/>
      <c r="AT1356" s="21" t="s">
        <v>263</v>
      </c>
      <c r="AU1356" s="21" t="s">
        <v>83</v>
      </c>
    </row>
    <row r="1357" s="13" customFormat="1">
      <c r="A1357" s="13"/>
      <c r="B1357" s="197"/>
      <c r="C1357" s="13"/>
      <c r="D1357" s="198" t="s">
        <v>265</v>
      </c>
      <c r="E1357" s="199" t="s">
        <v>3</v>
      </c>
      <c r="F1357" s="200" t="s">
        <v>179</v>
      </c>
      <c r="G1357" s="13"/>
      <c r="H1357" s="201">
        <v>20</v>
      </c>
      <c r="I1357" s="202"/>
      <c r="J1357" s="13"/>
      <c r="K1357" s="13"/>
      <c r="L1357" s="197"/>
      <c r="M1357" s="203"/>
      <c r="N1357" s="204"/>
      <c r="O1357" s="204"/>
      <c r="P1357" s="204"/>
      <c r="Q1357" s="204"/>
      <c r="R1357" s="204"/>
      <c r="S1357" s="204"/>
      <c r="T1357" s="205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T1357" s="199" t="s">
        <v>265</v>
      </c>
      <c r="AU1357" s="199" t="s">
        <v>83</v>
      </c>
      <c r="AV1357" s="13" t="s">
        <v>83</v>
      </c>
      <c r="AW1357" s="13" t="s">
        <v>35</v>
      </c>
      <c r="AX1357" s="13" t="s">
        <v>74</v>
      </c>
      <c r="AY1357" s="199" t="s">
        <v>256</v>
      </c>
    </row>
    <row r="1358" s="14" customFormat="1">
      <c r="A1358" s="14"/>
      <c r="B1358" s="206"/>
      <c r="C1358" s="14"/>
      <c r="D1358" s="198" t="s">
        <v>265</v>
      </c>
      <c r="E1358" s="207" t="s">
        <v>3</v>
      </c>
      <c r="F1358" s="208" t="s">
        <v>266</v>
      </c>
      <c r="G1358" s="14"/>
      <c r="H1358" s="209">
        <v>20</v>
      </c>
      <c r="I1358" s="210"/>
      <c r="J1358" s="14"/>
      <c r="K1358" s="14"/>
      <c r="L1358" s="206"/>
      <c r="M1358" s="211"/>
      <c r="N1358" s="212"/>
      <c r="O1358" s="212"/>
      <c r="P1358" s="212"/>
      <c r="Q1358" s="212"/>
      <c r="R1358" s="212"/>
      <c r="S1358" s="212"/>
      <c r="T1358" s="213"/>
      <c r="U1358" s="14"/>
      <c r="V1358" s="14"/>
      <c r="W1358" s="14"/>
      <c r="X1358" s="14"/>
      <c r="Y1358" s="14"/>
      <c r="Z1358" s="14"/>
      <c r="AA1358" s="14"/>
      <c r="AB1358" s="14"/>
      <c r="AC1358" s="14"/>
      <c r="AD1358" s="14"/>
      <c r="AE1358" s="14"/>
      <c r="AT1358" s="207" t="s">
        <v>265</v>
      </c>
      <c r="AU1358" s="207" t="s">
        <v>83</v>
      </c>
      <c r="AV1358" s="14" t="s">
        <v>261</v>
      </c>
      <c r="AW1358" s="14" t="s">
        <v>35</v>
      </c>
      <c r="AX1358" s="14" t="s">
        <v>81</v>
      </c>
      <c r="AY1358" s="207" t="s">
        <v>256</v>
      </c>
    </row>
    <row r="1359" s="2" customFormat="1" ht="16.5" customHeight="1">
      <c r="A1359" s="40"/>
      <c r="B1359" s="177"/>
      <c r="C1359" s="221" t="s">
        <v>2040</v>
      </c>
      <c r="D1359" s="221" t="s">
        <v>374</v>
      </c>
      <c r="E1359" s="222" t="s">
        <v>2041</v>
      </c>
      <c r="F1359" s="223" t="s">
        <v>2042</v>
      </c>
      <c r="G1359" s="224" t="s">
        <v>119</v>
      </c>
      <c r="H1359" s="225">
        <v>20.399999999999999</v>
      </c>
      <c r="I1359" s="226"/>
      <c r="J1359" s="227">
        <f>ROUND(I1359*H1359,2)</f>
        <v>0</v>
      </c>
      <c r="K1359" s="228"/>
      <c r="L1359" s="229"/>
      <c r="M1359" s="230" t="s">
        <v>3</v>
      </c>
      <c r="N1359" s="231" t="s">
        <v>45</v>
      </c>
      <c r="O1359" s="74"/>
      <c r="P1359" s="188">
        <f>O1359*H1359</f>
        <v>0</v>
      </c>
      <c r="Q1359" s="188">
        <v>0.00038000000000000002</v>
      </c>
      <c r="R1359" s="188">
        <f>Q1359*H1359</f>
        <v>0.0077520000000000002</v>
      </c>
      <c r="S1359" s="188">
        <v>0</v>
      </c>
      <c r="T1359" s="189">
        <f>S1359*H1359</f>
        <v>0</v>
      </c>
      <c r="U1359" s="40"/>
      <c r="V1359" s="40"/>
      <c r="W1359" s="40"/>
      <c r="X1359" s="40"/>
      <c r="Y1359" s="40"/>
      <c r="Z1359" s="40"/>
      <c r="AA1359" s="40"/>
      <c r="AB1359" s="40"/>
      <c r="AC1359" s="40"/>
      <c r="AD1359" s="40"/>
      <c r="AE1359" s="40"/>
      <c r="AR1359" s="190" t="s">
        <v>451</v>
      </c>
      <c r="AT1359" s="190" t="s">
        <v>374</v>
      </c>
      <c r="AU1359" s="190" t="s">
        <v>83</v>
      </c>
      <c r="AY1359" s="21" t="s">
        <v>256</v>
      </c>
      <c r="BE1359" s="191">
        <f>IF(N1359="základní",J1359,0)</f>
        <v>0</v>
      </c>
      <c r="BF1359" s="191">
        <f>IF(N1359="snížená",J1359,0)</f>
        <v>0</v>
      </c>
      <c r="BG1359" s="191">
        <f>IF(N1359="zákl. přenesená",J1359,0)</f>
        <v>0</v>
      </c>
      <c r="BH1359" s="191">
        <f>IF(N1359="sníž. přenesená",J1359,0)</f>
        <v>0</v>
      </c>
      <c r="BI1359" s="191">
        <f>IF(N1359="nulová",J1359,0)</f>
        <v>0</v>
      </c>
      <c r="BJ1359" s="21" t="s">
        <v>81</v>
      </c>
      <c r="BK1359" s="191">
        <f>ROUND(I1359*H1359,2)</f>
        <v>0</v>
      </c>
      <c r="BL1359" s="21" t="s">
        <v>342</v>
      </c>
      <c r="BM1359" s="190" t="s">
        <v>2043</v>
      </c>
    </row>
    <row r="1360" s="13" customFormat="1">
      <c r="A1360" s="13"/>
      <c r="B1360" s="197"/>
      <c r="C1360" s="13"/>
      <c r="D1360" s="198" t="s">
        <v>265</v>
      </c>
      <c r="E1360" s="199" t="s">
        <v>3</v>
      </c>
      <c r="F1360" s="200" t="s">
        <v>179</v>
      </c>
      <c r="G1360" s="13"/>
      <c r="H1360" s="201">
        <v>20</v>
      </c>
      <c r="I1360" s="202"/>
      <c r="J1360" s="13"/>
      <c r="K1360" s="13"/>
      <c r="L1360" s="197"/>
      <c r="M1360" s="203"/>
      <c r="N1360" s="204"/>
      <c r="O1360" s="204"/>
      <c r="P1360" s="204"/>
      <c r="Q1360" s="204"/>
      <c r="R1360" s="204"/>
      <c r="S1360" s="204"/>
      <c r="T1360" s="205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/>
      <c r="AT1360" s="199" t="s">
        <v>265</v>
      </c>
      <c r="AU1360" s="199" t="s">
        <v>83</v>
      </c>
      <c r="AV1360" s="13" t="s">
        <v>83</v>
      </c>
      <c r="AW1360" s="13" t="s">
        <v>35</v>
      </c>
      <c r="AX1360" s="13" t="s">
        <v>74</v>
      </c>
      <c r="AY1360" s="199" t="s">
        <v>256</v>
      </c>
    </row>
    <row r="1361" s="14" customFormat="1">
      <c r="A1361" s="14"/>
      <c r="B1361" s="206"/>
      <c r="C1361" s="14"/>
      <c r="D1361" s="198" t="s">
        <v>265</v>
      </c>
      <c r="E1361" s="207" t="s">
        <v>3</v>
      </c>
      <c r="F1361" s="208" t="s">
        <v>266</v>
      </c>
      <c r="G1361" s="14"/>
      <c r="H1361" s="209">
        <v>20</v>
      </c>
      <c r="I1361" s="210"/>
      <c r="J1361" s="14"/>
      <c r="K1361" s="14"/>
      <c r="L1361" s="206"/>
      <c r="M1361" s="211"/>
      <c r="N1361" s="212"/>
      <c r="O1361" s="212"/>
      <c r="P1361" s="212"/>
      <c r="Q1361" s="212"/>
      <c r="R1361" s="212"/>
      <c r="S1361" s="212"/>
      <c r="T1361" s="213"/>
      <c r="U1361" s="14"/>
      <c r="V1361" s="14"/>
      <c r="W1361" s="14"/>
      <c r="X1361" s="14"/>
      <c r="Y1361" s="14"/>
      <c r="Z1361" s="14"/>
      <c r="AA1361" s="14"/>
      <c r="AB1361" s="14"/>
      <c r="AC1361" s="14"/>
      <c r="AD1361" s="14"/>
      <c r="AE1361" s="14"/>
      <c r="AT1361" s="207" t="s">
        <v>265</v>
      </c>
      <c r="AU1361" s="207" t="s">
        <v>83</v>
      </c>
      <c r="AV1361" s="14" t="s">
        <v>261</v>
      </c>
      <c r="AW1361" s="14" t="s">
        <v>35</v>
      </c>
      <c r="AX1361" s="14" t="s">
        <v>81</v>
      </c>
      <c r="AY1361" s="207" t="s">
        <v>256</v>
      </c>
    </row>
    <row r="1362" s="13" customFormat="1">
      <c r="A1362" s="13"/>
      <c r="B1362" s="197"/>
      <c r="C1362" s="13"/>
      <c r="D1362" s="198" t="s">
        <v>265</v>
      </c>
      <c r="E1362" s="13"/>
      <c r="F1362" s="200" t="s">
        <v>2044</v>
      </c>
      <c r="G1362" s="13"/>
      <c r="H1362" s="201">
        <v>20.399999999999999</v>
      </c>
      <c r="I1362" s="202"/>
      <c r="J1362" s="13"/>
      <c r="K1362" s="13"/>
      <c r="L1362" s="197"/>
      <c r="M1362" s="203"/>
      <c r="N1362" s="204"/>
      <c r="O1362" s="204"/>
      <c r="P1362" s="204"/>
      <c r="Q1362" s="204"/>
      <c r="R1362" s="204"/>
      <c r="S1362" s="204"/>
      <c r="T1362" s="205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/>
      <c r="AT1362" s="199" t="s">
        <v>265</v>
      </c>
      <c r="AU1362" s="199" t="s">
        <v>83</v>
      </c>
      <c r="AV1362" s="13" t="s">
        <v>83</v>
      </c>
      <c r="AW1362" s="13" t="s">
        <v>4</v>
      </c>
      <c r="AX1362" s="13" t="s">
        <v>81</v>
      </c>
      <c r="AY1362" s="199" t="s">
        <v>256</v>
      </c>
    </row>
    <row r="1363" s="2" customFormat="1" ht="37.8" customHeight="1">
      <c r="A1363" s="40"/>
      <c r="B1363" s="177"/>
      <c r="C1363" s="178" t="s">
        <v>2045</v>
      </c>
      <c r="D1363" s="178" t="s">
        <v>258</v>
      </c>
      <c r="E1363" s="179" t="s">
        <v>2046</v>
      </c>
      <c r="F1363" s="180" t="s">
        <v>2047</v>
      </c>
      <c r="G1363" s="181" t="s">
        <v>110</v>
      </c>
      <c r="H1363" s="182">
        <v>19.510000000000002</v>
      </c>
      <c r="I1363" s="183"/>
      <c r="J1363" s="184">
        <f>ROUND(I1363*H1363,2)</f>
        <v>0</v>
      </c>
      <c r="K1363" s="185"/>
      <c r="L1363" s="41"/>
      <c r="M1363" s="186" t="s">
        <v>3</v>
      </c>
      <c r="N1363" s="187" t="s">
        <v>45</v>
      </c>
      <c r="O1363" s="74"/>
      <c r="P1363" s="188">
        <f>O1363*H1363</f>
        <v>0</v>
      </c>
      <c r="Q1363" s="188">
        <v>5.0000000000000002E-05</v>
      </c>
      <c r="R1363" s="188">
        <f>Q1363*H1363</f>
        <v>0.00097550000000000013</v>
      </c>
      <c r="S1363" s="188">
        <v>0</v>
      </c>
      <c r="T1363" s="189">
        <f>S1363*H1363</f>
        <v>0</v>
      </c>
      <c r="U1363" s="40"/>
      <c r="V1363" s="40"/>
      <c r="W1363" s="40"/>
      <c r="X1363" s="40"/>
      <c r="Y1363" s="40"/>
      <c r="Z1363" s="40"/>
      <c r="AA1363" s="40"/>
      <c r="AB1363" s="40"/>
      <c r="AC1363" s="40"/>
      <c r="AD1363" s="40"/>
      <c r="AE1363" s="40"/>
      <c r="AR1363" s="190" t="s">
        <v>342</v>
      </c>
      <c r="AT1363" s="190" t="s">
        <v>258</v>
      </c>
      <c r="AU1363" s="190" t="s">
        <v>83</v>
      </c>
      <c r="AY1363" s="21" t="s">
        <v>256</v>
      </c>
      <c r="BE1363" s="191">
        <f>IF(N1363="základní",J1363,0)</f>
        <v>0</v>
      </c>
      <c r="BF1363" s="191">
        <f>IF(N1363="snížená",J1363,0)</f>
        <v>0</v>
      </c>
      <c r="BG1363" s="191">
        <f>IF(N1363="zákl. přenesená",J1363,0)</f>
        <v>0</v>
      </c>
      <c r="BH1363" s="191">
        <f>IF(N1363="sníž. přenesená",J1363,0)</f>
        <v>0</v>
      </c>
      <c r="BI1363" s="191">
        <f>IF(N1363="nulová",J1363,0)</f>
        <v>0</v>
      </c>
      <c r="BJ1363" s="21" t="s">
        <v>81</v>
      </c>
      <c r="BK1363" s="191">
        <f>ROUND(I1363*H1363,2)</f>
        <v>0</v>
      </c>
      <c r="BL1363" s="21" t="s">
        <v>342</v>
      </c>
      <c r="BM1363" s="190" t="s">
        <v>2048</v>
      </c>
    </row>
    <row r="1364" s="2" customFormat="1">
      <c r="A1364" s="40"/>
      <c r="B1364" s="41"/>
      <c r="C1364" s="40"/>
      <c r="D1364" s="192" t="s">
        <v>263</v>
      </c>
      <c r="E1364" s="40"/>
      <c r="F1364" s="193" t="s">
        <v>2049</v>
      </c>
      <c r="G1364" s="40"/>
      <c r="H1364" s="40"/>
      <c r="I1364" s="194"/>
      <c r="J1364" s="40"/>
      <c r="K1364" s="40"/>
      <c r="L1364" s="41"/>
      <c r="M1364" s="195"/>
      <c r="N1364" s="196"/>
      <c r="O1364" s="74"/>
      <c r="P1364" s="74"/>
      <c r="Q1364" s="74"/>
      <c r="R1364" s="74"/>
      <c r="S1364" s="74"/>
      <c r="T1364" s="75"/>
      <c r="U1364" s="40"/>
      <c r="V1364" s="40"/>
      <c r="W1364" s="40"/>
      <c r="X1364" s="40"/>
      <c r="Y1364" s="40"/>
      <c r="Z1364" s="40"/>
      <c r="AA1364" s="40"/>
      <c r="AB1364" s="40"/>
      <c r="AC1364" s="40"/>
      <c r="AD1364" s="40"/>
      <c r="AE1364" s="40"/>
      <c r="AT1364" s="21" t="s">
        <v>263</v>
      </c>
      <c r="AU1364" s="21" t="s">
        <v>83</v>
      </c>
    </row>
    <row r="1365" s="13" customFormat="1">
      <c r="A1365" s="13"/>
      <c r="B1365" s="197"/>
      <c r="C1365" s="13"/>
      <c r="D1365" s="198" t="s">
        <v>265</v>
      </c>
      <c r="E1365" s="199" t="s">
        <v>3</v>
      </c>
      <c r="F1365" s="200" t="s">
        <v>152</v>
      </c>
      <c r="G1365" s="13"/>
      <c r="H1365" s="201">
        <v>19.510000000000002</v>
      </c>
      <c r="I1365" s="202"/>
      <c r="J1365" s="13"/>
      <c r="K1365" s="13"/>
      <c r="L1365" s="197"/>
      <c r="M1365" s="203"/>
      <c r="N1365" s="204"/>
      <c r="O1365" s="204"/>
      <c r="P1365" s="204"/>
      <c r="Q1365" s="204"/>
      <c r="R1365" s="204"/>
      <c r="S1365" s="204"/>
      <c r="T1365" s="205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T1365" s="199" t="s">
        <v>265</v>
      </c>
      <c r="AU1365" s="199" t="s">
        <v>83</v>
      </c>
      <c r="AV1365" s="13" t="s">
        <v>83</v>
      </c>
      <c r="AW1365" s="13" t="s">
        <v>35</v>
      </c>
      <c r="AX1365" s="13" t="s">
        <v>74</v>
      </c>
      <c r="AY1365" s="199" t="s">
        <v>256</v>
      </c>
    </row>
    <row r="1366" s="14" customFormat="1">
      <c r="A1366" s="14"/>
      <c r="B1366" s="206"/>
      <c r="C1366" s="14"/>
      <c r="D1366" s="198" t="s">
        <v>265</v>
      </c>
      <c r="E1366" s="207" t="s">
        <v>3</v>
      </c>
      <c r="F1366" s="208" t="s">
        <v>266</v>
      </c>
      <c r="G1366" s="14"/>
      <c r="H1366" s="209">
        <v>19.510000000000002</v>
      </c>
      <c r="I1366" s="210"/>
      <c r="J1366" s="14"/>
      <c r="K1366" s="14"/>
      <c r="L1366" s="206"/>
      <c r="M1366" s="211"/>
      <c r="N1366" s="212"/>
      <c r="O1366" s="212"/>
      <c r="P1366" s="212"/>
      <c r="Q1366" s="212"/>
      <c r="R1366" s="212"/>
      <c r="S1366" s="212"/>
      <c r="T1366" s="213"/>
      <c r="U1366" s="14"/>
      <c r="V1366" s="14"/>
      <c r="W1366" s="14"/>
      <c r="X1366" s="14"/>
      <c r="Y1366" s="14"/>
      <c r="Z1366" s="14"/>
      <c r="AA1366" s="14"/>
      <c r="AB1366" s="14"/>
      <c r="AC1366" s="14"/>
      <c r="AD1366" s="14"/>
      <c r="AE1366" s="14"/>
      <c r="AT1366" s="207" t="s">
        <v>265</v>
      </c>
      <c r="AU1366" s="207" t="s">
        <v>83</v>
      </c>
      <c r="AV1366" s="14" t="s">
        <v>261</v>
      </c>
      <c r="AW1366" s="14" t="s">
        <v>35</v>
      </c>
      <c r="AX1366" s="14" t="s">
        <v>81</v>
      </c>
      <c r="AY1366" s="207" t="s">
        <v>256</v>
      </c>
    </row>
    <row r="1367" s="2" customFormat="1" ht="49.05" customHeight="1">
      <c r="A1367" s="40"/>
      <c r="B1367" s="177"/>
      <c r="C1367" s="178" t="s">
        <v>2050</v>
      </c>
      <c r="D1367" s="178" t="s">
        <v>258</v>
      </c>
      <c r="E1367" s="179" t="s">
        <v>2051</v>
      </c>
      <c r="F1367" s="180" t="s">
        <v>2052</v>
      </c>
      <c r="G1367" s="181" t="s">
        <v>338</v>
      </c>
      <c r="H1367" s="182">
        <v>0.184</v>
      </c>
      <c r="I1367" s="183"/>
      <c r="J1367" s="184">
        <f>ROUND(I1367*H1367,2)</f>
        <v>0</v>
      </c>
      <c r="K1367" s="185"/>
      <c r="L1367" s="41"/>
      <c r="M1367" s="186" t="s">
        <v>3</v>
      </c>
      <c r="N1367" s="187" t="s">
        <v>45</v>
      </c>
      <c r="O1367" s="74"/>
      <c r="P1367" s="188">
        <f>O1367*H1367</f>
        <v>0</v>
      </c>
      <c r="Q1367" s="188">
        <v>0</v>
      </c>
      <c r="R1367" s="188">
        <f>Q1367*H1367</f>
        <v>0</v>
      </c>
      <c r="S1367" s="188">
        <v>0</v>
      </c>
      <c r="T1367" s="189">
        <f>S1367*H1367</f>
        <v>0</v>
      </c>
      <c r="U1367" s="40"/>
      <c r="V1367" s="40"/>
      <c r="W1367" s="40"/>
      <c r="X1367" s="40"/>
      <c r="Y1367" s="40"/>
      <c r="Z1367" s="40"/>
      <c r="AA1367" s="40"/>
      <c r="AB1367" s="40"/>
      <c r="AC1367" s="40"/>
      <c r="AD1367" s="40"/>
      <c r="AE1367" s="40"/>
      <c r="AR1367" s="190" t="s">
        <v>342</v>
      </c>
      <c r="AT1367" s="190" t="s">
        <v>258</v>
      </c>
      <c r="AU1367" s="190" t="s">
        <v>83</v>
      </c>
      <c r="AY1367" s="21" t="s">
        <v>256</v>
      </c>
      <c r="BE1367" s="191">
        <f>IF(N1367="základní",J1367,0)</f>
        <v>0</v>
      </c>
      <c r="BF1367" s="191">
        <f>IF(N1367="snížená",J1367,0)</f>
        <v>0</v>
      </c>
      <c r="BG1367" s="191">
        <f>IF(N1367="zákl. přenesená",J1367,0)</f>
        <v>0</v>
      </c>
      <c r="BH1367" s="191">
        <f>IF(N1367="sníž. přenesená",J1367,0)</f>
        <v>0</v>
      </c>
      <c r="BI1367" s="191">
        <f>IF(N1367="nulová",J1367,0)</f>
        <v>0</v>
      </c>
      <c r="BJ1367" s="21" t="s">
        <v>81</v>
      </c>
      <c r="BK1367" s="191">
        <f>ROUND(I1367*H1367,2)</f>
        <v>0</v>
      </c>
      <c r="BL1367" s="21" t="s">
        <v>342</v>
      </c>
      <c r="BM1367" s="190" t="s">
        <v>2053</v>
      </c>
    </row>
    <row r="1368" s="2" customFormat="1">
      <c r="A1368" s="40"/>
      <c r="B1368" s="41"/>
      <c r="C1368" s="40"/>
      <c r="D1368" s="192" t="s">
        <v>263</v>
      </c>
      <c r="E1368" s="40"/>
      <c r="F1368" s="193" t="s">
        <v>2054</v>
      </c>
      <c r="G1368" s="40"/>
      <c r="H1368" s="40"/>
      <c r="I1368" s="194"/>
      <c r="J1368" s="40"/>
      <c r="K1368" s="40"/>
      <c r="L1368" s="41"/>
      <c r="M1368" s="195"/>
      <c r="N1368" s="196"/>
      <c r="O1368" s="74"/>
      <c r="P1368" s="74"/>
      <c r="Q1368" s="74"/>
      <c r="R1368" s="74"/>
      <c r="S1368" s="74"/>
      <c r="T1368" s="75"/>
      <c r="U1368" s="40"/>
      <c r="V1368" s="40"/>
      <c r="W1368" s="40"/>
      <c r="X1368" s="40"/>
      <c r="Y1368" s="40"/>
      <c r="Z1368" s="40"/>
      <c r="AA1368" s="40"/>
      <c r="AB1368" s="40"/>
      <c r="AC1368" s="40"/>
      <c r="AD1368" s="40"/>
      <c r="AE1368" s="40"/>
      <c r="AT1368" s="21" t="s">
        <v>263</v>
      </c>
      <c r="AU1368" s="21" t="s">
        <v>83</v>
      </c>
    </row>
    <row r="1369" s="12" customFormat="1" ht="22.8" customHeight="1">
      <c r="A1369" s="12"/>
      <c r="B1369" s="164"/>
      <c r="C1369" s="12"/>
      <c r="D1369" s="165" t="s">
        <v>73</v>
      </c>
      <c r="E1369" s="175" t="s">
        <v>2055</v>
      </c>
      <c r="F1369" s="175" t="s">
        <v>2056</v>
      </c>
      <c r="G1369" s="12"/>
      <c r="H1369" s="12"/>
      <c r="I1369" s="167"/>
      <c r="J1369" s="176">
        <f>BK1369</f>
        <v>0</v>
      </c>
      <c r="K1369" s="12"/>
      <c r="L1369" s="164"/>
      <c r="M1369" s="169"/>
      <c r="N1369" s="170"/>
      <c r="O1369" s="170"/>
      <c r="P1369" s="171">
        <f>SUM(P1370:P1413)</f>
        <v>0</v>
      </c>
      <c r="Q1369" s="170"/>
      <c r="R1369" s="171">
        <f>SUM(R1370:R1413)</f>
        <v>5.3813103299999989</v>
      </c>
      <c r="S1369" s="170"/>
      <c r="T1369" s="172">
        <f>SUM(T1370:T1413)</f>
        <v>0</v>
      </c>
      <c r="U1369" s="12"/>
      <c r="V1369" s="12"/>
      <c r="W1369" s="12"/>
      <c r="X1369" s="12"/>
      <c r="Y1369" s="12"/>
      <c r="Z1369" s="12"/>
      <c r="AA1369" s="12"/>
      <c r="AB1369" s="12"/>
      <c r="AC1369" s="12"/>
      <c r="AD1369" s="12"/>
      <c r="AE1369" s="12"/>
      <c r="AR1369" s="165" t="s">
        <v>83</v>
      </c>
      <c r="AT1369" s="173" t="s">
        <v>73</v>
      </c>
      <c r="AU1369" s="173" t="s">
        <v>81</v>
      </c>
      <c r="AY1369" s="165" t="s">
        <v>256</v>
      </c>
      <c r="BK1369" s="174">
        <f>SUM(BK1370:BK1413)</f>
        <v>0</v>
      </c>
    </row>
    <row r="1370" s="2" customFormat="1" ht="24.15" customHeight="1">
      <c r="A1370" s="40"/>
      <c r="B1370" s="177"/>
      <c r="C1370" s="178" t="s">
        <v>2057</v>
      </c>
      <c r="D1370" s="178" t="s">
        <v>258</v>
      </c>
      <c r="E1370" s="179" t="s">
        <v>2058</v>
      </c>
      <c r="F1370" s="180" t="s">
        <v>2059</v>
      </c>
      <c r="G1370" s="181" t="s">
        <v>110</v>
      </c>
      <c r="H1370" s="182">
        <v>178.27099999999999</v>
      </c>
      <c r="I1370" s="183"/>
      <c r="J1370" s="184">
        <f>ROUND(I1370*H1370,2)</f>
        <v>0</v>
      </c>
      <c r="K1370" s="185"/>
      <c r="L1370" s="41"/>
      <c r="M1370" s="186" t="s">
        <v>3</v>
      </c>
      <c r="N1370" s="187" t="s">
        <v>45</v>
      </c>
      <c r="O1370" s="74"/>
      <c r="P1370" s="188">
        <f>O1370*H1370</f>
        <v>0</v>
      </c>
      <c r="Q1370" s="188">
        <v>0</v>
      </c>
      <c r="R1370" s="188">
        <f>Q1370*H1370</f>
        <v>0</v>
      </c>
      <c r="S1370" s="188">
        <v>0</v>
      </c>
      <c r="T1370" s="189">
        <f>S1370*H1370</f>
        <v>0</v>
      </c>
      <c r="U1370" s="40"/>
      <c r="V1370" s="40"/>
      <c r="W1370" s="40"/>
      <c r="X1370" s="40"/>
      <c r="Y1370" s="40"/>
      <c r="Z1370" s="40"/>
      <c r="AA1370" s="40"/>
      <c r="AB1370" s="40"/>
      <c r="AC1370" s="40"/>
      <c r="AD1370" s="40"/>
      <c r="AE1370" s="40"/>
      <c r="AR1370" s="190" t="s">
        <v>342</v>
      </c>
      <c r="AT1370" s="190" t="s">
        <v>258</v>
      </c>
      <c r="AU1370" s="190" t="s">
        <v>83</v>
      </c>
      <c r="AY1370" s="21" t="s">
        <v>256</v>
      </c>
      <c r="BE1370" s="191">
        <f>IF(N1370="základní",J1370,0)</f>
        <v>0</v>
      </c>
      <c r="BF1370" s="191">
        <f>IF(N1370="snížená",J1370,0)</f>
        <v>0</v>
      </c>
      <c r="BG1370" s="191">
        <f>IF(N1370="zákl. přenesená",J1370,0)</f>
        <v>0</v>
      </c>
      <c r="BH1370" s="191">
        <f>IF(N1370="sníž. přenesená",J1370,0)</f>
        <v>0</v>
      </c>
      <c r="BI1370" s="191">
        <f>IF(N1370="nulová",J1370,0)</f>
        <v>0</v>
      </c>
      <c r="BJ1370" s="21" t="s">
        <v>81</v>
      </c>
      <c r="BK1370" s="191">
        <f>ROUND(I1370*H1370,2)</f>
        <v>0</v>
      </c>
      <c r="BL1370" s="21" t="s">
        <v>342</v>
      </c>
      <c r="BM1370" s="190" t="s">
        <v>2060</v>
      </c>
    </row>
    <row r="1371" s="2" customFormat="1">
      <c r="A1371" s="40"/>
      <c r="B1371" s="41"/>
      <c r="C1371" s="40"/>
      <c r="D1371" s="192" t="s">
        <v>263</v>
      </c>
      <c r="E1371" s="40"/>
      <c r="F1371" s="193" t="s">
        <v>2061</v>
      </c>
      <c r="G1371" s="40"/>
      <c r="H1371" s="40"/>
      <c r="I1371" s="194"/>
      <c r="J1371" s="40"/>
      <c r="K1371" s="40"/>
      <c r="L1371" s="41"/>
      <c r="M1371" s="195"/>
      <c r="N1371" s="196"/>
      <c r="O1371" s="74"/>
      <c r="P1371" s="74"/>
      <c r="Q1371" s="74"/>
      <c r="R1371" s="74"/>
      <c r="S1371" s="74"/>
      <c r="T1371" s="75"/>
      <c r="U1371" s="40"/>
      <c r="V1371" s="40"/>
      <c r="W1371" s="40"/>
      <c r="X1371" s="40"/>
      <c r="Y1371" s="40"/>
      <c r="Z1371" s="40"/>
      <c r="AA1371" s="40"/>
      <c r="AB1371" s="40"/>
      <c r="AC1371" s="40"/>
      <c r="AD1371" s="40"/>
      <c r="AE1371" s="40"/>
      <c r="AT1371" s="21" t="s">
        <v>263</v>
      </c>
      <c r="AU1371" s="21" t="s">
        <v>83</v>
      </c>
    </row>
    <row r="1372" s="13" customFormat="1">
      <c r="A1372" s="13"/>
      <c r="B1372" s="197"/>
      <c r="C1372" s="13"/>
      <c r="D1372" s="198" t="s">
        <v>265</v>
      </c>
      <c r="E1372" s="199" t="s">
        <v>3</v>
      </c>
      <c r="F1372" s="200" t="s">
        <v>113</v>
      </c>
      <c r="G1372" s="13"/>
      <c r="H1372" s="201">
        <v>178.27099999999999</v>
      </c>
      <c r="I1372" s="202"/>
      <c r="J1372" s="13"/>
      <c r="K1372" s="13"/>
      <c r="L1372" s="197"/>
      <c r="M1372" s="203"/>
      <c r="N1372" s="204"/>
      <c r="O1372" s="204"/>
      <c r="P1372" s="204"/>
      <c r="Q1372" s="204"/>
      <c r="R1372" s="204"/>
      <c r="S1372" s="204"/>
      <c r="T1372" s="205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/>
      <c r="AT1372" s="199" t="s">
        <v>265</v>
      </c>
      <c r="AU1372" s="199" t="s">
        <v>83</v>
      </c>
      <c r="AV1372" s="13" t="s">
        <v>83</v>
      </c>
      <c r="AW1372" s="13" t="s">
        <v>35</v>
      </c>
      <c r="AX1372" s="13" t="s">
        <v>74</v>
      </c>
      <c r="AY1372" s="199" t="s">
        <v>256</v>
      </c>
    </row>
    <row r="1373" s="14" customFormat="1">
      <c r="A1373" s="14"/>
      <c r="B1373" s="206"/>
      <c r="C1373" s="14"/>
      <c r="D1373" s="198" t="s">
        <v>265</v>
      </c>
      <c r="E1373" s="207" t="s">
        <v>3</v>
      </c>
      <c r="F1373" s="208" t="s">
        <v>266</v>
      </c>
      <c r="G1373" s="14"/>
      <c r="H1373" s="209">
        <v>178.27099999999999</v>
      </c>
      <c r="I1373" s="210"/>
      <c r="J1373" s="14"/>
      <c r="K1373" s="14"/>
      <c r="L1373" s="206"/>
      <c r="M1373" s="211"/>
      <c r="N1373" s="212"/>
      <c r="O1373" s="212"/>
      <c r="P1373" s="212"/>
      <c r="Q1373" s="212"/>
      <c r="R1373" s="212"/>
      <c r="S1373" s="212"/>
      <c r="T1373" s="213"/>
      <c r="U1373" s="14"/>
      <c r="V1373" s="14"/>
      <c r="W1373" s="14"/>
      <c r="X1373" s="14"/>
      <c r="Y1373" s="14"/>
      <c r="Z1373" s="14"/>
      <c r="AA1373" s="14"/>
      <c r="AB1373" s="14"/>
      <c r="AC1373" s="14"/>
      <c r="AD1373" s="14"/>
      <c r="AE1373" s="14"/>
      <c r="AT1373" s="207" t="s">
        <v>265</v>
      </c>
      <c r="AU1373" s="207" t="s">
        <v>83</v>
      </c>
      <c r="AV1373" s="14" t="s">
        <v>261</v>
      </c>
      <c r="AW1373" s="14" t="s">
        <v>35</v>
      </c>
      <c r="AX1373" s="14" t="s">
        <v>81</v>
      </c>
      <c r="AY1373" s="207" t="s">
        <v>256</v>
      </c>
    </row>
    <row r="1374" s="2" customFormat="1" ht="24.15" customHeight="1">
      <c r="A1374" s="40"/>
      <c r="B1374" s="177"/>
      <c r="C1374" s="178" t="s">
        <v>2062</v>
      </c>
      <c r="D1374" s="178" t="s">
        <v>258</v>
      </c>
      <c r="E1374" s="179" t="s">
        <v>2063</v>
      </c>
      <c r="F1374" s="180" t="s">
        <v>2064</v>
      </c>
      <c r="G1374" s="181" t="s">
        <v>110</v>
      </c>
      <c r="H1374" s="182">
        <v>178.27099999999999</v>
      </c>
      <c r="I1374" s="183"/>
      <c r="J1374" s="184">
        <f>ROUND(I1374*H1374,2)</f>
        <v>0</v>
      </c>
      <c r="K1374" s="185"/>
      <c r="L1374" s="41"/>
      <c r="M1374" s="186" t="s">
        <v>3</v>
      </c>
      <c r="N1374" s="187" t="s">
        <v>45</v>
      </c>
      <c r="O1374" s="74"/>
      <c r="P1374" s="188">
        <f>O1374*H1374</f>
        <v>0</v>
      </c>
      <c r="Q1374" s="188">
        <v>0.00029999999999999997</v>
      </c>
      <c r="R1374" s="188">
        <f>Q1374*H1374</f>
        <v>0.053481299999999989</v>
      </c>
      <c r="S1374" s="188">
        <v>0</v>
      </c>
      <c r="T1374" s="189">
        <f>S1374*H1374</f>
        <v>0</v>
      </c>
      <c r="U1374" s="40"/>
      <c r="V1374" s="40"/>
      <c r="W1374" s="40"/>
      <c r="X1374" s="40"/>
      <c r="Y1374" s="40"/>
      <c r="Z1374" s="40"/>
      <c r="AA1374" s="40"/>
      <c r="AB1374" s="40"/>
      <c r="AC1374" s="40"/>
      <c r="AD1374" s="40"/>
      <c r="AE1374" s="40"/>
      <c r="AR1374" s="190" t="s">
        <v>342</v>
      </c>
      <c r="AT1374" s="190" t="s">
        <v>258</v>
      </c>
      <c r="AU1374" s="190" t="s">
        <v>83</v>
      </c>
      <c r="AY1374" s="21" t="s">
        <v>256</v>
      </c>
      <c r="BE1374" s="191">
        <f>IF(N1374="základní",J1374,0)</f>
        <v>0</v>
      </c>
      <c r="BF1374" s="191">
        <f>IF(N1374="snížená",J1374,0)</f>
        <v>0</v>
      </c>
      <c r="BG1374" s="191">
        <f>IF(N1374="zákl. přenesená",J1374,0)</f>
        <v>0</v>
      </c>
      <c r="BH1374" s="191">
        <f>IF(N1374="sníž. přenesená",J1374,0)</f>
        <v>0</v>
      </c>
      <c r="BI1374" s="191">
        <f>IF(N1374="nulová",J1374,0)</f>
        <v>0</v>
      </c>
      <c r="BJ1374" s="21" t="s">
        <v>81</v>
      </c>
      <c r="BK1374" s="191">
        <f>ROUND(I1374*H1374,2)</f>
        <v>0</v>
      </c>
      <c r="BL1374" s="21" t="s">
        <v>342</v>
      </c>
      <c r="BM1374" s="190" t="s">
        <v>2065</v>
      </c>
    </row>
    <row r="1375" s="2" customFormat="1">
      <c r="A1375" s="40"/>
      <c r="B1375" s="41"/>
      <c r="C1375" s="40"/>
      <c r="D1375" s="192" t="s">
        <v>263</v>
      </c>
      <c r="E1375" s="40"/>
      <c r="F1375" s="193" t="s">
        <v>2066</v>
      </c>
      <c r="G1375" s="40"/>
      <c r="H1375" s="40"/>
      <c r="I1375" s="194"/>
      <c r="J1375" s="40"/>
      <c r="K1375" s="40"/>
      <c r="L1375" s="41"/>
      <c r="M1375" s="195"/>
      <c r="N1375" s="196"/>
      <c r="O1375" s="74"/>
      <c r="P1375" s="74"/>
      <c r="Q1375" s="74"/>
      <c r="R1375" s="74"/>
      <c r="S1375" s="74"/>
      <c r="T1375" s="75"/>
      <c r="U1375" s="40"/>
      <c r="V1375" s="40"/>
      <c r="W1375" s="40"/>
      <c r="X1375" s="40"/>
      <c r="Y1375" s="40"/>
      <c r="Z1375" s="40"/>
      <c r="AA1375" s="40"/>
      <c r="AB1375" s="40"/>
      <c r="AC1375" s="40"/>
      <c r="AD1375" s="40"/>
      <c r="AE1375" s="40"/>
      <c r="AT1375" s="21" t="s">
        <v>263</v>
      </c>
      <c r="AU1375" s="21" t="s">
        <v>83</v>
      </c>
    </row>
    <row r="1376" s="13" customFormat="1">
      <c r="A1376" s="13"/>
      <c r="B1376" s="197"/>
      <c r="C1376" s="13"/>
      <c r="D1376" s="198" t="s">
        <v>265</v>
      </c>
      <c r="E1376" s="199" t="s">
        <v>3</v>
      </c>
      <c r="F1376" s="200" t="s">
        <v>113</v>
      </c>
      <c r="G1376" s="13"/>
      <c r="H1376" s="201">
        <v>178.27099999999999</v>
      </c>
      <c r="I1376" s="202"/>
      <c r="J1376" s="13"/>
      <c r="K1376" s="13"/>
      <c r="L1376" s="197"/>
      <c r="M1376" s="203"/>
      <c r="N1376" s="204"/>
      <c r="O1376" s="204"/>
      <c r="P1376" s="204"/>
      <c r="Q1376" s="204"/>
      <c r="R1376" s="204"/>
      <c r="S1376" s="204"/>
      <c r="T1376" s="205"/>
      <c r="U1376" s="13"/>
      <c r="V1376" s="13"/>
      <c r="W1376" s="13"/>
      <c r="X1376" s="13"/>
      <c r="Y1376" s="13"/>
      <c r="Z1376" s="13"/>
      <c r="AA1376" s="13"/>
      <c r="AB1376" s="13"/>
      <c r="AC1376" s="13"/>
      <c r="AD1376" s="13"/>
      <c r="AE1376" s="13"/>
      <c r="AT1376" s="199" t="s">
        <v>265</v>
      </c>
      <c r="AU1376" s="199" t="s">
        <v>83</v>
      </c>
      <c r="AV1376" s="13" t="s">
        <v>83</v>
      </c>
      <c r="AW1376" s="13" t="s">
        <v>35</v>
      </c>
      <c r="AX1376" s="13" t="s">
        <v>74</v>
      </c>
      <c r="AY1376" s="199" t="s">
        <v>256</v>
      </c>
    </row>
    <row r="1377" s="14" customFormat="1">
      <c r="A1377" s="14"/>
      <c r="B1377" s="206"/>
      <c r="C1377" s="14"/>
      <c r="D1377" s="198" t="s">
        <v>265</v>
      </c>
      <c r="E1377" s="207" t="s">
        <v>3</v>
      </c>
      <c r="F1377" s="208" t="s">
        <v>266</v>
      </c>
      <c r="G1377" s="14"/>
      <c r="H1377" s="209">
        <v>178.27099999999999</v>
      </c>
      <c r="I1377" s="210"/>
      <c r="J1377" s="14"/>
      <c r="K1377" s="14"/>
      <c r="L1377" s="206"/>
      <c r="M1377" s="211"/>
      <c r="N1377" s="212"/>
      <c r="O1377" s="212"/>
      <c r="P1377" s="212"/>
      <c r="Q1377" s="212"/>
      <c r="R1377" s="212"/>
      <c r="S1377" s="212"/>
      <c r="T1377" s="213"/>
      <c r="U1377" s="14"/>
      <c r="V1377" s="14"/>
      <c r="W1377" s="14"/>
      <c r="X1377" s="14"/>
      <c r="Y1377" s="14"/>
      <c r="Z1377" s="14"/>
      <c r="AA1377" s="14"/>
      <c r="AB1377" s="14"/>
      <c r="AC1377" s="14"/>
      <c r="AD1377" s="14"/>
      <c r="AE1377" s="14"/>
      <c r="AT1377" s="207" t="s">
        <v>265</v>
      </c>
      <c r="AU1377" s="207" t="s">
        <v>83</v>
      </c>
      <c r="AV1377" s="14" t="s">
        <v>261</v>
      </c>
      <c r="AW1377" s="14" t="s">
        <v>35</v>
      </c>
      <c r="AX1377" s="14" t="s">
        <v>81</v>
      </c>
      <c r="AY1377" s="207" t="s">
        <v>256</v>
      </c>
    </row>
    <row r="1378" s="2" customFormat="1" ht="24.15" customHeight="1">
      <c r="A1378" s="40"/>
      <c r="B1378" s="177"/>
      <c r="C1378" s="178" t="s">
        <v>2067</v>
      </c>
      <c r="D1378" s="178" t="s">
        <v>258</v>
      </c>
      <c r="E1378" s="179" t="s">
        <v>2068</v>
      </c>
      <c r="F1378" s="180" t="s">
        <v>2069</v>
      </c>
      <c r="G1378" s="181" t="s">
        <v>110</v>
      </c>
      <c r="H1378" s="182">
        <v>178.27099999999999</v>
      </c>
      <c r="I1378" s="183"/>
      <c r="J1378" s="184">
        <f>ROUND(I1378*H1378,2)</f>
        <v>0</v>
      </c>
      <c r="K1378" s="185"/>
      <c r="L1378" s="41"/>
      <c r="M1378" s="186" t="s">
        <v>3</v>
      </c>
      <c r="N1378" s="187" t="s">
        <v>45</v>
      </c>
      <c r="O1378" s="74"/>
      <c r="P1378" s="188">
        <f>O1378*H1378</f>
        <v>0</v>
      </c>
      <c r="Q1378" s="188">
        <v>0.0015</v>
      </c>
      <c r="R1378" s="188">
        <f>Q1378*H1378</f>
        <v>0.26740649999999999</v>
      </c>
      <c r="S1378" s="188">
        <v>0</v>
      </c>
      <c r="T1378" s="189">
        <f>S1378*H1378</f>
        <v>0</v>
      </c>
      <c r="U1378" s="40"/>
      <c r="V1378" s="40"/>
      <c r="W1378" s="40"/>
      <c r="X1378" s="40"/>
      <c r="Y1378" s="40"/>
      <c r="Z1378" s="40"/>
      <c r="AA1378" s="40"/>
      <c r="AB1378" s="40"/>
      <c r="AC1378" s="40"/>
      <c r="AD1378" s="40"/>
      <c r="AE1378" s="40"/>
      <c r="AR1378" s="190" t="s">
        <v>342</v>
      </c>
      <c r="AT1378" s="190" t="s">
        <v>258</v>
      </c>
      <c r="AU1378" s="190" t="s">
        <v>83</v>
      </c>
      <c r="AY1378" s="21" t="s">
        <v>256</v>
      </c>
      <c r="BE1378" s="191">
        <f>IF(N1378="základní",J1378,0)</f>
        <v>0</v>
      </c>
      <c r="BF1378" s="191">
        <f>IF(N1378="snížená",J1378,0)</f>
        <v>0</v>
      </c>
      <c r="BG1378" s="191">
        <f>IF(N1378="zákl. přenesená",J1378,0)</f>
        <v>0</v>
      </c>
      <c r="BH1378" s="191">
        <f>IF(N1378="sníž. přenesená",J1378,0)</f>
        <v>0</v>
      </c>
      <c r="BI1378" s="191">
        <f>IF(N1378="nulová",J1378,0)</f>
        <v>0</v>
      </c>
      <c r="BJ1378" s="21" t="s">
        <v>81</v>
      </c>
      <c r="BK1378" s="191">
        <f>ROUND(I1378*H1378,2)</f>
        <v>0</v>
      </c>
      <c r="BL1378" s="21" t="s">
        <v>342</v>
      </c>
      <c r="BM1378" s="190" t="s">
        <v>2070</v>
      </c>
    </row>
    <row r="1379" s="2" customFormat="1">
      <c r="A1379" s="40"/>
      <c r="B1379" s="41"/>
      <c r="C1379" s="40"/>
      <c r="D1379" s="192" t="s">
        <v>263</v>
      </c>
      <c r="E1379" s="40"/>
      <c r="F1379" s="193" t="s">
        <v>2071</v>
      </c>
      <c r="G1379" s="40"/>
      <c r="H1379" s="40"/>
      <c r="I1379" s="194"/>
      <c r="J1379" s="40"/>
      <c r="K1379" s="40"/>
      <c r="L1379" s="41"/>
      <c r="M1379" s="195"/>
      <c r="N1379" s="196"/>
      <c r="O1379" s="74"/>
      <c r="P1379" s="74"/>
      <c r="Q1379" s="74"/>
      <c r="R1379" s="74"/>
      <c r="S1379" s="74"/>
      <c r="T1379" s="75"/>
      <c r="U1379" s="40"/>
      <c r="V1379" s="40"/>
      <c r="W1379" s="40"/>
      <c r="X1379" s="40"/>
      <c r="Y1379" s="40"/>
      <c r="Z1379" s="40"/>
      <c r="AA1379" s="40"/>
      <c r="AB1379" s="40"/>
      <c r="AC1379" s="40"/>
      <c r="AD1379" s="40"/>
      <c r="AE1379" s="40"/>
      <c r="AT1379" s="21" t="s">
        <v>263</v>
      </c>
      <c r="AU1379" s="21" t="s">
        <v>83</v>
      </c>
    </row>
    <row r="1380" s="13" customFormat="1">
      <c r="A1380" s="13"/>
      <c r="B1380" s="197"/>
      <c r="C1380" s="13"/>
      <c r="D1380" s="198" t="s">
        <v>265</v>
      </c>
      <c r="E1380" s="199" t="s">
        <v>3</v>
      </c>
      <c r="F1380" s="200" t="s">
        <v>113</v>
      </c>
      <c r="G1380" s="13"/>
      <c r="H1380" s="201">
        <v>178.27099999999999</v>
      </c>
      <c r="I1380" s="202"/>
      <c r="J1380" s="13"/>
      <c r="K1380" s="13"/>
      <c r="L1380" s="197"/>
      <c r="M1380" s="203"/>
      <c r="N1380" s="204"/>
      <c r="O1380" s="204"/>
      <c r="P1380" s="204"/>
      <c r="Q1380" s="204"/>
      <c r="R1380" s="204"/>
      <c r="S1380" s="204"/>
      <c r="T1380" s="205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13"/>
      <c r="AE1380" s="13"/>
      <c r="AT1380" s="199" t="s">
        <v>265</v>
      </c>
      <c r="AU1380" s="199" t="s">
        <v>83</v>
      </c>
      <c r="AV1380" s="13" t="s">
        <v>83</v>
      </c>
      <c r="AW1380" s="13" t="s">
        <v>35</v>
      </c>
      <c r="AX1380" s="13" t="s">
        <v>74</v>
      </c>
      <c r="AY1380" s="199" t="s">
        <v>256</v>
      </c>
    </row>
    <row r="1381" s="14" customFormat="1">
      <c r="A1381" s="14"/>
      <c r="B1381" s="206"/>
      <c r="C1381" s="14"/>
      <c r="D1381" s="198" t="s">
        <v>265</v>
      </c>
      <c r="E1381" s="207" t="s">
        <v>3</v>
      </c>
      <c r="F1381" s="208" t="s">
        <v>266</v>
      </c>
      <c r="G1381" s="14"/>
      <c r="H1381" s="209">
        <v>178.27099999999999</v>
      </c>
      <c r="I1381" s="210"/>
      <c r="J1381" s="14"/>
      <c r="K1381" s="14"/>
      <c r="L1381" s="206"/>
      <c r="M1381" s="211"/>
      <c r="N1381" s="212"/>
      <c r="O1381" s="212"/>
      <c r="P1381" s="212"/>
      <c r="Q1381" s="212"/>
      <c r="R1381" s="212"/>
      <c r="S1381" s="212"/>
      <c r="T1381" s="213"/>
      <c r="U1381" s="14"/>
      <c r="V1381" s="14"/>
      <c r="W1381" s="14"/>
      <c r="X1381" s="14"/>
      <c r="Y1381" s="14"/>
      <c r="Z1381" s="14"/>
      <c r="AA1381" s="14"/>
      <c r="AB1381" s="14"/>
      <c r="AC1381" s="14"/>
      <c r="AD1381" s="14"/>
      <c r="AE1381" s="14"/>
      <c r="AT1381" s="207" t="s">
        <v>265</v>
      </c>
      <c r="AU1381" s="207" t="s">
        <v>83</v>
      </c>
      <c r="AV1381" s="14" t="s">
        <v>261</v>
      </c>
      <c r="AW1381" s="14" t="s">
        <v>35</v>
      </c>
      <c r="AX1381" s="14" t="s">
        <v>81</v>
      </c>
      <c r="AY1381" s="207" t="s">
        <v>256</v>
      </c>
    </row>
    <row r="1382" s="2" customFormat="1" ht="33" customHeight="1">
      <c r="A1382" s="40"/>
      <c r="B1382" s="177"/>
      <c r="C1382" s="178" t="s">
        <v>2072</v>
      </c>
      <c r="D1382" s="178" t="s">
        <v>258</v>
      </c>
      <c r="E1382" s="179" t="s">
        <v>2073</v>
      </c>
      <c r="F1382" s="180" t="s">
        <v>2074</v>
      </c>
      <c r="G1382" s="181" t="s">
        <v>110</v>
      </c>
      <c r="H1382" s="182">
        <v>178.27099999999999</v>
      </c>
      <c r="I1382" s="183"/>
      <c r="J1382" s="184">
        <f>ROUND(I1382*H1382,2)</f>
        <v>0</v>
      </c>
      <c r="K1382" s="185"/>
      <c r="L1382" s="41"/>
      <c r="M1382" s="186" t="s">
        <v>3</v>
      </c>
      <c r="N1382" s="187" t="s">
        <v>45</v>
      </c>
      <c r="O1382" s="74"/>
      <c r="P1382" s="188">
        <f>O1382*H1382</f>
        <v>0</v>
      </c>
      <c r="Q1382" s="188">
        <v>0.0044999999999999997</v>
      </c>
      <c r="R1382" s="188">
        <f>Q1382*H1382</f>
        <v>0.80221949999999986</v>
      </c>
      <c r="S1382" s="188">
        <v>0</v>
      </c>
      <c r="T1382" s="189">
        <f>S1382*H1382</f>
        <v>0</v>
      </c>
      <c r="U1382" s="40"/>
      <c r="V1382" s="40"/>
      <c r="W1382" s="40"/>
      <c r="X1382" s="40"/>
      <c r="Y1382" s="40"/>
      <c r="Z1382" s="40"/>
      <c r="AA1382" s="40"/>
      <c r="AB1382" s="40"/>
      <c r="AC1382" s="40"/>
      <c r="AD1382" s="40"/>
      <c r="AE1382" s="40"/>
      <c r="AR1382" s="190" t="s">
        <v>342</v>
      </c>
      <c r="AT1382" s="190" t="s">
        <v>258</v>
      </c>
      <c r="AU1382" s="190" t="s">
        <v>83</v>
      </c>
      <c r="AY1382" s="21" t="s">
        <v>256</v>
      </c>
      <c r="BE1382" s="191">
        <f>IF(N1382="základní",J1382,0)</f>
        <v>0</v>
      </c>
      <c r="BF1382" s="191">
        <f>IF(N1382="snížená",J1382,0)</f>
        <v>0</v>
      </c>
      <c r="BG1382" s="191">
        <f>IF(N1382="zákl. přenesená",J1382,0)</f>
        <v>0</v>
      </c>
      <c r="BH1382" s="191">
        <f>IF(N1382="sníž. přenesená",J1382,0)</f>
        <v>0</v>
      </c>
      <c r="BI1382" s="191">
        <f>IF(N1382="nulová",J1382,0)</f>
        <v>0</v>
      </c>
      <c r="BJ1382" s="21" t="s">
        <v>81</v>
      </c>
      <c r="BK1382" s="191">
        <f>ROUND(I1382*H1382,2)</f>
        <v>0</v>
      </c>
      <c r="BL1382" s="21" t="s">
        <v>342</v>
      </c>
      <c r="BM1382" s="190" t="s">
        <v>2075</v>
      </c>
    </row>
    <row r="1383" s="2" customFormat="1">
      <c r="A1383" s="40"/>
      <c r="B1383" s="41"/>
      <c r="C1383" s="40"/>
      <c r="D1383" s="192" t="s">
        <v>263</v>
      </c>
      <c r="E1383" s="40"/>
      <c r="F1383" s="193" t="s">
        <v>2076</v>
      </c>
      <c r="G1383" s="40"/>
      <c r="H1383" s="40"/>
      <c r="I1383" s="194"/>
      <c r="J1383" s="40"/>
      <c r="K1383" s="40"/>
      <c r="L1383" s="41"/>
      <c r="M1383" s="195"/>
      <c r="N1383" s="196"/>
      <c r="O1383" s="74"/>
      <c r="P1383" s="74"/>
      <c r="Q1383" s="74"/>
      <c r="R1383" s="74"/>
      <c r="S1383" s="74"/>
      <c r="T1383" s="75"/>
      <c r="U1383" s="40"/>
      <c r="V1383" s="40"/>
      <c r="W1383" s="40"/>
      <c r="X1383" s="40"/>
      <c r="Y1383" s="40"/>
      <c r="Z1383" s="40"/>
      <c r="AA1383" s="40"/>
      <c r="AB1383" s="40"/>
      <c r="AC1383" s="40"/>
      <c r="AD1383" s="40"/>
      <c r="AE1383" s="40"/>
      <c r="AT1383" s="21" t="s">
        <v>263</v>
      </c>
      <c r="AU1383" s="21" t="s">
        <v>83</v>
      </c>
    </row>
    <row r="1384" s="13" customFormat="1">
      <c r="A1384" s="13"/>
      <c r="B1384" s="197"/>
      <c r="C1384" s="13"/>
      <c r="D1384" s="198" t="s">
        <v>265</v>
      </c>
      <c r="E1384" s="199" t="s">
        <v>3</v>
      </c>
      <c r="F1384" s="200" t="s">
        <v>113</v>
      </c>
      <c r="G1384" s="13"/>
      <c r="H1384" s="201">
        <v>178.27099999999999</v>
      </c>
      <c r="I1384" s="202"/>
      <c r="J1384" s="13"/>
      <c r="K1384" s="13"/>
      <c r="L1384" s="197"/>
      <c r="M1384" s="203"/>
      <c r="N1384" s="204"/>
      <c r="O1384" s="204"/>
      <c r="P1384" s="204"/>
      <c r="Q1384" s="204"/>
      <c r="R1384" s="204"/>
      <c r="S1384" s="204"/>
      <c r="T1384" s="205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13"/>
      <c r="AE1384" s="13"/>
      <c r="AT1384" s="199" t="s">
        <v>265</v>
      </c>
      <c r="AU1384" s="199" t="s">
        <v>83</v>
      </c>
      <c r="AV1384" s="13" t="s">
        <v>83</v>
      </c>
      <c r="AW1384" s="13" t="s">
        <v>35</v>
      </c>
      <c r="AX1384" s="13" t="s">
        <v>74</v>
      </c>
      <c r="AY1384" s="199" t="s">
        <v>256</v>
      </c>
    </row>
    <row r="1385" s="14" customFormat="1">
      <c r="A1385" s="14"/>
      <c r="B1385" s="206"/>
      <c r="C1385" s="14"/>
      <c r="D1385" s="198" t="s">
        <v>265</v>
      </c>
      <c r="E1385" s="207" t="s">
        <v>3</v>
      </c>
      <c r="F1385" s="208" t="s">
        <v>266</v>
      </c>
      <c r="G1385" s="14"/>
      <c r="H1385" s="209">
        <v>178.27099999999999</v>
      </c>
      <c r="I1385" s="210"/>
      <c r="J1385" s="14"/>
      <c r="K1385" s="14"/>
      <c r="L1385" s="206"/>
      <c r="M1385" s="211"/>
      <c r="N1385" s="212"/>
      <c r="O1385" s="212"/>
      <c r="P1385" s="212"/>
      <c r="Q1385" s="212"/>
      <c r="R1385" s="212"/>
      <c r="S1385" s="212"/>
      <c r="T1385" s="213"/>
      <c r="U1385" s="14"/>
      <c r="V1385" s="14"/>
      <c r="W1385" s="14"/>
      <c r="X1385" s="14"/>
      <c r="Y1385" s="14"/>
      <c r="Z1385" s="14"/>
      <c r="AA1385" s="14"/>
      <c r="AB1385" s="14"/>
      <c r="AC1385" s="14"/>
      <c r="AD1385" s="14"/>
      <c r="AE1385" s="14"/>
      <c r="AT1385" s="207" t="s">
        <v>265</v>
      </c>
      <c r="AU1385" s="207" t="s">
        <v>83</v>
      </c>
      <c r="AV1385" s="14" t="s">
        <v>261</v>
      </c>
      <c r="AW1385" s="14" t="s">
        <v>35</v>
      </c>
      <c r="AX1385" s="14" t="s">
        <v>81</v>
      </c>
      <c r="AY1385" s="207" t="s">
        <v>256</v>
      </c>
    </row>
    <row r="1386" s="2" customFormat="1" ht="37.8" customHeight="1">
      <c r="A1386" s="40"/>
      <c r="B1386" s="177"/>
      <c r="C1386" s="178" t="s">
        <v>2077</v>
      </c>
      <c r="D1386" s="178" t="s">
        <v>258</v>
      </c>
      <c r="E1386" s="179" t="s">
        <v>2078</v>
      </c>
      <c r="F1386" s="180" t="s">
        <v>2079</v>
      </c>
      <c r="G1386" s="181" t="s">
        <v>110</v>
      </c>
      <c r="H1386" s="182">
        <v>178.27099999999999</v>
      </c>
      <c r="I1386" s="183"/>
      <c r="J1386" s="184">
        <f>ROUND(I1386*H1386,2)</f>
        <v>0</v>
      </c>
      <c r="K1386" s="185"/>
      <c r="L1386" s="41"/>
      <c r="M1386" s="186" t="s">
        <v>3</v>
      </c>
      <c r="N1386" s="187" t="s">
        <v>45</v>
      </c>
      <c r="O1386" s="74"/>
      <c r="P1386" s="188">
        <f>O1386*H1386</f>
        <v>0</v>
      </c>
      <c r="Q1386" s="188">
        <v>0.0053499999999999997</v>
      </c>
      <c r="R1386" s="188">
        <f>Q1386*H1386</f>
        <v>0.9537498499999999</v>
      </c>
      <c r="S1386" s="188">
        <v>0</v>
      </c>
      <c r="T1386" s="189">
        <f>S1386*H1386</f>
        <v>0</v>
      </c>
      <c r="U1386" s="40"/>
      <c r="V1386" s="40"/>
      <c r="W1386" s="40"/>
      <c r="X1386" s="40"/>
      <c r="Y1386" s="40"/>
      <c r="Z1386" s="40"/>
      <c r="AA1386" s="40"/>
      <c r="AB1386" s="40"/>
      <c r="AC1386" s="40"/>
      <c r="AD1386" s="40"/>
      <c r="AE1386" s="40"/>
      <c r="AR1386" s="190" t="s">
        <v>342</v>
      </c>
      <c r="AT1386" s="190" t="s">
        <v>258</v>
      </c>
      <c r="AU1386" s="190" t="s">
        <v>83</v>
      </c>
      <c r="AY1386" s="21" t="s">
        <v>256</v>
      </c>
      <c r="BE1386" s="191">
        <f>IF(N1386="základní",J1386,0)</f>
        <v>0</v>
      </c>
      <c r="BF1386" s="191">
        <f>IF(N1386="snížená",J1386,0)</f>
        <v>0</v>
      </c>
      <c r="BG1386" s="191">
        <f>IF(N1386="zákl. přenesená",J1386,0)</f>
        <v>0</v>
      </c>
      <c r="BH1386" s="191">
        <f>IF(N1386="sníž. přenesená",J1386,0)</f>
        <v>0</v>
      </c>
      <c r="BI1386" s="191">
        <f>IF(N1386="nulová",J1386,0)</f>
        <v>0</v>
      </c>
      <c r="BJ1386" s="21" t="s">
        <v>81</v>
      </c>
      <c r="BK1386" s="191">
        <f>ROUND(I1386*H1386,2)</f>
        <v>0</v>
      </c>
      <c r="BL1386" s="21" t="s">
        <v>342</v>
      </c>
      <c r="BM1386" s="190" t="s">
        <v>2080</v>
      </c>
    </row>
    <row r="1387" s="2" customFormat="1">
      <c r="A1387" s="40"/>
      <c r="B1387" s="41"/>
      <c r="C1387" s="40"/>
      <c r="D1387" s="192" t="s">
        <v>263</v>
      </c>
      <c r="E1387" s="40"/>
      <c r="F1387" s="193" t="s">
        <v>2081</v>
      </c>
      <c r="G1387" s="40"/>
      <c r="H1387" s="40"/>
      <c r="I1387" s="194"/>
      <c r="J1387" s="40"/>
      <c r="K1387" s="40"/>
      <c r="L1387" s="41"/>
      <c r="M1387" s="195"/>
      <c r="N1387" s="196"/>
      <c r="O1387" s="74"/>
      <c r="P1387" s="74"/>
      <c r="Q1387" s="74"/>
      <c r="R1387" s="74"/>
      <c r="S1387" s="74"/>
      <c r="T1387" s="75"/>
      <c r="U1387" s="40"/>
      <c r="V1387" s="40"/>
      <c r="W1387" s="40"/>
      <c r="X1387" s="40"/>
      <c r="Y1387" s="40"/>
      <c r="Z1387" s="40"/>
      <c r="AA1387" s="40"/>
      <c r="AB1387" s="40"/>
      <c r="AC1387" s="40"/>
      <c r="AD1387" s="40"/>
      <c r="AE1387" s="40"/>
      <c r="AT1387" s="21" t="s">
        <v>263</v>
      </c>
      <c r="AU1387" s="21" t="s">
        <v>83</v>
      </c>
    </row>
    <row r="1388" s="2" customFormat="1" ht="24.15" customHeight="1">
      <c r="A1388" s="40"/>
      <c r="B1388" s="177"/>
      <c r="C1388" s="221" t="s">
        <v>2082</v>
      </c>
      <c r="D1388" s="221" t="s">
        <v>374</v>
      </c>
      <c r="E1388" s="222" t="s">
        <v>2083</v>
      </c>
      <c r="F1388" s="223" t="s">
        <v>2084</v>
      </c>
      <c r="G1388" s="224" t="s">
        <v>110</v>
      </c>
      <c r="H1388" s="225">
        <v>196.09800000000001</v>
      </c>
      <c r="I1388" s="226"/>
      <c r="J1388" s="227">
        <f>ROUND(I1388*H1388,2)</f>
        <v>0</v>
      </c>
      <c r="K1388" s="228"/>
      <c r="L1388" s="229"/>
      <c r="M1388" s="230" t="s">
        <v>3</v>
      </c>
      <c r="N1388" s="231" t="s">
        <v>45</v>
      </c>
      <c r="O1388" s="74"/>
      <c r="P1388" s="188">
        <f>O1388*H1388</f>
        <v>0</v>
      </c>
      <c r="Q1388" s="188">
        <v>0.016709999999999999</v>
      </c>
      <c r="R1388" s="188">
        <f>Q1388*H1388</f>
        <v>3.2767975800000002</v>
      </c>
      <c r="S1388" s="188">
        <v>0</v>
      </c>
      <c r="T1388" s="189">
        <f>S1388*H1388</f>
        <v>0</v>
      </c>
      <c r="U1388" s="40"/>
      <c r="V1388" s="40"/>
      <c r="W1388" s="40"/>
      <c r="X1388" s="40"/>
      <c r="Y1388" s="40"/>
      <c r="Z1388" s="40"/>
      <c r="AA1388" s="40"/>
      <c r="AB1388" s="40"/>
      <c r="AC1388" s="40"/>
      <c r="AD1388" s="40"/>
      <c r="AE1388" s="40"/>
      <c r="AR1388" s="190" t="s">
        <v>451</v>
      </c>
      <c r="AT1388" s="190" t="s">
        <v>374</v>
      </c>
      <c r="AU1388" s="190" t="s">
        <v>83</v>
      </c>
      <c r="AY1388" s="21" t="s">
        <v>256</v>
      </c>
      <c r="BE1388" s="191">
        <f>IF(N1388="základní",J1388,0)</f>
        <v>0</v>
      </c>
      <c r="BF1388" s="191">
        <f>IF(N1388="snížená",J1388,0)</f>
        <v>0</v>
      </c>
      <c r="BG1388" s="191">
        <f>IF(N1388="zákl. přenesená",J1388,0)</f>
        <v>0</v>
      </c>
      <c r="BH1388" s="191">
        <f>IF(N1388="sníž. přenesená",J1388,0)</f>
        <v>0</v>
      </c>
      <c r="BI1388" s="191">
        <f>IF(N1388="nulová",J1388,0)</f>
        <v>0</v>
      </c>
      <c r="BJ1388" s="21" t="s">
        <v>81</v>
      </c>
      <c r="BK1388" s="191">
        <f>ROUND(I1388*H1388,2)</f>
        <v>0</v>
      </c>
      <c r="BL1388" s="21" t="s">
        <v>342</v>
      </c>
      <c r="BM1388" s="190" t="s">
        <v>2085</v>
      </c>
    </row>
    <row r="1389" s="13" customFormat="1">
      <c r="A1389" s="13"/>
      <c r="B1389" s="197"/>
      <c r="C1389" s="13"/>
      <c r="D1389" s="198" t="s">
        <v>265</v>
      </c>
      <c r="E1389" s="199" t="s">
        <v>3</v>
      </c>
      <c r="F1389" s="200" t="s">
        <v>113</v>
      </c>
      <c r="G1389" s="13"/>
      <c r="H1389" s="201">
        <v>178.27099999999999</v>
      </c>
      <c r="I1389" s="202"/>
      <c r="J1389" s="13"/>
      <c r="K1389" s="13"/>
      <c r="L1389" s="197"/>
      <c r="M1389" s="203"/>
      <c r="N1389" s="204"/>
      <c r="O1389" s="204"/>
      <c r="P1389" s="204"/>
      <c r="Q1389" s="204"/>
      <c r="R1389" s="204"/>
      <c r="S1389" s="204"/>
      <c r="T1389" s="205"/>
      <c r="U1389" s="13"/>
      <c r="V1389" s="13"/>
      <c r="W1389" s="13"/>
      <c r="X1389" s="13"/>
      <c r="Y1389" s="13"/>
      <c r="Z1389" s="13"/>
      <c r="AA1389" s="13"/>
      <c r="AB1389" s="13"/>
      <c r="AC1389" s="13"/>
      <c r="AD1389" s="13"/>
      <c r="AE1389" s="13"/>
      <c r="AT1389" s="199" t="s">
        <v>265</v>
      </c>
      <c r="AU1389" s="199" t="s">
        <v>83</v>
      </c>
      <c r="AV1389" s="13" t="s">
        <v>83</v>
      </c>
      <c r="AW1389" s="13" t="s">
        <v>35</v>
      </c>
      <c r="AX1389" s="13" t="s">
        <v>74</v>
      </c>
      <c r="AY1389" s="199" t="s">
        <v>256</v>
      </c>
    </row>
    <row r="1390" s="14" customFormat="1">
      <c r="A1390" s="14"/>
      <c r="B1390" s="206"/>
      <c r="C1390" s="14"/>
      <c r="D1390" s="198" t="s">
        <v>265</v>
      </c>
      <c r="E1390" s="207" t="s">
        <v>3</v>
      </c>
      <c r="F1390" s="208" t="s">
        <v>266</v>
      </c>
      <c r="G1390" s="14"/>
      <c r="H1390" s="209">
        <v>178.27099999999999</v>
      </c>
      <c r="I1390" s="210"/>
      <c r="J1390" s="14"/>
      <c r="K1390" s="14"/>
      <c r="L1390" s="206"/>
      <c r="M1390" s="211"/>
      <c r="N1390" s="212"/>
      <c r="O1390" s="212"/>
      <c r="P1390" s="212"/>
      <c r="Q1390" s="212"/>
      <c r="R1390" s="212"/>
      <c r="S1390" s="212"/>
      <c r="T1390" s="213"/>
      <c r="U1390" s="14"/>
      <c r="V1390" s="14"/>
      <c r="W1390" s="14"/>
      <c r="X1390" s="14"/>
      <c r="Y1390" s="14"/>
      <c r="Z1390" s="14"/>
      <c r="AA1390" s="14"/>
      <c r="AB1390" s="14"/>
      <c r="AC1390" s="14"/>
      <c r="AD1390" s="14"/>
      <c r="AE1390" s="14"/>
      <c r="AT1390" s="207" t="s">
        <v>265</v>
      </c>
      <c r="AU1390" s="207" t="s">
        <v>83</v>
      </c>
      <c r="AV1390" s="14" t="s">
        <v>261</v>
      </c>
      <c r="AW1390" s="14" t="s">
        <v>35</v>
      </c>
      <c r="AX1390" s="14" t="s">
        <v>81</v>
      </c>
      <c r="AY1390" s="207" t="s">
        <v>256</v>
      </c>
    </row>
    <row r="1391" s="13" customFormat="1">
      <c r="A1391" s="13"/>
      <c r="B1391" s="197"/>
      <c r="C1391" s="13"/>
      <c r="D1391" s="198" t="s">
        <v>265</v>
      </c>
      <c r="E1391" s="13"/>
      <c r="F1391" s="200" t="s">
        <v>2086</v>
      </c>
      <c r="G1391" s="13"/>
      <c r="H1391" s="201">
        <v>196.09800000000001</v>
      </c>
      <c r="I1391" s="202"/>
      <c r="J1391" s="13"/>
      <c r="K1391" s="13"/>
      <c r="L1391" s="197"/>
      <c r="M1391" s="203"/>
      <c r="N1391" s="204"/>
      <c r="O1391" s="204"/>
      <c r="P1391" s="204"/>
      <c r="Q1391" s="204"/>
      <c r="R1391" s="204"/>
      <c r="S1391" s="204"/>
      <c r="T1391" s="205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  <c r="AE1391" s="13"/>
      <c r="AT1391" s="199" t="s">
        <v>265</v>
      </c>
      <c r="AU1391" s="199" t="s">
        <v>83</v>
      </c>
      <c r="AV1391" s="13" t="s">
        <v>83</v>
      </c>
      <c r="AW1391" s="13" t="s">
        <v>4</v>
      </c>
      <c r="AX1391" s="13" t="s">
        <v>81</v>
      </c>
      <c r="AY1391" s="199" t="s">
        <v>256</v>
      </c>
    </row>
    <row r="1392" s="2" customFormat="1" ht="24.15" customHeight="1">
      <c r="A1392" s="40"/>
      <c r="B1392" s="177"/>
      <c r="C1392" s="178" t="s">
        <v>2087</v>
      </c>
      <c r="D1392" s="178" t="s">
        <v>258</v>
      </c>
      <c r="E1392" s="179" t="s">
        <v>2088</v>
      </c>
      <c r="F1392" s="180" t="s">
        <v>2089</v>
      </c>
      <c r="G1392" s="181" t="s">
        <v>119</v>
      </c>
      <c r="H1392" s="182">
        <v>208.24500000000001</v>
      </c>
      <c r="I1392" s="183"/>
      <c r="J1392" s="184">
        <f>ROUND(I1392*H1392,2)</f>
        <v>0</v>
      </c>
      <c r="K1392" s="185"/>
      <c r="L1392" s="41"/>
      <c r="M1392" s="186" t="s">
        <v>3</v>
      </c>
      <c r="N1392" s="187" t="s">
        <v>45</v>
      </c>
      <c r="O1392" s="74"/>
      <c r="P1392" s="188">
        <f>O1392*H1392</f>
        <v>0</v>
      </c>
      <c r="Q1392" s="188">
        <v>9.0000000000000006E-05</v>
      </c>
      <c r="R1392" s="188">
        <f>Q1392*H1392</f>
        <v>0.018742050000000003</v>
      </c>
      <c r="S1392" s="188">
        <v>0</v>
      </c>
      <c r="T1392" s="189">
        <f>S1392*H1392</f>
        <v>0</v>
      </c>
      <c r="U1392" s="40"/>
      <c r="V1392" s="40"/>
      <c r="W1392" s="40"/>
      <c r="X1392" s="40"/>
      <c r="Y1392" s="40"/>
      <c r="Z1392" s="40"/>
      <c r="AA1392" s="40"/>
      <c r="AB1392" s="40"/>
      <c r="AC1392" s="40"/>
      <c r="AD1392" s="40"/>
      <c r="AE1392" s="40"/>
      <c r="AR1392" s="190" t="s">
        <v>342</v>
      </c>
      <c r="AT1392" s="190" t="s">
        <v>258</v>
      </c>
      <c r="AU1392" s="190" t="s">
        <v>83</v>
      </c>
      <c r="AY1392" s="21" t="s">
        <v>256</v>
      </c>
      <c r="BE1392" s="191">
        <f>IF(N1392="základní",J1392,0)</f>
        <v>0</v>
      </c>
      <c r="BF1392" s="191">
        <f>IF(N1392="snížená",J1392,0)</f>
        <v>0</v>
      </c>
      <c r="BG1392" s="191">
        <f>IF(N1392="zákl. přenesená",J1392,0)</f>
        <v>0</v>
      </c>
      <c r="BH1392" s="191">
        <f>IF(N1392="sníž. přenesená",J1392,0)</f>
        <v>0</v>
      </c>
      <c r="BI1392" s="191">
        <f>IF(N1392="nulová",J1392,0)</f>
        <v>0</v>
      </c>
      <c r="BJ1392" s="21" t="s">
        <v>81</v>
      </c>
      <c r="BK1392" s="191">
        <f>ROUND(I1392*H1392,2)</f>
        <v>0</v>
      </c>
      <c r="BL1392" s="21" t="s">
        <v>342</v>
      </c>
      <c r="BM1392" s="190" t="s">
        <v>2090</v>
      </c>
    </row>
    <row r="1393" s="2" customFormat="1">
      <c r="A1393" s="40"/>
      <c r="B1393" s="41"/>
      <c r="C1393" s="40"/>
      <c r="D1393" s="192" t="s">
        <v>263</v>
      </c>
      <c r="E1393" s="40"/>
      <c r="F1393" s="193" t="s">
        <v>2091</v>
      </c>
      <c r="G1393" s="40"/>
      <c r="H1393" s="40"/>
      <c r="I1393" s="194"/>
      <c r="J1393" s="40"/>
      <c r="K1393" s="40"/>
      <c r="L1393" s="41"/>
      <c r="M1393" s="195"/>
      <c r="N1393" s="196"/>
      <c r="O1393" s="74"/>
      <c r="P1393" s="74"/>
      <c r="Q1393" s="74"/>
      <c r="R1393" s="74"/>
      <c r="S1393" s="74"/>
      <c r="T1393" s="75"/>
      <c r="U1393" s="40"/>
      <c r="V1393" s="40"/>
      <c r="W1393" s="40"/>
      <c r="X1393" s="40"/>
      <c r="Y1393" s="40"/>
      <c r="Z1393" s="40"/>
      <c r="AA1393" s="40"/>
      <c r="AB1393" s="40"/>
      <c r="AC1393" s="40"/>
      <c r="AD1393" s="40"/>
      <c r="AE1393" s="40"/>
      <c r="AT1393" s="21" t="s">
        <v>263</v>
      </c>
      <c r="AU1393" s="21" t="s">
        <v>83</v>
      </c>
    </row>
    <row r="1394" s="15" customFormat="1">
      <c r="A1394" s="15"/>
      <c r="B1394" s="214"/>
      <c r="C1394" s="15"/>
      <c r="D1394" s="198" t="s">
        <v>265</v>
      </c>
      <c r="E1394" s="215" t="s">
        <v>3</v>
      </c>
      <c r="F1394" s="216" t="s">
        <v>2092</v>
      </c>
      <c r="G1394" s="15"/>
      <c r="H1394" s="215" t="s">
        <v>3</v>
      </c>
      <c r="I1394" s="217"/>
      <c r="J1394" s="15"/>
      <c r="K1394" s="15"/>
      <c r="L1394" s="214"/>
      <c r="M1394" s="218"/>
      <c r="N1394" s="219"/>
      <c r="O1394" s="219"/>
      <c r="P1394" s="219"/>
      <c r="Q1394" s="219"/>
      <c r="R1394" s="219"/>
      <c r="S1394" s="219"/>
      <c r="T1394" s="220"/>
      <c r="U1394" s="15"/>
      <c r="V1394" s="15"/>
      <c r="W1394" s="15"/>
      <c r="X1394" s="15"/>
      <c r="Y1394" s="15"/>
      <c r="Z1394" s="15"/>
      <c r="AA1394" s="15"/>
      <c r="AB1394" s="15"/>
      <c r="AC1394" s="15"/>
      <c r="AD1394" s="15"/>
      <c r="AE1394" s="15"/>
      <c r="AT1394" s="215" t="s">
        <v>265</v>
      </c>
      <c r="AU1394" s="215" t="s">
        <v>83</v>
      </c>
      <c r="AV1394" s="15" t="s">
        <v>81</v>
      </c>
      <c r="AW1394" s="15" t="s">
        <v>35</v>
      </c>
      <c r="AX1394" s="15" t="s">
        <v>74</v>
      </c>
      <c r="AY1394" s="215" t="s">
        <v>256</v>
      </c>
    </row>
    <row r="1395" s="13" customFormat="1">
      <c r="A1395" s="13"/>
      <c r="B1395" s="197"/>
      <c r="C1395" s="13"/>
      <c r="D1395" s="198" t="s">
        <v>265</v>
      </c>
      <c r="E1395" s="199" t="s">
        <v>3</v>
      </c>
      <c r="F1395" s="200" t="s">
        <v>2093</v>
      </c>
      <c r="G1395" s="13"/>
      <c r="H1395" s="201">
        <v>4.29</v>
      </c>
      <c r="I1395" s="202"/>
      <c r="J1395" s="13"/>
      <c r="K1395" s="13"/>
      <c r="L1395" s="197"/>
      <c r="M1395" s="203"/>
      <c r="N1395" s="204"/>
      <c r="O1395" s="204"/>
      <c r="P1395" s="204"/>
      <c r="Q1395" s="204"/>
      <c r="R1395" s="204"/>
      <c r="S1395" s="204"/>
      <c r="T1395" s="205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T1395" s="199" t="s">
        <v>265</v>
      </c>
      <c r="AU1395" s="199" t="s">
        <v>83</v>
      </c>
      <c r="AV1395" s="13" t="s">
        <v>83</v>
      </c>
      <c r="AW1395" s="13" t="s">
        <v>35</v>
      </c>
      <c r="AX1395" s="13" t="s">
        <v>74</v>
      </c>
      <c r="AY1395" s="199" t="s">
        <v>256</v>
      </c>
    </row>
    <row r="1396" s="13" customFormat="1">
      <c r="A1396" s="13"/>
      <c r="B1396" s="197"/>
      <c r="C1396" s="13"/>
      <c r="D1396" s="198" t="s">
        <v>265</v>
      </c>
      <c r="E1396" s="199" t="s">
        <v>3</v>
      </c>
      <c r="F1396" s="200" t="s">
        <v>2094</v>
      </c>
      <c r="G1396" s="13"/>
      <c r="H1396" s="201">
        <v>10.045</v>
      </c>
      <c r="I1396" s="202"/>
      <c r="J1396" s="13"/>
      <c r="K1396" s="13"/>
      <c r="L1396" s="197"/>
      <c r="M1396" s="203"/>
      <c r="N1396" s="204"/>
      <c r="O1396" s="204"/>
      <c r="P1396" s="204"/>
      <c r="Q1396" s="204"/>
      <c r="R1396" s="204"/>
      <c r="S1396" s="204"/>
      <c r="T1396" s="205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13"/>
      <c r="AE1396" s="13"/>
      <c r="AT1396" s="199" t="s">
        <v>265</v>
      </c>
      <c r="AU1396" s="199" t="s">
        <v>83</v>
      </c>
      <c r="AV1396" s="13" t="s">
        <v>83</v>
      </c>
      <c r="AW1396" s="13" t="s">
        <v>35</v>
      </c>
      <c r="AX1396" s="13" t="s">
        <v>74</v>
      </c>
      <c r="AY1396" s="199" t="s">
        <v>256</v>
      </c>
    </row>
    <row r="1397" s="13" customFormat="1">
      <c r="A1397" s="13"/>
      <c r="B1397" s="197"/>
      <c r="C1397" s="13"/>
      <c r="D1397" s="198" t="s">
        <v>265</v>
      </c>
      <c r="E1397" s="199" t="s">
        <v>3</v>
      </c>
      <c r="F1397" s="200" t="s">
        <v>2095</v>
      </c>
      <c r="G1397" s="13"/>
      <c r="H1397" s="201">
        <v>33.840000000000003</v>
      </c>
      <c r="I1397" s="202"/>
      <c r="J1397" s="13"/>
      <c r="K1397" s="13"/>
      <c r="L1397" s="197"/>
      <c r="M1397" s="203"/>
      <c r="N1397" s="204"/>
      <c r="O1397" s="204"/>
      <c r="P1397" s="204"/>
      <c r="Q1397" s="204"/>
      <c r="R1397" s="204"/>
      <c r="S1397" s="204"/>
      <c r="T1397" s="205"/>
      <c r="U1397" s="13"/>
      <c r="V1397" s="13"/>
      <c r="W1397" s="13"/>
      <c r="X1397" s="13"/>
      <c r="Y1397" s="13"/>
      <c r="Z1397" s="13"/>
      <c r="AA1397" s="13"/>
      <c r="AB1397" s="13"/>
      <c r="AC1397" s="13"/>
      <c r="AD1397" s="13"/>
      <c r="AE1397" s="13"/>
      <c r="AT1397" s="199" t="s">
        <v>265</v>
      </c>
      <c r="AU1397" s="199" t="s">
        <v>83</v>
      </c>
      <c r="AV1397" s="13" t="s">
        <v>83</v>
      </c>
      <c r="AW1397" s="13" t="s">
        <v>35</v>
      </c>
      <c r="AX1397" s="13" t="s">
        <v>74</v>
      </c>
      <c r="AY1397" s="199" t="s">
        <v>256</v>
      </c>
    </row>
    <row r="1398" s="13" customFormat="1">
      <c r="A1398" s="13"/>
      <c r="B1398" s="197"/>
      <c r="C1398" s="13"/>
      <c r="D1398" s="198" t="s">
        <v>265</v>
      </c>
      <c r="E1398" s="199" t="s">
        <v>3</v>
      </c>
      <c r="F1398" s="200" t="s">
        <v>2096</v>
      </c>
      <c r="G1398" s="13"/>
      <c r="H1398" s="201">
        <v>7.5</v>
      </c>
      <c r="I1398" s="202"/>
      <c r="J1398" s="13"/>
      <c r="K1398" s="13"/>
      <c r="L1398" s="197"/>
      <c r="M1398" s="203"/>
      <c r="N1398" s="204"/>
      <c r="O1398" s="204"/>
      <c r="P1398" s="204"/>
      <c r="Q1398" s="204"/>
      <c r="R1398" s="204"/>
      <c r="S1398" s="204"/>
      <c r="T1398" s="205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13"/>
      <c r="AE1398" s="13"/>
      <c r="AT1398" s="199" t="s">
        <v>265</v>
      </c>
      <c r="AU1398" s="199" t="s">
        <v>83</v>
      </c>
      <c r="AV1398" s="13" t="s">
        <v>83</v>
      </c>
      <c r="AW1398" s="13" t="s">
        <v>35</v>
      </c>
      <c r="AX1398" s="13" t="s">
        <v>74</v>
      </c>
      <c r="AY1398" s="199" t="s">
        <v>256</v>
      </c>
    </row>
    <row r="1399" s="13" customFormat="1">
      <c r="A1399" s="13"/>
      <c r="B1399" s="197"/>
      <c r="C1399" s="13"/>
      <c r="D1399" s="198" t="s">
        <v>265</v>
      </c>
      <c r="E1399" s="199" t="s">
        <v>3</v>
      </c>
      <c r="F1399" s="200" t="s">
        <v>2097</v>
      </c>
      <c r="G1399" s="13"/>
      <c r="H1399" s="201">
        <v>8.9700000000000006</v>
      </c>
      <c r="I1399" s="202"/>
      <c r="J1399" s="13"/>
      <c r="K1399" s="13"/>
      <c r="L1399" s="197"/>
      <c r="M1399" s="203"/>
      <c r="N1399" s="204"/>
      <c r="O1399" s="204"/>
      <c r="P1399" s="204"/>
      <c r="Q1399" s="204"/>
      <c r="R1399" s="204"/>
      <c r="S1399" s="204"/>
      <c r="T1399" s="205"/>
      <c r="U1399" s="13"/>
      <c r="V1399" s="13"/>
      <c r="W1399" s="13"/>
      <c r="X1399" s="13"/>
      <c r="Y1399" s="13"/>
      <c r="Z1399" s="13"/>
      <c r="AA1399" s="13"/>
      <c r="AB1399" s="13"/>
      <c r="AC1399" s="13"/>
      <c r="AD1399" s="13"/>
      <c r="AE1399" s="13"/>
      <c r="AT1399" s="199" t="s">
        <v>265</v>
      </c>
      <c r="AU1399" s="199" t="s">
        <v>83</v>
      </c>
      <c r="AV1399" s="13" t="s">
        <v>83</v>
      </c>
      <c r="AW1399" s="13" t="s">
        <v>35</v>
      </c>
      <c r="AX1399" s="13" t="s">
        <v>74</v>
      </c>
      <c r="AY1399" s="199" t="s">
        <v>256</v>
      </c>
    </row>
    <row r="1400" s="13" customFormat="1">
      <c r="A1400" s="13"/>
      <c r="B1400" s="197"/>
      <c r="C1400" s="13"/>
      <c r="D1400" s="198" t="s">
        <v>265</v>
      </c>
      <c r="E1400" s="199" t="s">
        <v>3</v>
      </c>
      <c r="F1400" s="200" t="s">
        <v>2098</v>
      </c>
      <c r="G1400" s="13"/>
      <c r="H1400" s="201">
        <v>9.3499999999999996</v>
      </c>
      <c r="I1400" s="202"/>
      <c r="J1400" s="13"/>
      <c r="K1400" s="13"/>
      <c r="L1400" s="197"/>
      <c r="M1400" s="203"/>
      <c r="N1400" s="204"/>
      <c r="O1400" s="204"/>
      <c r="P1400" s="204"/>
      <c r="Q1400" s="204"/>
      <c r="R1400" s="204"/>
      <c r="S1400" s="204"/>
      <c r="T1400" s="205"/>
      <c r="U1400" s="13"/>
      <c r="V1400" s="13"/>
      <c r="W1400" s="13"/>
      <c r="X1400" s="13"/>
      <c r="Y1400" s="13"/>
      <c r="Z1400" s="13"/>
      <c r="AA1400" s="13"/>
      <c r="AB1400" s="13"/>
      <c r="AC1400" s="13"/>
      <c r="AD1400" s="13"/>
      <c r="AE1400" s="13"/>
      <c r="AT1400" s="199" t="s">
        <v>265</v>
      </c>
      <c r="AU1400" s="199" t="s">
        <v>83</v>
      </c>
      <c r="AV1400" s="13" t="s">
        <v>83</v>
      </c>
      <c r="AW1400" s="13" t="s">
        <v>35</v>
      </c>
      <c r="AX1400" s="13" t="s">
        <v>74</v>
      </c>
      <c r="AY1400" s="199" t="s">
        <v>256</v>
      </c>
    </row>
    <row r="1401" s="13" customFormat="1">
      <c r="A1401" s="13"/>
      <c r="B1401" s="197"/>
      <c r="C1401" s="13"/>
      <c r="D1401" s="198" t="s">
        <v>265</v>
      </c>
      <c r="E1401" s="199" t="s">
        <v>3</v>
      </c>
      <c r="F1401" s="200" t="s">
        <v>2099</v>
      </c>
      <c r="G1401" s="13"/>
      <c r="H1401" s="201">
        <v>8.5500000000000007</v>
      </c>
      <c r="I1401" s="202"/>
      <c r="J1401" s="13"/>
      <c r="K1401" s="13"/>
      <c r="L1401" s="197"/>
      <c r="M1401" s="203"/>
      <c r="N1401" s="204"/>
      <c r="O1401" s="204"/>
      <c r="P1401" s="204"/>
      <c r="Q1401" s="204"/>
      <c r="R1401" s="204"/>
      <c r="S1401" s="204"/>
      <c r="T1401" s="205"/>
      <c r="U1401" s="13"/>
      <c r="V1401" s="13"/>
      <c r="W1401" s="13"/>
      <c r="X1401" s="13"/>
      <c r="Y1401" s="13"/>
      <c r="Z1401" s="13"/>
      <c r="AA1401" s="13"/>
      <c r="AB1401" s="13"/>
      <c r="AC1401" s="13"/>
      <c r="AD1401" s="13"/>
      <c r="AE1401" s="13"/>
      <c r="AT1401" s="199" t="s">
        <v>265</v>
      </c>
      <c r="AU1401" s="199" t="s">
        <v>83</v>
      </c>
      <c r="AV1401" s="13" t="s">
        <v>83</v>
      </c>
      <c r="AW1401" s="13" t="s">
        <v>35</v>
      </c>
      <c r="AX1401" s="13" t="s">
        <v>74</v>
      </c>
      <c r="AY1401" s="199" t="s">
        <v>256</v>
      </c>
    </row>
    <row r="1402" s="16" customFormat="1">
      <c r="A1402" s="16"/>
      <c r="B1402" s="232"/>
      <c r="C1402" s="16"/>
      <c r="D1402" s="198" t="s">
        <v>265</v>
      </c>
      <c r="E1402" s="233" t="s">
        <v>3</v>
      </c>
      <c r="F1402" s="234" t="s">
        <v>712</v>
      </c>
      <c r="G1402" s="16"/>
      <c r="H1402" s="235">
        <v>82.545000000000002</v>
      </c>
      <c r="I1402" s="236"/>
      <c r="J1402" s="16"/>
      <c r="K1402" s="16"/>
      <c r="L1402" s="232"/>
      <c r="M1402" s="237"/>
      <c r="N1402" s="238"/>
      <c r="O1402" s="238"/>
      <c r="P1402" s="238"/>
      <c r="Q1402" s="238"/>
      <c r="R1402" s="238"/>
      <c r="S1402" s="238"/>
      <c r="T1402" s="239"/>
      <c r="U1402" s="16"/>
      <c r="V1402" s="16"/>
      <c r="W1402" s="16"/>
      <c r="X1402" s="16"/>
      <c r="Y1402" s="16"/>
      <c r="Z1402" s="16"/>
      <c r="AA1402" s="16"/>
      <c r="AB1402" s="16"/>
      <c r="AC1402" s="16"/>
      <c r="AD1402" s="16"/>
      <c r="AE1402" s="16"/>
      <c r="AT1402" s="233" t="s">
        <v>265</v>
      </c>
      <c r="AU1402" s="233" t="s">
        <v>83</v>
      </c>
      <c r="AV1402" s="16" t="s">
        <v>112</v>
      </c>
      <c r="AW1402" s="16" t="s">
        <v>35</v>
      </c>
      <c r="AX1402" s="16" t="s">
        <v>74</v>
      </c>
      <c r="AY1402" s="233" t="s">
        <v>256</v>
      </c>
    </row>
    <row r="1403" s="15" customFormat="1">
      <c r="A1403" s="15"/>
      <c r="B1403" s="214"/>
      <c r="C1403" s="15"/>
      <c r="D1403" s="198" t="s">
        <v>265</v>
      </c>
      <c r="E1403" s="215" t="s">
        <v>3</v>
      </c>
      <c r="F1403" s="216" t="s">
        <v>2100</v>
      </c>
      <c r="G1403" s="15"/>
      <c r="H1403" s="215" t="s">
        <v>3</v>
      </c>
      <c r="I1403" s="217"/>
      <c r="J1403" s="15"/>
      <c r="K1403" s="15"/>
      <c r="L1403" s="214"/>
      <c r="M1403" s="218"/>
      <c r="N1403" s="219"/>
      <c r="O1403" s="219"/>
      <c r="P1403" s="219"/>
      <c r="Q1403" s="219"/>
      <c r="R1403" s="219"/>
      <c r="S1403" s="219"/>
      <c r="T1403" s="220"/>
      <c r="U1403" s="15"/>
      <c r="V1403" s="15"/>
      <c r="W1403" s="15"/>
      <c r="X1403" s="15"/>
      <c r="Y1403" s="15"/>
      <c r="Z1403" s="15"/>
      <c r="AA1403" s="15"/>
      <c r="AB1403" s="15"/>
      <c r="AC1403" s="15"/>
      <c r="AD1403" s="15"/>
      <c r="AE1403" s="15"/>
      <c r="AT1403" s="215" t="s">
        <v>265</v>
      </c>
      <c r="AU1403" s="215" t="s">
        <v>83</v>
      </c>
      <c r="AV1403" s="15" t="s">
        <v>81</v>
      </c>
      <c r="AW1403" s="15" t="s">
        <v>35</v>
      </c>
      <c r="AX1403" s="15" t="s">
        <v>74</v>
      </c>
      <c r="AY1403" s="215" t="s">
        <v>256</v>
      </c>
    </row>
    <row r="1404" s="13" customFormat="1">
      <c r="A1404" s="13"/>
      <c r="B1404" s="197"/>
      <c r="C1404" s="13"/>
      <c r="D1404" s="198" t="s">
        <v>265</v>
      </c>
      <c r="E1404" s="199" t="s">
        <v>3</v>
      </c>
      <c r="F1404" s="200" t="s">
        <v>2101</v>
      </c>
      <c r="G1404" s="13"/>
      <c r="H1404" s="201">
        <v>69</v>
      </c>
      <c r="I1404" s="202"/>
      <c r="J1404" s="13"/>
      <c r="K1404" s="13"/>
      <c r="L1404" s="197"/>
      <c r="M1404" s="203"/>
      <c r="N1404" s="204"/>
      <c r="O1404" s="204"/>
      <c r="P1404" s="204"/>
      <c r="Q1404" s="204"/>
      <c r="R1404" s="204"/>
      <c r="S1404" s="204"/>
      <c r="T1404" s="205"/>
      <c r="U1404" s="13"/>
      <c r="V1404" s="13"/>
      <c r="W1404" s="13"/>
      <c r="X1404" s="13"/>
      <c r="Y1404" s="13"/>
      <c r="Z1404" s="13"/>
      <c r="AA1404" s="13"/>
      <c r="AB1404" s="13"/>
      <c r="AC1404" s="13"/>
      <c r="AD1404" s="13"/>
      <c r="AE1404" s="13"/>
      <c r="AT1404" s="199" t="s">
        <v>265</v>
      </c>
      <c r="AU1404" s="199" t="s">
        <v>83</v>
      </c>
      <c r="AV1404" s="13" t="s">
        <v>83</v>
      </c>
      <c r="AW1404" s="13" t="s">
        <v>35</v>
      </c>
      <c r="AX1404" s="13" t="s">
        <v>74</v>
      </c>
      <c r="AY1404" s="199" t="s">
        <v>256</v>
      </c>
    </row>
    <row r="1405" s="13" customFormat="1">
      <c r="A1405" s="13"/>
      <c r="B1405" s="197"/>
      <c r="C1405" s="13"/>
      <c r="D1405" s="198" t="s">
        <v>265</v>
      </c>
      <c r="E1405" s="199" t="s">
        <v>3</v>
      </c>
      <c r="F1405" s="200" t="s">
        <v>2102</v>
      </c>
      <c r="G1405" s="13"/>
      <c r="H1405" s="201">
        <v>56.700000000000003</v>
      </c>
      <c r="I1405" s="202"/>
      <c r="J1405" s="13"/>
      <c r="K1405" s="13"/>
      <c r="L1405" s="197"/>
      <c r="M1405" s="203"/>
      <c r="N1405" s="204"/>
      <c r="O1405" s="204"/>
      <c r="P1405" s="204"/>
      <c r="Q1405" s="204"/>
      <c r="R1405" s="204"/>
      <c r="S1405" s="204"/>
      <c r="T1405" s="205"/>
      <c r="U1405" s="13"/>
      <c r="V1405" s="13"/>
      <c r="W1405" s="13"/>
      <c r="X1405" s="13"/>
      <c r="Y1405" s="13"/>
      <c r="Z1405" s="13"/>
      <c r="AA1405" s="13"/>
      <c r="AB1405" s="13"/>
      <c r="AC1405" s="13"/>
      <c r="AD1405" s="13"/>
      <c r="AE1405" s="13"/>
      <c r="AT1405" s="199" t="s">
        <v>265</v>
      </c>
      <c r="AU1405" s="199" t="s">
        <v>83</v>
      </c>
      <c r="AV1405" s="13" t="s">
        <v>83</v>
      </c>
      <c r="AW1405" s="13" t="s">
        <v>35</v>
      </c>
      <c r="AX1405" s="13" t="s">
        <v>74</v>
      </c>
      <c r="AY1405" s="199" t="s">
        <v>256</v>
      </c>
    </row>
    <row r="1406" s="16" customFormat="1">
      <c r="A1406" s="16"/>
      <c r="B1406" s="232"/>
      <c r="C1406" s="16"/>
      <c r="D1406" s="198" t="s">
        <v>265</v>
      </c>
      <c r="E1406" s="233" t="s">
        <v>3</v>
      </c>
      <c r="F1406" s="234" t="s">
        <v>712</v>
      </c>
      <c r="G1406" s="16"/>
      <c r="H1406" s="235">
        <v>125.7</v>
      </c>
      <c r="I1406" s="236"/>
      <c r="J1406" s="16"/>
      <c r="K1406" s="16"/>
      <c r="L1406" s="232"/>
      <c r="M1406" s="237"/>
      <c r="N1406" s="238"/>
      <c r="O1406" s="238"/>
      <c r="P1406" s="238"/>
      <c r="Q1406" s="238"/>
      <c r="R1406" s="238"/>
      <c r="S1406" s="238"/>
      <c r="T1406" s="239"/>
      <c r="U1406" s="16"/>
      <c r="V1406" s="16"/>
      <c r="W1406" s="16"/>
      <c r="X1406" s="16"/>
      <c r="Y1406" s="16"/>
      <c r="Z1406" s="16"/>
      <c r="AA1406" s="16"/>
      <c r="AB1406" s="16"/>
      <c r="AC1406" s="16"/>
      <c r="AD1406" s="16"/>
      <c r="AE1406" s="16"/>
      <c r="AT1406" s="233" t="s">
        <v>265</v>
      </c>
      <c r="AU1406" s="233" t="s">
        <v>83</v>
      </c>
      <c r="AV1406" s="16" t="s">
        <v>112</v>
      </c>
      <c r="AW1406" s="16" t="s">
        <v>35</v>
      </c>
      <c r="AX1406" s="16" t="s">
        <v>74</v>
      </c>
      <c r="AY1406" s="233" t="s">
        <v>256</v>
      </c>
    </row>
    <row r="1407" s="14" customFormat="1">
      <c r="A1407" s="14"/>
      <c r="B1407" s="206"/>
      <c r="C1407" s="14"/>
      <c r="D1407" s="198" t="s">
        <v>265</v>
      </c>
      <c r="E1407" s="207" t="s">
        <v>3</v>
      </c>
      <c r="F1407" s="208" t="s">
        <v>266</v>
      </c>
      <c r="G1407" s="14"/>
      <c r="H1407" s="209">
        <v>208.24500000000001</v>
      </c>
      <c r="I1407" s="210"/>
      <c r="J1407" s="14"/>
      <c r="K1407" s="14"/>
      <c r="L1407" s="206"/>
      <c r="M1407" s="211"/>
      <c r="N1407" s="212"/>
      <c r="O1407" s="212"/>
      <c r="P1407" s="212"/>
      <c r="Q1407" s="212"/>
      <c r="R1407" s="212"/>
      <c r="S1407" s="212"/>
      <c r="T1407" s="213"/>
      <c r="U1407" s="14"/>
      <c r="V1407" s="14"/>
      <c r="W1407" s="14"/>
      <c r="X1407" s="14"/>
      <c r="Y1407" s="14"/>
      <c r="Z1407" s="14"/>
      <c r="AA1407" s="14"/>
      <c r="AB1407" s="14"/>
      <c r="AC1407" s="14"/>
      <c r="AD1407" s="14"/>
      <c r="AE1407" s="14"/>
      <c r="AT1407" s="207" t="s">
        <v>265</v>
      </c>
      <c r="AU1407" s="207" t="s">
        <v>83</v>
      </c>
      <c r="AV1407" s="14" t="s">
        <v>261</v>
      </c>
      <c r="AW1407" s="14" t="s">
        <v>35</v>
      </c>
      <c r="AX1407" s="14" t="s">
        <v>81</v>
      </c>
      <c r="AY1407" s="207" t="s">
        <v>256</v>
      </c>
    </row>
    <row r="1408" s="2" customFormat="1" ht="24.15" customHeight="1">
      <c r="A1408" s="40"/>
      <c r="B1408" s="177"/>
      <c r="C1408" s="178" t="s">
        <v>2103</v>
      </c>
      <c r="D1408" s="178" t="s">
        <v>258</v>
      </c>
      <c r="E1408" s="179" t="s">
        <v>2104</v>
      </c>
      <c r="F1408" s="180" t="s">
        <v>2105</v>
      </c>
      <c r="G1408" s="181" t="s">
        <v>110</v>
      </c>
      <c r="H1408" s="182">
        <v>178.27099999999999</v>
      </c>
      <c r="I1408" s="183"/>
      <c r="J1408" s="184">
        <f>ROUND(I1408*H1408,2)</f>
        <v>0</v>
      </c>
      <c r="K1408" s="185"/>
      <c r="L1408" s="41"/>
      <c r="M1408" s="186" t="s">
        <v>3</v>
      </c>
      <c r="N1408" s="187" t="s">
        <v>45</v>
      </c>
      <c r="O1408" s="74"/>
      <c r="P1408" s="188">
        <f>O1408*H1408</f>
        <v>0</v>
      </c>
      <c r="Q1408" s="188">
        <v>5.0000000000000002E-05</v>
      </c>
      <c r="R1408" s="188">
        <f>Q1408*H1408</f>
        <v>0.0089135499999999993</v>
      </c>
      <c r="S1408" s="188">
        <v>0</v>
      </c>
      <c r="T1408" s="189">
        <f>S1408*H1408</f>
        <v>0</v>
      </c>
      <c r="U1408" s="40"/>
      <c r="V1408" s="40"/>
      <c r="W1408" s="40"/>
      <c r="X1408" s="40"/>
      <c r="Y1408" s="40"/>
      <c r="Z1408" s="40"/>
      <c r="AA1408" s="40"/>
      <c r="AB1408" s="40"/>
      <c r="AC1408" s="40"/>
      <c r="AD1408" s="40"/>
      <c r="AE1408" s="40"/>
      <c r="AR1408" s="190" t="s">
        <v>342</v>
      </c>
      <c r="AT1408" s="190" t="s">
        <v>258</v>
      </c>
      <c r="AU1408" s="190" t="s">
        <v>83</v>
      </c>
      <c r="AY1408" s="21" t="s">
        <v>256</v>
      </c>
      <c r="BE1408" s="191">
        <f>IF(N1408="základní",J1408,0)</f>
        <v>0</v>
      </c>
      <c r="BF1408" s="191">
        <f>IF(N1408="snížená",J1408,0)</f>
        <v>0</v>
      </c>
      <c r="BG1408" s="191">
        <f>IF(N1408="zákl. přenesená",J1408,0)</f>
        <v>0</v>
      </c>
      <c r="BH1408" s="191">
        <f>IF(N1408="sníž. přenesená",J1408,0)</f>
        <v>0</v>
      </c>
      <c r="BI1408" s="191">
        <f>IF(N1408="nulová",J1408,0)</f>
        <v>0</v>
      </c>
      <c r="BJ1408" s="21" t="s">
        <v>81</v>
      </c>
      <c r="BK1408" s="191">
        <f>ROUND(I1408*H1408,2)</f>
        <v>0</v>
      </c>
      <c r="BL1408" s="21" t="s">
        <v>342</v>
      </c>
      <c r="BM1408" s="190" t="s">
        <v>2106</v>
      </c>
    </row>
    <row r="1409" s="2" customFormat="1">
      <c r="A1409" s="40"/>
      <c r="B1409" s="41"/>
      <c r="C1409" s="40"/>
      <c r="D1409" s="192" t="s">
        <v>263</v>
      </c>
      <c r="E1409" s="40"/>
      <c r="F1409" s="193" t="s">
        <v>2107</v>
      </c>
      <c r="G1409" s="40"/>
      <c r="H1409" s="40"/>
      <c r="I1409" s="194"/>
      <c r="J1409" s="40"/>
      <c r="K1409" s="40"/>
      <c r="L1409" s="41"/>
      <c r="M1409" s="195"/>
      <c r="N1409" s="196"/>
      <c r="O1409" s="74"/>
      <c r="P1409" s="74"/>
      <c r="Q1409" s="74"/>
      <c r="R1409" s="74"/>
      <c r="S1409" s="74"/>
      <c r="T1409" s="75"/>
      <c r="U1409" s="40"/>
      <c r="V1409" s="40"/>
      <c r="W1409" s="40"/>
      <c r="X1409" s="40"/>
      <c r="Y1409" s="40"/>
      <c r="Z1409" s="40"/>
      <c r="AA1409" s="40"/>
      <c r="AB1409" s="40"/>
      <c r="AC1409" s="40"/>
      <c r="AD1409" s="40"/>
      <c r="AE1409" s="40"/>
      <c r="AT1409" s="21" t="s">
        <v>263</v>
      </c>
      <c r="AU1409" s="21" t="s">
        <v>83</v>
      </c>
    </row>
    <row r="1410" s="13" customFormat="1">
      <c r="A1410" s="13"/>
      <c r="B1410" s="197"/>
      <c r="C1410" s="13"/>
      <c r="D1410" s="198" t="s">
        <v>265</v>
      </c>
      <c r="E1410" s="199" t="s">
        <v>3</v>
      </c>
      <c r="F1410" s="200" t="s">
        <v>113</v>
      </c>
      <c r="G1410" s="13"/>
      <c r="H1410" s="201">
        <v>178.27099999999999</v>
      </c>
      <c r="I1410" s="202"/>
      <c r="J1410" s="13"/>
      <c r="K1410" s="13"/>
      <c r="L1410" s="197"/>
      <c r="M1410" s="203"/>
      <c r="N1410" s="204"/>
      <c r="O1410" s="204"/>
      <c r="P1410" s="204"/>
      <c r="Q1410" s="204"/>
      <c r="R1410" s="204"/>
      <c r="S1410" s="204"/>
      <c r="T1410" s="205"/>
      <c r="U1410" s="13"/>
      <c r="V1410" s="13"/>
      <c r="W1410" s="13"/>
      <c r="X1410" s="13"/>
      <c r="Y1410" s="13"/>
      <c r="Z1410" s="13"/>
      <c r="AA1410" s="13"/>
      <c r="AB1410" s="13"/>
      <c r="AC1410" s="13"/>
      <c r="AD1410" s="13"/>
      <c r="AE1410" s="13"/>
      <c r="AT1410" s="199" t="s">
        <v>265</v>
      </c>
      <c r="AU1410" s="199" t="s">
        <v>83</v>
      </c>
      <c r="AV1410" s="13" t="s">
        <v>83</v>
      </c>
      <c r="AW1410" s="13" t="s">
        <v>35</v>
      </c>
      <c r="AX1410" s="13" t="s">
        <v>74</v>
      </c>
      <c r="AY1410" s="199" t="s">
        <v>256</v>
      </c>
    </row>
    <row r="1411" s="14" customFormat="1">
      <c r="A1411" s="14"/>
      <c r="B1411" s="206"/>
      <c r="C1411" s="14"/>
      <c r="D1411" s="198" t="s">
        <v>265</v>
      </c>
      <c r="E1411" s="207" t="s">
        <v>3</v>
      </c>
      <c r="F1411" s="208" t="s">
        <v>266</v>
      </c>
      <c r="G1411" s="14"/>
      <c r="H1411" s="209">
        <v>178.27099999999999</v>
      </c>
      <c r="I1411" s="210"/>
      <c r="J1411" s="14"/>
      <c r="K1411" s="14"/>
      <c r="L1411" s="206"/>
      <c r="M1411" s="211"/>
      <c r="N1411" s="212"/>
      <c r="O1411" s="212"/>
      <c r="P1411" s="212"/>
      <c r="Q1411" s="212"/>
      <c r="R1411" s="212"/>
      <c r="S1411" s="212"/>
      <c r="T1411" s="213"/>
      <c r="U1411" s="14"/>
      <c r="V1411" s="14"/>
      <c r="W1411" s="14"/>
      <c r="X1411" s="14"/>
      <c r="Y1411" s="14"/>
      <c r="Z1411" s="14"/>
      <c r="AA1411" s="14"/>
      <c r="AB1411" s="14"/>
      <c r="AC1411" s="14"/>
      <c r="AD1411" s="14"/>
      <c r="AE1411" s="14"/>
      <c r="AT1411" s="207" t="s">
        <v>265</v>
      </c>
      <c r="AU1411" s="207" t="s">
        <v>83</v>
      </c>
      <c r="AV1411" s="14" t="s">
        <v>261</v>
      </c>
      <c r="AW1411" s="14" t="s">
        <v>35</v>
      </c>
      <c r="AX1411" s="14" t="s">
        <v>81</v>
      </c>
      <c r="AY1411" s="207" t="s">
        <v>256</v>
      </c>
    </row>
    <row r="1412" s="2" customFormat="1" ht="49.05" customHeight="1">
      <c r="A1412" s="40"/>
      <c r="B1412" s="177"/>
      <c r="C1412" s="178" t="s">
        <v>2108</v>
      </c>
      <c r="D1412" s="178" t="s">
        <v>258</v>
      </c>
      <c r="E1412" s="179" t="s">
        <v>2109</v>
      </c>
      <c r="F1412" s="180" t="s">
        <v>2110</v>
      </c>
      <c r="G1412" s="181" t="s">
        <v>338</v>
      </c>
      <c r="H1412" s="182">
        <v>5.3810000000000002</v>
      </c>
      <c r="I1412" s="183"/>
      <c r="J1412" s="184">
        <f>ROUND(I1412*H1412,2)</f>
        <v>0</v>
      </c>
      <c r="K1412" s="185"/>
      <c r="L1412" s="41"/>
      <c r="M1412" s="186" t="s">
        <v>3</v>
      </c>
      <c r="N1412" s="187" t="s">
        <v>45</v>
      </c>
      <c r="O1412" s="74"/>
      <c r="P1412" s="188">
        <f>O1412*H1412</f>
        <v>0</v>
      </c>
      <c r="Q1412" s="188">
        <v>0</v>
      </c>
      <c r="R1412" s="188">
        <f>Q1412*H1412</f>
        <v>0</v>
      </c>
      <c r="S1412" s="188">
        <v>0</v>
      </c>
      <c r="T1412" s="189">
        <f>S1412*H1412</f>
        <v>0</v>
      </c>
      <c r="U1412" s="40"/>
      <c r="V1412" s="40"/>
      <c r="W1412" s="40"/>
      <c r="X1412" s="40"/>
      <c r="Y1412" s="40"/>
      <c r="Z1412" s="40"/>
      <c r="AA1412" s="40"/>
      <c r="AB1412" s="40"/>
      <c r="AC1412" s="40"/>
      <c r="AD1412" s="40"/>
      <c r="AE1412" s="40"/>
      <c r="AR1412" s="190" t="s">
        <v>342</v>
      </c>
      <c r="AT1412" s="190" t="s">
        <v>258</v>
      </c>
      <c r="AU1412" s="190" t="s">
        <v>83</v>
      </c>
      <c r="AY1412" s="21" t="s">
        <v>256</v>
      </c>
      <c r="BE1412" s="191">
        <f>IF(N1412="základní",J1412,0)</f>
        <v>0</v>
      </c>
      <c r="BF1412" s="191">
        <f>IF(N1412="snížená",J1412,0)</f>
        <v>0</v>
      </c>
      <c r="BG1412" s="191">
        <f>IF(N1412="zákl. přenesená",J1412,0)</f>
        <v>0</v>
      </c>
      <c r="BH1412" s="191">
        <f>IF(N1412="sníž. přenesená",J1412,0)</f>
        <v>0</v>
      </c>
      <c r="BI1412" s="191">
        <f>IF(N1412="nulová",J1412,0)</f>
        <v>0</v>
      </c>
      <c r="BJ1412" s="21" t="s">
        <v>81</v>
      </c>
      <c r="BK1412" s="191">
        <f>ROUND(I1412*H1412,2)</f>
        <v>0</v>
      </c>
      <c r="BL1412" s="21" t="s">
        <v>342</v>
      </c>
      <c r="BM1412" s="190" t="s">
        <v>2111</v>
      </c>
    </row>
    <row r="1413" s="2" customFormat="1">
      <c r="A1413" s="40"/>
      <c r="B1413" s="41"/>
      <c r="C1413" s="40"/>
      <c r="D1413" s="192" t="s">
        <v>263</v>
      </c>
      <c r="E1413" s="40"/>
      <c r="F1413" s="193" t="s">
        <v>2112</v>
      </c>
      <c r="G1413" s="40"/>
      <c r="H1413" s="40"/>
      <c r="I1413" s="194"/>
      <c r="J1413" s="40"/>
      <c r="K1413" s="40"/>
      <c r="L1413" s="41"/>
      <c r="M1413" s="195"/>
      <c r="N1413" s="196"/>
      <c r="O1413" s="74"/>
      <c r="P1413" s="74"/>
      <c r="Q1413" s="74"/>
      <c r="R1413" s="74"/>
      <c r="S1413" s="74"/>
      <c r="T1413" s="75"/>
      <c r="U1413" s="40"/>
      <c r="V1413" s="40"/>
      <c r="W1413" s="40"/>
      <c r="X1413" s="40"/>
      <c r="Y1413" s="40"/>
      <c r="Z1413" s="40"/>
      <c r="AA1413" s="40"/>
      <c r="AB1413" s="40"/>
      <c r="AC1413" s="40"/>
      <c r="AD1413" s="40"/>
      <c r="AE1413" s="40"/>
      <c r="AT1413" s="21" t="s">
        <v>263</v>
      </c>
      <c r="AU1413" s="21" t="s">
        <v>83</v>
      </c>
    </row>
    <row r="1414" s="12" customFormat="1" ht="22.8" customHeight="1">
      <c r="A1414" s="12"/>
      <c r="B1414" s="164"/>
      <c r="C1414" s="12"/>
      <c r="D1414" s="165" t="s">
        <v>73</v>
      </c>
      <c r="E1414" s="175" t="s">
        <v>2113</v>
      </c>
      <c r="F1414" s="175" t="s">
        <v>2114</v>
      </c>
      <c r="G1414" s="12"/>
      <c r="H1414" s="12"/>
      <c r="I1414" s="167"/>
      <c r="J1414" s="176">
        <f>BK1414</f>
        <v>0</v>
      </c>
      <c r="K1414" s="12"/>
      <c r="L1414" s="164"/>
      <c r="M1414" s="169"/>
      <c r="N1414" s="170"/>
      <c r="O1414" s="170"/>
      <c r="P1414" s="171">
        <f>SUM(P1415:P1468)</f>
        <v>0</v>
      </c>
      <c r="Q1414" s="170"/>
      <c r="R1414" s="171">
        <f>SUM(R1415:R1468)</f>
        <v>0.14681905000000001</v>
      </c>
      <c r="S1414" s="170"/>
      <c r="T1414" s="172">
        <f>SUM(T1415:T1468)</f>
        <v>0</v>
      </c>
      <c r="U1414" s="12"/>
      <c r="V1414" s="12"/>
      <c r="W1414" s="12"/>
      <c r="X1414" s="12"/>
      <c r="Y1414" s="12"/>
      <c r="Z1414" s="12"/>
      <c r="AA1414" s="12"/>
      <c r="AB1414" s="12"/>
      <c r="AC1414" s="12"/>
      <c r="AD1414" s="12"/>
      <c r="AE1414" s="12"/>
      <c r="AR1414" s="165" t="s">
        <v>83</v>
      </c>
      <c r="AT1414" s="173" t="s">
        <v>73</v>
      </c>
      <c r="AU1414" s="173" t="s">
        <v>81</v>
      </c>
      <c r="AY1414" s="165" t="s">
        <v>256</v>
      </c>
      <c r="BK1414" s="174">
        <f>SUM(BK1415:BK1468)</f>
        <v>0</v>
      </c>
    </row>
    <row r="1415" s="2" customFormat="1" ht="24.15" customHeight="1">
      <c r="A1415" s="40"/>
      <c r="B1415" s="177"/>
      <c r="C1415" s="178" t="s">
        <v>2115</v>
      </c>
      <c r="D1415" s="178" t="s">
        <v>258</v>
      </c>
      <c r="E1415" s="179" t="s">
        <v>2116</v>
      </c>
      <c r="F1415" s="180" t="s">
        <v>2117</v>
      </c>
      <c r="G1415" s="181" t="s">
        <v>110</v>
      </c>
      <c r="H1415" s="182">
        <v>156.88499999999999</v>
      </c>
      <c r="I1415" s="183"/>
      <c r="J1415" s="184">
        <f>ROUND(I1415*H1415,2)</f>
        <v>0</v>
      </c>
      <c r="K1415" s="185"/>
      <c r="L1415" s="41"/>
      <c r="M1415" s="186" t="s">
        <v>3</v>
      </c>
      <c r="N1415" s="187" t="s">
        <v>45</v>
      </c>
      <c r="O1415" s="74"/>
      <c r="P1415" s="188">
        <f>O1415*H1415</f>
        <v>0</v>
      </c>
      <c r="Q1415" s="188">
        <v>2.0000000000000002E-05</v>
      </c>
      <c r="R1415" s="188">
        <f>Q1415*H1415</f>
        <v>0.0031377000000000002</v>
      </c>
      <c r="S1415" s="188">
        <v>0</v>
      </c>
      <c r="T1415" s="189">
        <f>S1415*H1415</f>
        <v>0</v>
      </c>
      <c r="U1415" s="40"/>
      <c r="V1415" s="40"/>
      <c r="W1415" s="40"/>
      <c r="X1415" s="40"/>
      <c r="Y1415" s="40"/>
      <c r="Z1415" s="40"/>
      <c r="AA1415" s="40"/>
      <c r="AB1415" s="40"/>
      <c r="AC1415" s="40"/>
      <c r="AD1415" s="40"/>
      <c r="AE1415" s="40"/>
      <c r="AR1415" s="190" t="s">
        <v>342</v>
      </c>
      <c r="AT1415" s="190" t="s">
        <v>258</v>
      </c>
      <c r="AU1415" s="190" t="s">
        <v>83</v>
      </c>
      <c r="AY1415" s="21" t="s">
        <v>256</v>
      </c>
      <c r="BE1415" s="191">
        <f>IF(N1415="základní",J1415,0)</f>
        <v>0</v>
      </c>
      <c r="BF1415" s="191">
        <f>IF(N1415="snížená",J1415,0)</f>
        <v>0</v>
      </c>
      <c r="BG1415" s="191">
        <f>IF(N1415="zákl. přenesená",J1415,0)</f>
        <v>0</v>
      </c>
      <c r="BH1415" s="191">
        <f>IF(N1415="sníž. přenesená",J1415,0)</f>
        <v>0</v>
      </c>
      <c r="BI1415" s="191">
        <f>IF(N1415="nulová",J1415,0)</f>
        <v>0</v>
      </c>
      <c r="BJ1415" s="21" t="s">
        <v>81</v>
      </c>
      <c r="BK1415" s="191">
        <f>ROUND(I1415*H1415,2)</f>
        <v>0</v>
      </c>
      <c r="BL1415" s="21" t="s">
        <v>342</v>
      </c>
      <c r="BM1415" s="190" t="s">
        <v>2118</v>
      </c>
    </row>
    <row r="1416" s="2" customFormat="1">
      <c r="A1416" s="40"/>
      <c r="B1416" s="41"/>
      <c r="C1416" s="40"/>
      <c r="D1416" s="192" t="s">
        <v>263</v>
      </c>
      <c r="E1416" s="40"/>
      <c r="F1416" s="193" t="s">
        <v>2119</v>
      </c>
      <c r="G1416" s="40"/>
      <c r="H1416" s="40"/>
      <c r="I1416" s="194"/>
      <c r="J1416" s="40"/>
      <c r="K1416" s="40"/>
      <c r="L1416" s="41"/>
      <c r="M1416" s="195"/>
      <c r="N1416" s="196"/>
      <c r="O1416" s="74"/>
      <c r="P1416" s="74"/>
      <c r="Q1416" s="74"/>
      <c r="R1416" s="74"/>
      <c r="S1416" s="74"/>
      <c r="T1416" s="75"/>
      <c r="U1416" s="40"/>
      <c r="V1416" s="40"/>
      <c r="W1416" s="40"/>
      <c r="X1416" s="40"/>
      <c r="Y1416" s="40"/>
      <c r="Z1416" s="40"/>
      <c r="AA1416" s="40"/>
      <c r="AB1416" s="40"/>
      <c r="AC1416" s="40"/>
      <c r="AD1416" s="40"/>
      <c r="AE1416" s="40"/>
      <c r="AT1416" s="21" t="s">
        <v>263</v>
      </c>
      <c r="AU1416" s="21" t="s">
        <v>83</v>
      </c>
    </row>
    <row r="1417" s="15" customFormat="1">
      <c r="A1417" s="15"/>
      <c r="B1417" s="214"/>
      <c r="C1417" s="15"/>
      <c r="D1417" s="198" t="s">
        <v>265</v>
      </c>
      <c r="E1417" s="215" t="s">
        <v>3</v>
      </c>
      <c r="F1417" s="216" t="s">
        <v>2120</v>
      </c>
      <c r="G1417" s="15"/>
      <c r="H1417" s="215" t="s">
        <v>3</v>
      </c>
      <c r="I1417" s="217"/>
      <c r="J1417" s="15"/>
      <c r="K1417" s="15"/>
      <c r="L1417" s="214"/>
      <c r="M1417" s="218"/>
      <c r="N1417" s="219"/>
      <c r="O1417" s="219"/>
      <c r="P1417" s="219"/>
      <c r="Q1417" s="219"/>
      <c r="R1417" s="219"/>
      <c r="S1417" s="219"/>
      <c r="T1417" s="220"/>
      <c r="U1417" s="15"/>
      <c r="V1417" s="15"/>
      <c r="W1417" s="15"/>
      <c r="X1417" s="15"/>
      <c r="Y1417" s="15"/>
      <c r="Z1417" s="15"/>
      <c r="AA1417" s="15"/>
      <c r="AB1417" s="15"/>
      <c r="AC1417" s="15"/>
      <c r="AD1417" s="15"/>
      <c r="AE1417" s="15"/>
      <c r="AT1417" s="215" t="s">
        <v>265</v>
      </c>
      <c r="AU1417" s="215" t="s">
        <v>83</v>
      </c>
      <c r="AV1417" s="15" t="s">
        <v>81</v>
      </c>
      <c r="AW1417" s="15" t="s">
        <v>35</v>
      </c>
      <c r="AX1417" s="15" t="s">
        <v>74</v>
      </c>
      <c r="AY1417" s="215" t="s">
        <v>256</v>
      </c>
    </row>
    <row r="1418" s="13" customFormat="1">
      <c r="A1418" s="13"/>
      <c r="B1418" s="197"/>
      <c r="C1418" s="13"/>
      <c r="D1418" s="198" t="s">
        <v>265</v>
      </c>
      <c r="E1418" s="199" t="s">
        <v>3</v>
      </c>
      <c r="F1418" s="200" t="s">
        <v>2121</v>
      </c>
      <c r="G1418" s="13"/>
      <c r="H1418" s="201">
        <v>45.060000000000002</v>
      </c>
      <c r="I1418" s="202"/>
      <c r="J1418" s="13"/>
      <c r="K1418" s="13"/>
      <c r="L1418" s="197"/>
      <c r="M1418" s="203"/>
      <c r="N1418" s="204"/>
      <c r="O1418" s="204"/>
      <c r="P1418" s="204"/>
      <c r="Q1418" s="204"/>
      <c r="R1418" s="204"/>
      <c r="S1418" s="204"/>
      <c r="T1418" s="205"/>
      <c r="U1418" s="13"/>
      <c r="V1418" s="13"/>
      <c r="W1418" s="13"/>
      <c r="X1418" s="13"/>
      <c r="Y1418" s="13"/>
      <c r="Z1418" s="13"/>
      <c r="AA1418" s="13"/>
      <c r="AB1418" s="13"/>
      <c r="AC1418" s="13"/>
      <c r="AD1418" s="13"/>
      <c r="AE1418" s="13"/>
      <c r="AT1418" s="199" t="s">
        <v>265</v>
      </c>
      <c r="AU1418" s="199" t="s">
        <v>83</v>
      </c>
      <c r="AV1418" s="13" t="s">
        <v>83</v>
      </c>
      <c r="AW1418" s="13" t="s">
        <v>35</v>
      </c>
      <c r="AX1418" s="13" t="s">
        <v>74</v>
      </c>
      <c r="AY1418" s="199" t="s">
        <v>256</v>
      </c>
    </row>
    <row r="1419" s="13" customFormat="1">
      <c r="A1419" s="13"/>
      <c r="B1419" s="197"/>
      <c r="C1419" s="13"/>
      <c r="D1419" s="198" t="s">
        <v>265</v>
      </c>
      <c r="E1419" s="199" t="s">
        <v>3</v>
      </c>
      <c r="F1419" s="200" t="s">
        <v>1575</v>
      </c>
      <c r="G1419" s="13"/>
      <c r="H1419" s="201">
        <v>11</v>
      </c>
      <c r="I1419" s="202"/>
      <c r="J1419" s="13"/>
      <c r="K1419" s="13"/>
      <c r="L1419" s="197"/>
      <c r="M1419" s="203"/>
      <c r="N1419" s="204"/>
      <c r="O1419" s="204"/>
      <c r="P1419" s="204"/>
      <c r="Q1419" s="204"/>
      <c r="R1419" s="204"/>
      <c r="S1419" s="204"/>
      <c r="T1419" s="205"/>
      <c r="U1419" s="13"/>
      <c r="V1419" s="13"/>
      <c r="W1419" s="13"/>
      <c r="X1419" s="13"/>
      <c r="Y1419" s="13"/>
      <c r="Z1419" s="13"/>
      <c r="AA1419" s="13"/>
      <c r="AB1419" s="13"/>
      <c r="AC1419" s="13"/>
      <c r="AD1419" s="13"/>
      <c r="AE1419" s="13"/>
      <c r="AT1419" s="199" t="s">
        <v>265</v>
      </c>
      <c r="AU1419" s="199" t="s">
        <v>83</v>
      </c>
      <c r="AV1419" s="13" t="s">
        <v>83</v>
      </c>
      <c r="AW1419" s="13" t="s">
        <v>35</v>
      </c>
      <c r="AX1419" s="13" t="s">
        <v>74</v>
      </c>
      <c r="AY1419" s="199" t="s">
        <v>256</v>
      </c>
    </row>
    <row r="1420" s="13" customFormat="1">
      <c r="A1420" s="13"/>
      <c r="B1420" s="197"/>
      <c r="C1420" s="13"/>
      <c r="D1420" s="198" t="s">
        <v>265</v>
      </c>
      <c r="E1420" s="199" t="s">
        <v>3</v>
      </c>
      <c r="F1420" s="200" t="s">
        <v>196</v>
      </c>
      <c r="G1420" s="13"/>
      <c r="H1420" s="201">
        <v>27.170000000000002</v>
      </c>
      <c r="I1420" s="202"/>
      <c r="J1420" s="13"/>
      <c r="K1420" s="13"/>
      <c r="L1420" s="197"/>
      <c r="M1420" s="203"/>
      <c r="N1420" s="204"/>
      <c r="O1420" s="204"/>
      <c r="P1420" s="204"/>
      <c r="Q1420" s="204"/>
      <c r="R1420" s="204"/>
      <c r="S1420" s="204"/>
      <c r="T1420" s="205"/>
      <c r="U1420" s="13"/>
      <c r="V1420" s="13"/>
      <c r="W1420" s="13"/>
      <c r="X1420" s="13"/>
      <c r="Y1420" s="13"/>
      <c r="Z1420" s="13"/>
      <c r="AA1420" s="13"/>
      <c r="AB1420" s="13"/>
      <c r="AC1420" s="13"/>
      <c r="AD1420" s="13"/>
      <c r="AE1420" s="13"/>
      <c r="AT1420" s="199" t="s">
        <v>265</v>
      </c>
      <c r="AU1420" s="199" t="s">
        <v>83</v>
      </c>
      <c r="AV1420" s="13" t="s">
        <v>83</v>
      </c>
      <c r="AW1420" s="13" t="s">
        <v>35</v>
      </c>
      <c r="AX1420" s="13" t="s">
        <v>74</v>
      </c>
      <c r="AY1420" s="199" t="s">
        <v>256</v>
      </c>
    </row>
    <row r="1421" s="16" customFormat="1">
      <c r="A1421" s="16"/>
      <c r="B1421" s="232"/>
      <c r="C1421" s="16"/>
      <c r="D1421" s="198" t="s">
        <v>265</v>
      </c>
      <c r="E1421" s="233" t="s">
        <v>3</v>
      </c>
      <c r="F1421" s="234" t="s">
        <v>712</v>
      </c>
      <c r="G1421" s="16"/>
      <c r="H1421" s="235">
        <v>83.230000000000004</v>
      </c>
      <c r="I1421" s="236"/>
      <c r="J1421" s="16"/>
      <c r="K1421" s="16"/>
      <c r="L1421" s="232"/>
      <c r="M1421" s="237"/>
      <c r="N1421" s="238"/>
      <c r="O1421" s="238"/>
      <c r="P1421" s="238"/>
      <c r="Q1421" s="238"/>
      <c r="R1421" s="238"/>
      <c r="S1421" s="238"/>
      <c r="T1421" s="239"/>
      <c r="U1421" s="16"/>
      <c r="V1421" s="16"/>
      <c r="W1421" s="16"/>
      <c r="X1421" s="16"/>
      <c r="Y1421" s="16"/>
      <c r="Z1421" s="16"/>
      <c r="AA1421" s="16"/>
      <c r="AB1421" s="16"/>
      <c r="AC1421" s="16"/>
      <c r="AD1421" s="16"/>
      <c r="AE1421" s="16"/>
      <c r="AT1421" s="233" t="s">
        <v>265</v>
      </c>
      <c r="AU1421" s="233" t="s">
        <v>83</v>
      </c>
      <c r="AV1421" s="16" t="s">
        <v>112</v>
      </c>
      <c r="AW1421" s="16" t="s">
        <v>35</v>
      </c>
      <c r="AX1421" s="16" t="s">
        <v>74</v>
      </c>
      <c r="AY1421" s="233" t="s">
        <v>256</v>
      </c>
    </row>
    <row r="1422" s="15" customFormat="1">
      <c r="A1422" s="15"/>
      <c r="B1422" s="214"/>
      <c r="C1422" s="15"/>
      <c r="D1422" s="198" t="s">
        <v>265</v>
      </c>
      <c r="E1422" s="215" t="s">
        <v>3</v>
      </c>
      <c r="F1422" s="216" t="s">
        <v>1547</v>
      </c>
      <c r="G1422" s="15"/>
      <c r="H1422" s="215" t="s">
        <v>3</v>
      </c>
      <c r="I1422" s="217"/>
      <c r="J1422" s="15"/>
      <c r="K1422" s="15"/>
      <c r="L1422" s="214"/>
      <c r="M1422" s="218"/>
      <c r="N1422" s="219"/>
      <c r="O1422" s="219"/>
      <c r="P1422" s="219"/>
      <c r="Q1422" s="219"/>
      <c r="R1422" s="219"/>
      <c r="S1422" s="219"/>
      <c r="T1422" s="220"/>
      <c r="U1422" s="15"/>
      <c r="V1422" s="15"/>
      <c r="W1422" s="15"/>
      <c r="X1422" s="15"/>
      <c r="Y1422" s="15"/>
      <c r="Z1422" s="15"/>
      <c r="AA1422" s="15"/>
      <c r="AB1422" s="15"/>
      <c r="AC1422" s="15"/>
      <c r="AD1422" s="15"/>
      <c r="AE1422" s="15"/>
      <c r="AT1422" s="215" t="s">
        <v>265</v>
      </c>
      <c r="AU1422" s="215" t="s">
        <v>83</v>
      </c>
      <c r="AV1422" s="15" t="s">
        <v>81</v>
      </c>
      <c r="AW1422" s="15" t="s">
        <v>35</v>
      </c>
      <c r="AX1422" s="15" t="s">
        <v>74</v>
      </c>
      <c r="AY1422" s="215" t="s">
        <v>256</v>
      </c>
    </row>
    <row r="1423" s="13" customFormat="1">
      <c r="A1423" s="13"/>
      <c r="B1423" s="197"/>
      <c r="C1423" s="13"/>
      <c r="D1423" s="198" t="s">
        <v>265</v>
      </c>
      <c r="E1423" s="199" t="s">
        <v>3</v>
      </c>
      <c r="F1423" s="200" t="s">
        <v>2122</v>
      </c>
      <c r="G1423" s="13"/>
      <c r="H1423" s="201">
        <v>8.3640000000000008</v>
      </c>
      <c r="I1423" s="202"/>
      <c r="J1423" s="13"/>
      <c r="K1423" s="13"/>
      <c r="L1423" s="197"/>
      <c r="M1423" s="203"/>
      <c r="N1423" s="204"/>
      <c r="O1423" s="204"/>
      <c r="P1423" s="204"/>
      <c r="Q1423" s="204"/>
      <c r="R1423" s="204"/>
      <c r="S1423" s="204"/>
      <c r="T1423" s="205"/>
      <c r="U1423" s="13"/>
      <c r="V1423" s="13"/>
      <c r="W1423" s="13"/>
      <c r="X1423" s="13"/>
      <c r="Y1423" s="13"/>
      <c r="Z1423" s="13"/>
      <c r="AA1423" s="13"/>
      <c r="AB1423" s="13"/>
      <c r="AC1423" s="13"/>
      <c r="AD1423" s="13"/>
      <c r="AE1423" s="13"/>
      <c r="AT1423" s="199" t="s">
        <v>265</v>
      </c>
      <c r="AU1423" s="199" t="s">
        <v>83</v>
      </c>
      <c r="AV1423" s="13" t="s">
        <v>83</v>
      </c>
      <c r="AW1423" s="13" t="s">
        <v>35</v>
      </c>
      <c r="AX1423" s="13" t="s">
        <v>74</v>
      </c>
      <c r="AY1423" s="199" t="s">
        <v>256</v>
      </c>
    </row>
    <row r="1424" s="16" customFormat="1">
      <c r="A1424" s="16"/>
      <c r="B1424" s="232"/>
      <c r="C1424" s="16"/>
      <c r="D1424" s="198" t="s">
        <v>265</v>
      </c>
      <c r="E1424" s="233" t="s">
        <v>3</v>
      </c>
      <c r="F1424" s="234" t="s">
        <v>712</v>
      </c>
      <c r="G1424" s="16"/>
      <c r="H1424" s="235">
        <v>8.3640000000000008</v>
      </c>
      <c r="I1424" s="236"/>
      <c r="J1424" s="16"/>
      <c r="K1424" s="16"/>
      <c r="L1424" s="232"/>
      <c r="M1424" s="237"/>
      <c r="N1424" s="238"/>
      <c r="O1424" s="238"/>
      <c r="P1424" s="238"/>
      <c r="Q1424" s="238"/>
      <c r="R1424" s="238"/>
      <c r="S1424" s="238"/>
      <c r="T1424" s="239"/>
      <c r="U1424" s="16"/>
      <c r="V1424" s="16"/>
      <c r="W1424" s="16"/>
      <c r="X1424" s="16"/>
      <c r="Y1424" s="16"/>
      <c r="Z1424" s="16"/>
      <c r="AA1424" s="16"/>
      <c r="AB1424" s="16"/>
      <c r="AC1424" s="16"/>
      <c r="AD1424" s="16"/>
      <c r="AE1424" s="16"/>
      <c r="AT1424" s="233" t="s">
        <v>265</v>
      </c>
      <c r="AU1424" s="233" t="s">
        <v>83</v>
      </c>
      <c r="AV1424" s="16" t="s">
        <v>112</v>
      </c>
      <c r="AW1424" s="16" t="s">
        <v>35</v>
      </c>
      <c r="AX1424" s="16" t="s">
        <v>74</v>
      </c>
      <c r="AY1424" s="233" t="s">
        <v>256</v>
      </c>
    </row>
    <row r="1425" s="15" customFormat="1">
      <c r="A1425" s="15"/>
      <c r="B1425" s="214"/>
      <c r="C1425" s="15"/>
      <c r="D1425" s="198" t="s">
        <v>265</v>
      </c>
      <c r="E1425" s="215" t="s">
        <v>3</v>
      </c>
      <c r="F1425" s="216" t="s">
        <v>1549</v>
      </c>
      <c r="G1425" s="15"/>
      <c r="H1425" s="215" t="s">
        <v>3</v>
      </c>
      <c r="I1425" s="217"/>
      <c r="J1425" s="15"/>
      <c r="K1425" s="15"/>
      <c r="L1425" s="214"/>
      <c r="M1425" s="218"/>
      <c r="N1425" s="219"/>
      <c r="O1425" s="219"/>
      <c r="P1425" s="219"/>
      <c r="Q1425" s="219"/>
      <c r="R1425" s="219"/>
      <c r="S1425" s="219"/>
      <c r="T1425" s="220"/>
      <c r="U1425" s="15"/>
      <c r="V1425" s="15"/>
      <c r="W1425" s="15"/>
      <c r="X1425" s="15"/>
      <c r="Y1425" s="15"/>
      <c r="Z1425" s="15"/>
      <c r="AA1425" s="15"/>
      <c r="AB1425" s="15"/>
      <c r="AC1425" s="15"/>
      <c r="AD1425" s="15"/>
      <c r="AE1425" s="15"/>
      <c r="AT1425" s="215" t="s">
        <v>265</v>
      </c>
      <c r="AU1425" s="215" t="s">
        <v>83</v>
      </c>
      <c r="AV1425" s="15" t="s">
        <v>81</v>
      </c>
      <c r="AW1425" s="15" t="s">
        <v>35</v>
      </c>
      <c r="AX1425" s="15" t="s">
        <v>74</v>
      </c>
      <c r="AY1425" s="215" t="s">
        <v>256</v>
      </c>
    </row>
    <row r="1426" s="13" customFormat="1">
      <c r="A1426" s="13"/>
      <c r="B1426" s="197"/>
      <c r="C1426" s="13"/>
      <c r="D1426" s="198" t="s">
        <v>265</v>
      </c>
      <c r="E1426" s="199" t="s">
        <v>3</v>
      </c>
      <c r="F1426" s="200" t="s">
        <v>2123</v>
      </c>
      <c r="G1426" s="13"/>
      <c r="H1426" s="201">
        <v>8.6400000000000006</v>
      </c>
      <c r="I1426" s="202"/>
      <c r="J1426" s="13"/>
      <c r="K1426" s="13"/>
      <c r="L1426" s="197"/>
      <c r="M1426" s="203"/>
      <c r="N1426" s="204"/>
      <c r="O1426" s="204"/>
      <c r="P1426" s="204"/>
      <c r="Q1426" s="204"/>
      <c r="R1426" s="204"/>
      <c r="S1426" s="204"/>
      <c r="T1426" s="205"/>
      <c r="U1426" s="13"/>
      <c r="V1426" s="13"/>
      <c r="W1426" s="13"/>
      <c r="X1426" s="13"/>
      <c r="Y1426" s="13"/>
      <c r="Z1426" s="13"/>
      <c r="AA1426" s="13"/>
      <c r="AB1426" s="13"/>
      <c r="AC1426" s="13"/>
      <c r="AD1426" s="13"/>
      <c r="AE1426" s="13"/>
      <c r="AT1426" s="199" t="s">
        <v>265</v>
      </c>
      <c r="AU1426" s="199" t="s">
        <v>83</v>
      </c>
      <c r="AV1426" s="13" t="s">
        <v>83</v>
      </c>
      <c r="AW1426" s="13" t="s">
        <v>35</v>
      </c>
      <c r="AX1426" s="13" t="s">
        <v>74</v>
      </c>
      <c r="AY1426" s="199" t="s">
        <v>256</v>
      </c>
    </row>
    <row r="1427" s="13" customFormat="1">
      <c r="A1427" s="13"/>
      <c r="B1427" s="197"/>
      <c r="C1427" s="13"/>
      <c r="D1427" s="198" t="s">
        <v>265</v>
      </c>
      <c r="E1427" s="199" t="s">
        <v>3</v>
      </c>
      <c r="F1427" s="200" t="s">
        <v>2124</v>
      </c>
      <c r="G1427" s="13"/>
      <c r="H1427" s="201">
        <v>2.5259999999999998</v>
      </c>
      <c r="I1427" s="202"/>
      <c r="J1427" s="13"/>
      <c r="K1427" s="13"/>
      <c r="L1427" s="197"/>
      <c r="M1427" s="203"/>
      <c r="N1427" s="204"/>
      <c r="O1427" s="204"/>
      <c r="P1427" s="204"/>
      <c r="Q1427" s="204"/>
      <c r="R1427" s="204"/>
      <c r="S1427" s="204"/>
      <c r="T1427" s="205"/>
      <c r="U1427" s="13"/>
      <c r="V1427" s="13"/>
      <c r="W1427" s="13"/>
      <c r="X1427" s="13"/>
      <c r="Y1427" s="13"/>
      <c r="Z1427" s="13"/>
      <c r="AA1427" s="13"/>
      <c r="AB1427" s="13"/>
      <c r="AC1427" s="13"/>
      <c r="AD1427" s="13"/>
      <c r="AE1427" s="13"/>
      <c r="AT1427" s="199" t="s">
        <v>265</v>
      </c>
      <c r="AU1427" s="199" t="s">
        <v>83</v>
      </c>
      <c r="AV1427" s="13" t="s">
        <v>83</v>
      </c>
      <c r="AW1427" s="13" t="s">
        <v>35</v>
      </c>
      <c r="AX1427" s="13" t="s">
        <v>74</v>
      </c>
      <c r="AY1427" s="199" t="s">
        <v>256</v>
      </c>
    </row>
    <row r="1428" s="16" customFormat="1">
      <c r="A1428" s="16"/>
      <c r="B1428" s="232"/>
      <c r="C1428" s="16"/>
      <c r="D1428" s="198" t="s">
        <v>265</v>
      </c>
      <c r="E1428" s="233" t="s">
        <v>3</v>
      </c>
      <c r="F1428" s="234" t="s">
        <v>712</v>
      </c>
      <c r="G1428" s="16"/>
      <c r="H1428" s="235">
        <v>11.166</v>
      </c>
      <c r="I1428" s="236"/>
      <c r="J1428" s="16"/>
      <c r="K1428" s="16"/>
      <c r="L1428" s="232"/>
      <c r="M1428" s="237"/>
      <c r="N1428" s="238"/>
      <c r="O1428" s="238"/>
      <c r="P1428" s="238"/>
      <c r="Q1428" s="238"/>
      <c r="R1428" s="238"/>
      <c r="S1428" s="238"/>
      <c r="T1428" s="239"/>
      <c r="U1428" s="16"/>
      <c r="V1428" s="16"/>
      <c r="W1428" s="16"/>
      <c r="X1428" s="16"/>
      <c r="Y1428" s="16"/>
      <c r="Z1428" s="16"/>
      <c r="AA1428" s="16"/>
      <c r="AB1428" s="16"/>
      <c r="AC1428" s="16"/>
      <c r="AD1428" s="16"/>
      <c r="AE1428" s="16"/>
      <c r="AT1428" s="233" t="s">
        <v>265</v>
      </c>
      <c r="AU1428" s="233" t="s">
        <v>83</v>
      </c>
      <c r="AV1428" s="16" t="s">
        <v>112</v>
      </c>
      <c r="AW1428" s="16" t="s">
        <v>35</v>
      </c>
      <c r="AX1428" s="16" t="s">
        <v>74</v>
      </c>
      <c r="AY1428" s="233" t="s">
        <v>256</v>
      </c>
    </row>
    <row r="1429" s="15" customFormat="1">
      <c r="A1429" s="15"/>
      <c r="B1429" s="214"/>
      <c r="C1429" s="15"/>
      <c r="D1429" s="198" t="s">
        <v>265</v>
      </c>
      <c r="E1429" s="215" t="s">
        <v>3</v>
      </c>
      <c r="F1429" s="216" t="s">
        <v>1552</v>
      </c>
      <c r="G1429" s="15"/>
      <c r="H1429" s="215" t="s">
        <v>3</v>
      </c>
      <c r="I1429" s="217"/>
      <c r="J1429" s="15"/>
      <c r="K1429" s="15"/>
      <c r="L1429" s="214"/>
      <c r="M1429" s="218"/>
      <c r="N1429" s="219"/>
      <c r="O1429" s="219"/>
      <c r="P1429" s="219"/>
      <c r="Q1429" s="219"/>
      <c r="R1429" s="219"/>
      <c r="S1429" s="219"/>
      <c r="T1429" s="220"/>
      <c r="U1429" s="15"/>
      <c r="V1429" s="15"/>
      <c r="W1429" s="15"/>
      <c r="X1429" s="15"/>
      <c r="Y1429" s="15"/>
      <c r="Z1429" s="15"/>
      <c r="AA1429" s="15"/>
      <c r="AB1429" s="15"/>
      <c r="AC1429" s="15"/>
      <c r="AD1429" s="15"/>
      <c r="AE1429" s="15"/>
      <c r="AT1429" s="215" t="s">
        <v>265</v>
      </c>
      <c r="AU1429" s="215" t="s">
        <v>83</v>
      </c>
      <c r="AV1429" s="15" t="s">
        <v>81</v>
      </c>
      <c r="AW1429" s="15" t="s">
        <v>35</v>
      </c>
      <c r="AX1429" s="15" t="s">
        <v>74</v>
      </c>
      <c r="AY1429" s="215" t="s">
        <v>256</v>
      </c>
    </row>
    <row r="1430" s="13" customFormat="1">
      <c r="A1430" s="13"/>
      <c r="B1430" s="197"/>
      <c r="C1430" s="13"/>
      <c r="D1430" s="198" t="s">
        <v>265</v>
      </c>
      <c r="E1430" s="199" t="s">
        <v>3</v>
      </c>
      <c r="F1430" s="200" t="s">
        <v>2125</v>
      </c>
      <c r="G1430" s="13"/>
      <c r="H1430" s="201">
        <v>5.04</v>
      </c>
      <c r="I1430" s="202"/>
      <c r="J1430" s="13"/>
      <c r="K1430" s="13"/>
      <c r="L1430" s="197"/>
      <c r="M1430" s="203"/>
      <c r="N1430" s="204"/>
      <c r="O1430" s="204"/>
      <c r="P1430" s="204"/>
      <c r="Q1430" s="204"/>
      <c r="R1430" s="204"/>
      <c r="S1430" s="204"/>
      <c r="T1430" s="205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13"/>
      <c r="AE1430" s="13"/>
      <c r="AT1430" s="199" t="s">
        <v>265</v>
      </c>
      <c r="AU1430" s="199" t="s">
        <v>83</v>
      </c>
      <c r="AV1430" s="13" t="s">
        <v>83</v>
      </c>
      <c r="AW1430" s="13" t="s">
        <v>35</v>
      </c>
      <c r="AX1430" s="13" t="s">
        <v>74</v>
      </c>
      <c r="AY1430" s="199" t="s">
        <v>256</v>
      </c>
    </row>
    <row r="1431" s="16" customFormat="1">
      <c r="A1431" s="16"/>
      <c r="B1431" s="232"/>
      <c r="C1431" s="16"/>
      <c r="D1431" s="198" t="s">
        <v>265</v>
      </c>
      <c r="E1431" s="233" t="s">
        <v>3</v>
      </c>
      <c r="F1431" s="234" t="s">
        <v>712</v>
      </c>
      <c r="G1431" s="16"/>
      <c r="H1431" s="235">
        <v>5.04</v>
      </c>
      <c r="I1431" s="236"/>
      <c r="J1431" s="16"/>
      <c r="K1431" s="16"/>
      <c r="L1431" s="232"/>
      <c r="M1431" s="237"/>
      <c r="N1431" s="238"/>
      <c r="O1431" s="238"/>
      <c r="P1431" s="238"/>
      <c r="Q1431" s="238"/>
      <c r="R1431" s="238"/>
      <c r="S1431" s="238"/>
      <c r="T1431" s="239"/>
      <c r="U1431" s="16"/>
      <c r="V1431" s="16"/>
      <c r="W1431" s="16"/>
      <c r="X1431" s="16"/>
      <c r="Y1431" s="16"/>
      <c r="Z1431" s="16"/>
      <c r="AA1431" s="16"/>
      <c r="AB1431" s="16"/>
      <c r="AC1431" s="16"/>
      <c r="AD1431" s="16"/>
      <c r="AE1431" s="16"/>
      <c r="AT1431" s="233" t="s">
        <v>265</v>
      </c>
      <c r="AU1431" s="233" t="s">
        <v>83</v>
      </c>
      <c r="AV1431" s="16" t="s">
        <v>112</v>
      </c>
      <c r="AW1431" s="16" t="s">
        <v>35</v>
      </c>
      <c r="AX1431" s="16" t="s">
        <v>74</v>
      </c>
      <c r="AY1431" s="233" t="s">
        <v>256</v>
      </c>
    </row>
    <row r="1432" s="15" customFormat="1">
      <c r="A1432" s="15"/>
      <c r="B1432" s="214"/>
      <c r="C1432" s="15"/>
      <c r="D1432" s="198" t="s">
        <v>265</v>
      </c>
      <c r="E1432" s="215" t="s">
        <v>3</v>
      </c>
      <c r="F1432" s="216" t="s">
        <v>1554</v>
      </c>
      <c r="G1432" s="15"/>
      <c r="H1432" s="215" t="s">
        <v>3</v>
      </c>
      <c r="I1432" s="217"/>
      <c r="J1432" s="15"/>
      <c r="K1432" s="15"/>
      <c r="L1432" s="214"/>
      <c r="M1432" s="218"/>
      <c r="N1432" s="219"/>
      <c r="O1432" s="219"/>
      <c r="P1432" s="219"/>
      <c r="Q1432" s="219"/>
      <c r="R1432" s="219"/>
      <c r="S1432" s="219"/>
      <c r="T1432" s="220"/>
      <c r="U1432" s="15"/>
      <c r="V1432" s="15"/>
      <c r="W1432" s="15"/>
      <c r="X1432" s="15"/>
      <c r="Y1432" s="15"/>
      <c r="Z1432" s="15"/>
      <c r="AA1432" s="15"/>
      <c r="AB1432" s="15"/>
      <c r="AC1432" s="15"/>
      <c r="AD1432" s="15"/>
      <c r="AE1432" s="15"/>
      <c r="AT1432" s="215" t="s">
        <v>265</v>
      </c>
      <c r="AU1432" s="215" t="s">
        <v>83</v>
      </c>
      <c r="AV1432" s="15" t="s">
        <v>81</v>
      </c>
      <c r="AW1432" s="15" t="s">
        <v>35</v>
      </c>
      <c r="AX1432" s="15" t="s">
        <v>74</v>
      </c>
      <c r="AY1432" s="215" t="s">
        <v>256</v>
      </c>
    </row>
    <row r="1433" s="13" customFormat="1">
      <c r="A1433" s="13"/>
      <c r="B1433" s="197"/>
      <c r="C1433" s="13"/>
      <c r="D1433" s="198" t="s">
        <v>265</v>
      </c>
      <c r="E1433" s="199" t="s">
        <v>3</v>
      </c>
      <c r="F1433" s="200" t="s">
        <v>2126</v>
      </c>
      <c r="G1433" s="13"/>
      <c r="H1433" s="201">
        <v>7.6799999999999997</v>
      </c>
      <c r="I1433" s="202"/>
      <c r="J1433" s="13"/>
      <c r="K1433" s="13"/>
      <c r="L1433" s="197"/>
      <c r="M1433" s="203"/>
      <c r="N1433" s="204"/>
      <c r="O1433" s="204"/>
      <c r="P1433" s="204"/>
      <c r="Q1433" s="204"/>
      <c r="R1433" s="204"/>
      <c r="S1433" s="204"/>
      <c r="T1433" s="205"/>
      <c r="U1433" s="13"/>
      <c r="V1433" s="13"/>
      <c r="W1433" s="13"/>
      <c r="X1433" s="13"/>
      <c r="Y1433" s="13"/>
      <c r="Z1433" s="13"/>
      <c r="AA1433" s="13"/>
      <c r="AB1433" s="13"/>
      <c r="AC1433" s="13"/>
      <c r="AD1433" s="13"/>
      <c r="AE1433" s="13"/>
      <c r="AT1433" s="199" t="s">
        <v>265</v>
      </c>
      <c r="AU1433" s="199" t="s">
        <v>83</v>
      </c>
      <c r="AV1433" s="13" t="s">
        <v>83</v>
      </c>
      <c r="AW1433" s="13" t="s">
        <v>35</v>
      </c>
      <c r="AX1433" s="13" t="s">
        <v>74</v>
      </c>
      <c r="AY1433" s="199" t="s">
        <v>256</v>
      </c>
    </row>
    <row r="1434" s="16" customFormat="1">
      <c r="A1434" s="16"/>
      <c r="B1434" s="232"/>
      <c r="C1434" s="16"/>
      <c r="D1434" s="198" t="s">
        <v>265</v>
      </c>
      <c r="E1434" s="233" t="s">
        <v>3</v>
      </c>
      <c r="F1434" s="234" t="s">
        <v>712</v>
      </c>
      <c r="G1434" s="16"/>
      <c r="H1434" s="235">
        <v>7.6799999999999997</v>
      </c>
      <c r="I1434" s="236"/>
      <c r="J1434" s="16"/>
      <c r="K1434" s="16"/>
      <c r="L1434" s="232"/>
      <c r="M1434" s="237"/>
      <c r="N1434" s="238"/>
      <c r="O1434" s="238"/>
      <c r="P1434" s="238"/>
      <c r="Q1434" s="238"/>
      <c r="R1434" s="238"/>
      <c r="S1434" s="238"/>
      <c r="T1434" s="239"/>
      <c r="U1434" s="16"/>
      <c r="V1434" s="16"/>
      <c r="W1434" s="16"/>
      <c r="X1434" s="16"/>
      <c r="Y1434" s="16"/>
      <c r="Z1434" s="16"/>
      <c r="AA1434" s="16"/>
      <c r="AB1434" s="16"/>
      <c r="AC1434" s="16"/>
      <c r="AD1434" s="16"/>
      <c r="AE1434" s="16"/>
      <c r="AT1434" s="233" t="s">
        <v>265</v>
      </c>
      <c r="AU1434" s="233" t="s">
        <v>83</v>
      </c>
      <c r="AV1434" s="16" t="s">
        <v>112</v>
      </c>
      <c r="AW1434" s="16" t="s">
        <v>35</v>
      </c>
      <c r="AX1434" s="16" t="s">
        <v>74</v>
      </c>
      <c r="AY1434" s="233" t="s">
        <v>256</v>
      </c>
    </row>
    <row r="1435" s="15" customFormat="1">
      <c r="A1435" s="15"/>
      <c r="B1435" s="214"/>
      <c r="C1435" s="15"/>
      <c r="D1435" s="198" t="s">
        <v>265</v>
      </c>
      <c r="E1435" s="215" t="s">
        <v>3</v>
      </c>
      <c r="F1435" s="216" t="s">
        <v>1555</v>
      </c>
      <c r="G1435" s="15"/>
      <c r="H1435" s="215" t="s">
        <v>3</v>
      </c>
      <c r="I1435" s="217"/>
      <c r="J1435" s="15"/>
      <c r="K1435" s="15"/>
      <c r="L1435" s="214"/>
      <c r="M1435" s="218"/>
      <c r="N1435" s="219"/>
      <c r="O1435" s="219"/>
      <c r="P1435" s="219"/>
      <c r="Q1435" s="219"/>
      <c r="R1435" s="219"/>
      <c r="S1435" s="219"/>
      <c r="T1435" s="220"/>
      <c r="U1435" s="15"/>
      <c r="V1435" s="15"/>
      <c r="W1435" s="15"/>
      <c r="X1435" s="15"/>
      <c r="Y1435" s="15"/>
      <c r="Z1435" s="15"/>
      <c r="AA1435" s="15"/>
      <c r="AB1435" s="15"/>
      <c r="AC1435" s="15"/>
      <c r="AD1435" s="15"/>
      <c r="AE1435" s="15"/>
      <c r="AT1435" s="215" t="s">
        <v>265</v>
      </c>
      <c r="AU1435" s="215" t="s">
        <v>83</v>
      </c>
      <c r="AV1435" s="15" t="s">
        <v>81</v>
      </c>
      <c r="AW1435" s="15" t="s">
        <v>35</v>
      </c>
      <c r="AX1435" s="15" t="s">
        <v>74</v>
      </c>
      <c r="AY1435" s="215" t="s">
        <v>256</v>
      </c>
    </row>
    <row r="1436" s="13" customFormat="1">
      <c r="A1436" s="13"/>
      <c r="B1436" s="197"/>
      <c r="C1436" s="13"/>
      <c r="D1436" s="198" t="s">
        <v>265</v>
      </c>
      <c r="E1436" s="199" t="s">
        <v>3</v>
      </c>
      <c r="F1436" s="200" t="s">
        <v>2127</v>
      </c>
      <c r="G1436" s="13"/>
      <c r="H1436" s="201">
        <v>5.4119999999999999</v>
      </c>
      <c r="I1436" s="202"/>
      <c r="J1436" s="13"/>
      <c r="K1436" s="13"/>
      <c r="L1436" s="197"/>
      <c r="M1436" s="203"/>
      <c r="N1436" s="204"/>
      <c r="O1436" s="204"/>
      <c r="P1436" s="204"/>
      <c r="Q1436" s="204"/>
      <c r="R1436" s="204"/>
      <c r="S1436" s="204"/>
      <c r="T1436" s="205"/>
      <c r="U1436" s="13"/>
      <c r="V1436" s="13"/>
      <c r="W1436" s="13"/>
      <c r="X1436" s="13"/>
      <c r="Y1436" s="13"/>
      <c r="Z1436" s="13"/>
      <c r="AA1436" s="13"/>
      <c r="AB1436" s="13"/>
      <c r="AC1436" s="13"/>
      <c r="AD1436" s="13"/>
      <c r="AE1436" s="13"/>
      <c r="AT1436" s="199" t="s">
        <v>265</v>
      </c>
      <c r="AU1436" s="199" t="s">
        <v>83</v>
      </c>
      <c r="AV1436" s="13" t="s">
        <v>83</v>
      </c>
      <c r="AW1436" s="13" t="s">
        <v>35</v>
      </c>
      <c r="AX1436" s="13" t="s">
        <v>74</v>
      </c>
      <c r="AY1436" s="199" t="s">
        <v>256</v>
      </c>
    </row>
    <row r="1437" s="13" customFormat="1">
      <c r="A1437" s="13"/>
      <c r="B1437" s="197"/>
      <c r="C1437" s="13"/>
      <c r="D1437" s="198" t="s">
        <v>265</v>
      </c>
      <c r="E1437" s="199" t="s">
        <v>3</v>
      </c>
      <c r="F1437" s="200" t="s">
        <v>2128</v>
      </c>
      <c r="G1437" s="13"/>
      <c r="H1437" s="201">
        <v>20.838000000000001</v>
      </c>
      <c r="I1437" s="202"/>
      <c r="J1437" s="13"/>
      <c r="K1437" s="13"/>
      <c r="L1437" s="197"/>
      <c r="M1437" s="203"/>
      <c r="N1437" s="204"/>
      <c r="O1437" s="204"/>
      <c r="P1437" s="204"/>
      <c r="Q1437" s="204"/>
      <c r="R1437" s="204"/>
      <c r="S1437" s="204"/>
      <c r="T1437" s="205"/>
      <c r="U1437" s="13"/>
      <c r="V1437" s="13"/>
      <c r="W1437" s="13"/>
      <c r="X1437" s="13"/>
      <c r="Y1437" s="13"/>
      <c r="Z1437" s="13"/>
      <c r="AA1437" s="13"/>
      <c r="AB1437" s="13"/>
      <c r="AC1437" s="13"/>
      <c r="AD1437" s="13"/>
      <c r="AE1437" s="13"/>
      <c r="AT1437" s="199" t="s">
        <v>265</v>
      </c>
      <c r="AU1437" s="199" t="s">
        <v>83</v>
      </c>
      <c r="AV1437" s="13" t="s">
        <v>83</v>
      </c>
      <c r="AW1437" s="13" t="s">
        <v>35</v>
      </c>
      <c r="AX1437" s="13" t="s">
        <v>74</v>
      </c>
      <c r="AY1437" s="199" t="s">
        <v>256</v>
      </c>
    </row>
    <row r="1438" s="16" customFormat="1">
      <c r="A1438" s="16"/>
      <c r="B1438" s="232"/>
      <c r="C1438" s="16"/>
      <c r="D1438" s="198" t="s">
        <v>265</v>
      </c>
      <c r="E1438" s="233" t="s">
        <v>3</v>
      </c>
      <c r="F1438" s="234" t="s">
        <v>712</v>
      </c>
      <c r="G1438" s="16"/>
      <c r="H1438" s="235">
        <v>26.25</v>
      </c>
      <c r="I1438" s="236"/>
      <c r="J1438" s="16"/>
      <c r="K1438" s="16"/>
      <c r="L1438" s="232"/>
      <c r="M1438" s="237"/>
      <c r="N1438" s="238"/>
      <c r="O1438" s="238"/>
      <c r="P1438" s="238"/>
      <c r="Q1438" s="238"/>
      <c r="R1438" s="238"/>
      <c r="S1438" s="238"/>
      <c r="T1438" s="239"/>
      <c r="U1438" s="16"/>
      <c r="V1438" s="16"/>
      <c r="W1438" s="16"/>
      <c r="X1438" s="16"/>
      <c r="Y1438" s="16"/>
      <c r="Z1438" s="16"/>
      <c r="AA1438" s="16"/>
      <c r="AB1438" s="16"/>
      <c r="AC1438" s="16"/>
      <c r="AD1438" s="16"/>
      <c r="AE1438" s="16"/>
      <c r="AT1438" s="233" t="s">
        <v>265</v>
      </c>
      <c r="AU1438" s="233" t="s">
        <v>83</v>
      </c>
      <c r="AV1438" s="16" t="s">
        <v>112</v>
      </c>
      <c r="AW1438" s="16" t="s">
        <v>35</v>
      </c>
      <c r="AX1438" s="16" t="s">
        <v>74</v>
      </c>
      <c r="AY1438" s="233" t="s">
        <v>256</v>
      </c>
    </row>
    <row r="1439" s="15" customFormat="1">
      <c r="A1439" s="15"/>
      <c r="B1439" s="214"/>
      <c r="C1439" s="15"/>
      <c r="D1439" s="198" t="s">
        <v>265</v>
      </c>
      <c r="E1439" s="215" t="s">
        <v>3</v>
      </c>
      <c r="F1439" s="216" t="s">
        <v>1557</v>
      </c>
      <c r="G1439" s="15"/>
      <c r="H1439" s="215" t="s">
        <v>3</v>
      </c>
      <c r="I1439" s="217"/>
      <c r="J1439" s="15"/>
      <c r="K1439" s="15"/>
      <c r="L1439" s="214"/>
      <c r="M1439" s="218"/>
      <c r="N1439" s="219"/>
      <c r="O1439" s="219"/>
      <c r="P1439" s="219"/>
      <c r="Q1439" s="219"/>
      <c r="R1439" s="219"/>
      <c r="S1439" s="219"/>
      <c r="T1439" s="220"/>
      <c r="U1439" s="15"/>
      <c r="V1439" s="15"/>
      <c r="W1439" s="15"/>
      <c r="X1439" s="15"/>
      <c r="Y1439" s="15"/>
      <c r="Z1439" s="15"/>
      <c r="AA1439" s="15"/>
      <c r="AB1439" s="15"/>
      <c r="AC1439" s="15"/>
      <c r="AD1439" s="15"/>
      <c r="AE1439" s="15"/>
      <c r="AT1439" s="215" t="s">
        <v>265</v>
      </c>
      <c r="AU1439" s="215" t="s">
        <v>83</v>
      </c>
      <c r="AV1439" s="15" t="s">
        <v>81</v>
      </c>
      <c r="AW1439" s="15" t="s">
        <v>35</v>
      </c>
      <c r="AX1439" s="15" t="s">
        <v>74</v>
      </c>
      <c r="AY1439" s="215" t="s">
        <v>256</v>
      </c>
    </row>
    <row r="1440" s="13" customFormat="1">
      <c r="A1440" s="13"/>
      <c r="B1440" s="197"/>
      <c r="C1440" s="13"/>
      <c r="D1440" s="198" t="s">
        <v>265</v>
      </c>
      <c r="E1440" s="199" t="s">
        <v>3</v>
      </c>
      <c r="F1440" s="200" t="s">
        <v>2129</v>
      </c>
      <c r="G1440" s="13"/>
      <c r="H1440" s="201">
        <v>15.154999999999999</v>
      </c>
      <c r="I1440" s="202"/>
      <c r="J1440" s="13"/>
      <c r="K1440" s="13"/>
      <c r="L1440" s="197"/>
      <c r="M1440" s="203"/>
      <c r="N1440" s="204"/>
      <c r="O1440" s="204"/>
      <c r="P1440" s="204"/>
      <c r="Q1440" s="204"/>
      <c r="R1440" s="204"/>
      <c r="S1440" s="204"/>
      <c r="T1440" s="205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T1440" s="199" t="s">
        <v>265</v>
      </c>
      <c r="AU1440" s="199" t="s">
        <v>83</v>
      </c>
      <c r="AV1440" s="13" t="s">
        <v>83</v>
      </c>
      <c r="AW1440" s="13" t="s">
        <v>35</v>
      </c>
      <c r="AX1440" s="13" t="s">
        <v>74</v>
      </c>
      <c r="AY1440" s="199" t="s">
        <v>256</v>
      </c>
    </row>
    <row r="1441" s="16" customFormat="1">
      <c r="A1441" s="16"/>
      <c r="B1441" s="232"/>
      <c r="C1441" s="16"/>
      <c r="D1441" s="198" t="s">
        <v>265</v>
      </c>
      <c r="E1441" s="233" t="s">
        <v>3</v>
      </c>
      <c r="F1441" s="234" t="s">
        <v>712</v>
      </c>
      <c r="G1441" s="16"/>
      <c r="H1441" s="235">
        <v>15.154999999999999</v>
      </c>
      <c r="I1441" s="236"/>
      <c r="J1441" s="16"/>
      <c r="K1441" s="16"/>
      <c r="L1441" s="232"/>
      <c r="M1441" s="237"/>
      <c r="N1441" s="238"/>
      <c r="O1441" s="238"/>
      <c r="P1441" s="238"/>
      <c r="Q1441" s="238"/>
      <c r="R1441" s="238"/>
      <c r="S1441" s="238"/>
      <c r="T1441" s="239"/>
      <c r="U1441" s="16"/>
      <c r="V1441" s="16"/>
      <c r="W1441" s="16"/>
      <c r="X1441" s="16"/>
      <c r="Y1441" s="16"/>
      <c r="Z1441" s="16"/>
      <c r="AA1441" s="16"/>
      <c r="AB1441" s="16"/>
      <c r="AC1441" s="16"/>
      <c r="AD1441" s="16"/>
      <c r="AE1441" s="16"/>
      <c r="AT1441" s="233" t="s">
        <v>265</v>
      </c>
      <c r="AU1441" s="233" t="s">
        <v>83</v>
      </c>
      <c r="AV1441" s="16" t="s">
        <v>112</v>
      </c>
      <c r="AW1441" s="16" t="s">
        <v>35</v>
      </c>
      <c r="AX1441" s="16" t="s">
        <v>74</v>
      </c>
      <c r="AY1441" s="233" t="s">
        <v>256</v>
      </c>
    </row>
    <row r="1442" s="14" customFormat="1">
      <c r="A1442" s="14"/>
      <c r="B1442" s="206"/>
      <c r="C1442" s="14"/>
      <c r="D1442" s="198" t="s">
        <v>265</v>
      </c>
      <c r="E1442" s="207" t="s">
        <v>3</v>
      </c>
      <c r="F1442" s="208" t="s">
        <v>266</v>
      </c>
      <c r="G1442" s="14"/>
      <c r="H1442" s="209">
        <v>156.88499999999999</v>
      </c>
      <c r="I1442" s="210"/>
      <c r="J1442" s="14"/>
      <c r="K1442" s="14"/>
      <c r="L1442" s="206"/>
      <c r="M1442" s="211"/>
      <c r="N1442" s="212"/>
      <c r="O1442" s="212"/>
      <c r="P1442" s="212"/>
      <c r="Q1442" s="212"/>
      <c r="R1442" s="212"/>
      <c r="S1442" s="212"/>
      <c r="T1442" s="213"/>
      <c r="U1442" s="14"/>
      <c r="V1442" s="14"/>
      <c r="W1442" s="14"/>
      <c r="X1442" s="14"/>
      <c r="Y1442" s="14"/>
      <c r="Z1442" s="14"/>
      <c r="AA1442" s="14"/>
      <c r="AB1442" s="14"/>
      <c r="AC1442" s="14"/>
      <c r="AD1442" s="14"/>
      <c r="AE1442" s="14"/>
      <c r="AT1442" s="207" t="s">
        <v>265</v>
      </c>
      <c r="AU1442" s="207" t="s">
        <v>83</v>
      </c>
      <c r="AV1442" s="14" t="s">
        <v>261</v>
      </c>
      <c r="AW1442" s="14" t="s">
        <v>35</v>
      </c>
      <c r="AX1442" s="14" t="s">
        <v>81</v>
      </c>
      <c r="AY1442" s="207" t="s">
        <v>256</v>
      </c>
    </row>
    <row r="1443" s="2" customFormat="1" ht="24.15" customHeight="1">
      <c r="A1443" s="40"/>
      <c r="B1443" s="177"/>
      <c r="C1443" s="178" t="s">
        <v>2130</v>
      </c>
      <c r="D1443" s="178" t="s">
        <v>258</v>
      </c>
      <c r="E1443" s="179" t="s">
        <v>2131</v>
      </c>
      <c r="F1443" s="180" t="s">
        <v>2132</v>
      </c>
      <c r="G1443" s="181" t="s">
        <v>110</v>
      </c>
      <c r="H1443" s="182">
        <v>156.88499999999999</v>
      </c>
      <c r="I1443" s="183"/>
      <c r="J1443" s="184">
        <f>ROUND(I1443*H1443,2)</f>
        <v>0</v>
      </c>
      <c r="K1443" s="185"/>
      <c r="L1443" s="41"/>
      <c r="M1443" s="186" t="s">
        <v>3</v>
      </c>
      <c r="N1443" s="187" t="s">
        <v>45</v>
      </c>
      <c r="O1443" s="74"/>
      <c r="P1443" s="188">
        <f>O1443*H1443</f>
        <v>0</v>
      </c>
      <c r="Q1443" s="188">
        <v>0</v>
      </c>
      <c r="R1443" s="188">
        <f>Q1443*H1443</f>
        <v>0</v>
      </c>
      <c r="S1443" s="188">
        <v>0</v>
      </c>
      <c r="T1443" s="189">
        <f>S1443*H1443</f>
        <v>0</v>
      </c>
      <c r="U1443" s="40"/>
      <c r="V1443" s="40"/>
      <c r="W1443" s="40"/>
      <c r="X1443" s="40"/>
      <c r="Y1443" s="40"/>
      <c r="Z1443" s="40"/>
      <c r="AA1443" s="40"/>
      <c r="AB1443" s="40"/>
      <c r="AC1443" s="40"/>
      <c r="AD1443" s="40"/>
      <c r="AE1443" s="40"/>
      <c r="AR1443" s="190" t="s">
        <v>342</v>
      </c>
      <c r="AT1443" s="190" t="s">
        <v>258</v>
      </c>
      <c r="AU1443" s="190" t="s">
        <v>83</v>
      </c>
      <c r="AY1443" s="21" t="s">
        <v>256</v>
      </c>
      <c r="BE1443" s="191">
        <f>IF(N1443="základní",J1443,0)</f>
        <v>0</v>
      </c>
      <c r="BF1443" s="191">
        <f>IF(N1443="snížená",J1443,0)</f>
        <v>0</v>
      </c>
      <c r="BG1443" s="191">
        <f>IF(N1443="zákl. přenesená",J1443,0)</f>
        <v>0</v>
      </c>
      <c r="BH1443" s="191">
        <f>IF(N1443="sníž. přenesená",J1443,0)</f>
        <v>0</v>
      </c>
      <c r="BI1443" s="191">
        <f>IF(N1443="nulová",J1443,0)</f>
        <v>0</v>
      </c>
      <c r="BJ1443" s="21" t="s">
        <v>81</v>
      </c>
      <c r="BK1443" s="191">
        <f>ROUND(I1443*H1443,2)</f>
        <v>0</v>
      </c>
      <c r="BL1443" s="21" t="s">
        <v>342</v>
      </c>
      <c r="BM1443" s="190" t="s">
        <v>2133</v>
      </c>
    </row>
    <row r="1444" s="2" customFormat="1">
      <c r="A1444" s="40"/>
      <c r="B1444" s="41"/>
      <c r="C1444" s="40"/>
      <c r="D1444" s="192" t="s">
        <v>263</v>
      </c>
      <c r="E1444" s="40"/>
      <c r="F1444" s="193" t="s">
        <v>2134</v>
      </c>
      <c r="G1444" s="40"/>
      <c r="H1444" s="40"/>
      <c r="I1444" s="194"/>
      <c r="J1444" s="40"/>
      <c r="K1444" s="40"/>
      <c r="L1444" s="41"/>
      <c r="M1444" s="195"/>
      <c r="N1444" s="196"/>
      <c r="O1444" s="74"/>
      <c r="P1444" s="74"/>
      <c r="Q1444" s="74"/>
      <c r="R1444" s="74"/>
      <c r="S1444" s="74"/>
      <c r="T1444" s="75"/>
      <c r="U1444" s="40"/>
      <c r="V1444" s="40"/>
      <c r="W1444" s="40"/>
      <c r="X1444" s="40"/>
      <c r="Y1444" s="40"/>
      <c r="Z1444" s="40"/>
      <c r="AA1444" s="40"/>
      <c r="AB1444" s="40"/>
      <c r="AC1444" s="40"/>
      <c r="AD1444" s="40"/>
      <c r="AE1444" s="40"/>
      <c r="AT1444" s="21" t="s">
        <v>263</v>
      </c>
      <c r="AU1444" s="21" t="s">
        <v>83</v>
      </c>
    </row>
    <row r="1445" s="2" customFormat="1" ht="24.15" customHeight="1">
      <c r="A1445" s="40"/>
      <c r="B1445" s="177"/>
      <c r="C1445" s="178" t="s">
        <v>2135</v>
      </c>
      <c r="D1445" s="178" t="s">
        <v>258</v>
      </c>
      <c r="E1445" s="179" t="s">
        <v>2136</v>
      </c>
      <c r="F1445" s="180" t="s">
        <v>2137</v>
      </c>
      <c r="G1445" s="181" t="s">
        <v>110</v>
      </c>
      <c r="H1445" s="182">
        <v>156.88499999999999</v>
      </c>
      <c r="I1445" s="183"/>
      <c r="J1445" s="184">
        <f>ROUND(I1445*H1445,2)</f>
        <v>0</v>
      </c>
      <c r="K1445" s="185"/>
      <c r="L1445" s="41"/>
      <c r="M1445" s="186" t="s">
        <v>3</v>
      </c>
      <c r="N1445" s="187" t="s">
        <v>45</v>
      </c>
      <c r="O1445" s="74"/>
      <c r="P1445" s="188">
        <f>O1445*H1445</f>
        <v>0</v>
      </c>
      <c r="Q1445" s="188">
        <v>0.00012999999999999999</v>
      </c>
      <c r="R1445" s="188">
        <f>Q1445*H1445</f>
        <v>0.020395049999999998</v>
      </c>
      <c r="S1445" s="188">
        <v>0</v>
      </c>
      <c r="T1445" s="189">
        <f>S1445*H1445</f>
        <v>0</v>
      </c>
      <c r="U1445" s="40"/>
      <c r="V1445" s="40"/>
      <c r="W1445" s="40"/>
      <c r="X1445" s="40"/>
      <c r="Y1445" s="40"/>
      <c r="Z1445" s="40"/>
      <c r="AA1445" s="40"/>
      <c r="AB1445" s="40"/>
      <c r="AC1445" s="40"/>
      <c r="AD1445" s="40"/>
      <c r="AE1445" s="40"/>
      <c r="AR1445" s="190" t="s">
        <v>342</v>
      </c>
      <c r="AT1445" s="190" t="s">
        <v>258</v>
      </c>
      <c r="AU1445" s="190" t="s">
        <v>83</v>
      </c>
      <c r="AY1445" s="21" t="s">
        <v>256</v>
      </c>
      <c r="BE1445" s="191">
        <f>IF(N1445="základní",J1445,0)</f>
        <v>0</v>
      </c>
      <c r="BF1445" s="191">
        <f>IF(N1445="snížená",J1445,0)</f>
        <v>0</v>
      </c>
      <c r="BG1445" s="191">
        <f>IF(N1445="zákl. přenesená",J1445,0)</f>
        <v>0</v>
      </c>
      <c r="BH1445" s="191">
        <f>IF(N1445="sníž. přenesená",J1445,0)</f>
        <v>0</v>
      </c>
      <c r="BI1445" s="191">
        <f>IF(N1445="nulová",J1445,0)</f>
        <v>0</v>
      </c>
      <c r="BJ1445" s="21" t="s">
        <v>81</v>
      </c>
      <c r="BK1445" s="191">
        <f>ROUND(I1445*H1445,2)</f>
        <v>0</v>
      </c>
      <c r="BL1445" s="21" t="s">
        <v>342</v>
      </c>
      <c r="BM1445" s="190" t="s">
        <v>2138</v>
      </c>
    </row>
    <row r="1446" s="2" customFormat="1">
      <c r="A1446" s="40"/>
      <c r="B1446" s="41"/>
      <c r="C1446" s="40"/>
      <c r="D1446" s="192" t="s">
        <v>263</v>
      </c>
      <c r="E1446" s="40"/>
      <c r="F1446" s="193" t="s">
        <v>2139</v>
      </c>
      <c r="G1446" s="40"/>
      <c r="H1446" s="40"/>
      <c r="I1446" s="194"/>
      <c r="J1446" s="40"/>
      <c r="K1446" s="40"/>
      <c r="L1446" s="41"/>
      <c r="M1446" s="195"/>
      <c r="N1446" s="196"/>
      <c r="O1446" s="74"/>
      <c r="P1446" s="74"/>
      <c r="Q1446" s="74"/>
      <c r="R1446" s="74"/>
      <c r="S1446" s="74"/>
      <c r="T1446" s="75"/>
      <c r="U1446" s="40"/>
      <c r="V1446" s="40"/>
      <c r="W1446" s="40"/>
      <c r="X1446" s="40"/>
      <c r="Y1446" s="40"/>
      <c r="Z1446" s="40"/>
      <c r="AA1446" s="40"/>
      <c r="AB1446" s="40"/>
      <c r="AC1446" s="40"/>
      <c r="AD1446" s="40"/>
      <c r="AE1446" s="40"/>
      <c r="AT1446" s="21" t="s">
        <v>263</v>
      </c>
      <c r="AU1446" s="21" t="s">
        <v>83</v>
      </c>
    </row>
    <row r="1447" s="2" customFormat="1" ht="24.15" customHeight="1">
      <c r="A1447" s="40"/>
      <c r="B1447" s="177"/>
      <c r="C1447" s="178" t="s">
        <v>2140</v>
      </c>
      <c r="D1447" s="178" t="s">
        <v>258</v>
      </c>
      <c r="E1447" s="179" t="s">
        <v>2141</v>
      </c>
      <c r="F1447" s="180" t="s">
        <v>2142</v>
      </c>
      <c r="G1447" s="181" t="s">
        <v>110</v>
      </c>
      <c r="H1447" s="182">
        <v>156.88499999999999</v>
      </c>
      <c r="I1447" s="183"/>
      <c r="J1447" s="184">
        <f>ROUND(I1447*H1447,2)</f>
        <v>0</v>
      </c>
      <c r="K1447" s="185"/>
      <c r="L1447" s="41"/>
      <c r="M1447" s="186" t="s">
        <v>3</v>
      </c>
      <c r="N1447" s="187" t="s">
        <v>45</v>
      </c>
      <c r="O1447" s="74"/>
      <c r="P1447" s="188">
        <f>O1447*H1447</f>
        <v>0</v>
      </c>
      <c r="Q1447" s="188">
        <v>0.00013999999999999999</v>
      </c>
      <c r="R1447" s="188">
        <f>Q1447*H1447</f>
        <v>0.021963899999999998</v>
      </c>
      <c r="S1447" s="188">
        <v>0</v>
      </c>
      <c r="T1447" s="189">
        <f>S1447*H1447</f>
        <v>0</v>
      </c>
      <c r="U1447" s="40"/>
      <c r="V1447" s="40"/>
      <c r="W1447" s="40"/>
      <c r="X1447" s="40"/>
      <c r="Y1447" s="40"/>
      <c r="Z1447" s="40"/>
      <c r="AA1447" s="40"/>
      <c r="AB1447" s="40"/>
      <c r="AC1447" s="40"/>
      <c r="AD1447" s="40"/>
      <c r="AE1447" s="40"/>
      <c r="AR1447" s="190" t="s">
        <v>342</v>
      </c>
      <c r="AT1447" s="190" t="s">
        <v>258</v>
      </c>
      <c r="AU1447" s="190" t="s">
        <v>83</v>
      </c>
      <c r="AY1447" s="21" t="s">
        <v>256</v>
      </c>
      <c r="BE1447" s="191">
        <f>IF(N1447="základní",J1447,0)</f>
        <v>0</v>
      </c>
      <c r="BF1447" s="191">
        <f>IF(N1447="snížená",J1447,0)</f>
        <v>0</v>
      </c>
      <c r="BG1447" s="191">
        <f>IF(N1447="zákl. přenesená",J1447,0)</f>
        <v>0</v>
      </c>
      <c r="BH1447" s="191">
        <f>IF(N1447="sníž. přenesená",J1447,0)</f>
        <v>0</v>
      </c>
      <c r="BI1447" s="191">
        <f>IF(N1447="nulová",J1447,0)</f>
        <v>0</v>
      </c>
      <c r="BJ1447" s="21" t="s">
        <v>81</v>
      </c>
      <c r="BK1447" s="191">
        <f>ROUND(I1447*H1447,2)</f>
        <v>0</v>
      </c>
      <c r="BL1447" s="21" t="s">
        <v>342</v>
      </c>
      <c r="BM1447" s="190" t="s">
        <v>2143</v>
      </c>
    </row>
    <row r="1448" s="2" customFormat="1">
      <c r="A1448" s="40"/>
      <c r="B1448" s="41"/>
      <c r="C1448" s="40"/>
      <c r="D1448" s="192" t="s">
        <v>263</v>
      </c>
      <c r="E1448" s="40"/>
      <c r="F1448" s="193" t="s">
        <v>2144</v>
      </c>
      <c r="G1448" s="40"/>
      <c r="H1448" s="40"/>
      <c r="I1448" s="194"/>
      <c r="J1448" s="40"/>
      <c r="K1448" s="40"/>
      <c r="L1448" s="41"/>
      <c r="M1448" s="195"/>
      <c r="N1448" s="196"/>
      <c r="O1448" s="74"/>
      <c r="P1448" s="74"/>
      <c r="Q1448" s="74"/>
      <c r="R1448" s="74"/>
      <c r="S1448" s="74"/>
      <c r="T1448" s="75"/>
      <c r="U1448" s="40"/>
      <c r="V1448" s="40"/>
      <c r="W1448" s="40"/>
      <c r="X1448" s="40"/>
      <c r="Y1448" s="40"/>
      <c r="Z1448" s="40"/>
      <c r="AA1448" s="40"/>
      <c r="AB1448" s="40"/>
      <c r="AC1448" s="40"/>
      <c r="AD1448" s="40"/>
      <c r="AE1448" s="40"/>
      <c r="AT1448" s="21" t="s">
        <v>263</v>
      </c>
      <c r="AU1448" s="21" t="s">
        <v>83</v>
      </c>
    </row>
    <row r="1449" s="2" customFormat="1" ht="24.15" customHeight="1">
      <c r="A1449" s="40"/>
      <c r="B1449" s="177"/>
      <c r="C1449" s="178" t="s">
        <v>2145</v>
      </c>
      <c r="D1449" s="178" t="s">
        <v>258</v>
      </c>
      <c r="E1449" s="179" t="s">
        <v>2146</v>
      </c>
      <c r="F1449" s="180" t="s">
        <v>2147</v>
      </c>
      <c r="G1449" s="181" t="s">
        <v>110</v>
      </c>
      <c r="H1449" s="182">
        <v>156.88499999999999</v>
      </c>
      <c r="I1449" s="183"/>
      <c r="J1449" s="184">
        <f>ROUND(I1449*H1449,2)</f>
        <v>0</v>
      </c>
      <c r="K1449" s="185"/>
      <c r="L1449" s="41"/>
      <c r="M1449" s="186" t="s">
        <v>3</v>
      </c>
      <c r="N1449" s="187" t="s">
        <v>45</v>
      </c>
      <c r="O1449" s="74"/>
      <c r="P1449" s="188">
        <f>O1449*H1449</f>
        <v>0</v>
      </c>
      <c r="Q1449" s="188">
        <v>0.00025000000000000001</v>
      </c>
      <c r="R1449" s="188">
        <f>Q1449*H1449</f>
        <v>0.039221249999999999</v>
      </c>
      <c r="S1449" s="188">
        <v>0</v>
      </c>
      <c r="T1449" s="189">
        <f>S1449*H1449</f>
        <v>0</v>
      </c>
      <c r="U1449" s="40"/>
      <c r="V1449" s="40"/>
      <c r="W1449" s="40"/>
      <c r="X1449" s="40"/>
      <c r="Y1449" s="40"/>
      <c r="Z1449" s="40"/>
      <c r="AA1449" s="40"/>
      <c r="AB1449" s="40"/>
      <c r="AC1449" s="40"/>
      <c r="AD1449" s="40"/>
      <c r="AE1449" s="40"/>
      <c r="AR1449" s="190" t="s">
        <v>342</v>
      </c>
      <c r="AT1449" s="190" t="s">
        <v>258</v>
      </c>
      <c r="AU1449" s="190" t="s">
        <v>83</v>
      </c>
      <c r="AY1449" s="21" t="s">
        <v>256</v>
      </c>
      <c r="BE1449" s="191">
        <f>IF(N1449="základní",J1449,0)</f>
        <v>0</v>
      </c>
      <c r="BF1449" s="191">
        <f>IF(N1449="snížená",J1449,0)</f>
        <v>0</v>
      </c>
      <c r="BG1449" s="191">
        <f>IF(N1449="zákl. přenesená",J1449,0)</f>
        <v>0</v>
      </c>
      <c r="BH1449" s="191">
        <f>IF(N1449="sníž. přenesená",J1449,0)</f>
        <v>0</v>
      </c>
      <c r="BI1449" s="191">
        <f>IF(N1449="nulová",J1449,0)</f>
        <v>0</v>
      </c>
      <c r="BJ1449" s="21" t="s">
        <v>81</v>
      </c>
      <c r="BK1449" s="191">
        <f>ROUND(I1449*H1449,2)</f>
        <v>0</v>
      </c>
      <c r="BL1449" s="21" t="s">
        <v>342</v>
      </c>
      <c r="BM1449" s="190" t="s">
        <v>2148</v>
      </c>
    </row>
    <row r="1450" s="2" customFormat="1">
      <c r="A1450" s="40"/>
      <c r="B1450" s="41"/>
      <c r="C1450" s="40"/>
      <c r="D1450" s="192" t="s">
        <v>263</v>
      </c>
      <c r="E1450" s="40"/>
      <c r="F1450" s="193" t="s">
        <v>2149</v>
      </c>
      <c r="G1450" s="40"/>
      <c r="H1450" s="40"/>
      <c r="I1450" s="194"/>
      <c r="J1450" s="40"/>
      <c r="K1450" s="40"/>
      <c r="L1450" s="41"/>
      <c r="M1450" s="195"/>
      <c r="N1450" s="196"/>
      <c r="O1450" s="74"/>
      <c r="P1450" s="74"/>
      <c r="Q1450" s="74"/>
      <c r="R1450" s="74"/>
      <c r="S1450" s="74"/>
      <c r="T1450" s="75"/>
      <c r="U1450" s="40"/>
      <c r="V1450" s="40"/>
      <c r="W1450" s="40"/>
      <c r="X1450" s="40"/>
      <c r="Y1450" s="40"/>
      <c r="Z1450" s="40"/>
      <c r="AA1450" s="40"/>
      <c r="AB1450" s="40"/>
      <c r="AC1450" s="40"/>
      <c r="AD1450" s="40"/>
      <c r="AE1450" s="40"/>
      <c r="AT1450" s="21" t="s">
        <v>263</v>
      </c>
      <c r="AU1450" s="21" t="s">
        <v>83</v>
      </c>
    </row>
    <row r="1451" s="2" customFormat="1" ht="24.15" customHeight="1">
      <c r="A1451" s="40"/>
      <c r="B1451" s="177"/>
      <c r="C1451" s="178" t="s">
        <v>2150</v>
      </c>
      <c r="D1451" s="178" t="s">
        <v>258</v>
      </c>
      <c r="E1451" s="179" t="s">
        <v>2151</v>
      </c>
      <c r="F1451" s="180" t="s">
        <v>2152</v>
      </c>
      <c r="G1451" s="181" t="s">
        <v>110</v>
      </c>
      <c r="H1451" s="182">
        <v>156.88499999999999</v>
      </c>
      <c r="I1451" s="183"/>
      <c r="J1451" s="184">
        <f>ROUND(I1451*H1451,2)</f>
        <v>0</v>
      </c>
      <c r="K1451" s="185"/>
      <c r="L1451" s="41"/>
      <c r="M1451" s="186" t="s">
        <v>3</v>
      </c>
      <c r="N1451" s="187" t="s">
        <v>45</v>
      </c>
      <c r="O1451" s="74"/>
      <c r="P1451" s="188">
        <f>O1451*H1451</f>
        <v>0</v>
      </c>
      <c r="Q1451" s="188">
        <v>0.00029</v>
      </c>
      <c r="R1451" s="188">
        <f>Q1451*H1451</f>
        <v>0.04549665</v>
      </c>
      <c r="S1451" s="188">
        <v>0</v>
      </c>
      <c r="T1451" s="189">
        <f>S1451*H1451</f>
        <v>0</v>
      </c>
      <c r="U1451" s="40"/>
      <c r="V1451" s="40"/>
      <c r="W1451" s="40"/>
      <c r="X1451" s="40"/>
      <c r="Y1451" s="40"/>
      <c r="Z1451" s="40"/>
      <c r="AA1451" s="40"/>
      <c r="AB1451" s="40"/>
      <c r="AC1451" s="40"/>
      <c r="AD1451" s="40"/>
      <c r="AE1451" s="40"/>
      <c r="AR1451" s="190" t="s">
        <v>342</v>
      </c>
      <c r="AT1451" s="190" t="s">
        <v>258</v>
      </c>
      <c r="AU1451" s="190" t="s">
        <v>83</v>
      </c>
      <c r="AY1451" s="21" t="s">
        <v>256</v>
      </c>
      <c r="BE1451" s="191">
        <f>IF(N1451="základní",J1451,0)</f>
        <v>0</v>
      </c>
      <c r="BF1451" s="191">
        <f>IF(N1451="snížená",J1451,0)</f>
        <v>0</v>
      </c>
      <c r="BG1451" s="191">
        <f>IF(N1451="zákl. přenesená",J1451,0)</f>
        <v>0</v>
      </c>
      <c r="BH1451" s="191">
        <f>IF(N1451="sníž. přenesená",J1451,0)</f>
        <v>0</v>
      </c>
      <c r="BI1451" s="191">
        <f>IF(N1451="nulová",J1451,0)</f>
        <v>0</v>
      </c>
      <c r="BJ1451" s="21" t="s">
        <v>81</v>
      </c>
      <c r="BK1451" s="191">
        <f>ROUND(I1451*H1451,2)</f>
        <v>0</v>
      </c>
      <c r="BL1451" s="21" t="s">
        <v>342</v>
      </c>
      <c r="BM1451" s="190" t="s">
        <v>2153</v>
      </c>
    </row>
    <row r="1452" s="2" customFormat="1">
      <c r="A1452" s="40"/>
      <c r="B1452" s="41"/>
      <c r="C1452" s="40"/>
      <c r="D1452" s="192" t="s">
        <v>263</v>
      </c>
      <c r="E1452" s="40"/>
      <c r="F1452" s="193" t="s">
        <v>2154</v>
      </c>
      <c r="G1452" s="40"/>
      <c r="H1452" s="40"/>
      <c r="I1452" s="194"/>
      <c r="J1452" s="40"/>
      <c r="K1452" s="40"/>
      <c r="L1452" s="41"/>
      <c r="M1452" s="195"/>
      <c r="N1452" s="196"/>
      <c r="O1452" s="74"/>
      <c r="P1452" s="74"/>
      <c r="Q1452" s="74"/>
      <c r="R1452" s="74"/>
      <c r="S1452" s="74"/>
      <c r="T1452" s="75"/>
      <c r="U1452" s="40"/>
      <c r="V1452" s="40"/>
      <c r="W1452" s="40"/>
      <c r="X1452" s="40"/>
      <c r="Y1452" s="40"/>
      <c r="Z1452" s="40"/>
      <c r="AA1452" s="40"/>
      <c r="AB1452" s="40"/>
      <c r="AC1452" s="40"/>
      <c r="AD1452" s="40"/>
      <c r="AE1452" s="40"/>
      <c r="AT1452" s="21" t="s">
        <v>263</v>
      </c>
      <c r="AU1452" s="21" t="s">
        <v>83</v>
      </c>
    </row>
    <row r="1453" s="2" customFormat="1" ht="37.8" customHeight="1">
      <c r="A1453" s="40"/>
      <c r="B1453" s="177"/>
      <c r="C1453" s="178" t="s">
        <v>2155</v>
      </c>
      <c r="D1453" s="178" t="s">
        <v>258</v>
      </c>
      <c r="E1453" s="179" t="s">
        <v>2156</v>
      </c>
      <c r="F1453" s="180" t="s">
        <v>2157</v>
      </c>
      <c r="G1453" s="181" t="s">
        <v>110</v>
      </c>
      <c r="H1453" s="182">
        <v>30.190000000000001</v>
      </c>
      <c r="I1453" s="183"/>
      <c r="J1453" s="184">
        <f>ROUND(I1453*H1453,2)</f>
        <v>0</v>
      </c>
      <c r="K1453" s="185"/>
      <c r="L1453" s="41"/>
      <c r="M1453" s="186" t="s">
        <v>3</v>
      </c>
      <c r="N1453" s="187" t="s">
        <v>45</v>
      </c>
      <c r="O1453" s="74"/>
      <c r="P1453" s="188">
        <f>O1453*H1453</f>
        <v>0</v>
      </c>
      <c r="Q1453" s="188">
        <v>6.9999999999999994E-05</v>
      </c>
      <c r="R1453" s="188">
        <f>Q1453*H1453</f>
        <v>0.0021132999999999998</v>
      </c>
      <c r="S1453" s="188">
        <v>0</v>
      </c>
      <c r="T1453" s="189">
        <f>S1453*H1453</f>
        <v>0</v>
      </c>
      <c r="U1453" s="40"/>
      <c r="V1453" s="40"/>
      <c r="W1453" s="40"/>
      <c r="X1453" s="40"/>
      <c r="Y1453" s="40"/>
      <c r="Z1453" s="40"/>
      <c r="AA1453" s="40"/>
      <c r="AB1453" s="40"/>
      <c r="AC1453" s="40"/>
      <c r="AD1453" s="40"/>
      <c r="AE1453" s="40"/>
      <c r="AR1453" s="190" t="s">
        <v>342</v>
      </c>
      <c r="AT1453" s="190" t="s">
        <v>258</v>
      </c>
      <c r="AU1453" s="190" t="s">
        <v>83</v>
      </c>
      <c r="AY1453" s="21" t="s">
        <v>256</v>
      </c>
      <c r="BE1453" s="191">
        <f>IF(N1453="základní",J1453,0)</f>
        <v>0</v>
      </c>
      <c r="BF1453" s="191">
        <f>IF(N1453="snížená",J1453,0)</f>
        <v>0</v>
      </c>
      <c r="BG1453" s="191">
        <f>IF(N1453="zákl. přenesená",J1453,0)</f>
        <v>0</v>
      </c>
      <c r="BH1453" s="191">
        <f>IF(N1453="sníž. přenesená",J1453,0)</f>
        <v>0</v>
      </c>
      <c r="BI1453" s="191">
        <f>IF(N1453="nulová",J1453,0)</f>
        <v>0</v>
      </c>
      <c r="BJ1453" s="21" t="s">
        <v>81</v>
      </c>
      <c r="BK1453" s="191">
        <f>ROUND(I1453*H1453,2)</f>
        <v>0</v>
      </c>
      <c r="BL1453" s="21" t="s">
        <v>342</v>
      </c>
      <c r="BM1453" s="190" t="s">
        <v>2158</v>
      </c>
    </row>
    <row r="1454" s="2" customFormat="1">
      <c r="A1454" s="40"/>
      <c r="B1454" s="41"/>
      <c r="C1454" s="40"/>
      <c r="D1454" s="192" t="s">
        <v>263</v>
      </c>
      <c r="E1454" s="40"/>
      <c r="F1454" s="193" t="s">
        <v>2159</v>
      </c>
      <c r="G1454" s="40"/>
      <c r="H1454" s="40"/>
      <c r="I1454" s="194"/>
      <c r="J1454" s="40"/>
      <c r="K1454" s="40"/>
      <c r="L1454" s="41"/>
      <c r="M1454" s="195"/>
      <c r="N1454" s="196"/>
      <c r="O1454" s="74"/>
      <c r="P1454" s="74"/>
      <c r="Q1454" s="74"/>
      <c r="R1454" s="74"/>
      <c r="S1454" s="74"/>
      <c r="T1454" s="75"/>
      <c r="U1454" s="40"/>
      <c r="V1454" s="40"/>
      <c r="W1454" s="40"/>
      <c r="X1454" s="40"/>
      <c r="Y1454" s="40"/>
      <c r="Z1454" s="40"/>
      <c r="AA1454" s="40"/>
      <c r="AB1454" s="40"/>
      <c r="AC1454" s="40"/>
      <c r="AD1454" s="40"/>
      <c r="AE1454" s="40"/>
      <c r="AT1454" s="21" t="s">
        <v>263</v>
      </c>
      <c r="AU1454" s="21" t="s">
        <v>83</v>
      </c>
    </row>
    <row r="1455" s="13" customFormat="1">
      <c r="A1455" s="13"/>
      <c r="B1455" s="197"/>
      <c r="C1455" s="13"/>
      <c r="D1455" s="198" t="s">
        <v>265</v>
      </c>
      <c r="E1455" s="199" t="s">
        <v>3</v>
      </c>
      <c r="F1455" s="200" t="s">
        <v>2160</v>
      </c>
      <c r="G1455" s="13"/>
      <c r="H1455" s="201">
        <v>20.25</v>
      </c>
      <c r="I1455" s="202"/>
      <c r="J1455" s="13"/>
      <c r="K1455" s="13"/>
      <c r="L1455" s="197"/>
      <c r="M1455" s="203"/>
      <c r="N1455" s="204"/>
      <c r="O1455" s="204"/>
      <c r="P1455" s="204"/>
      <c r="Q1455" s="204"/>
      <c r="R1455" s="204"/>
      <c r="S1455" s="204"/>
      <c r="T1455" s="205"/>
      <c r="U1455" s="13"/>
      <c r="V1455" s="13"/>
      <c r="W1455" s="13"/>
      <c r="X1455" s="13"/>
      <c r="Y1455" s="13"/>
      <c r="Z1455" s="13"/>
      <c r="AA1455" s="13"/>
      <c r="AB1455" s="13"/>
      <c r="AC1455" s="13"/>
      <c r="AD1455" s="13"/>
      <c r="AE1455" s="13"/>
      <c r="AT1455" s="199" t="s">
        <v>265</v>
      </c>
      <c r="AU1455" s="199" t="s">
        <v>83</v>
      </c>
      <c r="AV1455" s="13" t="s">
        <v>83</v>
      </c>
      <c r="AW1455" s="13" t="s">
        <v>35</v>
      </c>
      <c r="AX1455" s="13" t="s">
        <v>74</v>
      </c>
      <c r="AY1455" s="199" t="s">
        <v>256</v>
      </c>
    </row>
    <row r="1456" s="13" customFormat="1">
      <c r="A1456" s="13"/>
      <c r="B1456" s="197"/>
      <c r="C1456" s="13"/>
      <c r="D1456" s="198" t="s">
        <v>265</v>
      </c>
      <c r="E1456" s="199" t="s">
        <v>3</v>
      </c>
      <c r="F1456" s="200" t="s">
        <v>2161</v>
      </c>
      <c r="G1456" s="13"/>
      <c r="H1456" s="201">
        <v>1.2</v>
      </c>
      <c r="I1456" s="202"/>
      <c r="J1456" s="13"/>
      <c r="K1456" s="13"/>
      <c r="L1456" s="197"/>
      <c r="M1456" s="203"/>
      <c r="N1456" s="204"/>
      <c r="O1456" s="204"/>
      <c r="P1456" s="204"/>
      <c r="Q1456" s="204"/>
      <c r="R1456" s="204"/>
      <c r="S1456" s="204"/>
      <c r="T1456" s="205"/>
      <c r="U1456" s="13"/>
      <c r="V1456" s="13"/>
      <c r="W1456" s="13"/>
      <c r="X1456" s="13"/>
      <c r="Y1456" s="13"/>
      <c r="Z1456" s="13"/>
      <c r="AA1456" s="13"/>
      <c r="AB1456" s="13"/>
      <c r="AC1456" s="13"/>
      <c r="AD1456" s="13"/>
      <c r="AE1456" s="13"/>
      <c r="AT1456" s="199" t="s">
        <v>265</v>
      </c>
      <c r="AU1456" s="199" t="s">
        <v>83</v>
      </c>
      <c r="AV1456" s="13" t="s">
        <v>83</v>
      </c>
      <c r="AW1456" s="13" t="s">
        <v>35</v>
      </c>
      <c r="AX1456" s="13" t="s">
        <v>74</v>
      </c>
      <c r="AY1456" s="199" t="s">
        <v>256</v>
      </c>
    </row>
    <row r="1457" s="13" customFormat="1">
      <c r="A1457" s="13"/>
      <c r="B1457" s="197"/>
      <c r="C1457" s="13"/>
      <c r="D1457" s="198" t="s">
        <v>265</v>
      </c>
      <c r="E1457" s="199" t="s">
        <v>3</v>
      </c>
      <c r="F1457" s="200" t="s">
        <v>2162</v>
      </c>
      <c r="G1457" s="13"/>
      <c r="H1457" s="201">
        <v>0.93999999999999995</v>
      </c>
      <c r="I1457" s="202"/>
      <c r="J1457" s="13"/>
      <c r="K1457" s="13"/>
      <c r="L1457" s="197"/>
      <c r="M1457" s="203"/>
      <c r="N1457" s="204"/>
      <c r="O1457" s="204"/>
      <c r="P1457" s="204"/>
      <c r="Q1457" s="204"/>
      <c r="R1457" s="204"/>
      <c r="S1457" s="204"/>
      <c r="T1457" s="205"/>
      <c r="U1457" s="13"/>
      <c r="V1457" s="13"/>
      <c r="W1457" s="13"/>
      <c r="X1457" s="13"/>
      <c r="Y1457" s="13"/>
      <c r="Z1457" s="13"/>
      <c r="AA1457" s="13"/>
      <c r="AB1457" s="13"/>
      <c r="AC1457" s="13"/>
      <c r="AD1457" s="13"/>
      <c r="AE1457" s="13"/>
      <c r="AT1457" s="199" t="s">
        <v>265</v>
      </c>
      <c r="AU1457" s="199" t="s">
        <v>83</v>
      </c>
      <c r="AV1457" s="13" t="s">
        <v>83</v>
      </c>
      <c r="AW1457" s="13" t="s">
        <v>35</v>
      </c>
      <c r="AX1457" s="13" t="s">
        <v>74</v>
      </c>
      <c r="AY1457" s="199" t="s">
        <v>256</v>
      </c>
    </row>
    <row r="1458" s="13" customFormat="1">
      <c r="A1458" s="13"/>
      <c r="B1458" s="197"/>
      <c r="C1458" s="13"/>
      <c r="D1458" s="198" t="s">
        <v>265</v>
      </c>
      <c r="E1458" s="199" t="s">
        <v>3</v>
      </c>
      <c r="F1458" s="200" t="s">
        <v>2163</v>
      </c>
      <c r="G1458" s="13"/>
      <c r="H1458" s="201">
        <v>1.9199999999999999</v>
      </c>
      <c r="I1458" s="202"/>
      <c r="J1458" s="13"/>
      <c r="K1458" s="13"/>
      <c r="L1458" s="197"/>
      <c r="M1458" s="203"/>
      <c r="N1458" s="204"/>
      <c r="O1458" s="204"/>
      <c r="P1458" s="204"/>
      <c r="Q1458" s="204"/>
      <c r="R1458" s="204"/>
      <c r="S1458" s="204"/>
      <c r="T1458" s="205"/>
      <c r="U1458" s="13"/>
      <c r="V1458" s="13"/>
      <c r="W1458" s="13"/>
      <c r="X1458" s="13"/>
      <c r="Y1458" s="13"/>
      <c r="Z1458" s="13"/>
      <c r="AA1458" s="13"/>
      <c r="AB1458" s="13"/>
      <c r="AC1458" s="13"/>
      <c r="AD1458" s="13"/>
      <c r="AE1458" s="13"/>
      <c r="AT1458" s="199" t="s">
        <v>265</v>
      </c>
      <c r="AU1458" s="199" t="s">
        <v>83</v>
      </c>
      <c r="AV1458" s="13" t="s">
        <v>83</v>
      </c>
      <c r="AW1458" s="13" t="s">
        <v>35</v>
      </c>
      <c r="AX1458" s="13" t="s">
        <v>74</v>
      </c>
      <c r="AY1458" s="199" t="s">
        <v>256</v>
      </c>
    </row>
    <row r="1459" s="13" customFormat="1">
      <c r="A1459" s="13"/>
      <c r="B1459" s="197"/>
      <c r="C1459" s="13"/>
      <c r="D1459" s="198" t="s">
        <v>265</v>
      </c>
      <c r="E1459" s="199" t="s">
        <v>3</v>
      </c>
      <c r="F1459" s="200" t="s">
        <v>2164</v>
      </c>
      <c r="G1459" s="13"/>
      <c r="H1459" s="201">
        <v>5.8799999999999999</v>
      </c>
      <c r="I1459" s="202"/>
      <c r="J1459" s="13"/>
      <c r="K1459" s="13"/>
      <c r="L1459" s="197"/>
      <c r="M1459" s="203"/>
      <c r="N1459" s="204"/>
      <c r="O1459" s="204"/>
      <c r="P1459" s="204"/>
      <c r="Q1459" s="204"/>
      <c r="R1459" s="204"/>
      <c r="S1459" s="204"/>
      <c r="T1459" s="205"/>
      <c r="U1459" s="13"/>
      <c r="V1459" s="13"/>
      <c r="W1459" s="13"/>
      <c r="X1459" s="13"/>
      <c r="Y1459" s="13"/>
      <c r="Z1459" s="13"/>
      <c r="AA1459" s="13"/>
      <c r="AB1459" s="13"/>
      <c r="AC1459" s="13"/>
      <c r="AD1459" s="13"/>
      <c r="AE1459" s="13"/>
      <c r="AT1459" s="199" t="s">
        <v>265</v>
      </c>
      <c r="AU1459" s="199" t="s">
        <v>83</v>
      </c>
      <c r="AV1459" s="13" t="s">
        <v>83</v>
      </c>
      <c r="AW1459" s="13" t="s">
        <v>35</v>
      </c>
      <c r="AX1459" s="13" t="s">
        <v>74</v>
      </c>
      <c r="AY1459" s="199" t="s">
        <v>256</v>
      </c>
    </row>
    <row r="1460" s="14" customFormat="1">
      <c r="A1460" s="14"/>
      <c r="B1460" s="206"/>
      <c r="C1460" s="14"/>
      <c r="D1460" s="198" t="s">
        <v>265</v>
      </c>
      <c r="E1460" s="207" t="s">
        <v>3</v>
      </c>
      <c r="F1460" s="208" t="s">
        <v>266</v>
      </c>
      <c r="G1460" s="14"/>
      <c r="H1460" s="209">
        <v>30.190000000000001</v>
      </c>
      <c r="I1460" s="210"/>
      <c r="J1460" s="14"/>
      <c r="K1460" s="14"/>
      <c r="L1460" s="206"/>
      <c r="M1460" s="211"/>
      <c r="N1460" s="212"/>
      <c r="O1460" s="212"/>
      <c r="P1460" s="212"/>
      <c r="Q1460" s="212"/>
      <c r="R1460" s="212"/>
      <c r="S1460" s="212"/>
      <c r="T1460" s="213"/>
      <c r="U1460" s="14"/>
      <c r="V1460" s="14"/>
      <c r="W1460" s="14"/>
      <c r="X1460" s="14"/>
      <c r="Y1460" s="14"/>
      <c r="Z1460" s="14"/>
      <c r="AA1460" s="14"/>
      <c r="AB1460" s="14"/>
      <c r="AC1460" s="14"/>
      <c r="AD1460" s="14"/>
      <c r="AE1460" s="14"/>
      <c r="AT1460" s="207" t="s">
        <v>265</v>
      </c>
      <c r="AU1460" s="207" t="s">
        <v>83</v>
      </c>
      <c r="AV1460" s="14" t="s">
        <v>261</v>
      </c>
      <c r="AW1460" s="14" t="s">
        <v>35</v>
      </c>
      <c r="AX1460" s="14" t="s">
        <v>81</v>
      </c>
      <c r="AY1460" s="207" t="s">
        <v>256</v>
      </c>
    </row>
    <row r="1461" s="2" customFormat="1" ht="37.8" customHeight="1">
      <c r="A1461" s="40"/>
      <c r="B1461" s="177"/>
      <c r="C1461" s="178" t="s">
        <v>2165</v>
      </c>
      <c r="D1461" s="178" t="s">
        <v>258</v>
      </c>
      <c r="E1461" s="179" t="s">
        <v>2166</v>
      </c>
      <c r="F1461" s="180" t="s">
        <v>2167</v>
      </c>
      <c r="G1461" s="181" t="s">
        <v>110</v>
      </c>
      <c r="H1461" s="182">
        <v>30.190000000000001</v>
      </c>
      <c r="I1461" s="183"/>
      <c r="J1461" s="184">
        <f>ROUND(I1461*H1461,2)</f>
        <v>0</v>
      </c>
      <c r="K1461" s="185"/>
      <c r="L1461" s="41"/>
      <c r="M1461" s="186" t="s">
        <v>3</v>
      </c>
      <c r="N1461" s="187" t="s">
        <v>45</v>
      </c>
      <c r="O1461" s="74"/>
      <c r="P1461" s="188">
        <f>O1461*H1461</f>
        <v>0</v>
      </c>
      <c r="Q1461" s="188">
        <v>6.9999999999999994E-05</v>
      </c>
      <c r="R1461" s="188">
        <f>Q1461*H1461</f>
        <v>0.0021132999999999998</v>
      </c>
      <c r="S1461" s="188">
        <v>0</v>
      </c>
      <c r="T1461" s="189">
        <f>S1461*H1461</f>
        <v>0</v>
      </c>
      <c r="U1461" s="40"/>
      <c r="V1461" s="40"/>
      <c r="W1461" s="40"/>
      <c r="X1461" s="40"/>
      <c r="Y1461" s="40"/>
      <c r="Z1461" s="40"/>
      <c r="AA1461" s="40"/>
      <c r="AB1461" s="40"/>
      <c r="AC1461" s="40"/>
      <c r="AD1461" s="40"/>
      <c r="AE1461" s="40"/>
      <c r="AR1461" s="190" t="s">
        <v>342</v>
      </c>
      <c r="AT1461" s="190" t="s">
        <v>258</v>
      </c>
      <c r="AU1461" s="190" t="s">
        <v>83</v>
      </c>
      <c r="AY1461" s="21" t="s">
        <v>256</v>
      </c>
      <c r="BE1461" s="191">
        <f>IF(N1461="základní",J1461,0)</f>
        <v>0</v>
      </c>
      <c r="BF1461" s="191">
        <f>IF(N1461="snížená",J1461,0)</f>
        <v>0</v>
      </c>
      <c r="BG1461" s="191">
        <f>IF(N1461="zákl. přenesená",J1461,0)</f>
        <v>0</v>
      </c>
      <c r="BH1461" s="191">
        <f>IF(N1461="sníž. přenesená",J1461,0)</f>
        <v>0</v>
      </c>
      <c r="BI1461" s="191">
        <f>IF(N1461="nulová",J1461,0)</f>
        <v>0</v>
      </c>
      <c r="BJ1461" s="21" t="s">
        <v>81</v>
      </c>
      <c r="BK1461" s="191">
        <f>ROUND(I1461*H1461,2)</f>
        <v>0</v>
      </c>
      <c r="BL1461" s="21" t="s">
        <v>342</v>
      </c>
      <c r="BM1461" s="190" t="s">
        <v>2168</v>
      </c>
    </row>
    <row r="1462" s="2" customFormat="1">
      <c r="A1462" s="40"/>
      <c r="B1462" s="41"/>
      <c r="C1462" s="40"/>
      <c r="D1462" s="192" t="s">
        <v>263</v>
      </c>
      <c r="E1462" s="40"/>
      <c r="F1462" s="193" t="s">
        <v>2169</v>
      </c>
      <c r="G1462" s="40"/>
      <c r="H1462" s="40"/>
      <c r="I1462" s="194"/>
      <c r="J1462" s="40"/>
      <c r="K1462" s="40"/>
      <c r="L1462" s="41"/>
      <c r="M1462" s="195"/>
      <c r="N1462" s="196"/>
      <c r="O1462" s="74"/>
      <c r="P1462" s="74"/>
      <c r="Q1462" s="74"/>
      <c r="R1462" s="74"/>
      <c r="S1462" s="74"/>
      <c r="T1462" s="75"/>
      <c r="U1462" s="40"/>
      <c r="V1462" s="40"/>
      <c r="W1462" s="40"/>
      <c r="X1462" s="40"/>
      <c r="Y1462" s="40"/>
      <c r="Z1462" s="40"/>
      <c r="AA1462" s="40"/>
      <c r="AB1462" s="40"/>
      <c r="AC1462" s="40"/>
      <c r="AD1462" s="40"/>
      <c r="AE1462" s="40"/>
      <c r="AT1462" s="21" t="s">
        <v>263</v>
      </c>
      <c r="AU1462" s="21" t="s">
        <v>83</v>
      </c>
    </row>
    <row r="1463" s="2" customFormat="1" ht="24.15" customHeight="1">
      <c r="A1463" s="40"/>
      <c r="B1463" s="177"/>
      <c r="C1463" s="178" t="s">
        <v>2170</v>
      </c>
      <c r="D1463" s="178" t="s">
        <v>258</v>
      </c>
      <c r="E1463" s="179" t="s">
        <v>2171</v>
      </c>
      <c r="F1463" s="180" t="s">
        <v>2172</v>
      </c>
      <c r="G1463" s="181" t="s">
        <v>110</v>
      </c>
      <c r="H1463" s="182">
        <v>30.190000000000001</v>
      </c>
      <c r="I1463" s="183"/>
      <c r="J1463" s="184">
        <f>ROUND(I1463*H1463,2)</f>
        <v>0</v>
      </c>
      <c r="K1463" s="185"/>
      <c r="L1463" s="41"/>
      <c r="M1463" s="186" t="s">
        <v>3</v>
      </c>
      <c r="N1463" s="187" t="s">
        <v>45</v>
      </c>
      <c r="O1463" s="74"/>
      <c r="P1463" s="188">
        <f>O1463*H1463</f>
        <v>0</v>
      </c>
      <c r="Q1463" s="188">
        <v>0.00017000000000000001</v>
      </c>
      <c r="R1463" s="188">
        <f>Q1463*H1463</f>
        <v>0.0051323000000000002</v>
      </c>
      <c r="S1463" s="188">
        <v>0</v>
      </c>
      <c r="T1463" s="189">
        <f>S1463*H1463</f>
        <v>0</v>
      </c>
      <c r="U1463" s="40"/>
      <c r="V1463" s="40"/>
      <c r="W1463" s="40"/>
      <c r="X1463" s="40"/>
      <c r="Y1463" s="40"/>
      <c r="Z1463" s="40"/>
      <c r="AA1463" s="40"/>
      <c r="AB1463" s="40"/>
      <c r="AC1463" s="40"/>
      <c r="AD1463" s="40"/>
      <c r="AE1463" s="40"/>
      <c r="AR1463" s="190" t="s">
        <v>342</v>
      </c>
      <c r="AT1463" s="190" t="s">
        <v>258</v>
      </c>
      <c r="AU1463" s="190" t="s">
        <v>83</v>
      </c>
      <c r="AY1463" s="21" t="s">
        <v>256</v>
      </c>
      <c r="BE1463" s="191">
        <f>IF(N1463="základní",J1463,0)</f>
        <v>0</v>
      </c>
      <c r="BF1463" s="191">
        <f>IF(N1463="snížená",J1463,0)</f>
        <v>0</v>
      </c>
      <c r="BG1463" s="191">
        <f>IF(N1463="zákl. přenesená",J1463,0)</f>
        <v>0</v>
      </c>
      <c r="BH1463" s="191">
        <f>IF(N1463="sníž. přenesená",J1463,0)</f>
        <v>0</v>
      </c>
      <c r="BI1463" s="191">
        <f>IF(N1463="nulová",J1463,0)</f>
        <v>0</v>
      </c>
      <c r="BJ1463" s="21" t="s">
        <v>81</v>
      </c>
      <c r="BK1463" s="191">
        <f>ROUND(I1463*H1463,2)</f>
        <v>0</v>
      </c>
      <c r="BL1463" s="21" t="s">
        <v>342</v>
      </c>
      <c r="BM1463" s="190" t="s">
        <v>2173</v>
      </c>
    </row>
    <row r="1464" s="2" customFormat="1">
      <c r="A1464" s="40"/>
      <c r="B1464" s="41"/>
      <c r="C1464" s="40"/>
      <c r="D1464" s="192" t="s">
        <v>263</v>
      </c>
      <c r="E1464" s="40"/>
      <c r="F1464" s="193" t="s">
        <v>2174</v>
      </c>
      <c r="G1464" s="40"/>
      <c r="H1464" s="40"/>
      <c r="I1464" s="194"/>
      <c r="J1464" s="40"/>
      <c r="K1464" s="40"/>
      <c r="L1464" s="41"/>
      <c r="M1464" s="195"/>
      <c r="N1464" s="196"/>
      <c r="O1464" s="74"/>
      <c r="P1464" s="74"/>
      <c r="Q1464" s="74"/>
      <c r="R1464" s="74"/>
      <c r="S1464" s="74"/>
      <c r="T1464" s="75"/>
      <c r="U1464" s="40"/>
      <c r="V1464" s="40"/>
      <c r="W1464" s="40"/>
      <c r="X1464" s="40"/>
      <c r="Y1464" s="40"/>
      <c r="Z1464" s="40"/>
      <c r="AA1464" s="40"/>
      <c r="AB1464" s="40"/>
      <c r="AC1464" s="40"/>
      <c r="AD1464" s="40"/>
      <c r="AE1464" s="40"/>
      <c r="AT1464" s="21" t="s">
        <v>263</v>
      </c>
      <c r="AU1464" s="21" t="s">
        <v>83</v>
      </c>
    </row>
    <row r="1465" s="2" customFormat="1" ht="24.15" customHeight="1">
      <c r="A1465" s="40"/>
      <c r="B1465" s="177"/>
      <c r="C1465" s="178" t="s">
        <v>2175</v>
      </c>
      <c r="D1465" s="178" t="s">
        <v>258</v>
      </c>
      <c r="E1465" s="179" t="s">
        <v>2176</v>
      </c>
      <c r="F1465" s="180" t="s">
        <v>2177</v>
      </c>
      <c r="G1465" s="181" t="s">
        <v>110</v>
      </c>
      <c r="H1465" s="182">
        <v>30.190000000000001</v>
      </c>
      <c r="I1465" s="183"/>
      <c r="J1465" s="184">
        <f>ROUND(I1465*H1465,2)</f>
        <v>0</v>
      </c>
      <c r="K1465" s="185"/>
      <c r="L1465" s="41"/>
      <c r="M1465" s="186" t="s">
        <v>3</v>
      </c>
      <c r="N1465" s="187" t="s">
        <v>45</v>
      </c>
      <c r="O1465" s="74"/>
      <c r="P1465" s="188">
        <f>O1465*H1465</f>
        <v>0</v>
      </c>
      <c r="Q1465" s="188">
        <v>0.00012</v>
      </c>
      <c r="R1465" s="188">
        <f>Q1465*H1465</f>
        <v>0.0036228000000000002</v>
      </c>
      <c r="S1465" s="188">
        <v>0</v>
      </c>
      <c r="T1465" s="189">
        <f>S1465*H1465</f>
        <v>0</v>
      </c>
      <c r="U1465" s="40"/>
      <c r="V1465" s="40"/>
      <c r="W1465" s="40"/>
      <c r="X1465" s="40"/>
      <c r="Y1465" s="40"/>
      <c r="Z1465" s="40"/>
      <c r="AA1465" s="40"/>
      <c r="AB1465" s="40"/>
      <c r="AC1465" s="40"/>
      <c r="AD1465" s="40"/>
      <c r="AE1465" s="40"/>
      <c r="AR1465" s="190" t="s">
        <v>342</v>
      </c>
      <c r="AT1465" s="190" t="s">
        <v>258</v>
      </c>
      <c r="AU1465" s="190" t="s">
        <v>83</v>
      </c>
      <c r="AY1465" s="21" t="s">
        <v>256</v>
      </c>
      <c r="BE1465" s="191">
        <f>IF(N1465="základní",J1465,0)</f>
        <v>0</v>
      </c>
      <c r="BF1465" s="191">
        <f>IF(N1465="snížená",J1465,0)</f>
        <v>0</v>
      </c>
      <c r="BG1465" s="191">
        <f>IF(N1465="zákl. přenesená",J1465,0)</f>
        <v>0</v>
      </c>
      <c r="BH1465" s="191">
        <f>IF(N1465="sníž. přenesená",J1465,0)</f>
        <v>0</v>
      </c>
      <c r="BI1465" s="191">
        <f>IF(N1465="nulová",J1465,0)</f>
        <v>0</v>
      </c>
      <c r="BJ1465" s="21" t="s">
        <v>81</v>
      </c>
      <c r="BK1465" s="191">
        <f>ROUND(I1465*H1465,2)</f>
        <v>0</v>
      </c>
      <c r="BL1465" s="21" t="s">
        <v>342</v>
      </c>
      <c r="BM1465" s="190" t="s">
        <v>2178</v>
      </c>
    </row>
    <row r="1466" s="2" customFormat="1">
      <c r="A1466" s="40"/>
      <c r="B1466" s="41"/>
      <c r="C1466" s="40"/>
      <c r="D1466" s="192" t="s">
        <v>263</v>
      </c>
      <c r="E1466" s="40"/>
      <c r="F1466" s="193" t="s">
        <v>2179</v>
      </c>
      <c r="G1466" s="40"/>
      <c r="H1466" s="40"/>
      <c r="I1466" s="194"/>
      <c r="J1466" s="40"/>
      <c r="K1466" s="40"/>
      <c r="L1466" s="41"/>
      <c r="M1466" s="195"/>
      <c r="N1466" s="196"/>
      <c r="O1466" s="74"/>
      <c r="P1466" s="74"/>
      <c r="Q1466" s="74"/>
      <c r="R1466" s="74"/>
      <c r="S1466" s="74"/>
      <c r="T1466" s="75"/>
      <c r="U1466" s="40"/>
      <c r="V1466" s="40"/>
      <c r="W1466" s="40"/>
      <c r="X1466" s="40"/>
      <c r="Y1466" s="40"/>
      <c r="Z1466" s="40"/>
      <c r="AA1466" s="40"/>
      <c r="AB1466" s="40"/>
      <c r="AC1466" s="40"/>
      <c r="AD1466" s="40"/>
      <c r="AE1466" s="40"/>
      <c r="AT1466" s="21" t="s">
        <v>263</v>
      </c>
      <c r="AU1466" s="21" t="s">
        <v>83</v>
      </c>
    </row>
    <row r="1467" s="2" customFormat="1" ht="24.15" customHeight="1">
      <c r="A1467" s="40"/>
      <c r="B1467" s="177"/>
      <c r="C1467" s="178" t="s">
        <v>2180</v>
      </c>
      <c r="D1467" s="178" t="s">
        <v>258</v>
      </c>
      <c r="E1467" s="179" t="s">
        <v>2181</v>
      </c>
      <c r="F1467" s="180" t="s">
        <v>2182</v>
      </c>
      <c r="G1467" s="181" t="s">
        <v>110</v>
      </c>
      <c r="H1467" s="182">
        <v>30.190000000000001</v>
      </c>
      <c r="I1467" s="183"/>
      <c r="J1467" s="184">
        <f>ROUND(I1467*H1467,2)</f>
        <v>0</v>
      </c>
      <c r="K1467" s="185"/>
      <c r="L1467" s="41"/>
      <c r="M1467" s="186" t="s">
        <v>3</v>
      </c>
      <c r="N1467" s="187" t="s">
        <v>45</v>
      </c>
      <c r="O1467" s="74"/>
      <c r="P1467" s="188">
        <f>O1467*H1467</f>
        <v>0</v>
      </c>
      <c r="Q1467" s="188">
        <v>0.00012</v>
      </c>
      <c r="R1467" s="188">
        <f>Q1467*H1467</f>
        <v>0.0036228000000000002</v>
      </c>
      <c r="S1467" s="188">
        <v>0</v>
      </c>
      <c r="T1467" s="189">
        <f>S1467*H1467</f>
        <v>0</v>
      </c>
      <c r="U1467" s="40"/>
      <c r="V1467" s="40"/>
      <c r="W1467" s="40"/>
      <c r="X1467" s="40"/>
      <c r="Y1467" s="40"/>
      <c r="Z1467" s="40"/>
      <c r="AA1467" s="40"/>
      <c r="AB1467" s="40"/>
      <c r="AC1467" s="40"/>
      <c r="AD1467" s="40"/>
      <c r="AE1467" s="40"/>
      <c r="AR1467" s="190" t="s">
        <v>342</v>
      </c>
      <c r="AT1467" s="190" t="s">
        <v>258</v>
      </c>
      <c r="AU1467" s="190" t="s">
        <v>83</v>
      </c>
      <c r="AY1467" s="21" t="s">
        <v>256</v>
      </c>
      <c r="BE1467" s="191">
        <f>IF(N1467="základní",J1467,0)</f>
        <v>0</v>
      </c>
      <c r="BF1467" s="191">
        <f>IF(N1467="snížená",J1467,0)</f>
        <v>0</v>
      </c>
      <c r="BG1467" s="191">
        <f>IF(N1467="zákl. přenesená",J1467,0)</f>
        <v>0</v>
      </c>
      <c r="BH1467" s="191">
        <f>IF(N1467="sníž. přenesená",J1467,0)</f>
        <v>0</v>
      </c>
      <c r="BI1467" s="191">
        <f>IF(N1467="nulová",J1467,0)</f>
        <v>0</v>
      </c>
      <c r="BJ1467" s="21" t="s">
        <v>81</v>
      </c>
      <c r="BK1467" s="191">
        <f>ROUND(I1467*H1467,2)</f>
        <v>0</v>
      </c>
      <c r="BL1467" s="21" t="s">
        <v>342</v>
      </c>
      <c r="BM1467" s="190" t="s">
        <v>2183</v>
      </c>
    </row>
    <row r="1468" s="2" customFormat="1">
      <c r="A1468" s="40"/>
      <c r="B1468" s="41"/>
      <c r="C1468" s="40"/>
      <c r="D1468" s="192" t="s">
        <v>263</v>
      </c>
      <c r="E1468" s="40"/>
      <c r="F1468" s="193" t="s">
        <v>2184</v>
      </c>
      <c r="G1468" s="40"/>
      <c r="H1468" s="40"/>
      <c r="I1468" s="194"/>
      <c r="J1468" s="40"/>
      <c r="K1468" s="40"/>
      <c r="L1468" s="41"/>
      <c r="M1468" s="195"/>
      <c r="N1468" s="196"/>
      <c r="O1468" s="74"/>
      <c r="P1468" s="74"/>
      <c r="Q1468" s="74"/>
      <c r="R1468" s="74"/>
      <c r="S1468" s="74"/>
      <c r="T1468" s="75"/>
      <c r="U1468" s="40"/>
      <c r="V1468" s="40"/>
      <c r="W1468" s="40"/>
      <c r="X1468" s="40"/>
      <c r="Y1468" s="40"/>
      <c r="Z1468" s="40"/>
      <c r="AA1468" s="40"/>
      <c r="AB1468" s="40"/>
      <c r="AC1468" s="40"/>
      <c r="AD1468" s="40"/>
      <c r="AE1468" s="40"/>
      <c r="AT1468" s="21" t="s">
        <v>263</v>
      </c>
      <c r="AU1468" s="21" t="s">
        <v>83</v>
      </c>
    </row>
    <row r="1469" s="12" customFormat="1" ht="22.8" customHeight="1">
      <c r="A1469" s="12"/>
      <c r="B1469" s="164"/>
      <c r="C1469" s="12"/>
      <c r="D1469" s="165" t="s">
        <v>73</v>
      </c>
      <c r="E1469" s="175" t="s">
        <v>2185</v>
      </c>
      <c r="F1469" s="175" t="s">
        <v>2186</v>
      </c>
      <c r="G1469" s="12"/>
      <c r="H1469" s="12"/>
      <c r="I1469" s="167"/>
      <c r="J1469" s="176">
        <f>BK1469</f>
        <v>0</v>
      </c>
      <c r="K1469" s="12"/>
      <c r="L1469" s="164"/>
      <c r="M1469" s="169"/>
      <c r="N1469" s="170"/>
      <c r="O1469" s="170"/>
      <c r="P1469" s="171">
        <f>SUM(P1470:P1479)</f>
        <v>0</v>
      </c>
      <c r="Q1469" s="170"/>
      <c r="R1469" s="171">
        <f>SUM(R1470:R1479)</f>
        <v>0.20001511000000002</v>
      </c>
      <c r="S1469" s="170"/>
      <c r="T1469" s="172">
        <f>SUM(T1470:T1479)</f>
        <v>0</v>
      </c>
      <c r="U1469" s="12"/>
      <c r="V1469" s="12"/>
      <c r="W1469" s="12"/>
      <c r="X1469" s="12"/>
      <c r="Y1469" s="12"/>
      <c r="Z1469" s="12"/>
      <c r="AA1469" s="12"/>
      <c r="AB1469" s="12"/>
      <c r="AC1469" s="12"/>
      <c r="AD1469" s="12"/>
      <c r="AE1469" s="12"/>
      <c r="AR1469" s="165" t="s">
        <v>83</v>
      </c>
      <c r="AT1469" s="173" t="s">
        <v>73</v>
      </c>
      <c r="AU1469" s="173" t="s">
        <v>81</v>
      </c>
      <c r="AY1469" s="165" t="s">
        <v>256</v>
      </c>
      <c r="BK1469" s="174">
        <f>SUM(BK1470:BK1479)</f>
        <v>0</v>
      </c>
    </row>
    <row r="1470" s="2" customFormat="1" ht="33" customHeight="1">
      <c r="A1470" s="40"/>
      <c r="B1470" s="177"/>
      <c r="C1470" s="178" t="s">
        <v>2187</v>
      </c>
      <c r="D1470" s="178" t="s">
        <v>258</v>
      </c>
      <c r="E1470" s="179" t="s">
        <v>2188</v>
      </c>
      <c r="F1470" s="180" t="s">
        <v>2189</v>
      </c>
      <c r="G1470" s="181" t="s">
        <v>110</v>
      </c>
      <c r="H1470" s="182">
        <v>377.387</v>
      </c>
      <c r="I1470" s="183"/>
      <c r="J1470" s="184">
        <f>ROUND(I1470*H1470,2)</f>
        <v>0</v>
      </c>
      <c r="K1470" s="185"/>
      <c r="L1470" s="41"/>
      <c r="M1470" s="186" t="s">
        <v>3</v>
      </c>
      <c r="N1470" s="187" t="s">
        <v>45</v>
      </c>
      <c r="O1470" s="74"/>
      <c r="P1470" s="188">
        <f>O1470*H1470</f>
        <v>0</v>
      </c>
      <c r="Q1470" s="188">
        <v>0.00021000000000000001</v>
      </c>
      <c r="R1470" s="188">
        <f>Q1470*H1470</f>
        <v>0.079251269999999999</v>
      </c>
      <c r="S1470" s="188">
        <v>0</v>
      </c>
      <c r="T1470" s="189">
        <f>S1470*H1470</f>
        <v>0</v>
      </c>
      <c r="U1470" s="40"/>
      <c r="V1470" s="40"/>
      <c r="W1470" s="40"/>
      <c r="X1470" s="40"/>
      <c r="Y1470" s="40"/>
      <c r="Z1470" s="40"/>
      <c r="AA1470" s="40"/>
      <c r="AB1470" s="40"/>
      <c r="AC1470" s="40"/>
      <c r="AD1470" s="40"/>
      <c r="AE1470" s="40"/>
      <c r="AR1470" s="190" t="s">
        <v>342</v>
      </c>
      <c r="AT1470" s="190" t="s">
        <v>258</v>
      </c>
      <c r="AU1470" s="190" t="s">
        <v>83</v>
      </c>
      <c r="AY1470" s="21" t="s">
        <v>256</v>
      </c>
      <c r="BE1470" s="191">
        <f>IF(N1470="základní",J1470,0)</f>
        <v>0</v>
      </c>
      <c r="BF1470" s="191">
        <f>IF(N1470="snížená",J1470,0)</f>
        <v>0</v>
      </c>
      <c r="BG1470" s="191">
        <f>IF(N1470="zákl. přenesená",J1470,0)</f>
        <v>0</v>
      </c>
      <c r="BH1470" s="191">
        <f>IF(N1470="sníž. přenesená",J1470,0)</f>
        <v>0</v>
      </c>
      <c r="BI1470" s="191">
        <f>IF(N1470="nulová",J1470,0)</f>
        <v>0</v>
      </c>
      <c r="BJ1470" s="21" t="s">
        <v>81</v>
      </c>
      <c r="BK1470" s="191">
        <f>ROUND(I1470*H1470,2)</f>
        <v>0</v>
      </c>
      <c r="BL1470" s="21" t="s">
        <v>342</v>
      </c>
      <c r="BM1470" s="190" t="s">
        <v>2190</v>
      </c>
    </row>
    <row r="1471" s="2" customFormat="1">
      <c r="A1471" s="40"/>
      <c r="B1471" s="41"/>
      <c r="C1471" s="40"/>
      <c r="D1471" s="192" t="s">
        <v>263</v>
      </c>
      <c r="E1471" s="40"/>
      <c r="F1471" s="193" t="s">
        <v>2191</v>
      </c>
      <c r="G1471" s="40"/>
      <c r="H1471" s="40"/>
      <c r="I1471" s="194"/>
      <c r="J1471" s="40"/>
      <c r="K1471" s="40"/>
      <c r="L1471" s="41"/>
      <c r="M1471" s="195"/>
      <c r="N1471" s="196"/>
      <c r="O1471" s="74"/>
      <c r="P1471" s="74"/>
      <c r="Q1471" s="74"/>
      <c r="R1471" s="74"/>
      <c r="S1471" s="74"/>
      <c r="T1471" s="75"/>
      <c r="U1471" s="40"/>
      <c r="V1471" s="40"/>
      <c r="W1471" s="40"/>
      <c r="X1471" s="40"/>
      <c r="Y1471" s="40"/>
      <c r="Z1471" s="40"/>
      <c r="AA1471" s="40"/>
      <c r="AB1471" s="40"/>
      <c r="AC1471" s="40"/>
      <c r="AD1471" s="40"/>
      <c r="AE1471" s="40"/>
      <c r="AT1471" s="21" t="s">
        <v>263</v>
      </c>
      <c r="AU1471" s="21" t="s">
        <v>83</v>
      </c>
    </row>
    <row r="1472" s="13" customFormat="1">
      <c r="A1472" s="13"/>
      <c r="B1472" s="197"/>
      <c r="C1472" s="13"/>
      <c r="D1472" s="198" t="s">
        <v>265</v>
      </c>
      <c r="E1472" s="199" t="s">
        <v>3</v>
      </c>
      <c r="F1472" s="200" t="s">
        <v>2192</v>
      </c>
      <c r="G1472" s="13"/>
      <c r="H1472" s="201">
        <v>288.84699999999998</v>
      </c>
      <c r="I1472" s="202"/>
      <c r="J1472" s="13"/>
      <c r="K1472" s="13"/>
      <c r="L1472" s="197"/>
      <c r="M1472" s="203"/>
      <c r="N1472" s="204"/>
      <c r="O1472" s="204"/>
      <c r="P1472" s="204"/>
      <c r="Q1472" s="204"/>
      <c r="R1472" s="204"/>
      <c r="S1472" s="204"/>
      <c r="T1472" s="205"/>
      <c r="U1472" s="13"/>
      <c r="V1472" s="13"/>
      <c r="W1472" s="13"/>
      <c r="X1472" s="13"/>
      <c r="Y1472" s="13"/>
      <c r="Z1472" s="13"/>
      <c r="AA1472" s="13"/>
      <c r="AB1472" s="13"/>
      <c r="AC1472" s="13"/>
      <c r="AD1472" s="13"/>
      <c r="AE1472" s="13"/>
      <c r="AT1472" s="199" t="s">
        <v>265</v>
      </c>
      <c r="AU1472" s="199" t="s">
        <v>83</v>
      </c>
      <c r="AV1472" s="13" t="s">
        <v>83</v>
      </c>
      <c r="AW1472" s="13" t="s">
        <v>35</v>
      </c>
      <c r="AX1472" s="13" t="s">
        <v>74</v>
      </c>
      <c r="AY1472" s="199" t="s">
        <v>256</v>
      </c>
    </row>
    <row r="1473" s="13" customFormat="1">
      <c r="A1473" s="13"/>
      <c r="B1473" s="197"/>
      <c r="C1473" s="13"/>
      <c r="D1473" s="198" t="s">
        <v>265</v>
      </c>
      <c r="E1473" s="199" t="s">
        <v>3</v>
      </c>
      <c r="F1473" s="200" t="s">
        <v>2193</v>
      </c>
      <c r="G1473" s="13"/>
      <c r="H1473" s="201">
        <v>75.040000000000006</v>
      </c>
      <c r="I1473" s="202"/>
      <c r="J1473" s="13"/>
      <c r="K1473" s="13"/>
      <c r="L1473" s="197"/>
      <c r="M1473" s="203"/>
      <c r="N1473" s="204"/>
      <c r="O1473" s="204"/>
      <c r="P1473" s="204"/>
      <c r="Q1473" s="204"/>
      <c r="R1473" s="204"/>
      <c r="S1473" s="204"/>
      <c r="T1473" s="205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/>
      <c r="AT1473" s="199" t="s">
        <v>265</v>
      </c>
      <c r="AU1473" s="199" t="s">
        <v>83</v>
      </c>
      <c r="AV1473" s="13" t="s">
        <v>83</v>
      </c>
      <c r="AW1473" s="13" t="s">
        <v>35</v>
      </c>
      <c r="AX1473" s="13" t="s">
        <v>74</v>
      </c>
      <c r="AY1473" s="199" t="s">
        <v>256</v>
      </c>
    </row>
    <row r="1474" s="13" customFormat="1">
      <c r="A1474" s="13"/>
      <c r="B1474" s="197"/>
      <c r="C1474" s="13"/>
      <c r="D1474" s="198" t="s">
        <v>265</v>
      </c>
      <c r="E1474" s="199" t="s">
        <v>3</v>
      </c>
      <c r="F1474" s="200" t="s">
        <v>2194</v>
      </c>
      <c r="G1474" s="13"/>
      <c r="H1474" s="201">
        <v>13.5</v>
      </c>
      <c r="I1474" s="202"/>
      <c r="J1474" s="13"/>
      <c r="K1474" s="13"/>
      <c r="L1474" s="197"/>
      <c r="M1474" s="203"/>
      <c r="N1474" s="204"/>
      <c r="O1474" s="204"/>
      <c r="P1474" s="204"/>
      <c r="Q1474" s="204"/>
      <c r="R1474" s="204"/>
      <c r="S1474" s="204"/>
      <c r="T1474" s="205"/>
      <c r="U1474" s="13"/>
      <c r="V1474" s="13"/>
      <c r="W1474" s="13"/>
      <c r="X1474" s="13"/>
      <c r="Y1474" s="13"/>
      <c r="Z1474" s="13"/>
      <c r="AA1474" s="13"/>
      <c r="AB1474" s="13"/>
      <c r="AC1474" s="13"/>
      <c r="AD1474" s="13"/>
      <c r="AE1474" s="13"/>
      <c r="AT1474" s="199" t="s">
        <v>265</v>
      </c>
      <c r="AU1474" s="199" t="s">
        <v>83</v>
      </c>
      <c r="AV1474" s="13" t="s">
        <v>83</v>
      </c>
      <c r="AW1474" s="13" t="s">
        <v>35</v>
      </c>
      <c r="AX1474" s="13" t="s">
        <v>74</v>
      </c>
      <c r="AY1474" s="199" t="s">
        <v>256</v>
      </c>
    </row>
    <row r="1475" s="14" customFormat="1">
      <c r="A1475" s="14"/>
      <c r="B1475" s="206"/>
      <c r="C1475" s="14"/>
      <c r="D1475" s="198" t="s">
        <v>265</v>
      </c>
      <c r="E1475" s="207" t="s">
        <v>3</v>
      </c>
      <c r="F1475" s="208" t="s">
        <v>266</v>
      </c>
      <c r="G1475" s="14"/>
      <c r="H1475" s="209">
        <v>377.387</v>
      </c>
      <c r="I1475" s="210"/>
      <c r="J1475" s="14"/>
      <c r="K1475" s="14"/>
      <c r="L1475" s="206"/>
      <c r="M1475" s="211"/>
      <c r="N1475" s="212"/>
      <c r="O1475" s="212"/>
      <c r="P1475" s="212"/>
      <c r="Q1475" s="212"/>
      <c r="R1475" s="212"/>
      <c r="S1475" s="212"/>
      <c r="T1475" s="213"/>
      <c r="U1475" s="14"/>
      <c r="V1475" s="14"/>
      <c r="W1475" s="14"/>
      <c r="X1475" s="14"/>
      <c r="Y1475" s="14"/>
      <c r="Z1475" s="14"/>
      <c r="AA1475" s="14"/>
      <c r="AB1475" s="14"/>
      <c r="AC1475" s="14"/>
      <c r="AD1475" s="14"/>
      <c r="AE1475" s="14"/>
      <c r="AT1475" s="207" t="s">
        <v>265</v>
      </c>
      <c r="AU1475" s="207" t="s">
        <v>83</v>
      </c>
      <c r="AV1475" s="14" t="s">
        <v>261</v>
      </c>
      <c r="AW1475" s="14" t="s">
        <v>35</v>
      </c>
      <c r="AX1475" s="14" t="s">
        <v>81</v>
      </c>
      <c r="AY1475" s="207" t="s">
        <v>256</v>
      </c>
    </row>
    <row r="1476" s="2" customFormat="1" ht="37.8" customHeight="1">
      <c r="A1476" s="40"/>
      <c r="B1476" s="177"/>
      <c r="C1476" s="178" t="s">
        <v>2195</v>
      </c>
      <c r="D1476" s="178" t="s">
        <v>258</v>
      </c>
      <c r="E1476" s="179" t="s">
        <v>2196</v>
      </c>
      <c r="F1476" s="180" t="s">
        <v>2197</v>
      </c>
      <c r="G1476" s="181" t="s">
        <v>110</v>
      </c>
      <c r="H1476" s="182">
        <v>377.387</v>
      </c>
      <c r="I1476" s="183"/>
      <c r="J1476" s="184">
        <f>ROUND(I1476*H1476,2)</f>
        <v>0</v>
      </c>
      <c r="K1476" s="185"/>
      <c r="L1476" s="41"/>
      <c r="M1476" s="186" t="s">
        <v>3</v>
      </c>
      <c r="N1476" s="187" t="s">
        <v>45</v>
      </c>
      <c r="O1476" s="74"/>
      <c r="P1476" s="188">
        <f>O1476*H1476</f>
        <v>0</v>
      </c>
      <c r="Q1476" s="188">
        <v>0.00029</v>
      </c>
      <c r="R1476" s="188">
        <f>Q1476*H1476</f>
        <v>0.10944223</v>
      </c>
      <c r="S1476" s="188">
        <v>0</v>
      </c>
      <c r="T1476" s="189">
        <f>S1476*H1476</f>
        <v>0</v>
      </c>
      <c r="U1476" s="40"/>
      <c r="V1476" s="40"/>
      <c r="W1476" s="40"/>
      <c r="X1476" s="40"/>
      <c r="Y1476" s="40"/>
      <c r="Z1476" s="40"/>
      <c r="AA1476" s="40"/>
      <c r="AB1476" s="40"/>
      <c r="AC1476" s="40"/>
      <c r="AD1476" s="40"/>
      <c r="AE1476" s="40"/>
      <c r="AR1476" s="190" t="s">
        <v>342</v>
      </c>
      <c r="AT1476" s="190" t="s">
        <v>258</v>
      </c>
      <c r="AU1476" s="190" t="s">
        <v>83</v>
      </c>
      <c r="AY1476" s="21" t="s">
        <v>256</v>
      </c>
      <c r="BE1476" s="191">
        <f>IF(N1476="základní",J1476,0)</f>
        <v>0</v>
      </c>
      <c r="BF1476" s="191">
        <f>IF(N1476="snížená",J1476,0)</f>
        <v>0</v>
      </c>
      <c r="BG1476" s="191">
        <f>IF(N1476="zákl. přenesená",J1476,0)</f>
        <v>0</v>
      </c>
      <c r="BH1476" s="191">
        <f>IF(N1476="sníž. přenesená",J1476,0)</f>
        <v>0</v>
      </c>
      <c r="BI1476" s="191">
        <f>IF(N1476="nulová",J1476,0)</f>
        <v>0</v>
      </c>
      <c r="BJ1476" s="21" t="s">
        <v>81</v>
      </c>
      <c r="BK1476" s="191">
        <f>ROUND(I1476*H1476,2)</f>
        <v>0</v>
      </c>
      <c r="BL1476" s="21" t="s">
        <v>342</v>
      </c>
      <c r="BM1476" s="190" t="s">
        <v>2198</v>
      </c>
    </row>
    <row r="1477" s="2" customFormat="1">
      <c r="A1477" s="40"/>
      <c r="B1477" s="41"/>
      <c r="C1477" s="40"/>
      <c r="D1477" s="192" t="s">
        <v>263</v>
      </c>
      <c r="E1477" s="40"/>
      <c r="F1477" s="193" t="s">
        <v>2199</v>
      </c>
      <c r="G1477" s="40"/>
      <c r="H1477" s="40"/>
      <c r="I1477" s="194"/>
      <c r="J1477" s="40"/>
      <c r="K1477" s="40"/>
      <c r="L1477" s="41"/>
      <c r="M1477" s="195"/>
      <c r="N1477" s="196"/>
      <c r="O1477" s="74"/>
      <c r="P1477" s="74"/>
      <c r="Q1477" s="74"/>
      <c r="R1477" s="74"/>
      <c r="S1477" s="74"/>
      <c r="T1477" s="75"/>
      <c r="U1477" s="40"/>
      <c r="V1477" s="40"/>
      <c r="W1477" s="40"/>
      <c r="X1477" s="40"/>
      <c r="Y1477" s="40"/>
      <c r="Z1477" s="40"/>
      <c r="AA1477" s="40"/>
      <c r="AB1477" s="40"/>
      <c r="AC1477" s="40"/>
      <c r="AD1477" s="40"/>
      <c r="AE1477" s="40"/>
      <c r="AT1477" s="21" t="s">
        <v>263</v>
      </c>
      <c r="AU1477" s="21" t="s">
        <v>83</v>
      </c>
    </row>
    <row r="1478" s="2" customFormat="1" ht="44.25" customHeight="1">
      <c r="A1478" s="40"/>
      <c r="B1478" s="177"/>
      <c r="C1478" s="178" t="s">
        <v>2200</v>
      </c>
      <c r="D1478" s="178" t="s">
        <v>258</v>
      </c>
      <c r="E1478" s="179" t="s">
        <v>2201</v>
      </c>
      <c r="F1478" s="180" t="s">
        <v>2202</v>
      </c>
      <c r="G1478" s="181" t="s">
        <v>110</v>
      </c>
      <c r="H1478" s="182">
        <v>377.387</v>
      </c>
      <c r="I1478" s="183"/>
      <c r="J1478" s="184">
        <f>ROUND(I1478*H1478,2)</f>
        <v>0</v>
      </c>
      <c r="K1478" s="185"/>
      <c r="L1478" s="41"/>
      <c r="M1478" s="186" t="s">
        <v>3</v>
      </c>
      <c r="N1478" s="187" t="s">
        <v>45</v>
      </c>
      <c r="O1478" s="74"/>
      <c r="P1478" s="188">
        <f>O1478*H1478</f>
        <v>0</v>
      </c>
      <c r="Q1478" s="188">
        <v>3.0000000000000001E-05</v>
      </c>
      <c r="R1478" s="188">
        <f>Q1478*H1478</f>
        <v>0.011321610000000001</v>
      </c>
      <c r="S1478" s="188">
        <v>0</v>
      </c>
      <c r="T1478" s="189">
        <f>S1478*H1478</f>
        <v>0</v>
      </c>
      <c r="U1478" s="40"/>
      <c r="V1478" s="40"/>
      <c r="W1478" s="40"/>
      <c r="X1478" s="40"/>
      <c r="Y1478" s="40"/>
      <c r="Z1478" s="40"/>
      <c r="AA1478" s="40"/>
      <c r="AB1478" s="40"/>
      <c r="AC1478" s="40"/>
      <c r="AD1478" s="40"/>
      <c r="AE1478" s="40"/>
      <c r="AR1478" s="190" t="s">
        <v>342</v>
      </c>
      <c r="AT1478" s="190" t="s">
        <v>258</v>
      </c>
      <c r="AU1478" s="190" t="s">
        <v>83</v>
      </c>
      <c r="AY1478" s="21" t="s">
        <v>256</v>
      </c>
      <c r="BE1478" s="191">
        <f>IF(N1478="základní",J1478,0)</f>
        <v>0</v>
      </c>
      <c r="BF1478" s="191">
        <f>IF(N1478="snížená",J1478,0)</f>
        <v>0</v>
      </c>
      <c r="BG1478" s="191">
        <f>IF(N1478="zákl. přenesená",J1478,0)</f>
        <v>0</v>
      </c>
      <c r="BH1478" s="191">
        <f>IF(N1478="sníž. přenesená",J1478,0)</f>
        <v>0</v>
      </c>
      <c r="BI1478" s="191">
        <f>IF(N1478="nulová",J1478,0)</f>
        <v>0</v>
      </c>
      <c r="BJ1478" s="21" t="s">
        <v>81</v>
      </c>
      <c r="BK1478" s="191">
        <f>ROUND(I1478*H1478,2)</f>
        <v>0</v>
      </c>
      <c r="BL1478" s="21" t="s">
        <v>342</v>
      </c>
      <c r="BM1478" s="190" t="s">
        <v>2203</v>
      </c>
    </row>
    <row r="1479" s="2" customFormat="1">
      <c r="A1479" s="40"/>
      <c r="B1479" s="41"/>
      <c r="C1479" s="40"/>
      <c r="D1479" s="192" t="s">
        <v>263</v>
      </c>
      <c r="E1479" s="40"/>
      <c r="F1479" s="193" t="s">
        <v>2204</v>
      </c>
      <c r="G1479" s="40"/>
      <c r="H1479" s="40"/>
      <c r="I1479" s="194"/>
      <c r="J1479" s="40"/>
      <c r="K1479" s="40"/>
      <c r="L1479" s="41"/>
      <c r="M1479" s="195"/>
      <c r="N1479" s="196"/>
      <c r="O1479" s="74"/>
      <c r="P1479" s="74"/>
      <c r="Q1479" s="74"/>
      <c r="R1479" s="74"/>
      <c r="S1479" s="74"/>
      <c r="T1479" s="75"/>
      <c r="U1479" s="40"/>
      <c r="V1479" s="40"/>
      <c r="W1479" s="40"/>
      <c r="X1479" s="40"/>
      <c r="Y1479" s="40"/>
      <c r="Z1479" s="40"/>
      <c r="AA1479" s="40"/>
      <c r="AB1479" s="40"/>
      <c r="AC1479" s="40"/>
      <c r="AD1479" s="40"/>
      <c r="AE1479" s="40"/>
      <c r="AT1479" s="21" t="s">
        <v>263</v>
      </c>
      <c r="AU1479" s="21" t="s">
        <v>83</v>
      </c>
    </row>
    <row r="1480" s="12" customFormat="1" ht="22.8" customHeight="1">
      <c r="A1480" s="12"/>
      <c r="B1480" s="164"/>
      <c r="C1480" s="12"/>
      <c r="D1480" s="165" t="s">
        <v>73</v>
      </c>
      <c r="E1480" s="175" t="s">
        <v>2205</v>
      </c>
      <c r="F1480" s="175" t="s">
        <v>2206</v>
      </c>
      <c r="G1480" s="12"/>
      <c r="H1480" s="12"/>
      <c r="I1480" s="167"/>
      <c r="J1480" s="176">
        <f>BK1480</f>
        <v>0</v>
      </c>
      <c r="K1480" s="12"/>
      <c r="L1480" s="164"/>
      <c r="M1480" s="169"/>
      <c r="N1480" s="170"/>
      <c r="O1480" s="170"/>
      <c r="P1480" s="171">
        <f>SUM(P1481:P1520)</f>
        <v>0</v>
      </c>
      <c r="Q1480" s="170"/>
      <c r="R1480" s="171">
        <f>SUM(R1481:R1520)</f>
        <v>0.033020000000000001</v>
      </c>
      <c r="S1480" s="170"/>
      <c r="T1480" s="172">
        <f>SUM(T1481:T1520)</f>
        <v>0</v>
      </c>
      <c r="U1480" s="12"/>
      <c r="V1480" s="12"/>
      <c r="W1480" s="12"/>
      <c r="X1480" s="12"/>
      <c r="Y1480" s="12"/>
      <c r="Z1480" s="12"/>
      <c r="AA1480" s="12"/>
      <c r="AB1480" s="12"/>
      <c r="AC1480" s="12"/>
      <c r="AD1480" s="12"/>
      <c r="AE1480" s="12"/>
      <c r="AR1480" s="165" t="s">
        <v>83</v>
      </c>
      <c r="AT1480" s="173" t="s">
        <v>73</v>
      </c>
      <c r="AU1480" s="173" t="s">
        <v>81</v>
      </c>
      <c r="AY1480" s="165" t="s">
        <v>256</v>
      </c>
      <c r="BK1480" s="174">
        <f>SUM(BK1481:BK1520)</f>
        <v>0</v>
      </c>
    </row>
    <row r="1481" s="2" customFormat="1" ht="37.8" customHeight="1">
      <c r="A1481" s="40"/>
      <c r="B1481" s="177"/>
      <c r="C1481" s="178" t="s">
        <v>2207</v>
      </c>
      <c r="D1481" s="178" t="s">
        <v>258</v>
      </c>
      <c r="E1481" s="179" t="s">
        <v>2208</v>
      </c>
      <c r="F1481" s="180" t="s">
        <v>2209</v>
      </c>
      <c r="G1481" s="181" t="s">
        <v>539</v>
      </c>
      <c r="H1481" s="182">
        <v>7</v>
      </c>
      <c r="I1481" s="183"/>
      <c r="J1481" s="184">
        <f>ROUND(I1481*H1481,2)</f>
        <v>0</v>
      </c>
      <c r="K1481" s="185"/>
      <c r="L1481" s="41"/>
      <c r="M1481" s="186" t="s">
        <v>3</v>
      </c>
      <c r="N1481" s="187" t="s">
        <v>45</v>
      </c>
      <c r="O1481" s="74"/>
      <c r="P1481" s="188">
        <f>O1481*H1481</f>
        <v>0</v>
      </c>
      <c r="Q1481" s="188">
        <v>0</v>
      </c>
      <c r="R1481" s="188">
        <f>Q1481*H1481</f>
        <v>0</v>
      </c>
      <c r="S1481" s="188">
        <v>0</v>
      </c>
      <c r="T1481" s="189">
        <f>S1481*H1481</f>
        <v>0</v>
      </c>
      <c r="U1481" s="40"/>
      <c r="V1481" s="40"/>
      <c r="W1481" s="40"/>
      <c r="X1481" s="40"/>
      <c r="Y1481" s="40"/>
      <c r="Z1481" s="40"/>
      <c r="AA1481" s="40"/>
      <c r="AB1481" s="40"/>
      <c r="AC1481" s="40"/>
      <c r="AD1481" s="40"/>
      <c r="AE1481" s="40"/>
      <c r="AR1481" s="190" t="s">
        <v>342</v>
      </c>
      <c r="AT1481" s="190" t="s">
        <v>258</v>
      </c>
      <c r="AU1481" s="190" t="s">
        <v>83</v>
      </c>
      <c r="AY1481" s="21" t="s">
        <v>256</v>
      </c>
      <c r="BE1481" s="191">
        <f>IF(N1481="základní",J1481,0)</f>
        <v>0</v>
      </c>
      <c r="BF1481" s="191">
        <f>IF(N1481="snížená",J1481,0)</f>
        <v>0</v>
      </c>
      <c r="BG1481" s="191">
        <f>IF(N1481="zákl. přenesená",J1481,0)</f>
        <v>0</v>
      </c>
      <c r="BH1481" s="191">
        <f>IF(N1481="sníž. přenesená",J1481,0)</f>
        <v>0</v>
      </c>
      <c r="BI1481" s="191">
        <f>IF(N1481="nulová",J1481,0)</f>
        <v>0</v>
      </c>
      <c r="BJ1481" s="21" t="s">
        <v>81</v>
      </c>
      <c r="BK1481" s="191">
        <f>ROUND(I1481*H1481,2)</f>
        <v>0</v>
      </c>
      <c r="BL1481" s="21" t="s">
        <v>342</v>
      </c>
      <c r="BM1481" s="190" t="s">
        <v>2210</v>
      </c>
    </row>
    <row r="1482" s="2" customFormat="1">
      <c r="A1482" s="40"/>
      <c r="B1482" s="41"/>
      <c r="C1482" s="40"/>
      <c r="D1482" s="192" t="s">
        <v>263</v>
      </c>
      <c r="E1482" s="40"/>
      <c r="F1482" s="193" t="s">
        <v>2211</v>
      </c>
      <c r="G1482" s="40"/>
      <c r="H1482" s="40"/>
      <c r="I1482" s="194"/>
      <c r="J1482" s="40"/>
      <c r="K1482" s="40"/>
      <c r="L1482" s="41"/>
      <c r="M1482" s="195"/>
      <c r="N1482" s="196"/>
      <c r="O1482" s="74"/>
      <c r="P1482" s="74"/>
      <c r="Q1482" s="74"/>
      <c r="R1482" s="74"/>
      <c r="S1482" s="74"/>
      <c r="T1482" s="75"/>
      <c r="U1482" s="40"/>
      <c r="V1482" s="40"/>
      <c r="W1482" s="40"/>
      <c r="X1482" s="40"/>
      <c r="Y1482" s="40"/>
      <c r="Z1482" s="40"/>
      <c r="AA1482" s="40"/>
      <c r="AB1482" s="40"/>
      <c r="AC1482" s="40"/>
      <c r="AD1482" s="40"/>
      <c r="AE1482" s="40"/>
      <c r="AT1482" s="21" t="s">
        <v>263</v>
      </c>
      <c r="AU1482" s="21" t="s">
        <v>83</v>
      </c>
    </row>
    <row r="1483" s="13" customFormat="1">
      <c r="A1483" s="13"/>
      <c r="B1483" s="197"/>
      <c r="C1483" s="13"/>
      <c r="D1483" s="198" t="s">
        <v>265</v>
      </c>
      <c r="E1483" s="199" t="s">
        <v>3</v>
      </c>
      <c r="F1483" s="200" t="s">
        <v>2212</v>
      </c>
      <c r="G1483" s="13"/>
      <c r="H1483" s="201">
        <v>5</v>
      </c>
      <c r="I1483" s="202"/>
      <c r="J1483" s="13"/>
      <c r="K1483" s="13"/>
      <c r="L1483" s="197"/>
      <c r="M1483" s="203"/>
      <c r="N1483" s="204"/>
      <c r="O1483" s="204"/>
      <c r="P1483" s="204"/>
      <c r="Q1483" s="204"/>
      <c r="R1483" s="204"/>
      <c r="S1483" s="204"/>
      <c r="T1483" s="205"/>
      <c r="U1483" s="13"/>
      <c r="V1483" s="13"/>
      <c r="W1483" s="13"/>
      <c r="X1483" s="13"/>
      <c r="Y1483" s="13"/>
      <c r="Z1483" s="13"/>
      <c r="AA1483" s="13"/>
      <c r="AB1483" s="13"/>
      <c r="AC1483" s="13"/>
      <c r="AD1483" s="13"/>
      <c r="AE1483" s="13"/>
      <c r="AT1483" s="199" t="s">
        <v>265</v>
      </c>
      <c r="AU1483" s="199" t="s">
        <v>83</v>
      </c>
      <c r="AV1483" s="13" t="s">
        <v>83</v>
      </c>
      <c r="AW1483" s="13" t="s">
        <v>35</v>
      </c>
      <c r="AX1483" s="13" t="s">
        <v>74</v>
      </c>
      <c r="AY1483" s="199" t="s">
        <v>256</v>
      </c>
    </row>
    <row r="1484" s="13" customFormat="1">
      <c r="A1484" s="13"/>
      <c r="B1484" s="197"/>
      <c r="C1484" s="13"/>
      <c r="D1484" s="198" t="s">
        <v>265</v>
      </c>
      <c r="E1484" s="199" t="s">
        <v>3</v>
      </c>
      <c r="F1484" s="200" t="s">
        <v>2213</v>
      </c>
      <c r="G1484" s="13"/>
      <c r="H1484" s="201">
        <v>1</v>
      </c>
      <c r="I1484" s="202"/>
      <c r="J1484" s="13"/>
      <c r="K1484" s="13"/>
      <c r="L1484" s="197"/>
      <c r="M1484" s="203"/>
      <c r="N1484" s="204"/>
      <c r="O1484" s="204"/>
      <c r="P1484" s="204"/>
      <c r="Q1484" s="204"/>
      <c r="R1484" s="204"/>
      <c r="S1484" s="204"/>
      <c r="T1484" s="205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  <c r="AE1484" s="13"/>
      <c r="AT1484" s="199" t="s">
        <v>265</v>
      </c>
      <c r="AU1484" s="199" t="s">
        <v>83</v>
      </c>
      <c r="AV1484" s="13" t="s">
        <v>83</v>
      </c>
      <c r="AW1484" s="13" t="s">
        <v>35</v>
      </c>
      <c r="AX1484" s="13" t="s">
        <v>74</v>
      </c>
      <c r="AY1484" s="199" t="s">
        <v>256</v>
      </c>
    </row>
    <row r="1485" s="13" customFormat="1">
      <c r="A1485" s="13"/>
      <c r="B1485" s="197"/>
      <c r="C1485" s="13"/>
      <c r="D1485" s="198" t="s">
        <v>265</v>
      </c>
      <c r="E1485" s="199" t="s">
        <v>3</v>
      </c>
      <c r="F1485" s="200" t="s">
        <v>2214</v>
      </c>
      <c r="G1485" s="13"/>
      <c r="H1485" s="201">
        <v>1</v>
      </c>
      <c r="I1485" s="202"/>
      <c r="J1485" s="13"/>
      <c r="K1485" s="13"/>
      <c r="L1485" s="197"/>
      <c r="M1485" s="203"/>
      <c r="N1485" s="204"/>
      <c r="O1485" s="204"/>
      <c r="P1485" s="204"/>
      <c r="Q1485" s="204"/>
      <c r="R1485" s="204"/>
      <c r="S1485" s="204"/>
      <c r="T1485" s="205"/>
      <c r="U1485" s="13"/>
      <c r="V1485" s="13"/>
      <c r="W1485" s="13"/>
      <c r="X1485" s="13"/>
      <c r="Y1485" s="13"/>
      <c r="Z1485" s="13"/>
      <c r="AA1485" s="13"/>
      <c r="AB1485" s="13"/>
      <c r="AC1485" s="13"/>
      <c r="AD1485" s="13"/>
      <c r="AE1485" s="13"/>
      <c r="AT1485" s="199" t="s">
        <v>265</v>
      </c>
      <c r="AU1485" s="199" t="s">
        <v>83</v>
      </c>
      <c r="AV1485" s="13" t="s">
        <v>83</v>
      </c>
      <c r="AW1485" s="13" t="s">
        <v>35</v>
      </c>
      <c r="AX1485" s="13" t="s">
        <v>74</v>
      </c>
      <c r="AY1485" s="199" t="s">
        <v>256</v>
      </c>
    </row>
    <row r="1486" s="14" customFormat="1">
      <c r="A1486" s="14"/>
      <c r="B1486" s="206"/>
      <c r="C1486" s="14"/>
      <c r="D1486" s="198" t="s">
        <v>265</v>
      </c>
      <c r="E1486" s="207" t="s">
        <v>3</v>
      </c>
      <c r="F1486" s="208" t="s">
        <v>266</v>
      </c>
      <c r="G1486" s="14"/>
      <c r="H1486" s="209">
        <v>7</v>
      </c>
      <c r="I1486" s="210"/>
      <c r="J1486" s="14"/>
      <c r="K1486" s="14"/>
      <c r="L1486" s="206"/>
      <c r="M1486" s="211"/>
      <c r="N1486" s="212"/>
      <c r="O1486" s="212"/>
      <c r="P1486" s="212"/>
      <c r="Q1486" s="212"/>
      <c r="R1486" s="212"/>
      <c r="S1486" s="212"/>
      <c r="T1486" s="213"/>
      <c r="U1486" s="14"/>
      <c r="V1486" s="14"/>
      <c r="W1486" s="14"/>
      <c r="X1486" s="14"/>
      <c r="Y1486" s="14"/>
      <c r="Z1486" s="14"/>
      <c r="AA1486" s="14"/>
      <c r="AB1486" s="14"/>
      <c r="AC1486" s="14"/>
      <c r="AD1486" s="14"/>
      <c r="AE1486" s="14"/>
      <c r="AT1486" s="207" t="s">
        <v>265</v>
      </c>
      <c r="AU1486" s="207" t="s">
        <v>83</v>
      </c>
      <c r="AV1486" s="14" t="s">
        <v>261</v>
      </c>
      <c r="AW1486" s="14" t="s">
        <v>35</v>
      </c>
      <c r="AX1486" s="14" t="s">
        <v>81</v>
      </c>
      <c r="AY1486" s="207" t="s">
        <v>256</v>
      </c>
    </row>
    <row r="1487" s="2" customFormat="1" ht="24.15" customHeight="1">
      <c r="A1487" s="40"/>
      <c r="B1487" s="177"/>
      <c r="C1487" s="221" t="s">
        <v>2215</v>
      </c>
      <c r="D1487" s="221" t="s">
        <v>374</v>
      </c>
      <c r="E1487" s="222" t="s">
        <v>2216</v>
      </c>
      <c r="F1487" s="223" t="s">
        <v>2217</v>
      </c>
      <c r="G1487" s="224" t="s">
        <v>110</v>
      </c>
      <c r="H1487" s="225">
        <v>1.25</v>
      </c>
      <c r="I1487" s="226"/>
      <c r="J1487" s="227">
        <f>ROUND(I1487*H1487,2)</f>
        <v>0</v>
      </c>
      <c r="K1487" s="228"/>
      <c r="L1487" s="229"/>
      <c r="M1487" s="230" t="s">
        <v>3</v>
      </c>
      <c r="N1487" s="231" t="s">
        <v>45</v>
      </c>
      <c r="O1487" s="74"/>
      <c r="P1487" s="188">
        <f>O1487*H1487</f>
        <v>0</v>
      </c>
      <c r="Q1487" s="188">
        <v>0.001</v>
      </c>
      <c r="R1487" s="188">
        <f>Q1487*H1487</f>
        <v>0.00125</v>
      </c>
      <c r="S1487" s="188">
        <v>0</v>
      </c>
      <c r="T1487" s="189">
        <f>S1487*H1487</f>
        <v>0</v>
      </c>
      <c r="U1487" s="40"/>
      <c r="V1487" s="40"/>
      <c r="W1487" s="40"/>
      <c r="X1487" s="40"/>
      <c r="Y1487" s="40"/>
      <c r="Z1487" s="40"/>
      <c r="AA1487" s="40"/>
      <c r="AB1487" s="40"/>
      <c r="AC1487" s="40"/>
      <c r="AD1487" s="40"/>
      <c r="AE1487" s="40"/>
      <c r="AR1487" s="190" t="s">
        <v>451</v>
      </c>
      <c r="AT1487" s="190" t="s">
        <v>374</v>
      </c>
      <c r="AU1487" s="190" t="s">
        <v>83</v>
      </c>
      <c r="AY1487" s="21" t="s">
        <v>256</v>
      </c>
      <c r="BE1487" s="191">
        <f>IF(N1487="základní",J1487,0)</f>
        <v>0</v>
      </c>
      <c r="BF1487" s="191">
        <f>IF(N1487="snížená",J1487,0)</f>
        <v>0</v>
      </c>
      <c r="BG1487" s="191">
        <f>IF(N1487="zákl. přenesená",J1487,0)</f>
        <v>0</v>
      </c>
      <c r="BH1487" s="191">
        <f>IF(N1487="sníž. přenesená",J1487,0)</f>
        <v>0</v>
      </c>
      <c r="BI1487" s="191">
        <f>IF(N1487="nulová",J1487,0)</f>
        <v>0</v>
      </c>
      <c r="BJ1487" s="21" t="s">
        <v>81</v>
      </c>
      <c r="BK1487" s="191">
        <f>ROUND(I1487*H1487,2)</f>
        <v>0</v>
      </c>
      <c r="BL1487" s="21" t="s">
        <v>342</v>
      </c>
      <c r="BM1487" s="190" t="s">
        <v>2218</v>
      </c>
    </row>
    <row r="1488" s="13" customFormat="1">
      <c r="A1488" s="13"/>
      <c r="B1488" s="197"/>
      <c r="C1488" s="13"/>
      <c r="D1488" s="198" t="s">
        <v>265</v>
      </c>
      <c r="E1488" s="199" t="s">
        <v>3</v>
      </c>
      <c r="F1488" s="200" t="s">
        <v>2219</v>
      </c>
      <c r="G1488" s="13"/>
      <c r="H1488" s="201">
        <v>1.25</v>
      </c>
      <c r="I1488" s="202"/>
      <c r="J1488" s="13"/>
      <c r="K1488" s="13"/>
      <c r="L1488" s="197"/>
      <c r="M1488" s="203"/>
      <c r="N1488" s="204"/>
      <c r="O1488" s="204"/>
      <c r="P1488" s="204"/>
      <c r="Q1488" s="204"/>
      <c r="R1488" s="204"/>
      <c r="S1488" s="204"/>
      <c r="T1488" s="205"/>
      <c r="U1488" s="13"/>
      <c r="V1488" s="13"/>
      <c r="W1488" s="13"/>
      <c r="X1488" s="13"/>
      <c r="Y1488" s="13"/>
      <c r="Z1488" s="13"/>
      <c r="AA1488" s="13"/>
      <c r="AB1488" s="13"/>
      <c r="AC1488" s="13"/>
      <c r="AD1488" s="13"/>
      <c r="AE1488" s="13"/>
      <c r="AT1488" s="199" t="s">
        <v>265</v>
      </c>
      <c r="AU1488" s="199" t="s">
        <v>83</v>
      </c>
      <c r="AV1488" s="13" t="s">
        <v>83</v>
      </c>
      <c r="AW1488" s="13" t="s">
        <v>35</v>
      </c>
      <c r="AX1488" s="13" t="s">
        <v>74</v>
      </c>
      <c r="AY1488" s="199" t="s">
        <v>256</v>
      </c>
    </row>
    <row r="1489" s="14" customFormat="1">
      <c r="A1489" s="14"/>
      <c r="B1489" s="206"/>
      <c r="C1489" s="14"/>
      <c r="D1489" s="198" t="s">
        <v>265</v>
      </c>
      <c r="E1489" s="207" t="s">
        <v>3</v>
      </c>
      <c r="F1489" s="208" t="s">
        <v>266</v>
      </c>
      <c r="G1489" s="14"/>
      <c r="H1489" s="209">
        <v>1.25</v>
      </c>
      <c r="I1489" s="210"/>
      <c r="J1489" s="14"/>
      <c r="K1489" s="14"/>
      <c r="L1489" s="206"/>
      <c r="M1489" s="211"/>
      <c r="N1489" s="212"/>
      <c r="O1489" s="212"/>
      <c r="P1489" s="212"/>
      <c r="Q1489" s="212"/>
      <c r="R1489" s="212"/>
      <c r="S1489" s="212"/>
      <c r="T1489" s="213"/>
      <c r="U1489" s="14"/>
      <c r="V1489" s="14"/>
      <c r="W1489" s="14"/>
      <c r="X1489" s="14"/>
      <c r="Y1489" s="14"/>
      <c r="Z1489" s="14"/>
      <c r="AA1489" s="14"/>
      <c r="AB1489" s="14"/>
      <c r="AC1489" s="14"/>
      <c r="AD1489" s="14"/>
      <c r="AE1489" s="14"/>
      <c r="AT1489" s="207" t="s">
        <v>265</v>
      </c>
      <c r="AU1489" s="207" t="s">
        <v>83</v>
      </c>
      <c r="AV1489" s="14" t="s">
        <v>261</v>
      </c>
      <c r="AW1489" s="14" t="s">
        <v>35</v>
      </c>
      <c r="AX1489" s="14" t="s">
        <v>81</v>
      </c>
      <c r="AY1489" s="207" t="s">
        <v>256</v>
      </c>
    </row>
    <row r="1490" s="2" customFormat="1" ht="24.15" customHeight="1">
      <c r="A1490" s="40"/>
      <c r="B1490" s="177"/>
      <c r="C1490" s="221" t="s">
        <v>2220</v>
      </c>
      <c r="D1490" s="221" t="s">
        <v>374</v>
      </c>
      <c r="E1490" s="222" t="s">
        <v>2221</v>
      </c>
      <c r="F1490" s="223" t="s">
        <v>2222</v>
      </c>
      <c r="G1490" s="224" t="s">
        <v>110</v>
      </c>
      <c r="H1490" s="225">
        <v>1.8</v>
      </c>
      <c r="I1490" s="226"/>
      <c r="J1490" s="227">
        <f>ROUND(I1490*H1490,2)</f>
        <v>0</v>
      </c>
      <c r="K1490" s="228"/>
      <c r="L1490" s="229"/>
      <c r="M1490" s="230" t="s">
        <v>3</v>
      </c>
      <c r="N1490" s="231" t="s">
        <v>45</v>
      </c>
      <c r="O1490" s="74"/>
      <c r="P1490" s="188">
        <f>O1490*H1490</f>
        <v>0</v>
      </c>
      <c r="Q1490" s="188">
        <v>0.001</v>
      </c>
      <c r="R1490" s="188">
        <f>Q1490*H1490</f>
        <v>0.0018000000000000002</v>
      </c>
      <c r="S1490" s="188">
        <v>0</v>
      </c>
      <c r="T1490" s="189">
        <f>S1490*H1490</f>
        <v>0</v>
      </c>
      <c r="U1490" s="40"/>
      <c r="V1490" s="40"/>
      <c r="W1490" s="40"/>
      <c r="X1490" s="40"/>
      <c r="Y1490" s="40"/>
      <c r="Z1490" s="40"/>
      <c r="AA1490" s="40"/>
      <c r="AB1490" s="40"/>
      <c r="AC1490" s="40"/>
      <c r="AD1490" s="40"/>
      <c r="AE1490" s="40"/>
      <c r="AR1490" s="190" t="s">
        <v>451</v>
      </c>
      <c r="AT1490" s="190" t="s">
        <v>374</v>
      </c>
      <c r="AU1490" s="190" t="s">
        <v>83</v>
      </c>
      <c r="AY1490" s="21" t="s">
        <v>256</v>
      </c>
      <c r="BE1490" s="191">
        <f>IF(N1490="základní",J1490,0)</f>
        <v>0</v>
      </c>
      <c r="BF1490" s="191">
        <f>IF(N1490="snížená",J1490,0)</f>
        <v>0</v>
      </c>
      <c r="BG1490" s="191">
        <f>IF(N1490="zákl. přenesená",J1490,0)</f>
        <v>0</v>
      </c>
      <c r="BH1490" s="191">
        <f>IF(N1490="sníž. přenesená",J1490,0)</f>
        <v>0</v>
      </c>
      <c r="BI1490" s="191">
        <f>IF(N1490="nulová",J1490,0)</f>
        <v>0</v>
      </c>
      <c r="BJ1490" s="21" t="s">
        <v>81</v>
      </c>
      <c r="BK1490" s="191">
        <f>ROUND(I1490*H1490,2)</f>
        <v>0</v>
      </c>
      <c r="BL1490" s="21" t="s">
        <v>342</v>
      </c>
      <c r="BM1490" s="190" t="s">
        <v>2223</v>
      </c>
    </row>
    <row r="1491" s="13" customFormat="1">
      <c r="A1491" s="13"/>
      <c r="B1491" s="197"/>
      <c r="C1491" s="13"/>
      <c r="D1491" s="198" t="s">
        <v>265</v>
      </c>
      <c r="E1491" s="199" t="s">
        <v>3</v>
      </c>
      <c r="F1491" s="200" t="s">
        <v>2224</v>
      </c>
      <c r="G1491" s="13"/>
      <c r="H1491" s="201">
        <v>1.8</v>
      </c>
      <c r="I1491" s="202"/>
      <c r="J1491" s="13"/>
      <c r="K1491" s="13"/>
      <c r="L1491" s="197"/>
      <c r="M1491" s="203"/>
      <c r="N1491" s="204"/>
      <c r="O1491" s="204"/>
      <c r="P1491" s="204"/>
      <c r="Q1491" s="204"/>
      <c r="R1491" s="204"/>
      <c r="S1491" s="204"/>
      <c r="T1491" s="205"/>
      <c r="U1491" s="13"/>
      <c r="V1491" s="13"/>
      <c r="W1491" s="13"/>
      <c r="X1491" s="13"/>
      <c r="Y1491" s="13"/>
      <c r="Z1491" s="13"/>
      <c r="AA1491" s="13"/>
      <c r="AB1491" s="13"/>
      <c r="AC1491" s="13"/>
      <c r="AD1491" s="13"/>
      <c r="AE1491" s="13"/>
      <c r="AT1491" s="199" t="s">
        <v>265</v>
      </c>
      <c r="AU1491" s="199" t="s">
        <v>83</v>
      </c>
      <c r="AV1491" s="13" t="s">
        <v>83</v>
      </c>
      <c r="AW1491" s="13" t="s">
        <v>35</v>
      </c>
      <c r="AX1491" s="13" t="s">
        <v>74</v>
      </c>
      <c r="AY1491" s="199" t="s">
        <v>256</v>
      </c>
    </row>
    <row r="1492" s="14" customFormat="1">
      <c r="A1492" s="14"/>
      <c r="B1492" s="206"/>
      <c r="C1492" s="14"/>
      <c r="D1492" s="198" t="s">
        <v>265</v>
      </c>
      <c r="E1492" s="207" t="s">
        <v>3</v>
      </c>
      <c r="F1492" s="208" t="s">
        <v>266</v>
      </c>
      <c r="G1492" s="14"/>
      <c r="H1492" s="209">
        <v>1.8</v>
      </c>
      <c r="I1492" s="210"/>
      <c r="J1492" s="14"/>
      <c r="K1492" s="14"/>
      <c r="L1492" s="206"/>
      <c r="M1492" s="211"/>
      <c r="N1492" s="212"/>
      <c r="O1492" s="212"/>
      <c r="P1492" s="212"/>
      <c r="Q1492" s="212"/>
      <c r="R1492" s="212"/>
      <c r="S1492" s="212"/>
      <c r="T1492" s="213"/>
      <c r="U1492" s="14"/>
      <c r="V1492" s="14"/>
      <c r="W1492" s="14"/>
      <c r="X1492" s="14"/>
      <c r="Y1492" s="14"/>
      <c r="Z1492" s="14"/>
      <c r="AA1492" s="14"/>
      <c r="AB1492" s="14"/>
      <c r="AC1492" s="14"/>
      <c r="AD1492" s="14"/>
      <c r="AE1492" s="14"/>
      <c r="AT1492" s="207" t="s">
        <v>265</v>
      </c>
      <c r="AU1492" s="207" t="s">
        <v>83</v>
      </c>
      <c r="AV1492" s="14" t="s">
        <v>261</v>
      </c>
      <c r="AW1492" s="14" t="s">
        <v>35</v>
      </c>
      <c r="AX1492" s="14" t="s">
        <v>81</v>
      </c>
      <c r="AY1492" s="207" t="s">
        <v>256</v>
      </c>
    </row>
    <row r="1493" s="2" customFormat="1" ht="24.15" customHeight="1">
      <c r="A1493" s="40"/>
      <c r="B1493" s="177"/>
      <c r="C1493" s="221" t="s">
        <v>2225</v>
      </c>
      <c r="D1493" s="221" t="s">
        <v>374</v>
      </c>
      <c r="E1493" s="222" t="s">
        <v>2226</v>
      </c>
      <c r="F1493" s="223" t="s">
        <v>2227</v>
      </c>
      <c r="G1493" s="224" t="s">
        <v>110</v>
      </c>
      <c r="H1493" s="225">
        <v>16.5</v>
      </c>
      <c r="I1493" s="226"/>
      <c r="J1493" s="227">
        <f>ROUND(I1493*H1493,2)</f>
        <v>0</v>
      </c>
      <c r="K1493" s="228"/>
      <c r="L1493" s="229"/>
      <c r="M1493" s="230" t="s">
        <v>3</v>
      </c>
      <c r="N1493" s="231" t="s">
        <v>45</v>
      </c>
      <c r="O1493" s="74"/>
      <c r="P1493" s="188">
        <f>O1493*H1493</f>
        <v>0</v>
      </c>
      <c r="Q1493" s="188">
        <v>0.001</v>
      </c>
      <c r="R1493" s="188">
        <f>Q1493*H1493</f>
        <v>0.016500000000000001</v>
      </c>
      <c r="S1493" s="188">
        <v>0</v>
      </c>
      <c r="T1493" s="189">
        <f>S1493*H1493</f>
        <v>0</v>
      </c>
      <c r="U1493" s="40"/>
      <c r="V1493" s="40"/>
      <c r="W1493" s="40"/>
      <c r="X1493" s="40"/>
      <c r="Y1493" s="40"/>
      <c r="Z1493" s="40"/>
      <c r="AA1493" s="40"/>
      <c r="AB1493" s="40"/>
      <c r="AC1493" s="40"/>
      <c r="AD1493" s="40"/>
      <c r="AE1493" s="40"/>
      <c r="AR1493" s="190" t="s">
        <v>451</v>
      </c>
      <c r="AT1493" s="190" t="s">
        <v>374</v>
      </c>
      <c r="AU1493" s="190" t="s">
        <v>83</v>
      </c>
      <c r="AY1493" s="21" t="s">
        <v>256</v>
      </c>
      <c r="BE1493" s="191">
        <f>IF(N1493="základní",J1493,0)</f>
        <v>0</v>
      </c>
      <c r="BF1493" s="191">
        <f>IF(N1493="snížená",J1493,0)</f>
        <v>0</v>
      </c>
      <c r="BG1493" s="191">
        <f>IF(N1493="zákl. přenesená",J1493,0)</f>
        <v>0</v>
      </c>
      <c r="BH1493" s="191">
        <f>IF(N1493="sníž. přenesená",J1493,0)</f>
        <v>0</v>
      </c>
      <c r="BI1493" s="191">
        <f>IF(N1493="nulová",J1493,0)</f>
        <v>0</v>
      </c>
      <c r="BJ1493" s="21" t="s">
        <v>81</v>
      </c>
      <c r="BK1493" s="191">
        <f>ROUND(I1493*H1493,2)</f>
        <v>0</v>
      </c>
      <c r="BL1493" s="21" t="s">
        <v>342</v>
      </c>
      <c r="BM1493" s="190" t="s">
        <v>2228</v>
      </c>
    </row>
    <row r="1494" s="13" customFormat="1">
      <c r="A1494" s="13"/>
      <c r="B1494" s="197"/>
      <c r="C1494" s="13"/>
      <c r="D1494" s="198" t="s">
        <v>265</v>
      </c>
      <c r="E1494" s="199" t="s">
        <v>3</v>
      </c>
      <c r="F1494" s="200" t="s">
        <v>2229</v>
      </c>
      <c r="G1494" s="13"/>
      <c r="H1494" s="201">
        <v>16.5</v>
      </c>
      <c r="I1494" s="202"/>
      <c r="J1494" s="13"/>
      <c r="K1494" s="13"/>
      <c r="L1494" s="197"/>
      <c r="M1494" s="203"/>
      <c r="N1494" s="204"/>
      <c r="O1494" s="204"/>
      <c r="P1494" s="204"/>
      <c r="Q1494" s="204"/>
      <c r="R1494" s="204"/>
      <c r="S1494" s="204"/>
      <c r="T1494" s="205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13"/>
      <c r="AE1494" s="13"/>
      <c r="AT1494" s="199" t="s">
        <v>265</v>
      </c>
      <c r="AU1494" s="199" t="s">
        <v>83</v>
      </c>
      <c r="AV1494" s="13" t="s">
        <v>83</v>
      </c>
      <c r="AW1494" s="13" t="s">
        <v>35</v>
      </c>
      <c r="AX1494" s="13" t="s">
        <v>74</v>
      </c>
      <c r="AY1494" s="199" t="s">
        <v>256</v>
      </c>
    </row>
    <row r="1495" s="14" customFormat="1">
      <c r="A1495" s="14"/>
      <c r="B1495" s="206"/>
      <c r="C1495" s="14"/>
      <c r="D1495" s="198" t="s">
        <v>265</v>
      </c>
      <c r="E1495" s="207" t="s">
        <v>3</v>
      </c>
      <c r="F1495" s="208" t="s">
        <v>266</v>
      </c>
      <c r="G1495" s="14"/>
      <c r="H1495" s="209">
        <v>16.5</v>
      </c>
      <c r="I1495" s="210"/>
      <c r="J1495" s="14"/>
      <c r="K1495" s="14"/>
      <c r="L1495" s="206"/>
      <c r="M1495" s="211"/>
      <c r="N1495" s="212"/>
      <c r="O1495" s="212"/>
      <c r="P1495" s="212"/>
      <c r="Q1495" s="212"/>
      <c r="R1495" s="212"/>
      <c r="S1495" s="212"/>
      <c r="T1495" s="213"/>
      <c r="U1495" s="14"/>
      <c r="V1495" s="14"/>
      <c r="W1495" s="14"/>
      <c r="X1495" s="14"/>
      <c r="Y1495" s="14"/>
      <c r="Z1495" s="14"/>
      <c r="AA1495" s="14"/>
      <c r="AB1495" s="14"/>
      <c r="AC1495" s="14"/>
      <c r="AD1495" s="14"/>
      <c r="AE1495" s="14"/>
      <c r="AT1495" s="207" t="s">
        <v>265</v>
      </c>
      <c r="AU1495" s="207" t="s">
        <v>83</v>
      </c>
      <c r="AV1495" s="14" t="s">
        <v>261</v>
      </c>
      <c r="AW1495" s="14" t="s">
        <v>35</v>
      </c>
      <c r="AX1495" s="14" t="s">
        <v>81</v>
      </c>
      <c r="AY1495" s="207" t="s">
        <v>256</v>
      </c>
    </row>
    <row r="1496" s="2" customFormat="1" ht="44.25" customHeight="1">
      <c r="A1496" s="40"/>
      <c r="B1496" s="177"/>
      <c r="C1496" s="178" t="s">
        <v>2230</v>
      </c>
      <c r="D1496" s="178" t="s">
        <v>258</v>
      </c>
      <c r="E1496" s="179" t="s">
        <v>2231</v>
      </c>
      <c r="F1496" s="180" t="s">
        <v>2232</v>
      </c>
      <c r="G1496" s="181" t="s">
        <v>539</v>
      </c>
      <c r="H1496" s="182">
        <v>1</v>
      </c>
      <c r="I1496" s="183"/>
      <c r="J1496" s="184">
        <f>ROUND(I1496*H1496,2)</f>
        <v>0</v>
      </c>
      <c r="K1496" s="185"/>
      <c r="L1496" s="41"/>
      <c r="M1496" s="186" t="s">
        <v>3</v>
      </c>
      <c r="N1496" s="187" t="s">
        <v>45</v>
      </c>
      <c r="O1496" s="74"/>
      <c r="P1496" s="188">
        <f>O1496*H1496</f>
        <v>0</v>
      </c>
      <c r="Q1496" s="188">
        <v>0</v>
      </c>
      <c r="R1496" s="188">
        <f>Q1496*H1496</f>
        <v>0</v>
      </c>
      <c r="S1496" s="188">
        <v>0</v>
      </c>
      <c r="T1496" s="189">
        <f>S1496*H1496</f>
        <v>0</v>
      </c>
      <c r="U1496" s="40"/>
      <c r="V1496" s="40"/>
      <c r="W1496" s="40"/>
      <c r="X1496" s="40"/>
      <c r="Y1496" s="40"/>
      <c r="Z1496" s="40"/>
      <c r="AA1496" s="40"/>
      <c r="AB1496" s="40"/>
      <c r="AC1496" s="40"/>
      <c r="AD1496" s="40"/>
      <c r="AE1496" s="40"/>
      <c r="AR1496" s="190" t="s">
        <v>342</v>
      </c>
      <c r="AT1496" s="190" t="s">
        <v>258</v>
      </c>
      <c r="AU1496" s="190" t="s">
        <v>83</v>
      </c>
      <c r="AY1496" s="21" t="s">
        <v>256</v>
      </c>
      <c r="BE1496" s="191">
        <f>IF(N1496="základní",J1496,0)</f>
        <v>0</v>
      </c>
      <c r="BF1496" s="191">
        <f>IF(N1496="snížená",J1496,0)</f>
        <v>0</v>
      </c>
      <c r="BG1496" s="191">
        <f>IF(N1496="zákl. přenesená",J1496,0)</f>
        <v>0</v>
      </c>
      <c r="BH1496" s="191">
        <f>IF(N1496="sníž. přenesená",J1496,0)</f>
        <v>0</v>
      </c>
      <c r="BI1496" s="191">
        <f>IF(N1496="nulová",J1496,0)</f>
        <v>0</v>
      </c>
      <c r="BJ1496" s="21" t="s">
        <v>81</v>
      </c>
      <c r="BK1496" s="191">
        <f>ROUND(I1496*H1496,2)</f>
        <v>0</v>
      </c>
      <c r="BL1496" s="21" t="s">
        <v>342</v>
      </c>
      <c r="BM1496" s="190" t="s">
        <v>2233</v>
      </c>
    </row>
    <row r="1497" s="2" customFormat="1">
      <c r="A1497" s="40"/>
      <c r="B1497" s="41"/>
      <c r="C1497" s="40"/>
      <c r="D1497" s="192" t="s">
        <v>263</v>
      </c>
      <c r="E1497" s="40"/>
      <c r="F1497" s="193" t="s">
        <v>2234</v>
      </c>
      <c r="G1497" s="40"/>
      <c r="H1497" s="40"/>
      <c r="I1497" s="194"/>
      <c r="J1497" s="40"/>
      <c r="K1497" s="40"/>
      <c r="L1497" s="41"/>
      <c r="M1497" s="195"/>
      <c r="N1497" s="196"/>
      <c r="O1497" s="74"/>
      <c r="P1497" s="74"/>
      <c r="Q1497" s="74"/>
      <c r="R1497" s="74"/>
      <c r="S1497" s="74"/>
      <c r="T1497" s="75"/>
      <c r="U1497" s="40"/>
      <c r="V1497" s="40"/>
      <c r="W1497" s="40"/>
      <c r="X1497" s="40"/>
      <c r="Y1497" s="40"/>
      <c r="Z1497" s="40"/>
      <c r="AA1497" s="40"/>
      <c r="AB1497" s="40"/>
      <c r="AC1497" s="40"/>
      <c r="AD1497" s="40"/>
      <c r="AE1497" s="40"/>
      <c r="AT1497" s="21" t="s">
        <v>263</v>
      </c>
      <c r="AU1497" s="21" t="s">
        <v>83</v>
      </c>
    </row>
    <row r="1498" s="13" customFormat="1">
      <c r="A1498" s="13"/>
      <c r="B1498" s="197"/>
      <c r="C1498" s="13"/>
      <c r="D1498" s="198" t="s">
        <v>265</v>
      </c>
      <c r="E1498" s="199" t="s">
        <v>3</v>
      </c>
      <c r="F1498" s="200" t="s">
        <v>2235</v>
      </c>
      <c r="G1498" s="13"/>
      <c r="H1498" s="201">
        <v>1</v>
      </c>
      <c r="I1498" s="202"/>
      <c r="J1498" s="13"/>
      <c r="K1498" s="13"/>
      <c r="L1498" s="197"/>
      <c r="M1498" s="203"/>
      <c r="N1498" s="204"/>
      <c r="O1498" s="204"/>
      <c r="P1498" s="204"/>
      <c r="Q1498" s="204"/>
      <c r="R1498" s="204"/>
      <c r="S1498" s="204"/>
      <c r="T1498" s="205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13"/>
      <c r="AE1498" s="13"/>
      <c r="AT1498" s="199" t="s">
        <v>265</v>
      </c>
      <c r="AU1498" s="199" t="s">
        <v>83</v>
      </c>
      <c r="AV1498" s="13" t="s">
        <v>83</v>
      </c>
      <c r="AW1498" s="13" t="s">
        <v>35</v>
      </c>
      <c r="AX1498" s="13" t="s">
        <v>74</v>
      </c>
      <c r="AY1498" s="199" t="s">
        <v>256</v>
      </c>
    </row>
    <row r="1499" s="14" customFormat="1">
      <c r="A1499" s="14"/>
      <c r="B1499" s="206"/>
      <c r="C1499" s="14"/>
      <c r="D1499" s="198" t="s">
        <v>265</v>
      </c>
      <c r="E1499" s="207" t="s">
        <v>3</v>
      </c>
      <c r="F1499" s="208" t="s">
        <v>266</v>
      </c>
      <c r="G1499" s="14"/>
      <c r="H1499" s="209">
        <v>1</v>
      </c>
      <c r="I1499" s="210"/>
      <c r="J1499" s="14"/>
      <c r="K1499" s="14"/>
      <c r="L1499" s="206"/>
      <c r="M1499" s="211"/>
      <c r="N1499" s="212"/>
      <c r="O1499" s="212"/>
      <c r="P1499" s="212"/>
      <c r="Q1499" s="212"/>
      <c r="R1499" s="212"/>
      <c r="S1499" s="212"/>
      <c r="T1499" s="213"/>
      <c r="U1499" s="14"/>
      <c r="V1499" s="14"/>
      <c r="W1499" s="14"/>
      <c r="X1499" s="14"/>
      <c r="Y1499" s="14"/>
      <c r="Z1499" s="14"/>
      <c r="AA1499" s="14"/>
      <c r="AB1499" s="14"/>
      <c r="AC1499" s="14"/>
      <c r="AD1499" s="14"/>
      <c r="AE1499" s="14"/>
      <c r="AT1499" s="207" t="s">
        <v>265</v>
      </c>
      <c r="AU1499" s="207" t="s">
        <v>83</v>
      </c>
      <c r="AV1499" s="14" t="s">
        <v>261</v>
      </c>
      <c r="AW1499" s="14" t="s">
        <v>35</v>
      </c>
      <c r="AX1499" s="14" t="s">
        <v>81</v>
      </c>
      <c r="AY1499" s="207" t="s">
        <v>256</v>
      </c>
    </row>
    <row r="1500" s="2" customFormat="1" ht="24.15" customHeight="1">
      <c r="A1500" s="40"/>
      <c r="B1500" s="177"/>
      <c r="C1500" s="221" t="s">
        <v>2236</v>
      </c>
      <c r="D1500" s="221" t="s">
        <v>374</v>
      </c>
      <c r="E1500" s="222" t="s">
        <v>2237</v>
      </c>
      <c r="F1500" s="223" t="s">
        <v>2238</v>
      </c>
      <c r="G1500" s="224" t="s">
        <v>110</v>
      </c>
      <c r="H1500" s="225">
        <v>5.4699999999999998</v>
      </c>
      <c r="I1500" s="226"/>
      <c r="J1500" s="227">
        <f>ROUND(I1500*H1500,2)</f>
        <v>0</v>
      </c>
      <c r="K1500" s="228"/>
      <c r="L1500" s="229"/>
      <c r="M1500" s="230" t="s">
        <v>3</v>
      </c>
      <c r="N1500" s="231" t="s">
        <v>45</v>
      </c>
      <c r="O1500" s="74"/>
      <c r="P1500" s="188">
        <f>O1500*H1500</f>
        <v>0</v>
      </c>
      <c r="Q1500" s="188">
        <v>0.001</v>
      </c>
      <c r="R1500" s="188">
        <f>Q1500*H1500</f>
        <v>0.00547</v>
      </c>
      <c r="S1500" s="188">
        <v>0</v>
      </c>
      <c r="T1500" s="189">
        <f>S1500*H1500</f>
        <v>0</v>
      </c>
      <c r="U1500" s="40"/>
      <c r="V1500" s="40"/>
      <c r="W1500" s="40"/>
      <c r="X1500" s="40"/>
      <c r="Y1500" s="40"/>
      <c r="Z1500" s="40"/>
      <c r="AA1500" s="40"/>
      <c r="AB1500" s="40"/>
      <c r="AC1500" s="40"/>
      <c r="AD1500" s="40"/>
      <c r="AE1500" s="40"/>
      <c r="AR1500" s="190" t="s">
        <v>451</v>
      </c>
      <c r="AT1500" s="190" t="s">
        <v>374</v>
      </c>
      <c r="AU1500" s="190" t="s">
        <v>83</v>
      </c>
      <c r="AY1500" s="21" t="s">
        <v>256</v>
      </c>
      <c r="BE1500" s="191">
        <f>IF(N1500="základní",J1500,0)</f>
        <v>0</v>
      </c>
      <c r="BF1500" s="191">
        <f>IF(N1500="snížená",J1500,0)</f>
        <v>0</v>
      </c>
      <c r="BG1500" s="191">
        <f>IF(N1500="zákl. přenesená",J1500,0)</f>
        <v>0</v>
      </c>
      <c r="BH1500" s="191">
        <f>IF(N1500="sníž. přenesená",J1500,0)</f>
        <v>0</v>
      </c>
      <c r="BI1500" s="191">
        <f>IF(N1500="nulová",J1500,0)</f>
        <v>0</v>
      </c>
      <c r="BJ1500" s="21" t="s">
        <v>81</v>
      </c>
      <c r="BK1500" s="191">
        <f>ROUND(I1500*H1500,2)</f>
        <v>0</v>
      </c>
      <c r="BL1500" s="21" t="s">
        <v>342</v>
      </c>
      <c r="BM1500" s="190" t="s">
        <v>2239</v>
      </c>
    </row>
    <row r="1501" s="13" customFormat="1">
      <c r="A1501" s="13"/>
      <c r="B1501" s="197"/>
      <c r="C1501" s="13"/>
      <c r="D1501" s="198" t="s">
        <v>265</v>
      </c>
      <c r="E1501" s="199" t="s">
        <v>3</v>
      </c>
      <c r="F1501" s="200" t="s">
        <v>2240</v>
      </c>
      <c r="G1501" s="13"/>
      <c r="H1501" s="201">
        <v>5.4699999999999998</v>
      </c>
      <c r="I1501" s="202"/>
      <c r="J1501" s="13"/>
      <c r="K1501" s="13"/>
      <c r="L1501" s="197"/>
      <c r="M1501" s="203"/>
      <c r="N1501" s="204"/>
      <c r="O1501" s="204"/>
      <c r="P1501" s="204"/>
      <c r="Q1501" s="204"/>
      <c r="R1501" s="204"/>
      <c r="S1501" s="204"/>
      <c r="T1501" s="205"/>
      <c r="U1501" s="13"/>
      <c r="V1501" s="13"/>
      <c r="W1501" s="13"/>
      <c r="X1501" s="13"/>
      <c r="Y1501" s="13"/>
      <c r="Z1501" s="13"/>
      <c r="AA1501" s="13"/>
      <c r="AB1501" s="13"/>
      <c r="AC1501" s="13"/>
      <c r="AD1501" s="13"/>
      <c r="AE1501" s="13"/>
      <c r="AT1501" s="199" t="s">
        <v>265</v>
      </c>
      <c r="AU1501" s="199" t="s">
        <v>83</v>
      </c>
      <c r="AV1501" s="13" t="s">
        <v>83</v>
      </c>
      <c r="AW1501" s="13" t="s">
        <v>35</v>
      </c>
      <c r="AX1501" s="13" t="s">
        <v>74</v>
      </c>
      <c r="AY1501" s="199" t="s">
        <v>256</v>
      </c>
    </row>
    <row r="1502" s="14" customFormat="1">
      <c r="A1502" s="14"/>
      <c r="B1502" s="206"/>
      <c r="C1502" s="14"/>
      <c r="D1502" s="198" t="s">
        <v>265</v>
      </c>
      <c r="E1502" s="207" t="s">
        <v>3</v>
      </c>
      <c r="F1502" s="208" t="s">
        <v>266</v>
      </c>
      <c r="G1502" s="14"/>
      <c r="H1502" s="209">
        <v>5.4699999999999998</v>
      </c>
      <c r="I1502" s="210"/>
      <c r="J1502" s="14"/>
      <c r="K1502" s="14"/>
      <c r="L1502" s="206"/>
      <c r="M1502" s="211"/>
      <c r="N1502" s="212"/>
      <c r="O1502" s="212"/>
      <c r="P1502" s="212"/>
      <c r="Q1502" s="212"/>
      <c r="R1502" s="212"/>
      <c r="S1502" s="212"/>
      <c r="T1502" s="213"/>
      <c r="U1502" s="14"/>
      <c r="V1502" s="14"/>
      <c r="W1502" s="14"/>
      <c r="X1502" s="14"/>
      <c r="Y1502" s="14"/>
      <c r="Z1502" s="14"/>
      <c r="AA1502" s="14"/>
      <c r="AB1502" s="14"/>
      <c r="AC1502" s="14"/>
      <c r="AD1502" s="14"/>
      <c r="AE1502" s="14"/>
      <c r="AT1502" s="207" t="s">
        <v>265</v>
      </c>
      <c r="AU1502" s="207" t="s">
        <v>83</v>
      </c>
      <c r="AV1502" s="14" t="s">
        <v>261</v>
      </c>
      <c r="AW1502" s="14" t="s">
        <v>35</v>
      </c>
      <c r="AX1502" s="14" t="s">
        <v>81</v>
      </c>
      <c r="AY1502" s="207" t="s">
        <v>256</v>
      </c>
    </row>
    <row r="1503" s="2" customFormat="1" ht="33" customHeight="1">
      <c r="A1503" s="40"/>
      <c r="B1503" s="177"/>
      <c r="C1503" s="178" t="s">
        <v>2241</v>
      </c>
      <c r="D1503" s="178" t="s">
        <v>258</v>
      </c>
      <c r="E1503" s="179" t="s">
        <v>2242</v>
      </c>
      <c r="F1503" s="180" t="s">
        <v>2243</v>
      </c>
      <c r="G1503" s="181" t="s">
        <v>539</v>
      </c>
      <c r="H1503" s="182">
        <v>1</v>
      </c>
      <c r="I1503" s="183"/>
      <c r="J1503" s="184">
        <f>ROUND(I1503*H1503,2)</f>
        <v>0</v>
      </c>
      <c r="K1503" s="185"/>
      <c r="L1503" s="41"/>
      <c r="M1503" s="186" t="s">
        <v>3</v>
      </c>
      <c r="N1503" s="187" t="s">
        <v>45</v>
      </c>
      <c r="O1503" s="74"/>
      <c r="P1503" s="188">
        <f>O1503*H1503</f>
        <v>0</v>
      </c>
      <c r="Q1503" s="188">
        <v>0</v>
      </c>
      <c r="R1503" s="188">
        <f>Q1503*H1503</f>
        <v>0</v>
      </c>
      <c r="S1503" s="188">
        <v>0</v>
      </c>
      <c r="T1503" s="189">
        <f>S1503*H1503</f>
        <v>0</v>
      </c>
      <c r="U1503" s="40"/>
      <c r="V1503" s="40"/>
      <c r="W1503" s="40"/>
      <c r="X1503" s="40"/>
      <c r="Y1503" s="40"/>
      <c r="Z1503" s="40"/>
      <c r="AA1503" s="40"/>
      <c r="AB1503" s="40"/>
      <c r="AC1503" s="40"/>
      <c r="AD1503" s="40"/>
      <c r="AE1503" s="40"/>
      <c r="AR1503" s="190" t="s">
        <v>342</v>
      </c>
      <c r="AT1503" s="190" t="s">
        <v>258</v>
      </c>
      <c r="AU1503" s="190" t="s">
        <v>83</v>
      </c>
      <c r="AY1503" s="21" t="s">
        <v>256</v>
      </c>
      <c r="BE1503" s="191">
        <f>IF(N1503="základní",J1503,0)</f>
        <v>0</v>
      </c>
      <c r="BF1503" s="191">
        <f>IF(N1503="snížená",J1503,0)</f>
        <v>0</v>
      </c>
      <c r="BG1503" s="191">
        <f>IF(N1503="zákl. přenesená",J1503,0)</f>
        <v>0</v>
      </c>
      <c r="BH1503" s="191">
        <f>IF(N1503="sníž. přenesená",J1503,0)</f>
        <v>0</v>
      </c>
      <c r="BI1503" s="191">
        <f>IF(N1503="nulová",J1503,0)</f>
        <v>0</v>
      </c>
      <c r="BJ1503" s="21" t="s">
        <v>81</v>
      </c>
      <c r="BK1503" s="191">
        <f>ROUND(I1503*H1503,2)</f>
        <v>0</v>
      </c>
      <c r="BL1503" s="21" t="s">
        <v>342</v>
      </c>
      <c r="BM1503" s="190" t="s">
        <v>2244</v>
      </c>
    </row>
    <row r="1504" s="2" customFormat="1">
      <c r="A1504" s="40"/>
      <c r="B1504" s="41"/>
      <c r="C1504" s="40"/>
      <c r="D1504" s="192" t="s">
        <v>263</v>
      </c>
      <c r="E1504" s="40"/>
      <c r="F1504" s="193" t="s">
        <v>2245</v>
      </c>
      <c r="G1504" s="40"/>
      <c r="H1504" s="40"/>
      <c r="I1504" s="194"/>
      <c r="J1504" s="40"/>
      <c r="K1504" s="40"/>
      <c r="L1504" s="41"/>
      <c r="M1504" s="195"/>
      <c r="N1504" s="196"/>
      <c r="O1504" s="74"/>
      <c r="P1504" s="74"/>
      <c r="Q1504" s="74"/>
      <c r="R1504" s="74"/>
      <c r="S1504" s="74"/>
      <c r="T1504" s="75"/>
      <c r="U1504" s="40"/>
      <c r="V1504" s="40"/>
      <c r="W1504" s="40"/>
      <c r="X1504" s="40"/>
      <c r="Y1504" s="40"/>
      <c r="Z1504" s="40"/>
      <c r="AA1504" s="40"/>
      <c r="AB1504" s="40"/>
      <c r="AC1504" s="40"/>
      <c r="AD1504" s="40"/>
      <c r="AE1504" s="40"/>
      <c r="AT1504" s="21" t="s">
        <v>263</v>
      </c>
      <c r="AU1504" s="21" t="s">
        <v>83</v>
      </c>
    </row>
    <row r="1505" s="2" customFormat="1" ht="33" customHeight="1">
      <c r="A1505" s="40"/>
      <c r="B1505" s="177"/>
      <c r="C1505" s="221" t="s">
        <v>2246</v>
      </c>
      <c r="D1505" s="221" t="s">
        <v>374</v>
      </c>
      <c r="E1505" s="222" t="s">
        <v>2247</v>
      </c>
      <c r="F1505" s="223" t="s">
        <v>2248</v>
      </c>
      <c r="G1505" s="224" t="s">
        <v>539</v>
      </c>
      <c r="H1505" s="225">
        <v>1</v>
      </c>
      <c r="I1505" s="226"/>
      <c r="J1505" s="227">
        <f>ROUND(I1505*H1505,2)</f>
        <v>0</v>
      </c>
      <c r="K1505" s="228"/>
      <c r="L1505" s="229"/>
      <c r="M1505" s="230" t="s">
        <v>3</v>
      </c>
      <c r="N1505" s="231" t="s">
        <v>45</v>
      </c>
      <c r="O1505" s="74"/>
      <c r="P1505" s="188">
        <f>O1505*H1505</f>
        <v>0</v>
      </c>
      <c r="Q1505" s="188">
        <v>0.001</v>
      </c>
      <c r="R1505" s="188">
        <f>Q1505*H1505</f>
        <v>0.001</v>
      </c>
      <c r="S1505" s="188">
        <v>0</v>
      </c>
      <c r="T1505" s="189">
        <f>S1505*H1505</f>
        <v>0</v>
      </c>
      <c r="U1505" s="40"/>
      <c r="V1505" s="40"/>
      <c r="W1505" s="40"/>
      <c r="X1505" s="40"/>
      <c r="Y1505" s="40"/>
      <c r="Z1505" s="40"/>
      <c r="AA1505" s="40"/>
      <c r="AB1505" s="40"/>
      <c r="AC1505" s="40"/>
      <c r="AD1505" s="40"/>
      <c r="AE1505" s="40"/>
      <c r="AR1505" s="190" t="s">
        <v>451</v>
      </c>
      <c r="AT1505" s="190" t="s">
        <v>374</v>
      </c>
      <c r="AU1505" s="190" t="s">
        <v>83</v>
      </c>
      <c r="AY1505" s="21" t="s">
        <v>256</v>
      </c>
      <c r="BE1505" s="191">
        <f>IF(N1505="základní",J1505,0)</f>
        <v>0</v>
      </c>
      <c r="BF1505" s="191">
        <f>IF(N1505="snížená",J1505,0)</f>
        <v>0</v>
      </c>
      <c r="BG1505" s="191">
        <f>IF(N1505="zákl. přenesená",J1505,0)</f>
        <v>0</v>
      </c>
      <c r="BH1505" s="191">
        <f>IF(N1505="sníž. přenesená",J1505,0)</f>
        <v>0</v>
      </c>
      <c r="BI1505" s="191">
        <f>IF(N1505="nulová",J1505,0)</f>
        <v>0</v>
      </c>
      <c r="BJ1505" s="21" t="s">
        <v>81</v>
      </c>
      <c r="BK1505" s="191">
        <f>ROUND(I1505*H1505,2)</f>
        <v>0</v>
      </c>
      <c r="BL1505" s="21" t="s">
        <v>342</v>
      </c>
      <c r="BM1505" s="190" t="s">
        <v>2249</v>
      </c>
    </row>
    <row r="1506" s="13" customFormat="1">
      <c r="A1506" s="13"/>
      <c r="B1506" s="197"/>
      <c r="C1506" s="13"/>
      <c r="D1506" s="198" t="s">
        <v>265</v>
      </c>
      <c r="E1506" s="199" t="s">
        <v>3</v>
      </c>
      <c r="F1506" s="200" t="s">
        <v>2214</v>
      </c>
      <c r="G1506" s="13"/>
      <c r="H1506" s="201">
        <v>1</v>
      </c>
      <c r="I1506" s="202"/>
      <c r="J1506" s="13"/>
      <c r="K1506" s="13"/>
      <c r="L1506" s="197"/>
      <c r="M1506" s="203"/>
      <c r="N1506" s="204"/>
      <c r="O1506" s="204"/>
      <c r="P1506" s="204"/>
      <c r="Q1506" s="204"/>
      <c r="R1506" s="204"/>
      <c r="S1506" s="204"/>
      <c r="T1506" s="205"/>
      <c r="U1506" s="13"/>
      <c r="V1506" s="13"/>
      <c r="W1506" s="13"/>
      <c r="X1506" s="13"/>
      <c r="Y1506" s="13"/>
      <c r="Z1506" s="13"/>
      <c r="AA1506" s="13"/>
      <c r="AB1506" s="13"/>
      <c r="AC1506" s="13"/>
      <c r="AD1506" s="13"/>
      <c r="AE1506" s="13"/>
      <c r="AT1506" s="199" t="s">
        <v>265</v>
      </c>
      <c r="AU1506" s="199" t="s">
        <v>83</v>
      </c>
      <c r="AV1506" s="13" t="s">
        <v>83</v>
      </c>
      <c r="AW1506" s="13" t="s">
        <v>35</v>
      </c>
      <c r="AX1506" s="13" t="s">
        <v>74</v>
      </c>
      <c r="AY1506" s="199" t="s">
        <v>256</v>
      </c>
    </row>
    <row r="1507" s="14" customFormat="1">
      <c r="A1507" s="14"/>
      <c r="B1507" s="206"/>
      <c r="C1507" s="14"/>
      <c r="D1507" s="198" t="s">
        <v>265</v>
      </c>
      <c r="E1507" s="207" t="s">
        <v>3</v>
      </c>
      <c r="F1507" s="208" t="s">
        <v>266</v>
      </c>
      <c r="G1507" s="14"/>
      <c r="H1507" s="209">
        <v>1</v>
      </c>
      <c r="I1507" s="210"/>
      <c r="J1507" s="14"/>
      <c r="K1507" s="14"/>
      <c r="L1507" s="206"/>
      <c r="M1507" s="211"/>
      <c r="N1507" s="212"/>
      <c r="O1507" s="212"/>
      <c r="P1507" s="212"/>
      <c r="Q1507" s="212"/>
      <c r="R1507" s="212"/>
      <c r="S1507" s="212"/>
      <c r="T1507" s="213"/>
      <c r="U1507" s="14"/>
      <c r="V1507" s="14"/>
      <c r="W1507" s="14"/>
      <c r="X1507" s="14"/>
      <c r="Y1507" s="14"/>
      <c r="Z1507" s="14"/>
      <c r="AA1507" s="14"/>
      <c r="AB1507" s="14"/>
      <c r="AC1507" s="14"/>
      <c r="AD1507" s="14"/>
      <c r="AE1507" s="14"/>
      <c r="AT1507" s="207" t="s">
        <v>265</v>
      </c>
      <c r="AU1507" s="207" t="s">
        <v>83</v>
      </c>
      <c r="AV1507" s="14" t="s">
        <v>261</v>
      </c>
      <c r="AW1507" s="14" t="s">
        <v>35</v>
      </c>
      <c r="AX1507" s="14" t="s">
        <v>81</v>
      </c>
      <c r="AY1507" s="207" t="s">
        <v>256</v>
      </c>
    </row>
    <row r="1508" s="2" customFormat="1" ht="37.8" customHeight="1">
      <c r="A1508" s="40"/>
      <c r="B1508" s="177"/>
      <c r="C1508" s="178" t="s">
        <v>2250</v>
      </c>
      <c r="D1508" s="178" t="s">
        <v>258</v>
      </c>
      <c r="E1508" s="179" t="s">
        <v>2251</v>
      </c>
      <c r="F1508" s="180" t="s">
        <v>2252</v>
      </c>
      <c r="G1508" s="181" t="s">
        <v>539</v>
      </c>
      <c r="H1508" s="182">
        <v>7</v>
      </c>
      <c r="I1508" s="183"/>
      <c r="J1508" s="184">
        <f>ROUND(I1508*H1508,2)</f>
        <v>0</v>
      </c>
      <c r="K1508" s="185"/>
      <c r="L1508" s="41"/>
      <c r="M1508" s="186" t="s">
        <v>3</v>
      </c>
      <c r="N1508" s="187" t="s">
        <v>45</v>
      </c>
      <c r="O1508" s="74"/>
      <c r="P1508" s="188">
        <f>O1508*H1508</f>
        <v>0</v>
      </c>
      <c r="Q1508" s="188">
        <v>0</v>
      </c>
      <c r="R1508" s="188">
        <f>Q1508*H1508</f>
        <v>0</v>
      </c>
      <c r="S1508" s="188">
        <v>0</v>
      </c>
      <c r="T1508" s="189">
        <f>S1508*H1508</f>
        <v>0</v>
      </c>
      <c r="U1508" s="40"/>
      <c r="V1508" s="40"/>
      <c r="W1508" s="40"/>
      <c r="X1508" s="40"/>
      <c r="Y1508" s="40"/>
      <c r="Z1508" s="40"/>
      <c r="AA1508" s="40"/>
      <c r="AB1508" s="40"/>
      <c r="AC1508" s="40"/>
      <c r="AD1508" s="40"/>
      <c r="AE1508" s="40"/>
      <c r="AR1508" s="190" t="s">
        <v>342</v>
      </c>
      <c r="AT1508" s="190" t="s">
        <v>258</v>
      </c>
      <c r="AU1508" s="190" t="s">
        <v>83</v>
      </c>
      <c r="AY1508" s="21" t="s">
        <v>256</v>
      </c>
      <c r="BE1508" s="191">
        <f>IF(N1508="základní",J1508,0)</f>
        <v>0</v>
      </c>
      <c r="BF1508" s="191">
        <f>IF(N1508="snížená",J1508,0)</f>
        <v>0</v>
      </c>
      <c r="BG1508" s="191">
        <f>IF(N1508="zákl. přenesená",J1508,0)</f>
        <v>0</v>
      </c>
      <c r="BH1508" s="191">
        <f>IF(N1508="sníž. přenesená",J1508,0)</f>
        <v>0</v>
      </c>
      <c r="BI1508" s="191">
        <f>IF(N1508="nulová",J1508,0)</f>
        <v>0</v>
      </c>
      <c r="BJ1508" s="21" t="s">
        <v>81</v>
      </c>
      <c r="BK1508" s="191">
        <f>ROUND(I1508*H1508,2)</f>
        <v>0</v>
      </c>
      <c r="BL1508" s="21" t="s">
        <v>342</v>
      </c>
      <c r="BM1508" s="190" t="s">
        <v>2253</v>
      </c>
    </row>
    <row r="1509" s="2" customFormat="1">
      <c r="A1509" s="40"/>
      <c r="B1509" s="41"/>
      <c r="C1509" s="40"/>
      <c r="D1509" s="192" t="s">
        <v>263</v>
      </c>
      <c r="E1509" s="40"/>
      <c r="F1509" s="193" t="s">
        <v>2254</v>
      </c>
      <c r="G1509" s="40"/>
      <c r="H1509" s="40"/>
      <c r="I1509" s="194"/>
      <c r="J1509" s="40"/>
      <c r="K1509" s="40"/>
      <c r="L1509" s="41"/>
      <c r="M1509" s="195"/>
      <c r="N1509" s="196"/>
      <c r="O1509" s="74"/>
      <c r="P1509" s="74"/>
      <c r="Q1509" s="74"/>
      <c r="R1509" s="74"/>
      <c r="S1509" s="74"/>
      <c r="T1509" s="75"/>
      <c r="U1509" s="40"/>
      <c r="V1509" s="40"/>
      <c r="W1509" s="40"/>
      <c r="X1509" s="40"/>
      <c r="Y1509" s="40"/>
      <c r="Z1509" s="40"/>
      <c r="AA1509" s="40"/>
      <c r="AB1509" s="40"/>
      <c r="AC1509" s="40"/>
      <c r="AD1509" s="40"/>
      <c r="AE1509" s="40"/>
      <c r="AT1509" s="21" t="s">
        <v>263</v>
      </c>
      <c r="AU1509" s="21" t="s">
        <v>83</v>
      </c>
    </row>
    <row r="1510" s="2" customFormat="1" ht="33" customHeight="1">
      <c r="A1510" s="40"/>
      <c r="B1510" s="177"/>
      <c r="C1510" s="221" t="s">
        <v>2255</v>
      </c>
      <c r="D1510" s="221" t="s">
        <v>374</v>
      </c>
      <c r="E1510" s="222" t="s">
        <v>2256</v>
      </c>
      <c r="F1510" s="223" t="s">
        <v>2257</v>
      </c>
      <c r="G1510" s="224" t="s">
        <v>539</v>
      </c>
      <c r="H1510" s="225">
        <v>1</v>
      </c>
      <c r="I1510" s="226"/>
      <c r="J1510" s="227">
        <f>ROUND(I1510*H1510,2)</f>
        <v>0</v>
      </c>
      <c r="K1510" s="228"/>
      <c r="L1510" s="229"/>
      <c r="M1510" s="230" t="s">
        <v>3</v>
      </c>
      <c r="N1510" s="231" t="s">
        <v>45</v>
      </c>
      <c r="O1510" s="74"/>
      <c r="P1510" s="188">
        <f>O1510*H1510</f>
        <v>0</v>
      </c>
      <c r="Q1510" s="188">
        <v>0.001</v>
      </c>
      <c r="R1510" s="188">
        <f>Q1510*H1510</f>
        <v>0.001</v>
      </c>
      <c r="S1510" s="188">
        <v>0</v>
      </c>
      <c r="T1510" s="189">
        <f>S1510*H1510</f>
        <v>0</v>
      </c>
      <c r="U1510" s="40"/>
      <c r="V1510" s="40"/>
      <c r="W1510" s="40"/>
      <c r="X1510" s="40"/>
      <c r="Y1510" s="40"/>
      <c r="Z1510" s="40"/>
      <c r="AA1510" s="40"/>
      <c r="AB1510" s="40"/>
      <c r="AC1510" s="40"/>
      <c r="AD1510" s="40"/>
      <c r="AE1510" s="40"/>
      <c r="AR1510" s="190" t="s">
        <v>451</v>
      </c>
      <c r="AT1510" s="190" t="s">
        <v>374</v>
      </c>
      <c r="AU1510" s="190" t="s">
        <v>83</v>
      </c>
      <c r="AY1510" s="21" t="s">
        <v>256</v>
      </c>
      <c r="BE1510" s="191">
        <f>IF(N1510="základní",J1510,0)</f>
        <v>0</v>
      </c>
      <c r="BF1510" s="191">
        <f>IF(N1510="snížená",J1510,0)</f>
        <v>0</v>
      </c>
      <c r="BG1510" s="191">
        <f>IF(N1510="zákl. přenesená",J1510,0)</f>
        <v>0</v>
      </c>
      <c r="BH1510" s="191">
        <f>IF(N1510="sníž. přenesená",J1510,0)</f>
        <v>0</v>
      </c>
      <c r="BI1510" s="191">
        <f>IF(N1510="nulová",J1510,0)</f>
        <v>0</v>
      </c>
      <c r="BJ1510" s="21" t="s">
        <v>81</v>
      </c>
      <c r="BK1510" s="191">
        <f>ROUND(I1510*H1510,2)</f>
        <v>0</v>
      </c>
      <c r="BL1510" s="21" t="s">
        <v>342</v>
      </c>
      <c r="BM1510" s="190" t="s">
        <v>2258</v>
      </c>
    </row>
    <row r="1511" s="13" customFormat="1">
      <c r="A1511" s="13"/>
      <c r="B1511" s="197"/>
      <c r="C1511" s="13"/>
      <c r="D1511" s="198" t="s">
        <v>265</v>
      </c>
      <c r="E1511" s="199" t="s">
        <v>3</v>
      </c>
      <c r="F1511" s="200" t="s">
        <v>2213</v>
      </c>
      <c r="G1511" s="13"/>
      <c r="H1511" s="201">
        <v>1</v>
      </c>
      <c r="I1511" s="202"/>
      <c r="J1511" s="13"/>
      <c r="K1511" s="13"/>
      <c r="L1511" s="197"/>
      <c r="M1511" s="203"/>
      <c r="N1511" s="204"/>
      <c r="O1511" s="204"/>
      <c r="P1511" s="204"/>
      <c r="Q1511" s="204"/>
      <c r="R1511" s="204"/>
      <c r="S1511" s="204"/>
      <c r="T1511" s="205"/>
      <c r="U1511" s="13"/>
      <c r="V1511" s="13"/>
      <c r="W1511" s="13"/>
      <c r="X1511" s="13"/>
      <c r="Y1511" s="13"/>
      <c r="Z1511" s="13"/>
      <c r="AA1511" s="13"/>
      <c r="AB1511" s="13"/>
      <c r="AC1511" s="13"/>
      <c r="AD1511" s="13"/>
      <c r="AE1511" s="13"/>
      <c r="AT1511" s="199" t="s">
        <v>265</v>
      </c>
      <c r="AU1511" s="199" t="s">
        <v>83</v>
      </c>
      <c r="AV1511" s="13" t="s">
        <v>83</v>
      </c>
      <c r="AW1511" s="13" t="s">
        <v>35</v>
      </c>
      <c r="AX1511" s="13" t="s">
        <v>74</v>
      </c>
      <c r="AY1511" s="199" t="s">
        <v>256</v>
      </c>
    </row>
    <row r="1512" s="14" customFormat="1">
      <c r="A1512" s="14"/>
      <c r="B1512" s="206"/>
      <c r="C1512" s="14"/>
      <c r="D1512" s="198" t="s">
        <v>265</v>
      </c>
      <c r="E1512" s="207" t="s">
        <v>3</v>
      </c>
      <c r="F1512" s="208" t="s">
        <v>266</v>
      </c>
      <c r="G1512" s="14"/>
      <c r="H1512" s="209">
        <v>1</v>
      </c>
      <c r="I1512" s="210"/>
      <c r="J1512" s="14"/>
      <c r="K1512" s="14"/>
      <c r="L1512" s="206"/>
      <c r="M1512" s="211"/>
      <c r="N1512" s="212"/>
      <c r="O1512" s="212"/>
      <c r="P1512" s="212"/>
      <c r="Q1512" s="212"/>
      <c r="R1512" s="212"/>
      <c r="S1512" s="212"/>
      <c r="T1512" s="213"/>
      <c r="U1512" s="14"/>
      <c r="V1512" s="14"/>
      <c r="W1512" s="14"/>
      <c r="X1512" s="14"/>
      <c r="Y1512" s="14"/>
      <c r="Z1512" s="14"/>
      <c r="AA1512" s="14"/>
      <c r="AB1512" s="14"/>
      <c r="AC1512" s="14"/>
      <c r="AD1512" s="14"/>
      <c r="AE1512" s="14"/>
      <c r="AT1512" s="207" t="s">
        <v>265</v>
      </c>
      <c r="AU1512" s="207" t="s">
        <v>83</v>
      </c>
      <c r="AV1512" s="14" t="s">
        <v>261</v>
      </c>
      <c r="AW1512" s="14" t="s">
        <v>35</v>
      </c>
      <c r="AX1512" s="14" t="s">
        <v>81</v>
      </c>
      <c r="AY1512" s="207" t="s">
        <v>256</v>
      </c>
    </row>
    <row r="1513" s="2" customFormat="1" ht="33" customHeight="1">
      <c r="A1513" s="40"/>
      <c r="B1513" s="177"/>
      <c r="C1513" s="221" t="s">
        <v>2259</v>
      </c>
      <c r="D1513" s="221" t="s">
        <v>374</v>
      </c>
      <c r="E1513" s="222" t="s">
        <v>2260</v>
      </c>
      <c r="F1513" s="223" t="s">
        <v>2261</v>
      </c>
      <c r="G1513" s="224" t="s">
        <v>539</v>
      </c>
      <c r="H1513" s="225">
        <v>5</v>
      </c>
      <c r="I1513" s="226"/>
      <c r="J1513" s="227">
        <f>ROUND(I1513*H1513,2)</f>
        <v>0</v>
      </c>
      <c r="K1513" s="228"/>
      <c r="L1513" s="229"/>
      <c r="M1513" s="230" t="s">
        <v>3</v>
      </c>
      <c r="N1513" s="231" t="s">
        <v>45</v>
      </c>
      <c r="O1513" s="74"/>
      <c r="P1513" s="188">
        <f>O1513*H1513</f>
        <v>0</v>
      </c>
      <c r="Q1513" s="188">
        <v>0.001</v>
      </c>
      <c r="R1513" s="188">
        <f>Q1513*H1513</f>
        <v>0.0050000000000000001</v>
      </c>
      <c r="S1513" s="188">
        <v>0</v>
      </c>
      <c r="T1513" s="189">
        <f>S1513*H1513</f>
        <v>0</v>
      </c>
      <c r="U1513" s="40"/>
      <c r="V1513" s="40"/>
      <c r="W1513" s="40"/>
      <c r="X1513" s="40"/>
      <c r="Y1513" s="40"/>
      <c r="Z1513" s="40"/>
      <c r="AA1513" s="40"/>
      <c r="AB1513" s="40"/>
      <c r="AC1513" s="40"/>
      <c r="AD1513" s="40"/>
      <c r="AE1513" s="40"/>
      <c r="AR1513" s="190" t="s">
        <v>451</v>
      </c>
      <c r="AT1513" s="190" t="s">
        <v>374</v>
      </c>
      <c r="AU1513" s="190" t="s">
        <v>83</v>
      </c>
      <c r="AY1513" s="21" t="s">
        <v>256</v>
      </c>
      <c r="BE1513" s="191">
        <f>IF(N1513="základní",J1513,0)</f>
        <v>0</v>
      </c>
      <c r="BF1513" s="191">
        <f>IF(N1513="snížená",J1513,0)</f>
        <v>0</v>
      </c>
      <c r="BG1513" s="191">
        <f>IF(N1513="zákl. přenesená",J1513,0)</f>
        <v>0</v>
      </c>
      <c r="BH1513" s="191">
        <f>IF(N1513="sníž. přenesená",J1513,0)</f>
        <v>0</v>
      </c>
      <c r="BI1513" s="191">
        <f>IF(N1513="nulová",J1513,0)</f>
        <v>0</v>
      </c>
      <c r="BJ1513" s="21" t="s">
        <v>81</v>
      </c>
      <c r="BK1513" s="191">
        <f>ROUND(I1513*H1513,2)</f>
        <v>0</v>
      </c>
      <c r="BL1513" s="21" t="s">
        <v>342</v>
      </c>
      <c r="BM1513" s="190" t="s">
        <v>2262</v>
      </c>
    </row>
    <row r="1514" s="13" customFormat="1">
      <c r="A1514" s="13"/>
      <c r="B1514" s="197"/>
      <c r="C1514" s="13"/>
      <c r="D1514" s="198" t="s">
        <v>265</v>
      </c>
      <c r="E1514" s="199" t="s">
        <v>3</v>
      </c>
      <c r="F1514" s="200" t="s">
        <v>2212</v>
      </c>
      <c r="G1514" s="13"/>
      <c r="H1514" s="201">
        <v>5</v>
      </c>
      <c r="I1514" s="202"/>
      <c r="J1514" s="13"/>
      <c r="K1514" s="13"/>
      <c r="L1514" s="197"/>
      <c r="M1514" s="203"/>
      <c r="N1514" s="204"/>
      <c r="O1514" s="204"/>
      <c r="P1514" s="204"/>
      <c r="Q1514" s="204"/>
      <c r="R1514" s="204"/>
      <c r="S1514" s="204"/>
      <c r="T1514" s="205"/>
      <c r="U1514" s="13"/>
      <c r="V1514" s="13"/>
      <c r="W1514" s="13"/>
      <c r="X1514" s="13"/>
      <c r="Y1514" s="13"/>
      <c r="Z1514" s="13"/>
      <c r="AA1514" s="13"/>
      <c r="AB1514" s="13"/>
      <c r="AC1514" s="13"/>
      <c r="AD1514" s="13"/>
      <c r="AE1514" s="13"/>
      <c r="AT1514" s="199" t="s">
        <v>265</v>
      </c>
      <c r="AU1514" s="199" t="s">
        <v>83</v>
      </c>
      <c r="AV1514" s="13" t="s">
        <v>83</v>
      </c>
      <c r="AW1514" s="13" t="s">
        <v>35</v>
      </c>
      <c r="AX1514" s="13" t="s">
        <v>74</v>
      </c>
      <c r="AY1514" s="199" t="s">
        <v>256</v>
      </c>
    </row>
    <row r="1515" s="14" customFormat="1">
      <c r="A1515" s="14"/>
      <c r="B1515" s="206"/>
      <c r="C1515" s="14"/>
      <c r="D1515" s="198" t="s">
        <v>265</v>
      </c>
      <c r="E1515" s="207" t="s">
        <v>3</v>
      </c>
      <c r="F1515" s="208" t="s">
        <v>266</v>
      </c>
      <c r="G1515" s="14"/>
      <c r="H1515" s="209">
        <v>5</v>
      </c>
      <c r="I1515" s="210"/>
      <c r="J1515" s="14"/>
      <c r="K1515" s="14"/>
      <c r="L1515" s="206"/>
      <c r="M1515" s="211"/>
      <c r="N1515" s="212"/>
      <c r="O1515" s="212"/>
      <c r="P1515" s="212"/>
      <c r="Q1515" s="212"/>
      <c r="R1515" s="212"/>
      <c r="S1515" s="212"/>
      <c r="T1515" s="213"/>
      <c r="U1515" s="14"/>
      <c r="V1515" s="14"/>
      <c r="W1515" s="14"/>
      <c r="X1515" s="14"/>
      <c r="Y1515" s="14"/>
      <c r="Z1515" s="14"/>
      <c r="AA1515" s="14"/>
      <c r="AB1515" s="14"/>
      <c r="AC1515" s="14"/>
      <c r="AD1515" s="14"/>
      <c r="AE1515" s="14"/>
      <c r="AT1515" s="207" t="s">
        <v>265</v>
      </c>
      <c r="AU1515" s="207" t="s">
        <v>83</v>
      </c>
      <c r="AV1515" s="14" t="s">
        <v>261</v>
      </c>
      <c r="AW1515" s="14" t="s">
        <v>35</v>
      </c>
      <c r="AX1515" s="14" t="s">
        <v>81</v>
      </c>
      <c r="AY1515" s="207" t="s">
        <v>256</v>
      </c>
    </row>
    <row r="1516" s="2" customFormat="1" ht="33" customHeight="1">
      <c r="A1516" s="40"/>
      <c r="B1516" s="177"/>
      <c r="C1516" s="221" t="s">
        <v>2263</v>
      </c>
      <c r="D1516" s="221" t="s">
        <v>374</v>
      </c>
      <c r="E1516" s="222" t="s">
        <v>2264</v>
      </c>
      <c r="F1516" s="223" t="s">
        <v>2265</v>
      </c>
      <c r="G1516" s="224" t="s">
        <v>539</v>
      </c>
      <c r="H1516" s="225">
        <v>1</v>
      </c>
      <c r="I1516" s="226"/>
      <c r="J1516" s="227">
        <f>ROUND(I1516*H1516,2)</f>
        <v>0</v>
      </c>
      <c r="K1516" s="228"/>
      <c r="L1516" s="229"/>
      <c r="M1516" s="230" t="s">
        <v>3</v>
      </c>
      <c r="N1516" s="231" t="s">
        <v>45</v>
      </c>
      <c r="O1516" s="74"/>
      <c r="P1516" s="188">
        <f>O1516*H1516</f>
        <v>0</v>
      </c>
      <c r="Q1516" s="188">
        <v>0.001</v>
      </c>
      <c r="R1516" s="188">
        <f>Q1516*H1516</f>
        <v>0.001</v>
      </c>
      <c r="S1516" s="188">
        <v>0</v>
      </c>
      <c r="T1516" s="189">
        <f>S1516*H1516</f>
        <v>0</v>
      </c>
      <c r="U1516" s="40"/>
      <c r="V1516" s="40"/>
      <c r="W1516" s="40"/>
      <c r="X1516" s="40"/>
      <c r="Y1516" s="40"/>
      <c r="Z1516" s="40"/>
      <c r="AA1516" s="40"/>
      <c r="AB1516" s="40"/>
      <c r="AC1516" s="40"/>
      <c r="AD1516" s="40"/>
      <c r="AE1516" s="40"/>
      <c r="AR1516" s="190" t="s">
        <v>451</v>
      </c>
      <c r="AT1516" s="190" t="s">
        <v>374</v>
      </c>
      <c r="AU1516" s="190" t="s">
        <v>83</v>
      </c>
      <c r="AY1516" s="21" t="s">
        <v>256</v>
      </c>
      <c r="BE1516" s="191">
        <f>IF(N1516="základní",J1516,0)</f>
        <v>0</v>
      </c>
      <c r="BF1516" s="191">
        <f>IF(N1516="snížená",J1516,0)</f>
        <v>0</v>
      </c>
      <c r="BG1516" s="191">
        <f>IF(N1516="zákl. přenesená",J1516,0)</f>
        <v>0</v>
      </c>
      <c r="BH1516" s="191">
        <f>IF(N1516="sníž. přenesená",J1516,0)</f>
        <v>0</v>
      </c>
      <c r="BI1516" s="191">
        <f>IF(N1516="nulová",J1516,0)</f>
        <v>0</v>
      </c>
      <c r="BJ1516" s="21" t="s">
        <v>81</v>
      </c>
      <c r="BK1516" s="191">
        <f>ROUND(I1516*H1516,2)</f>
        <v>0</v>
      </c>
      <c r="BL1516" s="21" t="s">
        <v>342</v>
      </c>
      <c r="BM1516" s="190" t="s">
        <v>2266</v>
      </c>
    </row>
    <row r="1517" s="13" customFormat="1">
      <c r="A1517" s="13"/>
      <c r="B1517" s="197"/>
      <c r="C1517" s="13"/>
      <c r="D1517" s="198" t="s">
        <v>265</v>
      </c>
      <c r="E1517" s="199" t="s">
        <v>3</v>
      </c>
      <c r="F1517" s="200" t="s">
        <v>2235</v>
      </c>
      <c r="G1517" s="13"/>
      <c r="H1517" s="201">
        <v>1</v>
      </c>
      <c r="I1517" s="202"/>
      <c r="J1517" s="13"/>
      <c r="K1517" s="13"/>
      <c r="L1517" s="197"/>
      <c r="M1517" s="203"/>
      <c r="N1517" s="204"/>
      <c r="O1517" s="204"/>
      <c r="P1517" s="204"/>
      <c r="Q1517" s="204"/>
      <c r="R1517" s="204"/>
      <c r="S1517" s="204"/>
      <c r="T1517" s="205"/>
      <c r="U1517" s="13"/>
      <c r="V1517" s="13"/>
      <c r="W1517" s="13"/>
      <c r="X1517" s="13"/>
      <c r="Y1517" s="13"/>
      <c r="Z1517" s="13"/>
      <c r="AA1517" s="13"/>
      <c r="AB1517" s="13"/>
      <c r="AC1517" s="13"/>
      <c r="AD1517" s="13"/>
      <c r="AE1517" s="13"/>
      <c r="AT1517" s="199" t="s">
        <v>265</v>
      </c>
      <c r="AU1517" s="199" t="s">
        <v>83</v>
      </c>
      <c r="AV1517" s="13" t="s">
        <v>83</v>
      </c>
      <c r="AW1517" s="13" t="s">
        <v>35</v>
      </c>
      <c r="AX1517" s="13" t="s">
        <v>74</v>
      </c>
      <c r="AY1517" s="199" t="s">
        <v>256</v>
      </c>
    </row>
    <row r="1518" s="14" customFormat="1">
      <c r="A1518" s="14"/>
      <c r="B1518" s="206"/>
      <c r="C1518" s="14"/>
      <c r="D1518" s="198" t="s">
        <v>265</v>
      </c>
      <c r="E1518" s="207" t="s">
        <v>3</v>
      </c>
      <c r="F1518" s="208" t="s">
        <v>266</v>
      </c>
      <c r="G1518" s="14"/>
      <c r="H1518" s="209">
        <v>1</v>
      </c>
      <c r="I1518" s="210"/>
      <c r="J1518" s="14"/>
      <c r="K1518" s="14"/>
      <c r="L1518" s="206"/>
      <c r="M1518" s="211"/>
      <c r="N1518" s="212"/>
      <c r="O1518" s="212"/>
      <c r="P1518" s="212"/>
      <c r="Q1518" s="212"/>
      <c r="R1518" s="212"/>
      <c r="S1518" s="212"/>
      <c r="T1518" s="213"/>
      <c r="U1518" s="14"/>
      <c r="V1518" s="14"/>
      <c r="W1518" s="14"/>
      <c r="X1518" s="14"/>
      <c r="Y1518" s="14"/>
      <c r="Z1518" s="14"/>
      <c r="AA1518" s="14"/>
      <c r="AB1518" s="14"/>
      <c r="AC1518" s="14"/>
      <c r="AD1518" s="14"/>
      <c r="AE1518" s="14"/>
      <c r="AT1518" s="207" t="s">
        <v>265</v>
      </c>
      <c r="AU1518" s="207" t="s">
        <v>83</v>
      </c>
      <c r="AV1518" s="14" t="s">
        <v>261</v>
      </c>
      <c r="AW1518" s="14" t="s">
        <v>35</v>
      </c>
      <c r="AX1518" s="14" t="s">
        <v>81</v>
      </c>
      <c r="AY1518" s="207" t="s">
        <v>256</v>
      </c>
    </row>
    <row r="1519" s="2" customFormat="1" ht="55.5" customHeight="1">
      <c r="A1519" s="40"/>
      <c r="B1519" s="177"/>
      <c r="C1519" s="178" t="s">
        <v>2267</v>
      </c>
      <c r="D1519" s="178" t="s">
        <v>258</v>
      </c>
      <c r="E1519" s="179" t="s">
        <v>2268</v>
      </c>
      <c r="F1519" s="180" t="s">
        <v>2269</v>
      </c>
      <c r="G1519" s="181" t="s">
        <v>338</v>
      </c>
      <c r="H1519" s="182">
        <v>0.033000000000000002</v>
      </c>
      <c r="I1519" s="183"/>
      <c r="J1519" s="184">
        <f>ROUND(I1519*H1519,2)</f>
        <v>0</v>
      </c>
      <c r="K1519" s="185"/>
      <c r="L1519" s="41"/>
      <c r="M1519" s="186" t="s">
        <v>3</v>
      </c>
      <c r="N1519" s="187" t="s">
        <v>45</v>
      </c>
      <c r="O1519" s="74"/>
      <c r="P1519" s="188">
        <f>O1519*H1519</f>
        <v>0</v>
      </c>
      <c r="Q1519" s="188">
        <v>0</v>
      </c>
      <c r="R1519" s="188">
        <f>Q1519*H1519</f>
        <v>0</v>
      </c>
      <c r="S1519" s="188">
        <v>0</v>
      </c>
      <c r="T1519" s="189">
        <f>S1519*H1519</f>
        <v>0</v>
      </c>
      <c r="U1519" s="40"/>
      <c r="V1519" s="40"/>
      <c r="W1519" s="40"/>
      <c r="X1519" s="40"/>
      <c r="Y1519" s="40"/>
      <c r="Z1519" s="40"/>
      <c r="AA1519" s="40"/>
      <c r="AB1519" s="40"/>
      <c r="AC1519" s="40"/>
      <c r="AD1519" s="40"/>
      <c r="AE1519" s="40"/>
      <c r="AR1519" s="190" t="s">
        <v>342</v>
      </c>
      <c r="AT1519" s="190" t="s">
        <v>258</v>
      </c>
      <c r="AU1519" s="190" t="s">
        <v>83</v>
      </c>
      <c r="AY1519" s="21" t="s">
        <v>256</v>
      </c>
      <c r="BE1519" s="191">
        <f>IF(N1519="základní",J1519,0)</f>
        <v>0</v>
      </c>
      <c r="BF1519" s="191">
        <f>IF(N1519="snížená",J1519,0)</f>
        <v>0</v>
      </c>
      <c r="BG1519" s="191">
        <f>IF(N1519="zákl. přenesená",J1519,0)</f>
        <v>0</v>
      </c>
      <c r="BH1519" s="191">
        <f>IF(N1519="sníž. přenesená",J1519,0)</f>
        <v>0</v>
      </c>
      <c r="BI1519" s="191">
        <f>IF(N1519="nulová",J1519,0)</f>
        <v>0</v>
      </c>
      <c r="BJ1519" s="21" t="s">
        <v>81</v>
      </c>
      <c r="BK1519" s="191">
        <f>ROUND(I1519*H1519,2)</f>
        <v>0</v>
      </c>
      <c r="BL1519" s="21" t="s">
        <v>342</v>
      </c>
      <c r="BM1519" s="190" t="s">
        <v>2270</v>
      </c>
    </row>
    <row r="1520" s="2" customFormat="1">
      <c r="A1520" s="40"/>
      <c r="B1520" s="41"/>
      <c r="C1520" s="40"/>
      <c r="D1520" s="192" t="s">
        <v>263</v>
      </c>
      <c r="E1520" s="40"/>
      <c r="F1520" s="193" t="s">
        <v>2271</v>
      </c>
      <c r="G1520" s="40"/>
      <c r="H1520" s="40"/>
      <c r="I1520" s="194"/>
      <c r="J1520" s="40"/>
      <c r="K1520" s="40"/>
      <c r="L1520" s="41"/>
      <c r="M1520" s="240"/>
      <c r="N1520" s="241"/>
      <c r="O1520" s="242"/>
      <c r="P1520" s="242"/>
      <c r="Q1520" s="242"/>
      <c r="R1520" s="242"/>
      <c r="S1520" s="242"/>
      <c r="T1520" s="243"/>
      <c r="U1520" s="40"/>
      <c r="V1520" s="40"/>
      <c r="W1520" s="40"/>
      <c r="X1520" s="40"/>
      <c r="Y1520" s="40"/>
      <c r="Z1520" s="40"/>
      <c r="AA1520" s="40"/>
      <c r="AB1520" s="40"/>
      <c r="AC1520" s="40"/>
      <c r="AD1520" s="40"/>
      <c r="AE1520" s="40"/>
      <c r="AT1520" s="21" t="s">
        <v>263</v>
      </c>
      <c r="AU1520" s="21" t="s">
        <v>83</v>
      </c>
    </row>
    <row r="1521" s="2" customFormat="1" ht="6.96" customHeight="1">
      <c r="A1521" s="40"/>
      <c r="B1521" s="57"/>
      <c r="C1521" s="58"/>
      <c r="D1521" s="58"/>
      <c r="E1521" s="58"/>
      <c r="F1521" s="58"/>
      <c r="G1521" s="58"/>
      <c r="H1521" s="58"/>
      <c r="I1521" s="58"/>
      <c r="J1521" s="58"/>
      <c r="K1521" s="58"/>
      <c r="L1521" s="41"/>
      <c r="M1521" s="40"/>
      <c r="O1521" s="40"/>
      <c r="P1521" s="40"/>
      <c r="Q1521" s="40"/>
      <c r="R1521" s="40"/>
      <c r="S1521" s="40"/>
      <c r="T1521" s="40"/>
      <c r="U1521" s="40"/>
      <c r="V1521" s="40"/>
      <c r="W1521" s="40"/>
      <c r="X1521" s="40"/>
      <c r="Y1521" s="40"/>
      <c r="Z1521" s="40"/>
      <c r="AA1521" s="40"/>
      <c r="AB1521" s="40"/>
      <c r="AC1521" s="40"/>
      <c r="AD1521" s="40"/>
      <c r="AE1521" s="40"/>
    </row>
  </sheetData>
  <autoFilter ref="C111:K152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100:H100"/>
    <mergeCell ref="E102:H102"/>
    <mergeCell ref="E104:H104"/>
    <mergeCell ref="L2:V2"/>
  </mergeCells>
  <hyperlinks>
    <hyperlink ref="F116" r:id="rId1" display="https://podminky.urs.cz/item/CS_URS_2025_01/113106171"/>
    <hyperlink ref="F120" r:id="rId2" display="https://podminky.urs.cz/item/CS_URS_2025_01/113202111"/>
    <hyperlink ref="F124" r:id="rId3" display="https://podminky.urs.cz/item/CS_URS_2025_01/131251204"/>
    <hyperlink ref="F129" r:id="rId4" display="https://podminky.urs.cz/item/CS_URS_2025_01/151101201"/>
    <hyperlink ref="F133" r:id="rId5" display="https://podminky.urs.cz/item/CS_URS_2025_01/151101211"/>
    <hyperlink ref="F135" r:id="rId6" display="https://podminky.urs.cz/item/CS_URS_2025_01/151101301"/>
    <hyperlink ref="F137" r:id="rId7" display="https://podminky.urs.cz/item/CS_URS_2025_01/151101311"/>
    <hyperlink ref="F139" r:id="rId8" display="https://podminky.urs.cz/item/CS_URS_2025_01/151101401"/>
    <hyperlink ref="F141" r:id="rId9" display="https://podminky.urs.cz/item/CS_URS_2025_01/151101411"/>
    <hyperlink ref="F143" r:id="rId10" display="https://podminky.urs.cz/item/CS_URS_2025_01/162251102"/>
    <hyperlink ref="F145" r:id="rId11" display="https://podminky.urs.cz/item/CS_URS_2025_01/162751117"/>
    <hyperlink ref="F149" r:id="rId12" display="https://podminky.urs.cz/item/CS_URS_2025_01/162751119"/>
    <hyperlink ref="F153" r:id="rId13" display="https://podminky.urs.cz/item/CS_URS_2025_01/167151111"/>
    <hyperlink ref="F155" r:id="rId14" display="https://podminky.urs.cz/item/CS_URS_2025_01/167151121"/>
    <hyperlink ref="F157" r:id="rId15" display="https://podminky.urs.cz/item/CS_URS_2025_01/171201231"/>
    <hyperlink ref="F161" r:id="rId16" display="https://podminky.urs.cz/item/CS_URS_2025_01/171251201"/>
    <hyperlink ref="F163" r:id="rId17" display="https://podminky.urs.cz/item/CS_URS_2025_01/174151101"/>
    <hyperlink ref="F172" r:id="rId18" display="https://podminky.urs.cz/item/CS_URS_2025_01/174251109"/>
    <hyperlink ref="F175" r:id="rId19" display="https://podminky.urs.cz/item/CS_URS_2025_01/212750101"/>
    <hyperlink ref="F179" r:id="rId20" display="https://podminky.urs.cz/item/CS_URS_2025_01/213141112"/>
    <hyperlink ref="F186" r:id="rId21" display="https://podminky.urs.cz/item/CS_URS_2025_01/218111113"/>
    <hyperlink ref="F190" r:id="rId22" display="https://podminky.urs.cz/item/CS_URS_2025_01/218111114"/>
    <hyperlink ref="F194" r:id="rId23" display="https://podminky.urs.cz/item/CS_URS_2025_01/218121112"/>
    <hyperlink ref="F198" r:id="rId24" display="https://podminky.urs.cz/item/CS_URS_2025_01/271542211"/>
    <hyperlink ref="F202" r:id="rId25" display="https://podminky.urs.cz/item/CS_URS_2025_01/273321311"/>
    <hyperlink ref="F206" r:id="rId26" display="https://podminky.urs.cz/item/CS_URS_2025_01/273351121"/>
    <hyperlink ref="F210" r:id="rId27" display="https://podminky.urs.cz/item/CS_URS_2025_01/273351122"/>
    <hyperlink ref="F212" r:id="rId28" display="https://podminky.urs.cz/item/CS_URS_2025_01/273362021"/>
    <hyperlink ref="F216" r:id="rId29" display="https://podminky.urs.cz/item/CS_URS_2025_01/274313611"/>
    <hyperlink ref="F226" r:id="rId30" display="https://podminky.urs.cz/item/CS_URS_2025_01/274351121"/>
    <hyperlink ref="F236" r:id="rId31" display="https://podminky.urs.cz/item/CS_URS_2025_01/274351122"/>
    <hyperlink ref="F238" r:id="rId32" display="https://podminky.urs.cz/item/CS_URS_2025_01/275313611"/>
    <hyperlink ref="F244" r:id="rId33" display="https://podminky.urs.cz/item/CS_URS_2025_01/275351121"/>
    <hyperlink ref="F255" r:id="rId34" display="https://podminky.urs.cz/item/CS_URS_2025_01/275351122"/>
    <hyperlink ref="F257" r:id="rId35" display="https://podminky.urs.cz/item/CS_URS_2025_01/279113132"/>
    <hyperlink ref="F262" r:id="rId36" display="https://podminky.urs.cz/item/CS_URS_2025_01/279113134"/>
    <hyperlink ref="F269" r:id="rId37" display="https://podminky.urs.cz/item/CS_URS_2025_01/279113135"/>
    <hyperlink ref="F276" r:id="rId38" display="https://podminky.urs.cz/item/CS_URS_2025_01/279361821"/>
    <hyperlink ref="F284" r:id="rId39" display="https://podminky.urs.cz/item/CS_URS_2025_01/310238211"/>
    <hyperlink ref="F288" r:id="rId40" display="https://podminky.urs.cz/item/CS_URS_2025_01/311235145"/>
    <hyperlink ref="F292" r:id="rId41" display="https://podminky.urs.cz/item/CS_URS_2025_01/311238650"/>
    <hyperlink ref="F296" r:id="rId42" display="https://podminky.urs.cz/item/CS_URS_2025_01/311238652"/>
    <hyperlink ref="F300" r:id="rId43" display="https://podminky.urs.cz/item/CS_URS_2025_01/311238967"/>
    <hyperlink ref="F304" r:id="rId44" display="https://podminky.urs.cz/item/CS_URS_2025_01/317168012"/>
    <hyperlink ref="F309" r:id="rId45" display="https://podminky.urs.cz/item/CS_URS_2025_01/317168022"/>
    <hyperlink ref="F314" r:id="rId46" display="https://podminky.urs.cz/item/CS_URS_2025_01/317168052"/>
    <hyperlink ref="F320" r:id="rId47" display="https://podminky.urs.cz/item/CS_URS_2025_01/317168053"/>
    <hyperlink ref="F327" r:id="rId48" display="https://podminky.urs.cz/item/CS_URS_2025_01/317168054"/>
    <hyperlink ref="F332" r:id="rId49" display="https://podminky.urs.cz/item/CS_URS_2025_01/317168055"/>
    <hyperlink ref="F336" r:id="rId50" display="https://podminky.urs.cz/item/CS_URS_2025_01/317168056"/>
    <hyperlink ref="F340" r:id="rId51" display="https://podminky.urs.cz/item/CS_URS_2025_01/317168057"/>
    <hyperlink ref="F345" r:id="rId52" display="https://podminky.urs.cz/item/CS_URS_2025_01/317168060"/>
    <hyperlink ref="F349" r:id="rId53" display="https://podminky.urs.cz/item/CS_URS_2025_01/317168061"/>
    <hyperlink ref="F353" r:id="rId54" display="https://podminky.urs.cz/item/CS_URS_2025_01/317941121"/>
    <hyperlink ref="F366" r:id="rId55" display="https://podminky.urs.cz/item/CS_URS_2025_01/317998145"/>
    <hyperlink ref="F373" r:id="rId56" display="https://podminky.urs.cz/item/CS_URS_2025_01/330321410"/>
    <hyperlink ref="F378" r:id="rId57" display="https://podminky.urs.cz/item/CS_URS_2025_01/331351121"/>
    <hyperlink ref="F383" r:id="rId58" display="https://podminky.urs.cz/item/CS_URS_2025_01/331351122"/>
    <hyperlink ref="F385" r:id="rId59" display="https://podminky.urs.cz/item/CS_URS_2025_01/331361821"/>
    <hyperlink ref="F389" r:id="rId60" display="https://podminky.urs.cz/item/CS_URS_2025_01/342244201"/>
    <hyperlink ref="F393" r:id="rId61" display="https://podminky.urs.cz/item/CS_URS_2025_01/342244211"/>
    <hyperlink ref="F397" r:id="rId62" display="https://podminky.urs.cz/item/CS_URS_2025_01/342244221"/>
    <hyperlink ref="F401" r:id="rId63" display="https://podminky.urs.cz/item/CS_URS_2025_01/345321313"/>
    <hyperlink ref="F405" r:id="rId64" display="https://podminky.urs.cz/item/CS_URS_2025_01/345351005"/>
    <hyperlink ref="F409" r:id="rId65" display="https://podminky.urs.cz/item/CS_URS_2025_01/345351006"/>
    <hyperlink ref="F411" r:id="rId66" display="https://podminky.urs.cz/item/CS_URS_2025_01/345362021"/>
    <hyperlink ref="F415" r:id="rId67" display="https://podminky.urs.cz/item/CS_URS_2025_01/389381001"/>
    <hyperlink ref="F420" r:id="rId68" display="https://podminky.urs.cz/item/CS_URS_2025_01/411135003"/>
    <hyperlink ref="F432" r:id="rId69" display="https://podminky.urs.cz/item/CS_URS_2025_01/417321515"/>
    <hyperlink ref="F450" r:id="rId70" display="https://podminky.urs.cz/item/CS_URS_2025_01/417351115"/>
    <hyperlink ref="F468" r:id="rId71" display="https://podminky.urs.cz/item/CS_URS_2025_01/417351116"/>
    <hyperlink ref="F470" r:id="rId72" display="https://podminky.urs.cz/item/CS_URS_2025_01/417361821"/>
    <hyperlink ref="F475" r:id="rId73" display="https://podminky.urs.cz/item/CS_URS_2025_01/564710111"/>
    <hyperlink ref="F479" r:id="rId74" display="https://podminky.urs.cz/item/CS_URS_2025_01/564761111"/>
    <hyperlink ref="F483" r:id="rId75" display="https://podminky.urs.cz/item/CS_URS_2025_01/596211112"/>
    <hyperlink ref="F490" r:id="rId76" display="https://podminky.urs.cz/item/CS_URS_2025_01/611131101"/>
    <hyperlink ref="F494" r:id="rId77" display="https://podminky.urs.cz/item/CS_URS_2025_01/611131121"/>
    <hyperlink ref="F498" r:id="rId78" display="https://podminky.urs.cz/item/CS_URS_2025_01/611142001"/>
    <hyperlink ref="F502" r:id="rId79" display="https://podminky.urs.cz/item/CS_URS_2025_01/612131101"/>
    <hyperlink ref="F509" r:id="rId80" display="https://podminky.urs.cz/item/CS_URS_2025_01/612131121"/>
    <hyperlink ref="F516" r:id="rId81" display="https://podminky.urs.cz/item/CS_URS_2025_01/612321121"/>
    <hyperlink ref="F520" r:id="rId82" display="https://podminky.urs.cz/item/CS_URS_2025_01/612321131"/>
    <hyperlink ref="F525" r:id="rId83" display="https://podminky.urs.cz/item/CS_URS_2025_01/612321141"/>
    <hyperlink ref="F531" r:id="rId84" display="https://podminky.urs.cz/item/CS_URS_2025_01/612325223"/>
    <hyperlink ref="F536" r:id="rId85" display="https://podminky.urs.cz/item/CS_URS_2025_01/612325302"/>
    <hyperlink ref="F540" r:id="rId86" display="https://podminky.urs.cz/item/CS_URS_2025_01/621131121"/>
    <hyperlink ref="F544" r:id="rId87" display="https://podminky.urs.cz/item/CS_URS_2025_01/621151031"/>
    <hyperlink ref="F548" r:id="rId88" display="https://podminky.urs.cz/item/CS_URS_2025_01/621211011"/>
    <hyperlink ref="F554" r:id="rId89" display="https://podminky.urs.cz/item/CS_URS_2025_01/621251101"/>
    <hyperlink ref="F558" r:id="rId90" display="https://podminky.urs.cz/item/CS_URS_2025_01/621251211"/>
    <hyperlink ref="F562" r:id="rId91" display="https://podminky.urs.cz/item/CS_URS_2025_01/621531012"/>
    <hyperlink ref="F566" r:id="rId92" display="https://podminky.urs.cz/item/CS_URS_2025_01/622131101"/>
    <hyperlink ref="F571" r:id="rId93" display="https://podminky.urs.cz/item/CS_URS_2025_01/622131121"/>
    <hyperlink ref="F576" r:id="rId94" display="https://podminky.urs.cz/item/CS_URS_2025_01/622142001"/>
    <hyperlink ref="F580" r:id="rId95" display="https://podminky.urs.cz/item/CS_URS_2025_01/622151021"/>
    <hyperlink ref="F584" r:id="rId96" display="https://podminky.urs.cz/item/CS_URS_2025_01/622151031"/>
    <hyperlink ref="F589" r:id="rId97" display="https://podminky.urs.cz/item/CS_URS_2025_01/622211011"/>
    <hyperlink ref="F595" r:id="rId98" display="https://podminky.urs.cz/item/CS_URS_2025_01/622211021"/>
    <hyperlink ref="F601" r:id="rId99" display="https://podminky.urs.cz/item/CS_URS_2025_01/622251101"/>
    <hyperlink ref="F605" r:id="rId100" display="https://podminky.urs.cz/item/CS_URS_2025_01/622251211"/>
    <hyperlink ref="F610" r:id="rId101" display="https://podminky.urs.cz/item/CS_URS_2025_01/622325109"/>
    <hyperlink ref="F614" r:id="rId102" display="https://podminky.urs.cz/item/CS_URS_2025_01/622511112"/>
    <hyperlink ref="F616" r:id="rId103" display="https://podminky.urs.cz/item/CS_URS_2025_01/622525104"/>
    <hyperlink ref="F620" r:id="rId104" display="https://podminky.urs.cz/item/CS_URS_2025_01/622531012"/>
    <hyperlink ref="F622" r:id="rId105" display="https://podminky.urs.cz/item/CS_URS_2025_01/622811001"/>
    <hyperlink ref="F626" r:id="rId106" display="https://podminky.urs.cz/item/CS_URS_2025_01/629991011"/>
    <hyperlink ref="F637" r:id="rId107" display="https://podminky.urs.cz/item/CS_URS_2025_01/629995101"/>
    <hyperlink ref="F641" r:id="rId108" display="https://podminky.urs.cz/item/CS_URS_2025_01/631362021"/>
    <hyperlink ref="F645" r:id="rId109" display="https://podminky.urs.cz/item/CS_URS_2025_01/632451234"/>
    <hyperlink ref="F649" r:id="rId110" display="https://podminky.urs.cz/item/CS_URS_2025_01/632451292"/>
    <hyperlink ref="F655" r:id="rId111" display="https://podminky.urs.cz/item/CS_URS_2025_01/632481213"/>
    <hyperlink ref="F659" r:id="rId112" display="https://podminky.urs.cz/item/CS_URS_2025_01/637211134"/>
    <hyperlink ref="F663" r:id="rId113" display="https://podminky.urs.cz/item/CS_URS_2025_01/637311122"/>
    <hyperlink ref="F667" r:id="rId114" display="https://podminky.urs.cz/item/CS_URS_2025_01/642942111"/>
    <hyperlink ref="F679" r:id="rId115" display="https://podminky.urs.cz/item/CS_URS_2025_01/642945111"/>
    <hyperlink ref="F686" r:id="rId116" display="https://podminky.urs.cz/item/CS_URS_2025_01/895270401"/>
    <hyperlink ref="F688" r:id="rId117" display="https://podminky.urs.cz/item/CS_URS_2025_01/895270433"/>
    <hyperlink ref="F690" r:id="rId118" display="https://podminky.urs.cz/item/CS_URS_2025_01/895270436"/>
    <hyperlink ref="F692" r:id="rId119" display="https://podminky.urs.cz/item/CS_URS_2025_01/895270451"/>
    <hyperlink ref="F694" r:id="rId120" display="https://podminky.urs.cz/item/CS_URS_2025_01/895270502"/>
    <hyperlink ref="F701" r:id="rId121" display="https://podminky.urs.cz/item/CS_URS_2025_01/916231213"/>
    <hyperlink ref="F707" r:id="rId122" display="https://podminky.urs.cz/item/CS_URS_2025_01/919726121"/>
    <hyperlink ref="F715" r:id="rId123" display="https://podminky.urs.cz/item/CS_URS_2025_01/941221111"/>
    <hyperlink ref="F719" r:id="rId124" display="https://podminky.urs.cz/item/CS_URS_2025_01/941221211"/>
    <hyperlink ref="F723" r:id="rId125" display="https://podminky.urs.cz/item/CS_URS_2025_01/941221312"/>
    <hyperlink ref="F725" r:id="rId126" display="https://podminky.urs.cz/item/CS_URS_2025_01/941221811"/>
    <hyperlink ref="F729" r:id="rId127" display="https://podminky.urs.cz/item/CS_URS_2025_01/944511111"/>
    <hyperlink ref="F733" r:id="rId128" display="https://podminky.urs.cz/item/CS_URS_2025_01/944511211"/>
    <hyperlink ref="F737" r:id="rId129" display="https://podminky.urs.cz/item/CS_URS_2025_01/944511811"/>
    <hyperlink ref="F741" r:id="rId130" display="https://podminky.urs.cz/item/CS_URS_2025_01/944711112"/>
    <hyperlink ref="F745" r:id="rId131" display="https://podminky.urs.cz/item/CS_URS_2025_01/944711212"/>
    <hyperlink ref="F749" r:id="rId132" display="https://podminky.urs.cz/item/CS_URS_2025_01/944711812"/>
    <hyperlink ref="F753" r:id="rId133" display="https://podminky.urs.cz/item/CS_URS_2025_01/949101111"/>
    <hyperlink ref="F757" r:id="rId134" display="https://podminky.urs.cz/item/CS_URS_2025_01/952901111"/>
    <hyperlink ref="F761" r:id="rId135" display="https://podminky.urs.cz/item/CS_URS_2025_01/953943211"/>
    <hyperlink ref="F764" r:id="rId136" display="https://podminky.urs.cz/item/CS_URS_2025_01/953961213"/>
    <hyperlink ref="F766" r:id="rId137" display="https://podminky.urs.cz/item/CS_URS_2025_01/953961217"/>
    <hyperlink ref="F768" r:id="rId138" display="https://podminky.urs.cz/item/CS_URS_2025_01/953965124"/>
    <hyperlink ref="F770" r:id="rId139" display="https://podminky.urs.cz/item/CS_URS_2025_01/953965155"/>
    <hyperlink ref="F772" r:id="rId140" display="https://podminky.urs.cz/item/CS_URS_2025_01/967031132"/>
    <hyperlink ref="F776" r:id="rId141" display="https://podminky.urs.cz/item/CS_URS_2025_01/968072354"/>
    <hyperlink ref="F780" r:id="rId142" display="https://podminky.urs.cz/item/CS_URS_2025_01/973031151"/>
    <hyperlink ref="F786" r:id="rId143" display="https://podminky.urs.cz/item/CS_URS_2025_01/973031325"/>
    <hyperlink ref="F788" r:id="rId144" display="https://podminky.urs.cz/item/CS_URS_2025_01/973031335"/>
    <hyperlink ref="F790" r:id="rId145" display="https://podminky.urs.cz/item/CS_URS_2025_01/973031813"/>
    <hyperlink ref="F794" r:id="rId146" display="https://podminky.urs.cz/item/CS_URS_2025_01/973031825"/>
    <hyperlink ref="F798" r:id="rId147" display="https://podminky.urs.cz/item/CS_URS_2025_01/978019391"/>
    <hyperlink ref="F803" r:id="rId148" display="https://podminky.urs.cz/item/CS_URS_2025_01/993111111"/>
    <hyperlink ref="F807" r:id="rId149" display="https://podminky.urs.cz/item/CS_URS_2025_01/993111119"/>
    <hyperlink ref="F812" r:id="rId150" display="https://podminky.urs.cz/item/CS_URS_2025_01/997013111"/>
    <hyperlink ref="F814" r:id="rId151" display="https://podminky.urs.cz/item/CS_URS_2025_01/997013501"/>
    <hyperlink ref="F816" r:id="rId152" display="https://podminky.urs.cz/item/CS_URS_2025_01/997013509"/>
    <hyperlink ref="F819" r:id="rId153" display="https://podminky.urs.cz/item/CS_URS_2025_01/997013871"/>
    <hyperlink ref="F822" r:id="rId154" display="https://podminky.urs.cz/item/CS_URS_2025_01/998011001"/>
    <hyperlink ref="F826" r:id="rId155" display="https://podminky.urs.cz/item/CS_URS_2025_01/711111001"/>
    <hyperlink ref="F832" r:id="rId156" display="https://podminky.urs.cz/item/CS_URS_2025_01/711112001"/>
    <hyperlink ref="F839" r:id="rId157" display="https://podminky.urs.cz/item/CS_URS_2025_01/711141559"/>
    <hyperlink ref="F853" r:id="rId158" display="https://podminky.urs.cz/item/CS_URS_2025_01/711142559"/>
    <hyperlink ref="F865" r:id="rId159" display="https://podminky.urs.cz/item/CS_URS_2025_01/711161274"/>
    <hyperlink ref="F872" r:id="rId160" display="https://podminky.urs.cz/item/CS_URS_2025_01/998711101"/>
    <hyperlink ref="F875" r:id="rId161" display="https://podminky.urs.cz/item/CS_URS_2025_01/712311101"/>
    <hyperlink ref="F881" r:id="rId162" display="https://podminky.urs.cz/item/CS_URS_2025_01/712341659"/>
    <hyperlink ref="F887" r:id="rId163" display="https://podminky.urs.cz/item/CS_URS_2025_01/712363604"/>
    <hyperlink ref="F900" r:id="rId164" display="https://podminky.urs.cz/item/CS_URS_2025_01/712363605"/>
    <hyperlink ref="F905" r:id="rId165" display="https://podminky.urs.cz/item/CS_URS_2025_01/712363606"/>
    <hyperlink ref="F910" r:id="rId166" display="https://podminky.urs.cz/item/CS_URS_2025_01/712391171.1"/>
    <hyperlink ref="F916" r:id="rId167" display="https://podminky.urs.cz/item/CS_URS_2025_01/712391172.1"/>
    <hyperlink ref="F922" r:id="rId168" display="https://podminky.urs.cz/item/CS_URS_2025_01/712391382"/>
    <hyperlink ref="F928" r:id="rId169" display="https://podminky.urs.cz/item/CS_URS_2025_01/712771331"/>
    <hyperlink ref="F934" r:id="rId170" display="https://podminky.urs.cz/item/CS_URS_2025_01/765192001"/>
    <hyperlink ref="F938" r:id="rId171" display="https://podminky.urs.cz/item/CS_URS_2025_01/998712101"/>
    <hyperlink ref="F941" r:id="rId172" display="https://podminky.urs.cz/item/CS_URS_2025_01/713111128"/>
    <hyperlink ref="F947" r:id="rId173" display="https://podminky.urs.cz/item/CS_URS_2025_01/713121121"/>
    <hyperlink ref="F967" r:id="rId174" display="https://podminky.urs.cz/item/CS_URS_2025_01/713141136"/>
    <hyperlink ref="F973" r:id="rId175" display="https://podminky.urs.cz/item/CS_URS_2025_01/713141263"/>
    <hyperlink ref="F977" r:id="rId176" display="https://podminky.urs.cz/item/CS_URS_2025_01/713141336"/>
    <hyperlink ref="F985" r:id="rId177" display="https://podminky.urs.cz/item/CS_URS_2025_01/713191521"/>
    <hyperlink ref="F1000" r:id="rId178" display="https://podminky.urs.cz/item/CS_URS_2025_01/998713101"/>
    <hyperlink ref="F1003" r:id="rId179" display="https://podminky.urs.cz/item/CS_URS_2025_01/721233113"/>
    <hyperlink ref="F1005" r:id="rId180" display="https://podminky.urs.cz/item/CS_URS_2025_01/998721101"/>
    <hyperlink ref="F1008" r:id="rId181" display="https://podminky.urs.cz/item/CS_URS_2025_01/762083111"/>
    <hyperlink ref="F1012" r:id="rId182" display="https://podminky.urs.cz/item/CS_URS_2025_01/762332132"/>
    <hyperlink ref="F1057" r:id="rId183" display="https://podminky.urs.cz/item/CS_URS_2025_01/762341027"/>
    <hyperlink ref="F1062" r:id="rId184" display="https://podminky.urs.cz/item/CS_URS_2025_01/762342511"/>
    <hyperlink ref="F1070" r:id="rId185" display="https://podminky.urs.cz/item/CS_URS_2025_01/762361313"/>
    <hyperlink ref="F1077" r:id="rId186" display="https://podminky.urs.cz/item/CS_URS_2025_01/762431210"/>
    <hyperlink ref="F1084" r:id="rId187" display="https://podminky.urs.cz/item/CS_URS_2025_01/762495000"/>
    <hyperlink ref="F1093" r:id="rId188" display="https://podminky.urs.cz/item/CS_URS_2025_01/762841310"/>
    <hyperlink ref="F1103" r:id="rId189" display="https://podminky.urs.cz/item/CS_URS_2025_01/762895000"/>
    <hyperlink ref="F1108" r:id="rId190" display="https://podminky.urs.cz/item/CS_URS_2025_01/998762101"/>
    <hyperlink ref="F1111" r:id="rId191" display="https://podminky.urs.cz/item/CS_URS_2025_01/763131511"/>
    <hyperlink ref="F1115" r:id="rId192" display="https://podminky.urs.cz/item/CS_URS_2025_01/763131551"/>
    <hyperlink ref="F1122" r:id="rId193" display="https://podminky.urs.cz/item/CS_URS_2025_01/763131714"/>
    <hyperlink ref="F1126" r:id="rId194" display="https://podminky.urs.cz/item/CS_URS_2025_01/763172355"/>
    <hyperlink ref="F1131" r:id="rId195" display="https://podminky.urs.cz/item/CS_URS_2025_01/763264762"/>
    <hyperlink ref="F1135" r:id="rId196" display="https://podminky.urs.cz/item/CS_URS_2025_01/998763301"/>
    <hyperlink ref="F1138" r:id="rId197" display="https://podminky.urs.cz/item/CS_URS_2025_01/764002414"/>
    <hyperlink ref="F1144" r:id="rId198" display="https://podminky.urs.cz/item/CS_URS_2025_01/764021404"/>
    <hyperlink ref="F1148" r:id="rId199" display="https://podminky.urs.cz/item/CS_URS_2025_01/764021424"/>
    <hyperlink ref="F1152" r:id="rId200" display="https://podminky.urs.cz/item/CS_URS_2025_01/764101143"/>
    <hyperlink ref="F1158" r:id="rId201" display="https://podminky.urs.cz/item/CS_URS_2025_01/764222403"/>
    <hyperlink ref="F1162" r:id="rId202" display="https://podminky.urs.cz/item/CS_URS_2025_01/764222434"/>
    <hyperlink ref="F1166" r:id="rId203" display="https://podminky.urs.cz/item/CS_URS_2025_01/764225407"/>
    <hyperlink ref="F1170" r:id="rId204" display="https://podminky.urs.cz/item/CS_URS_2025_01/764226443"/>
    <hyperlink ref="F1177" r:id="rId205" display="https://podminky.urs.cz/item/CS_URS_2025_01/764226444"/>
    <hyperlink ref="F1181" r:id="rId206" display="https://podminky.urs.cz/item/CS_URS_2025_01/764306142"/>
    <hyperlink ref="F1186" r:id="rId207" display="https://podminky.urs.cz/item/CS_URS_2025_01/764521404"/>
    <hyperlink ref="F1190" r:id="rId208" display="https://podminky.urs.cz/item/CS_URS_2025_01/764528422"/>
    <hyperlink ref="F1194" r:id="rId209" display="https://podminky.urs.cz/item/CS_URS_2025_01/764521444"/>
    <hyperlink ref="F1196" r:id="rId210" display="https://podminky.urs.cz/item/CS_URS_2025_01/998764101"/>
    <hyperlink ref="F1199" r:id="rId211" display="https://podminky.urs.cz/item/CS_URS_2025_01/766622115"/>
    <hyperlink ref="F1207" r:id="rId212" display="https://podminky.urs.cz/item/CS_URS_2025_01/766622132"/>
    <hyperlink ref="F1218" r:id="rId213" display="https://podminky.urs.cz/item/CS_URS_2025_01/766660001"/>
    <hyperlink ref="F1226" r:id="rId214" display="https://podminky.urs.cz/item/CS_URS_2025_01/766660002"/>
    <hyperlink ref="F1234" r:id="rId215" display="https://podminky.urs.cz/item/CS_URS_2025_01/766660022"/>
    <hyperlink ref="F1240" r:id="rId216" display="https://podminky.urs.cz/item/CS_URS_2025_01/766660421"/>
    <hyperlink ref="F1247" r:id="rId217" display="https://podminky.urs.cz/item/CS_URS_2025_01/766660441"/>
    <hyperlink ref="F1256" r:id="rId218" display="https://podminky.urs.cz/item/CS_URS_2025_01/766694116"/>
    <hyperlink ref="F1264" r:id="rId219" display="https://podminky.urs.cz/item/CS_URS_2025_01/998766101"/>
    <hyperlink ref="F1267" r:id="rId220" display="https://podminky.urs.cz/item/CS_URS_2025_01/767161814"/>
    <hyperlink ref="F1271" r:id="rId221" display="https://podminky.urs.cz/item/CS_URS_2025_01/767163122"/>
    <hyperlink ref="F1276" r:id="rId222" display="https://podminky.urs.cz/item/CS_URS_2025_01/767316311"/>
    <hyperlink ref="F1279" r:id="rId223" display="https://podminky.urs.cz/item/CS_URS_2025_01/767831021"/>
    <hyperlink ref="F1283" r:id="rId224" display="https://podminky.urs.cz/item/CS_URS_2025_01/767995117"/>
    <hyperlink ref="F1290" r:id="rId225" display="https://podminky.urs.cz/item/CS_URS_2025_01/998767101"/>
    <hyperlink ref="F1293" r:id="rId226" display="https://podminky.urs.cz/item/CS_URS_2025_01/771111011"/>
    <hyperlink ref="F1297" r:id="rId227" display="https://podminky.urs.cz/item/CS_URS_2025_01/771121011"/>
    <hyperlink ref="F1301" r:id="rId228" display="https://podminky.urs.cz/item/CS_URS_2025_01/771151011"/>
    <hyperlink ref="F1305" r:id="rId229" display="https://podminky.urs.cz/item/CS_URS_2025_01/771474113"/>
    <hyperlink ref="F1313" r:id="rId230" display="https://podminky.urs.cz/item/CS_URS_2025_01/771574419"/>
    <hyperlink ref="F1319" r:id="rId231" display="https://podminky.urs.cz/item/CS_URS_2025_01/771591112"/>
    <hyperlink ref="F1323" r:id="rId232" display="https://podminky.urs.cz/item/CS_URS_2025_01/771591115"/>
    <hyperlink ref="F1327" r:id="rId233" display="https://podminky.urs.cz/item/CS_URS_2025_01/771592011"/>
    <hyperlink ref="F1331" r:id="rId234" display="https://podminky.urs.cz/item/CS_URS_2025_01/998771101"/>
    <hyperlink ref="F1334" r:id="rId235" display="https://podminky.urs.cz/item/CS_URS_2025_01/776111112"/>
    <hyperlink ref="F1338" r:id="rId236" display="https://podminky.urs.cz/item/CS_URS_2025_01/776111311"/>
    <hyperlink ref="F1342" r:id="rId237" display="https://podminky.urs.cz/item/CS_URS_2025_01/776121321"/>
    <hyperlink ref="F1346" r:id="rId238" display="https://podminky.urs.cz/item/CS_URS_2025_01/776141151"/>
    <hyperlink ref="F1350" r:id="rId239" display="https://podminky.urs.cz/item/CS_URS_2025_01/776221111"/>
    <hyperlink ref="F1356" r:id="rId240" display="https://podminky.urs.cz/item/CS_URS_2025_01/776411112"/>
    <hyperlink ref="F1364" r:id="rId241" display="https://podminky.urs.cz/item/CS_URS_2025_01/776991222"/>
    <hyperlink ref="F1368" r:id="rId242" display="https://podminky.urs.cz/item/CS_URS_2025_01/998776101"/>
    <hyperlink ref="F1371" r:id="rId243" display="https://podminky.urs.cz/item/CS_URS_2025_01/781111011"/>
    <hyperlink ref="F1375" r:id="rId244" display="https://podminky.urs.cz/item/CS_URS_2025_01/781121011"/>
    <hyperlink ref="F1379" r:id="rId245" display="https://podminky.urs.cz/item/CS_URS_2025_01/781131112"/>
    <hyperlink ref="F1383" r:id="rId246" display="https://podminky.urs.cz/item/CS_URS_2025_01/781151031"/>
    <hyperlink ref="F1387" r:id="rId247" display="https://podminky.urs.cz/item/CS_URS_2025_01/781472218"/>
    <hyperlink ref="F1393" r:id="rId248" display="https://podminky.urs.cz/item/CS_URS_2025_01/781495115"/>
    <hyperlink ref="F1409" r:id="rId249" display="https://podminky.urs.cz/item/CS_URS_2025_01/781495211"/>
    <hyperlink ref="F1413" r:id="rId250" display="https://podminky.urs.cz/item/CS_URS_2025_01/998781101"/>
    <hyperlink ref="F1416" r:id="rId251" display="https://podminky.urs.cz/item/CS_URS_2025_01/783201201"/>
    <hyperlink ref="F1444" r:id="rId252" display="https://podminky.urs.cz/item/CS_URS_2025_01/783201403"/>
    <hyperlink ref="F1446" r:id="rId253" display="https://podminky.urs.cz/item/CS_URS_2025_01/783214101"/>
    <hyperlink ref="F1448" r:id="rId254" display="https://podminky.urs.cz/item/CS_URS_2025_01/783217101"/>
    <hyperlink ref="F1450" r:id="rId255" display="https://podminky.urs.cz/item/CS_URS_2025_01/783218111"/>
    <hyperlink ref="F1452" r:id="rId256" display="https://podminky.urs.cz/item/CS_URS_2025_01/783218211"/>
    <hyperlink ref="F1454" r:id="rId257" display="https://podminky.urs.cz/item/CS_URS_2025_01/783301303"/>
    <hyperlink ref="F1462" r:id="rId258" display="https://podminky.urs.cz/item/CS_URS_2025_01/783301313"/>
    <hyperlink ref="F1464" r:id="rId259" display="https://podminky.urs.cz/item/CS_URS_2025_01/783314201"/>
    <hyperlink ref="F1466" r:id="rId260" display="https://podminky.urs.cz/item/CS_URS_2025_01/783315101"/>
    <hyperlink ref="F1468" r:id="rId261" display="https://podminky.urs.cz/item/CS_URS_2025_01/783317101"/>
    <hyperlink ref="F1471" r:id="rId262" display="https://podminky.urs.cz/item/CS_URS_2025_01/784181101"/>
    <hyperlink ref="F1477" r:id="rId263" display="https://podminky.urs.cz/item/CS_URS_2025_01/784211101"/>
    <hyperlink ref="F1479" r:id="rId264" display="https://podminky.urs.cz/item/CS_URS_2025_01/784211151"/>
    <hyperlink ref="F1482" r:id="rId265" display="https://podminky.urs.cz/item/CS_URS_2025_01/786623021"/>
    <hyperlink ref="F1497" r:id="rId266" display="https://podminky.urs.cz/item/CS_URS_2025_01/786623023"/>
    <hyperlink ref="F1504" r:id="rId267" display="https://podminky.urs.cz/item/CS_URS_2025_01/786623039"/>
    <hyperlink ref="F1509" r:id="rId268" display="https://podminky.urs.cz/item/CS_URS_2025_01/786623041"/>
    <hyperlink ref="F1520" r:id="rId269" display="https://podminky.urs.cz/item/CS_URS_2025_01/998786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7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90</v>
      </c>
      <c r="AZ2" s="124" t="s">
        <v>108</v>
      </c>
      <c r="BA2" s="124" t="s">
        <v>109</v>
      </c>
      <c r="BB2" s="124" t="s">
        <v>110</v>
      </c>
      <c r="BC2" s="124" t="s">
        <v>2272</v>
      </c>
      <c r="BD2" s="124" t="s">
        <v>112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83</v>
      </c>
      <c r="AZ3" s="124" t="s">
        <v>113</v>
      </c>
      <c r="BA3" s="124" t="s">
        <v>114</v>
      </c>
      <c r="BB3" s="124" t="s">
        <v>110</v>
      </c>
      <c r="BC3" s="124" t="s">
        <v>2273</v>
      </c>
      <c r="BD3" s="124" t="s">
        <v>112</v>
      </c>
    </row>
    <row r="4" s="1" customFormat="1" ht="24.96" customHeight="1">
      <c r="B4" s="24"/>
      <c r="D4" s="25" t="s">
        <v>116</v>
      </c>
      <c r="L4" s="24"/>
      <c r="M4" s="125" t="s">
        <v>11</v>
      </c>
      <c r="AT4" s="21" t="s">
        <v>4</v>
      </c>
      <c r="AZ4" s="124" t="s">
        <v>121</v>
      </c>
      <c r="BA4" s="124" t="s">
        <v>122</v>
      </c>
      <c r="BB4" s="124" t="s">
        <v>110</v>
      </c>
      <c r="BC4" s="124" t="s">
        <v>2274</v>
      </c>
      <c r="BD4" s="124" t="s">
        <v>112</v>
      </c>
    </row>
    <row r="5" s="1" customFormat="1" ht="6.96" customHeight="1">
      <c r="B5" s="24"/>
      <c r="L5" s="24"/>
      <c r="AZ5" s="124" t="s">
        <v>127</v>
      </c>
      <c r="BA5" s="124" t="s">
        <v>2275</v>
      </c>
      <c r="BB5" s="124" t="s">
        <v>110</v>
      </c>
      <c r="BC5" s="124" t="s">
        <v>2276</v>
      </c>
      <c r="BD5" s="124" t="s">
        <v>112</v>
      </c>
    </row>
    <row r="6" s="1" customFormat="1" ht="12" customHeight="1">
      <c r="B6" s="24"/>
      <c r="D6" s="34" t="s">
        <v>17</v>
      </c>
      <c r="L6" s="24"/>
      <c r="AZ6" s="124" t="s">
        <v>131</v>
      </c>
      <c r="BA6" s="124" t="s">
        <v>2277</v>
      </c>
      <c r="BB6" s="124" t="s">
        <v>110</v>
      </c>
      <c r="BC6" s="124" t="s">
        <v>2272</v>
      </c>
      <c r="BD6" s="124" t="s">
        <v>112</v>
      </c>
    </row>
    <row r="7" s="1" customFormat="1" ht="26.25" customHeight="1">
      <c r="B7" s="24"/>
      <c r="E7" s="126" t="str">
        <f>'Rekapitulace stavby'!K6</f>
        <v>STAVEBNÍ ÚPRAVY MATEŘSKÉ ŠKOLY č.p.100_PŘÍSTAVBA NOVÉ KUCHYNĚ_STAVBA</v>
      </c>
      <c r="F7" s="34"/>
      <c r="G7" s="34"/>
      <c r="H7" s="34"/>
      <c r="L7" s="24"/>
      <c r="AZ7" s="124" t="s">
        <v>143</v>
      </c>
      <c r="BA7" s="124" t="s">
        <v>2278</v>
      </c>
      <c r="BB7" s="124" t="s">
        <v>110</v>
      </c>
      <c r="BC7" s="124" t="s">
        <v>2279</v>
      </c>
      <c r="BD7" s="124" t="s">
        <v>112</v>
      </c>
    </row>
    <row r="8" s="1" customFormat="1" ht="12" customHeight="1">
      <c r="B8" s="24"/>
      <c r="D8" s="34" t="s">
        <v>130</v>
      </c>
      <c r="L8" s="24"/>
      <c r="AZ8" s="124" t="s">
        <v>146</v>
      </c>
      <c r="BA8" s="124" t="s">
        <v>2280</v>
      </c>
      <c r="BB8" s="124" t="s">
        <v>110</v>
      </c>
      <c r="BC8" s="124" t="s">
        <v>2272</v>
      </c>
      <c r="BD8" s="124" t="s">
        <v>112</v>
      </c>
    </row>
    <row r="9" s="2" customFormat="1" ht="16.5" customHeight="1">
      <c r="A9" s="40"/>
      <c r="B9" s="41"/>
      <c r="C9" s="40"/>
      <c r="D9" s="40"/>
      <c r="E9" s="126" t="s">
        <v>134</v>
      </c>
      <c r="F9" s="40"/>
      <c r="G9" s="40"/>
      <c r="H9" s="40"/>
      <c r="I9" s="40"/>
      <c r="J9" s="40"/>
      <c r="K9" s="40"/>
      <c r="L9" s="12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Z9" s="124" t="s">
        <v>149</v>
      </c>
      <c r="BA9" s="124" t="s">
        <v>150</v>
      </c>
      <c r="BB9" s="124" t="s">
        <v>110</v>
      </c>
      <c r="BC9" s="124" t="s">
        <v>2274</v>
      </c>
      <c r="BD9" s="124" t="s">
        <v>112</v>
      </c>
    </row>
    <row r="10" s="2" customFormat="1" ht="12" customHeight="1">
      <c r="A10" s="40"/>
      <c r="B10" s="41"/>
      <c r="C10" s="40"/>
      <c r="D10" s="34" t="s">
        <v>138</v>
      </c>
      <c r="E10" s="40"/>
      <c r="F10" s="40"/>
      <c r="G10" s="40"/>
      <c r="H10" s="40"/>
      <c r="I10" s="40"/>
      <c r="J10" s="40"/>
      <c r="K10" s="40"/>
      <c r="L10" s="12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Z10" s="124" t="s">
        <v>170</v>
      </c>
      <c r="BA10" s="124" t="s">
        <v>171</v>
      </c>
      <c r="BB10" s="124" t="s">
        <v>110</v>
      </c>
      <c r="BC10" s="124" t="s">
        <v>2281</v>
      </c>
      <c r="BD10" s="124" t="s">
        <v>112</v>
      </c>
    </row>
    <row r="11" s="2" customFormat="1" ht="16.5" customHeight="1">
      <c r="A11" s="40"/>
      <c r="B11" s="41"/>
      <c r="C11" s="40"/>
      <c r="D11" s="40"/>
      <c r="E11" s="64" t="s">
        <v>2282</v>
      </c>
      <c r="F11" s="40"/>
      <c r="G11" s="40"/>
      <c r="H11" s="40"/>
      <c r="I11" s="40"/>
      <c r="J11" s="40"/>
      <c r="K11" s="40"/>
      <c r="L11" s="12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Z11" s="124" t="s">
        <v>173</v>
      </c>
      <c r="BA11" s="124" t="s">
        <v>174</v>
      </c>
      <c r="BB11" s="124" t="s">
        <v>110</v>
      </c>
      <c r="BC11" s="124" t="s">
        <v>2283</v>
      </c>
      <c r="BD11" s="124" t="s">
        <v>112</v>
      </c>
    </row>
    <row r="12" s="2" customFormat="1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12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Z12" s="124" t="s">
        <v>176</v>
      </c>
      <c r="BA12" s="124" t="s">
        <v>177</v>
      </c>
      <c r="BB12" s="124" t="s">
        <v>119</v>
      </c>
      <c r="BC12" s="124" t="s">
        <v>2284</v>
      </c>
      <c r="BD12" s="124" t="s">
        <v>112</v>
      </c>
    </row>
    <row r="13" s="2" customFormat="1" ht="12" customHeight="1">
      <c r="A13" s="40"/>
      <c r="B13" s="41"/>
      <c r="C13" s="40"/>
      <c r="D13" s="34" t="s">
        <v>19</v>
      </c>
      <c r="E13" s="40"/>
      <c r="F13" s="29" t="s">
        <v>3</v>
      </c>
      <c r="G13" s="40"/>
      <c r="H13" s="40"/>
      <c r="I13" s="34" t="s">
        <v>20</v>
      </c>
      <c r="J13" s="29" t="s">
        <v>3</v>
      </c>
      <c r="K13" s="40"/>
      <c r="L13" s="12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Z13" s="124" t="s">
        <v>181</v>
      </c>
      <c r="BA13" s="124" t="s">
        <v>182</v>
      </c>
      <c r="BB13" s="124" t="s">
        <v>110</v>
      </c>
      <c r="BC13" s="124" t="s">
        <v>2285</v>
      </c>
      <c r="BD13" s="124" t="s">
        <v>112</v>
      </c>
    </row>
    <row r="14" s="2" customFormat="1" ht="12" customHeight="1">
      <c r="A14" s="40"/>
      <c r="B14" s="41"/>
      <c r="C14" s="40"/>
      <c r="D14" s="34" t="s">
        <v>21</v>
      </c>
      <c r="E14" s="40"/>
      <c r="F14" s="29" t="s">
        <v>22</v>
      </c>
      <c r="G14" s="40"/>
      <c r="H14" s="40"/>
      <c r="I14" s="34" t="s">
        <v>23</v>
      </c>
      <c r="J14" s="66" t="str">
        <f>'Rekapitulace stavby'!AN8</f>
        <v>3. 6. 2025</v>
      </c>
      <c r="K14" s="40"/>
      <c r="L14" s="12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Z14" s="124" t="s">
        <v>202</v>
      </c>
      <c r="BA14" s="124" t="s">
        <v>203</v>
      </c>
      <c r="BB14" s="124" t="s">
        <v>110</v>
      </c>
      <c r="BC14" s="124" t="s">
        <v>1036</v>
      </c>
      <c r="BD14" s="124" t="s">
        <v>112</v>
      </c>
    </row>
    <row r="15" s="2" customFormat="1" ht="10.8" customHeight="1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12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1"/>
      <c r="C16" s="40"/>
      <c r="D16" s="34" t="s">
        <v>25</v>
      </c>
      <c r="E16" s="40"/>
      <c r="F16" s="40"/>
      <c r="G16" s="40"/>
      <c r="H16" s="40"/>
      <c r="I16" s="34" t="s">
        <v>26</v>
      </c>
      <c r="J16" s="29" t="s">
        <v>27</v>
      </c>
      <c r="K16" s="40"/>
      <c r="L16" s="12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1"/>
      <c r="C17" s="40"/>
      <c r="D17" s="40"/>
      <c r="E17" s="29" t="s">
        <v>28</v>
      </c>
      <c r="F17" s="40"/>
      <c r="G17" s="40"/>
      <c r="H17" s="40"/>
      <c r="I17" s="34" t="s">
        <v>29</v>
      </c>
      <c r="J17" s="29" t="s">
        <v>3</v>
      </c>
      <c r="K17" s="40"/>
      <c r="L17" s="12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12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1"/>
      <c r="C19" s="40"/>
      <c r="D19" s="34" t="s">
        <v>30</v>
      </c>
      <c r="E19" s="40"/>
      <c r="F19" s="40"/>
      <c r="G19" s="40"/>
      <c r="H19" s="40"/>
      <c r="I19" s="34" t="s">
        <v>26</v>
      </c>
      <c r="J19" s="35" t="str">
        <f>'Rekapitulace stavby'!AN13</f>
        <v>Vyplň údaj</v>
      </c>
      <c r="K19" s="40"/>
      <c r="L19" s="12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1"/>
      <c r="C20" s="40"/>
      <c r="D20" s="40"/>
      <c r="E20" s="35" t="str">
        <f>'Rekapitulace stavby'!E14</f>
        <v>Vyplň údaj</v>
      </c>
      <c r="F20" s="29"/>
      <c r="G20" s="29"/>
      <c r="H20" s="29"/>
      <c r="I20" s="34" t="s">
        <v>29</v>
      </c>
      <c r="J20" s="35" t="str">
        <f>'Rekapitulace stavby'!AN14</f>
        <v>Vyplň údaj</v>
      </c>
      <c r="K20" s="40"/>
      <c r="L20" s="12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12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1"/>
      <c r="C22" s="40"/>
      <c r="D22" s="34" t="s">
        <v>32</v>
      </c>
      <c r="E22" s="40"/>
      <c r="F22" s="40"/>
      <c r="G22" s="40"/>
      <c r="H22" s="40"/>
      <c r="I22" s="34" t="s">
        <v>26</v>
      </c>
      <c r="J22" s="29" t="s">
        <v>33</v>
      </c>
      <c r="K22" s="40"/>
      <c r="L22" s="12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1"/>
      <c r="C23" s="40"/>
      <c r="D23" s="40"/>
      <c r="E23" s="29" t="s">
        <v>34</v>
      </c>
      <c r="F23" s="40"/>
      <c r="G23" s="40"/>
      <c r="H23" s="40"/>
      <c r="I23" s="34" t="s">
        <v>29</v>
      </c>
      <c r="J23" s="29" t="s">
        <v>3</v>
      </c>
      <c r="K23" s="40"/>
      <c r="L23" s="12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12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1"/>
      <c r="C25" s="40"/>
      <c r="D25" s="34" t="s">
        <v>36</v>
      </c>
      <c r="E25" s="40"/>
      <c r="F25" s="40"/>
      <c r="G25" s="40"/>
      <c r="H25" s="40"/>
      <c r="I25" s="34" t="s">
        <v>26</v>
      </c>
      <c r="J25" s="29" t="str">
        <f>IF('Rekapitulace stavby'!AN19="","",'Rekapitulace stavby'!AN19)</f>
        <v/>
      </c>
      <c r="K25" s="40"/>
      <c r="L25" s="12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1"/>
      <c r="C26" s="40"/>
      <c r="D26" s="40"/>
      <c r="E26" s="29" t="str">
        <f>IF('Rekapitulace stavby'!E20="","",'Rekapitulace stavby'!E20)</f>
        <v xml:space="preserve"> </v>
      </c>
      <c r="F26" s="40"/>
      <c r="G26" s="40"/>
      <c r="H26" s="40"/>
      <c r="I26" s="34" t="s">
        <v>29</v>
      </c>
      <c r="J26" s="29" t="str">
        <f>IF('Rekapitulace stavby'!AN20="","",'Rekapitulace stavby'!AN20)</f>
        <v/>
      </c>
      <c r="K26" s="40"/>
      <c r="L26" s="12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12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1"/>
      <c r="C28" s="40"/>
      <c r="D28" s="34" t="s">
        <v>38</v>
      </c>
      <c r="E28" s="40"/>
      <c r="F28" s="40"/>
      <c r="G28" s="40"/>
      <c r="H28" s="40"/>
      <c r="I28" s="40"/>
      <c r="J28" s="40"/>
      <c r="K28" s="40"/>
      <c r="L28" s="12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79.25" customHeight="1">
      <c r="A29" s="128"/>
      <c r="B29" s="129"/>
      <c r="C29" s="128"/>
      <c r="D29" s="128"/>
      <c r="E29" s="38" t="s">
        <v>39</v>
      </c>
      <c r="F29" s="38"/>
      <c r="G29" s="38"/>
      <c r="H29" s="38"/>
      <c r="I29" s="128"/>
      <c r="J29" s="128"/>
      <c r="K29" s="128"/>
      <c r="L29" s="130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="2" customFormat="1" ht="6.96" customHeight="1">
      <c r="A30" s="40"/>
      <c r="B30" s="41"/>
      <c r="C30" s="40"/>
      <c r="D30" s="40"/>
      <c r="E30" s="40"/>
      <c r="F30" s="40"/>
      <c r="G30" s="40"/>
      <c r="H30" s="40"/>
      <c r="I30" s="40"/>
      <c r="J30" s="40"/>
      <c r="K30" s="40"/>
      <c r="L30" s="12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1"/>
      <c r="C32" s="40"/>
      <c r="D32" s="132" t="s">
        <v>40</v>
      </c>
      <c r="E32" s="40"/>
      <c r="F32" s="40"/>
      <c r="G32" s="40"/>
      <c r="H32" s="40"/>
      <c r="I32" s="40"/>
      <c r="J32" s="92">
        <f>ROUND(J103, 2)</f>
        <v>0</v>
      </c>
      <c r="K32" s="40"/>
      <c r="L32" s="12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1"/>
      <c r="C33" s="40"/>
      <c r="D33" s="86"/>
      <c r="E33" s="86"/>
      <c r="F33" s="86"/>
      <c r="G33" s="86"/>
      <c r="H33" s="86"/>
      <c r="I33" s="86"/>
      <c r="J33" s="86"/>
      <c r="K33" s="86"/>
      <c r="L33" s="12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40"/>
      <c r="F34" s="45" t="s">
        <v>42</v>
      </c>
      <c r="G34" s="40"/>
      <c r="H34" s="40"/>
      <c r="I34" s="45" t="s">
        <v>41</v>
      </c>
      <c r="J34" s="45" t="s">
        <v>43</v>
      </c>
      <c r="K34" s="40"/>
      <c r="L34" s="12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1"/>
      <c r="C35" s="40"/>
      <c r="D35" s="133" t="s">
        <v>44</v>
      </c>
      <c r="E35" s="34" t="s">
        <v>45</v>
      </c>
      <c r="F35" s="134">
        <f>ROUND((SUM(BE103:BE670)),  2)</f>
        <v>0</v>
      </c>
      <c r="G35" s="40"/>
      <c r="H35" s="40"/>
      <c r="I35" s="135">
        <v>0.20999999999999999</v>
      </c>
      <c r="J35" s="134">
        <f>ROUND(((SUM(BE103:BE670))*I35),  2)</f>
        <v>0</v>
      </c>
      <c r="K35" s="40"/>
      <c r="L35" s="12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1"/>
      <c r="C36" s="40"/>
      <c r="D36" s="40"/>
      <c r="E36" s="34" t="s">
        <v>46</v>
      </c>
      <c r="F36" s="134">
        <f>ROUND((SUM(BF103:BF670)),  2)</f>
        <v>0</v>
      </c>
      <c r="G36" s="40"/>
      <c r="H36" s="40"/>
      <c r="I36" s="135">
        <v>0.12</v>
      </c>
      <c r="J36" s="134">
        <f>ROUND(((SUM(BF103:BF670))*I36),  2)</f>
        <v>0</v>
      </c>
      <c r="K36" s="40"/>
      <c r="L36" s="12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47</v>
      </c>
      <c r="F37" s="134">
        <f>ROUND((SUM(BG103:BG670)),  2)</f>
        <v>0</v>
      </c>
      <c r="G37" s="40"/>
      <c r="H37" s="40"/>
      <c r="I37" s="135">
        <v>0.20999999999999999</v>
      </c>
      <c r="J37" s="134">
        <f>0</f>
        <v>0</v>
      </c>
      <c r="K37" s="40"/>
      <c r="L37" s="12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1"/>
      <c r="C38" s="40"/>
      <c r="D38" s="40"/>
      <c r="E38" s="34" t="s">
        <v>48</v>
      </c>
      <c r="F38" s="134">
        <f>ROUND((SUM(BH103:BH670)),  2)</f>
        <v>0</v>
      </c>
      <c r="G38" s="40"/>
      <c r="H38" s="40"/>
      <c r="I38" s="135">
        <v>0.12</v>
      </c>
      <c r="J38" s="134">
        <f>0</f>
        <v>0</v>
      </c>
      <c r="K38" s="40"/>
      <c r="L38" s="12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1"/>
      <c r="C39" s="40"/>
      <c r="D39" s="40"/>
      <c r="E39" s="34" t="s">
        <v>49</v>
      </c>
      <c r="F39" s="134">
        <f>ROUND((SUM(BI103:BI670)),  2)</f>
        <v>0</v>
      </c>
      <c r="G39" s="40"/>
      <c r="H39" s="40"/>
      <c r="I39" s="135">
        <v>0</v>
      </c>
      <c r="J39" s="134">
        <f>0</f>
        <v>0</v>
      </c>
      <c r="K39" s="40"/>
      <c r="L39" s="12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12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1"/>
      <c r="C41" s="136"/>
      <c r="D41" s="137" t="s">
        <v>50</v>
      </c>
      <c r="E41" s="78"/>
      <c r="F41" s="78"/>
      <c r="G41" s="138" t="s">
        <v>51</v>
      </c>
      <c r="H41" s="139" t="s">
        <v>52</v>
      </c>
      <c r="I41" s="78"/>
      <c r="J41" s="140">
        <f>SUM(J32:J39)</f>
        <v>0</v>
      </c>
      <c r="K41" s="141"/>
      <c r="L41" s="12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12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12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210</v>
      </c>
      <c r="D47" s="40"/>
      <c r="E47" s="40"/>
      <c r="F47" s="40"/>
      <c r="G47" s="40"/>
      <c r="H47" s="40"/>
      <c r="I47" s="40"/>
      <c r="J47" s="40"/>
      <c r="K47" s="40"/>
      <c r="L47" s="12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12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0"/>
      <c r="E49" s="40"/>
      <c r="F49" s="40"/>
      <c r="G49" s="40"/>
      <c r="H49" s="40"/>
      <c r="I49" s="40"/>
      <c r="J49" s="40"/>
      <c r="K49" s="40"/>
      <c r="L49" s="12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0"/>
      <c r="D50" s="40"/>
      <c r="E50" s="126" t="str">
        <f>E7</f>
        <v>STAVEBNÍ ÚPRAVY MATEŘSKÉ ŠKOLY č.p.100_PŘÍSTAVBA NOVÉ KUCHYNĚ_STAVBA</v>
      </c>
      <c r="F50" s="34"/>
      <c r="G50" s="34"/>
      <c r="H50" s="34"/>
      <c r="I50" s="40"/>
      <c r="J50" s="40"/>
      <c r="K50" s="40"/>
      <c r="L50" s="12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4"/>
      <c r="C51" s="34" t="s">
        <v>130</v>
      </c>
      <c r="L51" s="24"/>
    </row>
    <row r="52" s="2" customFormat="1" ht="16.5" customHeight="1">
      <c r="A52" s="40"/>
      <c r="B52" s="41"/>
      <c r="C52" s="40"/>
      <c r="D52" s="40"/>
      <c r="E52" s="126" t="s">
        <v>134</v>
      </c>
      <c r="F52" s="40"/>
      <c r="G52" s="40"/>
      <c r="H52" s="40"/>
      <c r="I52" s="40"/>
      <c r="J52" s="40"/>
      <c r="K52" s="40"/>
      <c r="L52" s="12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138</v>
      </c>
      <c r="D53" s="40"/>
      <c r="E53" s="40"/>
      <c r="F53" s="40"/>
      <c r="G53" s="40"/>
      <c r="H53" s="40"/>
      <c r="I53" s="40"/>
      <c r="J53" s="40"/>
      <c r="K53" s="40"/>
      <c r="L53" s="12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0"/>
      <c r="D54" s="40"/>
      <c r="E54" s="64" t="str">
        <f>E11</f>
        <v>02 - Stavební úpravy ve stávajícím objektu</v>
      </c>
      <c r="F54" s="40"/>
      <c r="G54" s="40"/>
      <c r="H54" s="40"/>
      <c r="I54" s="40"/>
      <c r="J54" s="40"/>
      <c r="K54" s="40"/>
      <c r="L54" s="12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12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0"/>
      <c r="E56" s="40"/>
      <c r="F56" s="29" t="str">
        <f>F14</f>
        <v>p.č.109st.,141/2,141/21, k.ú. Dolní Nemojov</v>
      </c>
      <c r="G56" s="40"/>
      <c r="H56" s="40"/>
      <c r="I56" s="34" t="s">
        <v>23</v>
      </c>
      <c r="J56" s="66" t="str">
        <f>IF(J14="","",J14)</f>
        <v>3. 6. 2025</v>
      </c>
      <c r="K56" s="40"/>
      <c r="L56" s="12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12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0"/>
      <c r="E58" s="40"/>
      <c r="F58" s="29" t="str">
        <f>E17</f>
        <v>Obec Nemojov, Dolní Nemojov 13, 544 61 Nemojov</v>
      </c>
      <c r="G58" s="40"/>
      <c r="H58" s="40"/>
      <c r="I58" s="34" t="s">
        <v>32</v>
      </c>
      <c r="J58" s="38" t="str">
        <f>E23</f>
        <v>FORT21 s.r.o.</v>
      </c>
      <c r="K58" s="40"/>
      <c r="L58" s="12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30</v>
      </c>
      <c r="D59" s="40"/>
      <c r="E59" s="40"/>
      <c r="F59" s="29" t="str">
        <f>IF(E20="","",E20)</f>
        <v>Vyplň údaj</v>
      </c>
      <c r="G59" s="40"/>
      <c r="H59" s="40"/>
      <c r="I59" s="34" t="s">
        <v>36</v>
      </c>
      <c r="J59" s="38" t="str">
        <f>E26</f>
        <v xml:space="preserve"> </v>
      </c>
      <c r="K59" s="40"/>
      <c r="L59" s="12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12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42" t="s">
        <v>211</v>
      </c>
      <c r="D61" s="136"/>
      <c r="E61" s="136"/>
      <c r="F61" s="136"/>
      <c r="G61" s="136"/>
      <c r="H61" s="136"/>
      <c r="I61" s="136"/>
      <c r="J61" s="143" t="s">
        <v>212</v>
      </c>
      <c r="K61" s="136"/>
      <c r="L61" s="12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12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44" t="s">
        <v>72</v>
      </c>
      <c r="D63" s="40"/>
      <c r="E63" s="40"/>
      <c r="F63" s="40"/>
      <c r="G63" s="40"/>
      <c r="H63" s="40"/>
      <c r="I63" s="40"/>
      <c r="J63" s="92">
        <f>J103</f>
        <v>0</v>
      </c>
      <c r="K63" s="40"/>
      <c r="L63" s="12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21" t="s">
        <v>213</v>
      </c>
    </row>
    <row r="64" s="9" customFormat="1" ht="24.96" customHeight="1">
      <c r="A64" s="9"/>
      <c r="B64" s="145"/>
      <c r="C64" s="9"/>
      <c r="D64" s="146" t="s">
        <v>214</v>
      </c>
      <c r="E64" s="147"/>
      <c r="F64" s="147"/>
      <c r="G64" s="147"/>
      <c r="H64" s="147"/>
      <c r="I64" s="147"/>
      <c r="J64" s="148">
        <f>J104</f>
        <v>0</v>
      </c>
      <c r="K64" s="9"/>
      <c r="L64" s="145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9"/>
      <c r="C65" s="10"/>
      <c r="D65" s="150" t="s">
        <v>215</v>
      </c>
      <c r="E65" s="151"/>
      <c r="F65" s="151"/>
      <c r="G65" s="151"/>
      <c r="H65" s="151"/>
      <c r="I65" s="151"/>
      <c r="J65" s="152">
        <f>J105</f>
        <v>0</v>
      </c>
      <c r="K65" s="10"/>
      <c r="L65" s="14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9"/>
      <c r="C66" s="10"/>
      <c r="D66" s="150" t="s">
        <v>216</v>
      </c>
      <c r="E66" s="151"/>
      <c r="F66" s="151"/>
      <c r="G66" s="151"/>
      <c r="H66" s="151"/>
      <c r="I66" s="151"/>
      <c r="J66" s="152">
        <f>J128</f>
        <v>0</v>
      </c>
      <c r="K66" s="10"/>
      <c r="L66" s="14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9"/>
      <c r="C67" s="10"/>
      <c r="D67" s="150" t="s">
        <v>217</v>
      </c>
      <c r="E67" s="151"/>
      <c r="F67" s="151"/>
      <c r="G67" s="151"/>
      <c r="H67" s="151"/>
      <c r="I67" s="151"/>
      <c r="J67" s="152">
        <f>J156</f>
        <v>0</v>
      </c>
      <c r="K67" s="10"/>
      <c r="L67" s="14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9"/>
      <c r="C68" s="10"/>
      <c r="D68" s="150" t="s">
        <v>220</v>
      </c>
      <c r="E68" s="151"/>
      <c r="F68" s="151"/>
      <c r="G68" s="151"/>
      <c r="H68" s="151"/>
      <c r="I68" s="151"/>
      <c r="J68" s="152">
        <f>J195</f>
        <v>0</v>
      </c>
      <c r="K68" s="10"/>
      <c r="L68" s="14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9"/>
      <c r="C69" s="10"/>
      <c r="D69" s="150" t="s">
        <v>222</v>
      </c>
      <c r="E69" s="151"/>
      <c r="F69" s="151"/>
      <c r="G69" s="151"/>
      <c r="H69" s="151"/>
      <c r="I69" s="151"/>
      <c r="J69" s="152">
        <f>J304</f>
        <v>0</v>
      </c>
      <c r="K69" s="10"/>
      <c r="L69" s="14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9"/>
      <c r="C70" s="10"/>
      <c r="D70" s="150" t="s">
        <v>223</v>
      </c>
      <c r="E70" s="151"/>
      <c r="F70" s="151"/>
      <c r="G70" s="151"/>
      <c r="H70" s="151"/>
      <c r="I70" s="151"/>
      <c r="J70" s="152">
        <f>J410</f>
        <v>0</v>
      </c>
      <c r="K70" s="10"/>
      <c r="L70" s="14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49"/>
      <c r="C71" s="10"/>
      <c r="D71" s="150" t="s">
        <v>224</v>
      </c>
      <c r="E71" s="151"/>
      <c r="F71" s="151"/>
      <c r="G71" s="151"/>
      <c r="H71" s="151"/>
      <c r="I71" s="151"/>
      <c r="J71" s="152">
        <f>J437</f>
        <v>0</v>
      </c>
      <c r="K71" s="10"/>
      <c r="L71" s="14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45"/>
      <c r="C72" s="9"/>
      <c r="D72" s="146" t="s">
        <v>225</v>
      </c>
      <c r="E72" s="147"/>
      <c r="F72" s="147"/>
      <c r="G72" s="147"/>
      <c r="H72" s="147"/>
      <c r="I72" s="147"/>
      <c r="J72" s="148">
        <f>J440</f>
        <v>0</v>
      </c>
      <c r="K72" s="9"/>
      <c r="L72" s="145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49"/>
      <c r="C73" s="10"/>
      <c r="D73" s="150" t="s">
        <v>226</v>
      </c>
      <c r="E73" s="151"/>
      <c r="F73" s="151"/>
      <c r="G73" s="151"/>
      <c r="H73" s="151"/>
      <c r="I73" s="151"/>
      <c r="J73" s="152">
        <f>J441</f>
        <v>0</v>
      </c>
      <c r="K73" s="10"/>
      <c r="L73" s="14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49"/>
      <c r="C74" s="10"/>
      <c r="D74" s="150" t="s">
        <v>228</v>
      </c>
      <c r="E74" s="151"/>
      <c r="F74" s="151"/>
      <c r="G74" s="151"/>
      <c r="H74" s="151"/>
      <c r="I74" s="151"/>
      <c r="J74" s="152">
        <f>J480</f>
        <v>0</v>
      </c>
      <c r="K74" s="10"/>
      <c r="L74" s="14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49"/>
      <c r="C75" s="10"/>
      <c r="D75" s="150" t="s">
        <v>231</v>
      </c>
      <c r="E75" s="151"/>
      <c r="F75" s="151"/>
      <c r="G75" s="151"/>
      <c r="H75" s="151"/>
      <c r="I75" s="151"/>
      <c r="J75" s="152">
        <f>J495</f>
        <v>0</v>
      </c>
      <c r="K75" s="10"/>
      <c r="L75" s="14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49"/>
      <c r="C76" s="10"/>
      <c r="D76" s="150" t="s">
        <v>232</v>
      </c>
      <c r="E76" s="151"/>
      <c r="F76" s="151"/>
      <c r="G76" s="151"/>
      <c r="H76" s="151"/>
      <c r="I76" s="151"/>
      <c r="J76" s="152">
        <f>J517</f>
        <v>0</v>
      </c>
      <c r="K76" s="10"/>
      <c r="L76" s="14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49"/>
      <c r="C77" s="10"/>
      <c r="D77" s="150" t="s">
        <v>233</v>
      </c>
      <c r="E77" s="151"/>
      <c r="F77" s="151"/>
      <c r="G77" s="151"/>
      <c r="H77" s="151"/>
      <c r="I77" s="151"/>
      <c r="J77" s="152">
        <f>J525</f>
        <v>0</v>
      </c>
      <c r="K77" s="10"/>
      <c r="L77" s="14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49"/>
      <c r="C78" s="10"/>
      <c r="D78" s="150" t="s">
        <v>235</v>
      </c>
      <c r="E78" s="151"/>
      <c r="F78" s="151"/>
      <c r="G78" s="151"/>
      <c r="H78" s="151"/>
      <c r="I78" s="151"/>
      <c r="J78" s="152">
        <f>J553</f>
        <v>0</v>
      </c>
      <c r="K78" s="10"/>
      <c r="L78" s="14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49"/>
      <c r="C79" s="10"/>
      <c r="D79" s="150" t="s">
        <v>237</v>
      </c>
      <c r="E79" s="151"/>
      <c r="F79" s="151"/>
      <c r="G79" s="151"/>
      <c r="H79" s="151"/>
      <c r="I79" s="151"/>
      <c r="J79" s="152">
        <f>J602</f>
        <v>0</v>
      </c>
      <c r="K79" s="10"/>
      <c r="L79" s="14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49"/>
      <c r="C80" s="10"/>
      <c r="D80" s="150" t="s">
        <v>238</v>
      </c>
      <c r="E80" s="151"/>
      <c r="F80" s="151"/>
      <c r="G80" s="151"/>
      <c r="H80" s="151"/>
      <c r="I80" s="151"/>
      <c r="J80" s="152">
        <f>J644</f>
        <v>0</v>
      </c>
      <c r="K80" s="10"/>
      <c r="L80" s="14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49"/>
      <c r="C81" s="10"/>
      <c r="D81" s="150" t="s">
        <v>239</v>
      </c>
      <c r="E81" s="151"/>
      <c r="F81" s="151"/>
      <c r="G81" s="151"/>
      <c r="H81" s="151"/>
      <c r="I81" s="151"/>
      <c r="J81" s="152">
        <f>J659</f>
        <v>0</v>
      </c>
      <c r="K81" s="10"/>
      <c r="L81" s="14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2" customFormat="1" ht="21.84" customHeight="1">
      <c r="A82" s="40"/>
      <c r="B82" s="41"/>
      <c r="C82" s="40"/>
      <c r="D82" s="40"/>
      <c r="E82" s="40"/>
      <c r="F82" s="40"/>
      <c r="G82" s="40"/>
      <c r="H82" s="40"/>
      <c r="I82" s="40"/>
      <c r="J82" s="40"/>
      <c r="K82" s="40"/>
      <c r="L82" s="12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57"/>
      <c r="C83" s="58"/>
      <c r="D83" s="58"/>
      <c r="E83" s="58"/>
      <c r="F83" s="58"/>
      <c r="G83" s="58"/>
      <c r="H83" s="58"/>
      <c r="I83" s="58"/>
      <c r="J83" s="58"/>
      <c r="K83" s="58"/>
      <c r="L83" s="12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7" s="2" customFormat="1" ht="6.96" customHeight="1">
      <c r="A87" s="40"/>
      <c r="B87" s="59"/>
      <c r="C87" s="60"/>
      <c r="D87" s="60"/>
      <c r="E87" s="60"/>
      <c r="F87" s="60"/>
      <c r="G87" s="60"/>
      <c r="H87" s="60"/>
      <c r="I87" s="60"/>
      <c r="J87" s="60"/>
      <c r="K87" s="60"/>
      <c r="L87" s="12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24.96" customHeight="1">
      <c r="A88" s="40"/>
      <c r="B88" s="41"/>
      <c r="C88" s="25" t="s">
        <v>241</v>
      </c>
      <c r="D88" s="40"/>
      <c r="E88" s="40"/>
      <c r="F88" s="40"/>
      <c r="G88" s="40"/>
      <c r="H88" s="40"/>
      <c r="I88" s="40"/>
      <c r="J88" s="40"/>
      <c r="K88" s="40"/>
      <c r="L88" s="12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0"/>
      <c r="D89" s="40"/>
      <c r="E89" s="40"/>
      <c r="F89" s="40"/>
      <c r="G89" s="40"/>
      <c r="H89" s="40"/>
      <c r="I89" s="40"/>
      <c r="J89" s="40"/>
      <c r="K89" s="40"/>
      <c r="L89" s="12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17</v>
      </c>
      <c r="D90" s="40"/>
      <c r="E90" s="40"/>
      <c r="F90" s="40"/>
      <c r="G90" s="40"/>
      <c r="H90" s="40"/>
      <c r="I90" s="40"/>
      <c r="J90" s="40"/>
      <c r="K90" s="40"/>
      <c r="L90" s="12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26.25" customHeight="1">
      <c r="A91" s="40"/>
      <c r="B91" s="41"/>
      <c r="C91" s="40"/>
      <c r="D91" s="40"/>
      <c r="E91" s="126" t="str">
        <f>E7</f>
        <v>STAVEBNÍ ÚPRAVY MATEŘSKÉ ŠKOLY č.p.100_PŘÍSTAVBA NOVÉ KUCHYNĚ_STAVBA</v>
      </c>
      <c r="F91" s="34"/>
      <c r="G91" s="34"/>
      <c r="H91" s="34"/>
      <c r="I91" s="40"/>
      <c r="J91" s="40"/>
      <c r="K91" s="40"/>
      <c r="L91" s="12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" customFormat="1" ht="12" customHeight="1">
      <c r="B92" s="24"/>
      <c r="C92" s="34" t="s">
        <v>130</v>
      </c>
      <c r="L92" s="24"/>
    </row>
    <row r="93" s="2" customFormat="1" ht="16.5" customHeight="1">
      <c r="A93" s="40"/>
      <c r="B93" s="41"/>
      <c r="C93" s="40"/>
      <c r="D93" s="40"/>
      <c r="E93" s="126" t="s">
        <v>134</v>
      </c>
      <c r="F93" s="40"/>
      <c r="G93" s="40"/>
      <c r="H93" s="40"/>
      <c r="I93" s="40"/>
      <c r="J93" s="40"/>
      <c r="K93" s="40"/>
      <c r="L93" s="12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138</v>
      </c>
      <c r="D94" s="40"/>
      <c r="E94" s="40"/>
      <c r="F94" s="40"/>
      <c r="G94" s="40"/>
      <c r="H94" s="40"/>
      <c r="I94" s="40"/>
      <c r="J94" s="40"/>
      <c r="K94" s="40"/>
      <c r="L94" s="12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6.5" customHeight="1">
      <c r="A95" s="40"/>
      <c r="B95" s="41"/>
      <c r="C95" s="40"/>
      <c r="D95" s="40"/>
      <c r="E95" s="64" t="str">
        <f>E11</f>
        <v>02 - Stavební úpravy ve stávajícím objektu</v>
      </c>
      <c r="F95" s="40"/>
      <c r="G95" s="40"/>
      <c r="H95" s="40"/>
      <c r="I95" s="40"/>
      <c r="J95" s="40"/>
      <c r="K95" s="40"/>
      <c r="L95" s="12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41"/>
      <c r="C96" s="40"/>
      <c r="D96" s="40"/>
      <c r="E96" s="40"/>
      <c r="F96" s="40"/>
      <c r="G96" s="40"/>
      <c r="H96" s="40"/>
      <c r="I96" s="40"/>
      <c r="J96" s="40"/>
      <c r="K96" s="40"/>
      <c r="L96" s="127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2" customHeight="1">
      <c r="A97" s="40"/>
      <c r="B97" s="41"/>
      <c r="C97" s="34" t="s">
        <v>21</v>
      </c>
      <c r="D97" s="40"/>
      <c r="E97" s="40"/>
      <c r="F97" s="29" t="str">
        <f>F14</f>
        <v>p.č.109st.,141/2,141/21, k.ú. Dolní Nemojov</v>
      </c>
      <c r="G97" s="40"/>
      <c r="H97" s="40"/>
      <c r="I97" s="34" t="s">
        <v>23</v>
      </c>
      <c r="J97" s="66" t="str">
        <f>IF(J14="","",J14)</f>
        <v>3. 6. 2025</v>
      </c>
      <c r="K97" s="40"/>
      <c r="L97" s="127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6.96" customHeight="1">
      <c r="A98" s="40"/>
      <c r="B98" s="41"/>
      <c r="C98" s="40"/>
      <c r="D98" s="40"/>
      <c r="E98" s="40"/>
      <c r="F98" s="40"/>
      <c r="G98" s="40"/>
      <c r="H98" s="40"/>
      <c r="I98" s="40"/>
      <c r="J98" s="40"/>
      <c r="K98" s="40"/>
      <c r="L98" s="127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25</v>
      </c>
      <c r="D99" s="40"/>
      <c r="E99" s="40"/>
      <c r="F99" s="29" t="str">
        <f>E17</f>
        <v>Obec Nemojov, Dolní Nemojov 13, 544 61 Nemojov</v>
      </c>
      <c r="G99" s="40"/>
      <c r="H99" s="40"/>
      <c r="I99" s="34" t="s">
        <v>32</v>
      </c>
      <c r="J99" s="38" t="str">
        <f>E23</f>
        <v>FORT21 s.r.o.</v>
      </c>
      <c r="K99" s="40"/>
      <c r="L99" s="127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5.15" customHeight="1">
      <c r="A100" s="40"/>
      <c r="B100" s="41"/>
      <c r="C100" s="34" t="s">
        <v>30</v>
      </c>
      <c r="D100" s="40"/>
      <c r="E100" s="40"/>
      <c r="F100" s="29" t="str">
        <f>IF(E20="","",E20)</f>
        <v>Vyplň údaj</v>
      </c>
      <c r="G100" s="40"/>
      <c r="H100" s="40"/>
      <c r="I100" s="34" t="s">
        <v>36</v>
      </c>
      <c r="J100" s="38" t="str">
        <f>E26</f>
        <v xml:space="preserve"> </v>
      </c>
      <c r="K100" s="40"/>
      <c r="L100" s="127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0.32" customHeight="1">
      <c r="A101" s="40"/>
      <c r="B101" s="41"/>
      <c r="C101" s="40"/>
      <c r="D101" s="40"/>
      <c r="E101" s="40"/>
      <c r="F101" s="40"/>
      <c r="G101" s="40"/>
      <c r="H101" s="40"/>
      <c r="I101" s="40"/>
      <c r="J101" s="40"/>
      <c r="K101" s="40"/>
      <c r="L101" s="127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11" customFormat="1" ht="29.28" customHeight="1">
      <c r="A102" s="153"/>
      <c r="B102" s="154"/>
      <c r="C102" s="155" t="s">
        <v>242</v>
      </c>
      <c r="D102" s="156" t="s">
        <v>59</v>
      </c>
      <c r="E102" s="156" t="s">
        <v>55</v>
      </c>
      <c r="F102" s="156" t="s">
        <v>56</v>
      </c>
      <c r="G102" s="156" t="s">
        <v>243</v>
      </c>
      <c r="H102" s="156" t="s">
        <v>244</v>
      </c>
      <c r="I102" s="156" t="s">
        <v>245</v>
      </c>
      <c r="J102" s="157" t="s">
        <v>212</v>
      </c>
      <c r="K102" s="158" t="s">
        <v>246</v>
      </c>
      <c r="L102" s="159"/>
      <c r="M102" s="82" t="s">
        <v>3</v>
      </c>
      <c r="N102" s="83" t="s">
        <v>44</v>
      </c>
      <c r="O102" s="83" t="s">
        <v>247</v>
      </c>
      <c r="P102" s="83" t="s">
        <v>248</v>
      </c>
      <c r="Q102" s="83" t="s">
        <v>249</v>
      </c>
      <c r="R102" s="83" t="s">
        <v>250</v>
      </c>
      <c r="S102" s="83" t="s">
        <v>251</v>
      </c>
      <c r="T102" s="84" t="s">
        <v>252</v>
      </c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/>
    </row>
    <row r="103" s="2" customFormat="1" ht="22.8" customHeight="1">
      <c r="A103" s="40"/>
      <c r="B103" s="41"/>
      <c r="C103" s="89" t="s">
        <v>253</v>
      </c>
      <c r="D103" s="40"/>
      <c r="E103" s="40"/>
      <c r="F103" s="40"/>
      <c r="G103" s="40"/>
      <c r="H103" s="40"/>
      <c r="I103" s="40"/>
      <c r="J103" s="160">
        <f>BK103</f>
        <v>0</v>
      </c>
      <c r="K103" s="40"/>
      <c r="L103" s="41"/>
      <c r="M103" s="85"/>
      <c r="N103" s="70"/>
      <c r="O103" s="86"/>
      <c r="P103" s="161">
        <f>P104+P440</f>
        <v>0</v>
      </c>
      <c r="Q103" s="86"/>
      <c r="R103" s="161">
        <f>R104+R440</f>
        <v>46.393406030000008</v>
      </c>
      <c r="S103" s="86"/>
      <c r="T103" s="162">
        <f>T104+T440</f>
        <v>46.250709900000004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21" t="s">
        <v>73</v>
      </c>
      <c r="AU103" s="21" t="s">
        <v>213</v>
      </c>
      <c r="BK103" s="163">
        <f>BK104+BK440</f>
        <v>0</v>
      </c>
    </row>
    <row r="104" s="12" customFormat="1" ht="25.92" customHeight="1">
      <c r="A104" s="12"/>
      <c r="B104" s="164"/>
      <c r="C104" s="12"/>
      <c r="D104" s="165" t="s">
        <v>73</v>
      </c>
      <c r="E104" s="166" t="s">
        <v>254</v>
      </c>
      <c r="F104" s="166" t="s">
        <v>255</v>
      </c>
      <c r="G104" s="12"/>
      <c r="H104" s="12"/>
      <c r="I104" s="167"/>
      <c r="J104" s="168">
        <f>BK104</f>
        <v>0</v>
      </c>
      <c r="K104" s="12"/>
      <c r="L104" s="164"/>
      <c r="M104" s="169"/>
      <c r="N104" s="170"/>
      <c r="O104" s="170"/>
      <c r="P104" s="171">
        <f>P105+P128+P156+P195+P304+P410+P437</f>
        <v>0</v>
      </c>
      <c r="Q104" s="170"/>
      <c r="R104" s="171">
        <f>R105+R128+R156+R195+R304+R410+R437</f>
        <v>41.381877300000006</v>
      </c>
      <c r="S104" s="170"/>
      <c r="T104" s="172">
        <f>T105+T128+T156+T195+T304+T410+T437</f>
        <v>39.387351000000002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65" t="s">
        <v>81</v>
      </c>
      <c r="AT104" s="173" t="s">
        <v>73</v>
      </c>
      <c r="AU104" s="173" t="s">
        <v>74</v>
      </c>
      <c r="AY104" s="165" t="s">
        <v>256</v>
      </c>
      <c r="BK104" s="174">
        <f>BK105+BK128+BK156+BK195+BK304+BK410+BK437</f>
        <v>0</v>
      </c>
    </row>
    <row r="105" s="12" customFormat="1" ht="22.8" customHeight="1">
      <c r="A105" s="12"/>
      <c r="B105" s="164"/>
      <c r="C105" s="12"/>
      <c r="D105" s="165" t="s">
        <v>73</v>
      </c>
      <c r="E105" s="175" t="s">
        <v>81</v>
      </c>
      <c r="F105" s="175" t="s">
        <v>257</v>
      </c>
      <c r="G105" s="12"/>
      <c r="H105" s="12"/>
      <c r="I105" s="167"/>
      <c r="J105" s="176">
        <f>BK105</f>
        <v>0</v>
      </c>
      <c r="K105" s="12"/>
      <c r="L105" s="164"/>
      <c r="M105" s="169"/>
      <c r="N105" s="170"/>
      <c r="O105" s="170"/>
      <c r="P105" s="171">
        <f>SUM(P106:P127)</f>
        <v>0</v>
      </c>
      <c r="Q105" s="170"/>
      <c r="R105" s="171">
        <f>SUM(R106:R127)</f>
        <v>0</v>
      </c>
      <c r="S105" s="170"/>
      <c r="T105" s="172">
        <f>SUM(T106:T127)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65" t="s">
        <v>81</v>
      </c>
      <c r="AT105" s="173" t="s">
        <v>73</v>
      </c>
      <c r="AU105" s="173" t="s">
        <v>81</v>
      </c>
      <c r="AY105" s="165" t="s">
        <v>256</v>
      </c>
      <c r="BK105" s="174">
        <f>SUM(BK106:BK127)</f>
        <v>0</v>
      </c>
    </row>
    <row r="106" s="2" customFormat="1" ht="24.15" customHeight="1">
      <c r="A106" s="40"/>
      <c r="B106" s="177"/>
      <c r="C106" s="178" t="s">
        <v>81</v>
      </c>
      <c r="D106" s="178" t="s">
        <v>258</v>
      </c>
      <c r="E106" s="179" t="s">
        <v>2286</v>
      </c>
      <c r="F106" s="180" t="s">
        <v>2287</v>
      </c>
      <c r="G106" s="181" t="s">
        <v>274</v>
      </c>
      <c r="H106" s="182">
        <v>13.16</v>
      </c>
      <c r="I106" s="183"/>
      <c r="J106" s="184">
        <f>ROUND(I106*H106,2)</f>
        <v>0</v>
      </c>
      <c r="K106" s="185"/>
      <c r="L106" s="41"/>
      <c r="M106" s="186" t="s">
        <v>3</v>
      </c>
      <c r="N106" s="187" t="s">
        <v>45</v>
      </c>
      <c r="O106" s="74"/>
      <c r="P106" s="188">
        <f>O106*H106</f>
        <v>0</v>
      </c>
      <c r="Q106" s="188">
        <v>0</v>
      </c>
      <c r="R106" s="188">
        <f>Q106*H106</f>
        <v>0</v>
      </c>
      <c r="S106" s="188">
        <v>0</v>
      </c>
      <c r="T106" s="189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190" t="s">
        <v>261</v>
      </c>
      <c r="AT106" s="190" t="s">
        <v>258</v>
      </c>
      <c r="AU106" s="190" t="s">
        <v>83</v>
      </c>
      <c r="AY106" s="21" t="s">
        <v>256</v>
      </c>
      <c r="BE106" s="191">
        <f>IF(N106="základní",J106,0)</f>
        <v>0</v>
      </c>
      <c r="BF106" s="191">
        <f>IF(N106="snížená",J106,0)</f>
        <v>0</v>
      </c>
      <c r="BG106" s="191">
        <f>IF(N106="zákl. přenesená",J106,0)</f>
        <v>0</v>
      </c>
      <c r="BH106" s="191">
        <f>IF(N106="sníž. přenesená",J106,0)</f>
        <v>0</v>
      </c>
      <c r="BI106" s="191">
        <f>IF(N106="nulová",J106,0)</f>
        <v>0</v>
      </c>
      <c r="BJ106" s="21" t="s">
        <v>81</v>
      </c>
      <c r="BK106" s="191">
        <f>ROUND(I106*H106,2)</f>
        <v>0</v>
      </c>
      <c r="BL106" s="21" t="s">
        <v>261</v>
      </c>
      <c r="BM106" s="190" t="s">
        <v>2288</v>
      </c>
    </row>
    <row r="107" s="2" customFormat="1">
      <c r="A107" s="40"/>
      <c r="B107" s="41"/>
      <c r="C107" s="40"/>
      <c r="D107" s="192" t="s">
        <v>263</v>
      </c>
      <c r="E107" s="40"/>
      <c r="F107" s="193" t="s">
        <v>2289</v>
      </c>
      <c r="G107" s="40"/>
      <c r="H107" s="40"/>
      <c r="I107" s="194"/>
      <c r="J107" s="40"/>
      <c r="K107" s="40"/>
      <c r="L107" s="41"/>
      <c r="M107" s="195"/>
      <c r="N107" s="196"/>
      <c r="O107" s="74"/>
      <c r="P107" s="74"/>
      <c r="Q107" s="74"/>
      <c r="R107" s="74"/>
      <c r="S107" s="74"/>
      <c r="T107" s="75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21" t="s">
        <v>263</v>
      </c>
      <c r="AU107" s="21" t="s">
        <v>83</v>
      </c>
    </row>
    <row r="108" s="13" customFormat="1">
      <c r="A108" s="13"/>
      <c r="B108" s="197"/>
      <c r="C108" s="13"/>
      <c r="D108" s="198" t="s">
        <v>265</v>
      </c>
      <c r="E108" s="199" t="s">
        <v>3</v>
      </c>
      <c r="F108" s="200" t="s">
        <v>2290</v>
      </c>
      <c r="G108" s="13"/>
      <c r="H108" s="201">
        <v>13.16</v>
      </c>
      <c r="I108" s="202"/>
      <c r="J108" s="13"/>
      <c r="K108" s="13"/>
      <c r="L108" s="197"/>
      <c r="M108" s="203"/>
      <c r="N108" s="204"/>
      <c r="O108" s="204"/>
      <c r="P108" s="204"/>
      <c r="Q108" s="204"/>
      <c r="R108" s="204"/>
      <c r="S108" s="204"/>
      <c r="T108" s="20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199" t="s">
        <v>265</v>
      </c>
      <c r="AU108" s="199" t="s">
        <v>83</v>
      </c>
      <c r="AV108" s="13" t="s">
        <v>83</v>
      </c>
      <c r="AW108" s="13" t="s">
        <v>35</v>
      </c>
      <c r="AX108" s="13" t="s">
        <v>74</v>
      </c>
      <c r="AY108" s="199" t="s">
        <v>256</v>
      </c>
    </row>
    <row r="109" s="14" customFormat="1">
      <c r="A109" s="14"/>
      <c r="B109" s="206"/>
      <c r="C109" s="14"/>
      <c r="D109" s="198" t="s">
        <v>265</v>
      </c>
      <c r="E109" s="207" t="s">
        <v>3</v>
      </c>
      <c r="F109" s="208" t="s">
        <v>266</v>
      </c>
      <c r="G109" s="14"/>
      <c r="H109" s="209">
        <v>13.16</v>
      </c>
      <c r="I109" s="210"/>
      <c r="J109" s="14"/>
      <c r="K109" s="14"/>
      <c r="L109" s="206"/>
      <c r="M109" s="211"/>
      <c r="N109" s="212"/>
      <c r="O109" s="212"/>
      <c r="P109" s="212"/>
      <c r="Q109" s="212"/>
      <c r="R109" s="212"/>
      <c r="S109" s="212"/>
      <c r="T109" s="21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07" t="s">
        <v>265</v>
      </c>
      <c r="AU109" s="207" t="s">
        <v>83</v>
      </c>
      <c r="AV109" s="14" t="s">
        <v>261</v>
      </c>
      <c r="AW109" s="14" t="s">
        <v>35</v>
      </c>
      <c r="AX109" s="14" t="s">
        <v>81</v>
      </c>
      <c r="AY109" s="207" t="s">
        <v>256</v>
      </c>
    </row>
    <row r="110" s="2" customFormat="1" ht="62.7" customHeight="1">
      <c r="A110" s="40"/>
      <c r="B110" s="177"/>
      <c r="C110" s="178" t="s">
        <v>83</v>
      </c>
      <c r="D110" s="178" t="s">
        <v>258</v>
      </c>
      <c r="E110" s="179" t="s">
        <v>310</v>
      </c>
      <c r="F110" s="180" t="s">
        <v>311</v>
      </c>
      <c r="G110" s="181" t="s">
        <v>274</v>
      </c>
      <c r="H110" s="182">
        <v>13.16</v>
      </c>
      <c r="I110" s="183"/>
      <c r="J110" s="184">
        <f>ROUND(I110*H110,2)</f>
        <v>0</v>
      </c>
      <c r="K110" s="185"/>
      <c r="L110" s="41"/>
      <c r="M110" s="186" t="s">
        <v>3</v>
      </c>
      <c r="N110" s="187" t="s">
        <v>45</v>
      </c>
      <c r="O110" s="74"/>
      <c r="P110" s="188">
        <f>O110*H110</f>
        <v>0</v>
      </c>
      <c r="Q110" s="188">
        <v>0</v>
      </c>
      <c r="R110" s="188">
        <f>Q110*H110</f>
        <v>0</v>
      </c>
      <c r="S110" s="188">
        <v>0</v>
      </c>
      <c r="T110" s="189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190" t="s">
        <v>261</v>
      </c>
      <c r="AT110" s="190" t="s">
        <v>258</v>
      </c>
      <c r="AU110" s="190" t="s">
        <v>83</v>
      </c>
      <c r="AY110" s="21" t="s">
        <v>256</v>
      </c>
      <c r="BE110" s="191">
        <f>IF(N110="základní",J110,0)</f>
        <v>0</v>
      </c>
      <c r="BF110" s="191">
        <f>IF(N110="snížená",J110,0)</f>
        <v>0</v>
      </c>
      <c r="BG110" s="191">
        <f>IF(N110="zákl. přenesená",J110,0)</f>
        <v>0</v>
      </c>
      <c r="BH110" s="191">
        <f>IF(N110="sníž. přenesená",J110,0)</f>
        <v>0</v>
      </c>
      <c r="BI110" s="191">
        <f>IF(N110="nulová",J110,0)</f>
        <v>0</v>
      </c>
      <c r="BJ110" s="21" t="s">
        <v>81</v>
      </c>
      <c r="BK110" s="191">
        <f>ROUND(I110*H110,2)</f>
        <v>0</v>
      </c>
      <c r="BL110" s="21" t="s">
        <v>261</v>
      </c>
      <c r="BM110" s="190" t="s">
        <v>2291</v>
      </c>
    </row>
    <row r="111" s="2" customFormat="1">
      <c r="A111" s="40"/>
      <c r="B111" s="41"/>
      <c r="C111" s="40"/>
      <c r="D111" s="192" t="s">
        <v>263</v>
      </c>
      <c r="E111" s="40"/>
      <c r="F111" s="193" t="s">
        <v>313</v>
      </c>
      <c r="G111" s="40"/>
      <c r="H111" s="40"/>
      <c r="I111" s="194"/>
      <c r="J111" s="40"/>
      <c r="K111" s="40"/>
      <c r="L111" s="41"/>
      <c r="M111" s="195"/>
      <c r="N111" s="196"/>
      <c r="O111" s="74"/>
      <c r="P111" s="74"/>
      <c r="Q111" s="74"/>
      <c r="R111" s="74"/>
      <c r="S111" s="74"/>
      <c r="T111" s="75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21" t="s">
        <v>263</v>
      </c>
      <c r="AU111" s="21" t="s">
        <v>83</v>
      </c>
    </row>
    <row r="112" s="2" customFormat="1" ht="62.7" customHeight="1">
      <c r="A112" s="40"/>
      <c r="B112" s="177"/>
      <c r="C112" s="178" t="s">
        <v>112</v>
      </c>
      <c r="D112" s="178" t="s">
        <v>258</v>
      </c>
      <c r="E112" s="179" t="s">
        <v>315</v>
      </c>
      <c r="F112" s="180" t="s">
        <v>316</v>
      </c>
      <c r="G112" s="181" t="s">
        <v>274</v>
      </c>
      <c r="H112" s="182">
        <v>13.16</v>
      </c>
      <c r="I112" s="183"/>
      <c r="J112" s="184">
        <f>ROUND(I112*H112,2)</f>
        <v>0</v>
      </c>
      <c r="K112" s="185"/>
      <c r="L112" s="41"/>
      <c r="M112" s="186" t="s">
        <v>3</v>
      </c>
      <c r="N112" s="187" t="s">
        <v>45</v>
      </c>
      <c r="O112" s="74"/>
      <c r="P112" s="188">
        <f>O112*H112</f>
        <v>0</v>
      </c>
      <c r="Q112" s="188">
        <v>0</v>
      </c>
      <c r="R112" s="188">
        <f>Q112*H112</f>
        <v>0</v>
      </c>
      <c r="S112" s="188">
        <v>0</v>
      </c>
      <c r="T112" s="189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190" t="s">
        <v>261</v>
      </c>
      <c r="AT112" s="190" t="s">
        <v>258</v>
      </c>
      <c r="AU112" s="190" t="s">
        <v>83</v>
      </c>
      <c r="AY112" s="21" t="s">
        <v>256</v>
      </c>
      <c r="BE112" s="191">
        <f>IF(N112="základní",J112,0)</f>
        <v>0</v>
      </c>
      <c r="BF112" s="191">
        <f>IF(N112="snížená",J112,0)</f>
        <v>0</v>
      </c>
      <c r="BG112" s="191">
        <f>IF(N112="zákl. přenesená",J112,0)</f>
        <v>0</v>
      </c>
      <c r="BH112" s="191">
        <f>IF(N112="sníž. přenesená",J112,0)</f>
        <v>0</v>
      </c>
      <c r="BI112" s="191">
        <f>IF(N112="nulová",J112,0)</f>
        <v>0</v>
      </c>
      <c r="BJ112" s="21" t="s">
        <v>81</v>
      </c>
      <c r="BK112" s="191">
        <f>ROUND(I112*H112,2)</f>
        <v>0</v>
      </c>
      <c r="BL112" s="21" t="s">
        <v>261</v>
      </c>
      <c r="BM112" s="190" t="s">
        <v>2292</v>
      </c>
    </row>
    <row r="113" s="2" customFormat="1">
      <c r="A113" s="40"/>
      <c r="B113" s="41"/>
      <c r="C113" s="40"/>
      <c r="D113" s="192" t="s">
        <v>263</v>
      </c>
      <c r="E113" s="40"/>
      <c r="F113" s="193" t="s">
        <v>318</v>
      </c>
      <c r="G113" s="40"/>
      <c r="H113" s="40"/>
      <c r="I113" s="194"/>
      <c r="J113" s="40"/>
      <c r="K113" s="40"/>
      <c r="L113" s="41"/>
      <c r="M113" s="195"/>
      <c r="N113" s="196"/>
      <c r="O113" s="74"/>
      <c r="P113" s="74"/>
      <c r="Q113" s="74"/>
      <c r="R113" s="74"/>
      <c r="S113" s="74"/>
      <c r="T113" s="75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21" t="s">
        <v>263</v>
      </c>
      <c r="AU113" s="21" t="s">
        <v>83</v>
      </c>
    </row>
    <row r="114" s="2" customFormat="1" ht="66.75" customHeight="1">
      <c r="A114" s="40"/>
      <c r="B114" s="177"/>
      <c r="C114" s="178" t="s">
        <v>261</v>
      </c>
      <c r="D114" s="178" t="s">
        <v>258</v>
      </c>
      <c r="E114" s="179" t="s">
        <v>320</v>
      </c>
      <c r="F114" s="180" t="s">
        <v>321</v>
      </c>
      <c r="G114" s="181" t="s">
        <v>274</v>
      </c>
      <c r="H114" s="182">
        <v>250.03999999999999</v>
      </c>
      <c r="I114" s="183"/>
      <c r="J114" s="184">
        <f>ROUND(I114*H114,2)</f>
        <v>0</v>
      </c>
      <c r="K114" s="185"/>
      <c r="L114" s="41"/>
      <c r="M114" s="186" t="s">
        <v>3</v>
      </c>
      <c r="N114" s="187" t="s">
        <v>45</v>
      </c>
      <c r="O114" s="74"/>
      <c r="P114" s="188">
        <f>O114*H114</f>
        <v>0</v>
      </c>
      <c r="Q114" s="188">
        <v>0</v>
      </c>
      <c r="R114" s="188">
        <f>Q114*H114</f>
        <v>0</v>
      </c>
      <c r="S114" s="188">
        <v>0</v>
      </c>
      <c r="T114" s="189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190" t="s">
        <v>261</v>
      </c>
      <c r="AT114" s="190" t="s">
        <v>258</v>
      </c>
      <c r="AU114" s="190" t="s">
        <v>83</v>
      </c>
      <c r="AY114" s="21" t="s">
        <v>256</v>
      </c>
      <c r="BE114" s="191">
        <f>IF(N114="základní",J114,0)</f>
        <v>0</v>
      </c>
      <c r="BF114" s="191">
        <f>IF(N114="snížená",J114,0)</f>
        <v>0</v>
      </c>
      <c r="BG114" s="191">
        <f>IF(N114="zákl. přenesená",J114,0)</f>
        <v>0</v>
      </c>
      <c r="BH114" s="191">
        <f>IF(N114="sníž. přenesená",J114,0)</f>
        <v>0</v>
      </c>
      <c r="BI114" s="191">
        <f>IF(N114="nulová",J114,0)</f>
        <v>0</v>
      </c>
      <c r="BJ114" s="21" t="s">
        <v>81</v>
      </c>
      <c r="BK114" s="191">
        <f>ROUND(I114*H114,2)</f>
        <v>0</v>
      </c>
      <c r="BL114" s="21" t="s">
        <v>261</v>
      </c>
      <c r="BM114" s="190" t="s">
        <v>2293</v>
      </c>
    </row>
    <row r="115" s="2" customFormat="1">
      <c r="A115" s="40"/>
      <c r="B115" s="41"/>
      <c r="C115" s="40"/>
      <c r="D115" s="192" t="s">
        <v>263</v>
      </c>
      <c r="E115" s="40"/>
      <c r="F115" s="193" t="s">
        <v>323</v>
      </c>
      <c r="G115" s="40"/>
      <c r="H115" s="40"/>
      <c r="I115" s="194"/>
      <c r="J115" s="40"/>
      <c r="K115" s="40"/>
      <c r="L115" s="41"/>
      <c r="M115" s="195"/>
      <c r="N115" s="196"/>
      <c r="O115" s="74"/>
      <c r="P115" s="74"/>
      <c r="Q115" s="74"/>
      <c r="R115" s="74"/>
      <c r="S115" s="74"/>
      <c r="T115" s="75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21" t="s">
        <v>263</v>
      </c>
      <c r="AU115" s="21" t="s">
        <v>83</v>
      </c>
    </row>
    <row r="116" s="13" customFormat="1">
      <c r="A116" s="13"/>
      <c r="B116" s="197"/>
      <c r="C116" s="13"/>
      <c r="D116" s="198" t="s">
        <v>265</v>
      </c>
      <c r="E116" s="199" t="s">
        <v>3</v>
      </c>
      <c r="F116" s="200" t="s">
        <v>2294</v>
      </c>
      <c r="G116" s="13"/>
      <c r="H116" s="201">
        <v>250.03999999999999</v>
      </c>
      <c r="I116" s="202"/>
      <c r="J116" s="13"/>
      <c r="K116" s="13"/>
      <c r="L116" s="197"/>
      <c r="M116" s="203"/>
      <c r="N116" s="204"/>
      <c r="O116" s="204"/>
      <c r="P116" s="204"/>
      <c r="Q116" s="204"/>
      <c r="R116" s="204"/>
      <c r="S116" s="204"/>
      <c r="T116" s="20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199" t="s">
        <v>265</v>
      </c>
      <c r="AU116" s="199" t="s">
        <v>83</v>
      </c>
      <c r="AV116" s="13" t="s">
        <v>83</v>
      </c>
      <c r="AW116" s="13" t="s">
        <v>35</v>
      </c>
      <c r="AX116" s="13" t="s">
        <v>74</v>
      </c>
      <c r="AY116" s="199" t="s">
        <v>256</v>
      </c>
    </row>
    <row r="117" s="14" customFormat="1">
      <c r="A117" s="14"/>
      <c r="B117" s="206"/>
      <c r="C117" s="14"/>
      <c r="D117" s="198" t="s">
        <v>265</v>
      </c>
      <c r="E117" s="207" t="s">
        <v>3</v>
      </c>
      <c r="F117" s="208" t="s">
        <v>266</v>
      </c>
      <c r="G117" s="14"/>
      <c r="H117" s="209">
        <v>250.03999999999999</v>
      </c>
      <c r="I117" s="210"/>
      <c r="J117" s="14"/>
      <c r="K117" s="14"/>
      <c r="L117" s="206"/>
      <c r="M117" s="211"/>
      <c r="N117" s="212"/>
      <c r="O117" s="212"/>
      <c r="P117" s="212"/>
      <c r="Q117" s="212"/>
      <c r="R117" s="212"/>
      <c r="S117" s="212"/>
      <c r="T117" s="213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07" t="s">
        <v>265</v>
      </c>
      <c r="AU117" s="207" t="s">
        <v>83</v>
      </c>
      <c r="AV117" s="14" t="s">
        <v>261</v>
      </c>
      <c r="AW117" s="14" t="s">
        <v>35</v>
      </c>
      <c r="AX117" s="14" t="s">
        <v>81</v>
      </c>
      <c r="AY117" s="207" t="s">
        <v>256</v>
      </c>
    </row>
    <row r="118" s="2" customFormat="1" ht="37.8" customHeight="1">
      <c r="A118" s="40"/>
      <c r="B118" s="177"/>
      <c r="C118" s="178" t="s">
        <v>284</v>
      </c>
      <c r="D118" s="178" t="s">
        <v>258</v>
      </c>
      <c r="E118" s="179" t="s">
        <v>2295</v>
      </c>
      <c r="F118" s="180" t="s">
        <v>2296</v>
      </c>
      <c r="G118" s="181" t="s">
        <v>274</v>
      </c>
      <c r="H118" s="182">
        <v>13.16</v>
      </c>
      <c r="I118" s="183"/>
      <c r="J118" s="184">
        <f>ROUND(I118*H118,2)</f>
        <v>0</v>
      </c>
      <c r="K118" s="185"/>
      <c r="L118" s="41"/>
      <c r="M118" s="186" t="s">
        <v>3</v>
      </c>
      <c r="N118" s="187" t="s">
        <v>45</v>
      </c>
      <c r="O118" s="74"/>
      <c r="P118" s="188">
        <f>O118*H118</f>
        <v>0</v>
      </c>
      <c r="Q118" s="188">
        <v>0</v>
      </c>
      <c r="R118" s="188">
        <f>Q118*H118</f>
        <v>0</v>
      </c>
      <c r="S118" s="188">
        <v>0</v>
      </c>
      <c r="T118" s="189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190" t="s">
        <v>261</v>
      </c>
      <c r="AT118" s="190" t="s">
        <v>258</v>
      </c>
      <c r="AU118" s="190" t="s">
        <v>83</v>
      </c>
      <c r="AY118" s="21" t="s">
        <v>256</v>
      </c>
      <c r="BE118" s="191">
        <f>IF(N118="základní",J118,0)</f>
        <v>0</v>
      </c>
      <c r="BF118" s="191">
        <f>IF(N118="snížená",J118,0)</f>
        <v>0</v>
      </c>
      <c r="BG118" s="191">
        <f>IF(N118="zákl. přenesená",J118,0)</f>
        <v>0</v>
      </c>
      <c r="BH118" s="191">
        <f>IF(N118="sníž. přenesená",J118,0)</f>
        <v>0</v>
      </c>
      <c r="BI118" s="191">
        <f>IF(N118="nulová",J118,0)</f>
        <v>0</v>
      </c>
      <c r="BJ118" s="21" t="s">
        <v>81</v>
      </c>
      <c r="BK118" s="191">
        <f>ROUND(I118*H118,2)</f>
        <v>0</v>
      </c>
      <c r="BL118" s="21" t="s">
        <v>261</v>
      </c>
      <c r="BM118" s="190" t="s">
        <v>2297</v>
      </c>
    </row>
    <row r="119" s="2" customFormat="1">
      <c r="A119" s="40"/>
      <c r="B119" s="41"/>
      <c r="C119" s="40"/>
      <c r="D119" s="192" t="s">
        <v>263</v>
      </c>
      <c r="E119" s="40"/>
      <c r="F119" s="193" t="s">
        <v>2298</v>
      </c>
      <c r="G119" s="40"/>
      <c r="H119" s="40"/>
      <c r="I119" s="194"/>
      <c r="J119" s="40"/>
      <c r="K119" s="40"/>
      <c r="L119" s="41"/>
      <c r="M119" s="195"/>
      <c r="N119" s="196"/>
      <c r="O119" s="74"/>
      <c r="P119" s="74"/>
      <c r="Q119" s="74"/>
      <c r="R119" s="74"/>
      <c r="S119" s="74"/>
      <c r="T119" s="75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21" t="s">
        <v>263</v>
      </c>
      <c r="AU119" s="21" t="s">
        <v>83</v>
      </c>
    </row>
    <row r="120" s="2" customFormat="1" ht="44.25" customHeight="1">
      <c r="A120" s="40"/>
      <c r="B120" s="177"/>
      <c r="C120" s="178" t="s">
        <v>289</v>
      </c>
      <c r="D120" s="178" t="s">
        <v>258</v>
      </c>
      <c r="E120" s="179" t="s">
        <v>2299</v>
      </c>
      <c r="F120" s="180" t="s">
        <v>2300</v>
      </c>
      <c r="G120" s="181" t="s">
        <v>274</v>
      </c>
      <c r="H120" s="182">
        <v>13.16</v>
      </c>
      <c r="I120" s="183"/>
      <c r="J120" s="184">
        <f>ROUND(I120*H120,2)</f>
        <v>0</v>
      </c>
      <c r="K120" s="185"/>
      <c r="L120" s="41"/>
      <c r="M120" s="186" t="s">
        <v>3</v>
      </c>
      <c r="N120" s="187" t="s">
        <v>45</v>
      </c>
      <c r="O120" s="74"/>
      <c r="P120" s="188">
        <f>O120*H120</f>
        <v>0</v>
      </c>
      <c r="Q120" s="188">
        <v>0</v>
      </c>
      <c r="R120" s="188">
        <f>Q120*H120</f>
        <v>0</v>
      </c>
      <c r="S120" s="188">
        <v>0</v>
      </c>
      <c r="T120" s="189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190" t="s">
        <v>261</v>
      </c>
      <c r="AT120" s="190" t="s">
        <v>258</v>
      </c>
      <c r="AU120" s="190" t="s">
        <v>83</v>
      </c>
      <c r="AY120" s="21" t="s">
        <v>256</v>
      </c>
      <c r="BE120" s="191">
        <f>IF(N120="základní",J120,0)</f>
        <v>0</v>
      </c>
      <c r="BF120" s="191">
        <f>IF(N120="snížená",J120,0)</f>
        <v>0</v>
      </c>
      <c r="BG120" s="191">
        <f>IF(N120="zákl. přenesená",J120,0)</f>
        <v>0</v>
      </c>
      <c r="BH120" s="191">
        <f>IF(N120="sníž. přenesená",J120,0)</f>
        <v>0</v>
      </c>
      <c r="BI120" s="191">
        <f>IF(N120="nulová",J120,0)</f>
        <v>0</v>
      </c>
      <c r="BJ120" s="21" t="s">
        <v>81</v>
      </c>
      <c r="BK120" s="191">
        <f>ROUND(I120*H120,2)</f>
        <v>0</v>
      </c>
      <c r="BL120" s="21" t="s">
        <v>261</v>
      </c>
      <c r="BM120" s="190" t="s">
        <v>2301</v>
      </c>
    </row>
    <row r="121" s="2" customFormat="1">
      <c r="A121" s="40"/>
      <c r="B121" s="41"/>
      <c r="C121" s="40"/>
      <c r="D121" s="192" t="s">
        <v>263</v>
      </c>
      <c r="E121" s="40"/>
      <c r="F121" s="193" t="s">
        <v>2302</v>
      </c>
      <c r="G121" s="40"/>
      <c r="H121" s="40"/>
      <c r="I121" s="194"/>
      <c r="J121" s="40"/>
      <c r="K121" s="40"/>
      <c r="L121" s="41"/>
      <c r="M121" s="195"/>
      <c r="N121" s="196"/>
      <c r="O121" s="74"/>
      <c r="P121" s="74"/>
      <c r="Q121" s="74"/>
      <c r="R121" s="74"/>
      <c r="S121" s="74"/>
      <c r="T121" s="75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21" t="s">
        <v>263</v>
      </c>
      <c r="AU121" s="21" t="s">
        <v>83</v>
      </c>
    </row>
    <row r="122" s="2" customFormat="1" ht="44.25" customHeight="1">
      <c r="A122" s="40"/>
      <c r="B122" s="177"/>
      <c r="C122" s="178" t="s">
        <v>294</v>
      </c>
      <c r="D122" s="178" t="s">
        <v>258</v>
      </c>
      <c r="E122" s="179" t="s">
        <v>336</v>
      </c>
      <c r="F122" s="180" t="s">
        <v>337</v>
      </c>
      <c r="G122" s="181" t="s">
        <v>338</v>
      </c>
      <c r="H122" s="182">
        <v>23.687999999999999</v>
      </c>
      <c r="I122" s="183"/>
      <c r="J122" s="184">
        <f>ROUND(I122*H122,2)</f>
        <v>0</v>
      </c>
      <c r="K122" s="185"/>
      <c r="L122" s="41"/>
      <c r="M122" s="186" t="s">
        <v>3</v>
      </c>
      <c r="N122" s="187" t="s">
        <v>45</v>
      </c>
      <c r="O122" s="74"/>
      <c r="P122" s="188">
        <f>O122*H122</f>
        <v>0</v>
      </c>
      <c r="Q122" s="188">
        <v>0</v>
      </c>
      <c r="R122" s="188">
        <f>Q122*H122</f>
        <v>0</v>
      </c>
      <c r="S122" s="188">
        <v>0</v>
      </c>
      <c r="T122" s="189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190" t="s">
        <v>261</v>
      </c>
      <c r="AT122" s="190" t="s">
        <v>258</v>
      </c>
      <c r="AU122" s="190" t="s">
        <v>83</v>
      </c>
      <c r="AY122" s="21" t="s">
        <v>256</v>
      </c>
      <c r="BE122" s="191">
        <f>IF(N122="základní",J122,0)</f>
        <v>0</v>
      </c>
      <c r="BF122" s="191">
        <f>IF(N122="snížená",J122,0)</f>
        <v>0</v>
      </c>
      <c r="BG122" s="191">
        <f>IF(N122="zákl. přenesená",J122,0)</f>
        <v>0</v>
      </c>
      <c r="BH122" s="191">
        <f>IF(N122="sníž. přenesená",J122,0)</f>
        <v>0</v>
      </c>
      <c r="BI122" s="191">
        <f>IF(N122="nulová",J122,0)</f>
        <v>0</v>
      </c>
      <c r="BJ122" s="21" t="s">
        <v>81</v>
      </c>
      <c r="BK122" s="191">
        <f>ROUND(I122*H122,2)</f>
        <v>0</v>
      </c>
      <c r="BL122" s="21" t="s">
        <v>261</v>
      </c>
      <c r="BM122" s="190" t="s">
        <v>2303</v>
      </c>
    </row>
    <row r="123" s="2" customFormat="1">
      <c r="A123" s="40"/>
      <c r="B123" s="41"/>
      <c r="C123" s="40"/>
      <c r="D123" s="192" t="s">
        <v>263</v>
      </c>
      <c r="E123" s="40"/>
      <c r="F123" s="193" t="s">
        <v>340</v>
      </c>
      <c r="G123" s="40"/>
      <c r="H123" s="40"/>
      <c r="I123" s="194"/>
      <c r="J123" s="40"/>
      <c r="K123" s="40"/>
      <c r="L123" s="41"/>
      <c r="M123" s="195"/>
      <c r="N123" s="196"/>
      <c r="O123" s="74"/>
      <c r="P123" s="74"/>
      <c r="Q123" s="74"/>
      <c r="R123" s="74"/>
      <c r="S123" s="74"/>
      <c r="T123" s="75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21" t="s">
        <v>263</v>
      </c>
      <c r="AU123" s="21" t="s">
        <v>83</v>
      </c>
    </row>
    <row r="124" s="13" customFormat="1">
      <c r="A124" s="13"/>
      <c r="B124" s="197"/>
      <c r="C124" s="13"/>
      <c r="D124" s="198" t="s">
        <v>265</v>
      </c>
      <c r="E124" s="199" t="s">
        <v>3</v>
      </c>
      <c r="F124" s="200" t="s">
        <v>2304</v>
      </c>
      <c r="G124" s="13"/>
      <c r="H124" s="201">
        <v>23.687999999999999</v>
      </c>
      <c r="I124" s="202"/>
      <c r="J124" s="13"/>
      <c r="K124" s="13"/>
      <c r="L124" s="197"/>
      <c r="M124" s="203"/>
      <c r="N124" s="204"/>
      <c r="O124" s="204"/>
      <c r="P124" s="204"/>
      <c r="Q124" s="204"/>
      <c r="R124" s="204"/>
      <c r="S124" s="204"/>
      <c r="T124" s="20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99" t="s">
        <v>265</v>
      </c>
      <c r="AU124" s="199" t="s">
        <v>83</v>
      </c>
      <c r="AV124" s="13" t="s">
        <v>83</v>
      </c>
      <c r="AW124" s="13" t="s">
        <v>35</v>
      </c>
      <c r="AX124" s="13" t="s">
        <v>74</v>
      </c>
      <c r="AY124" s="199" t="s">
        <v>256</v>
      </c>
    </row>
    <row r="125" s="14" customFormat="1">
      <c r="A125" s="14"/>
      <c r="B125" s="206"/>
      <c r="C125" s="14"/>
      <c r="D125" s="198" t="s">
        <v>265</v>
      </c>
      <c r="E125" s="207" t="s">
        <v>3</v>
      </c>
      <c r="F125" s="208" t="s">
        <v>266</v>
      </c>
      <c r="G125" s="14"/>
      <c r="H125" s="209">
        <v>23.687999999999999</v>
      </c>
      <c r="I125" s="210"/>
      <c r="J125" s="14"/>
      <c r="K125" s="14"/>
      <c r="L125" s="206"/>
      <c r="M125" s="211"/>
      <c r="N125" s="212"/>
      <c r="O125" s="212"/>
      <c r="P125" s="212"/>
      <c r="Q125" s="212"/>
      <c r="R125" s="212"/>
      <c r="S125" s="212"/>
      <c r="T125" s="21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07" t="s">
        <v>265</v>
      </c>
      <c r="AU125" s="207" t="s">
        <v>83</v>
      </c>
      <c r="AV125" s="14" t="s">
        <v>261</v>
      </c>
      <c r="AW125" s="14" t="s">
        <v>35</v>
      </c>
      <c r="AX125" s="14" t="s">
        <v>81</v>
      </c>
      <c r="AY125" s="207" t="s">
        <v>256</v>
      </c>
    </row>
    <row r="126" s="2" customFormat="1" ht="37.8" customHeight="1">
      <c r="A126" s="40"/>
      <c r="B126" s="177"/>
      <c r="C126" s="178" t="s">
        <v>299</v>
      </c>
      <c r="D126" s="178" t="s">
        <v>258</v>
      </c>
      <c r="E126" s="179" t="s">
        <v>343</v>
      </c>
      <c r="F126" s="180" t="s">
        <v>344</v>
      </c>
      <c r="G126" s="181" t="s">
        <v>274</v>
      </c>
      <c r="H126" s="182">
        <v>13.16</v>
      </c>
      <c r="I126" s="183"/>
      <c r="J126" s="184">
        <f>ROUND(I126*H126,2)</f>
        <v>0</v>
      </c>
      <c r="K126" s="185"/>
      <c r="L126" s="41"/>
      <c r="M126" s="186" t="s">
        <v>3</v>
      </c>
      <c r="N126" s="187" t="s">
        <v>45</v>
      </c>
      <c r="O126" s="74"/>
      <c r="P126" s="188">
        <f>O126*H126</f>
        <v>0</v>
      </c>
      <c r="Q126" s="188">
        <v>0</v>
      </c>
      <c r="R126" s="188">
        <f>Q126*H126</f>
        <v>0</v>
      </c>
      <c r="S126" s="188">
        <v>0</v>
      </c>
      <c r="T126" s="189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190" t="s">
        <v>261</v>
      </c>
      <c r="AT126" s="190" t="s">
        <v>258</v>
      </c>
      <c r="AU126" s="190" t="s">
        <v>83</v>
      </c>
      <c r="AY126" s="21" t="s">
        <v>256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21" t="s">
        <v>81</v>
      </c>
      <c r="BK126" s="191">
        <f>ROUND(I126*H126,2)</f>
        <v>0</v>
      </c>
      <c r="BL126" s="21" t="s">
        <v>261</v>
      </c>
      <c r="BM126" s="190" t="s">
        <v>2305</v>
      </c>
    </row>
    <row r="127" s="2" customFormat="1">
      <c r="A127" s="40"/>
      <c r="B127" s="41"/>
      <c r="C127" s="40"/>
      <c r="D127" s="192" t="s">
        <v>263</v>
      </c>
      <c r="E127" s="40"/>
      <c r="F127" s="193" t="s">
        <v>346</v>
      </c>
      <c r="G127" s="40"/>
      <c r="H127" s="40"/>
      <c r="I127" s="194"/>
      <c r="J127" s="40"/>
      <c r="K127" s="40"/>
      <c r="L127" s="41"/>
      <c r="M127" s="195"/>
      <c r="N127" s="196"/>
      <c r="O127" s="74"/>
      <c r="P127" s="74"/>
      <c r="Q127" s="74"/>
      <c r="R127" s="74"/>
      <c r="S127" s="74"/>
      <c r="T127" s="75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21" t="s">
        <v>263</v>
      </c>
      <c r="AU127" s="21" t="s">
        <v>83</v>
      </c>
    </row>
    <row r="128" s="12" customFormat="1" ht="22.8" customHeight="1">
      <c r="A128" s="12"/>
      <c r="B128" s="164"/>
      <c r="C128" s="12"/>
      <c r="D128" s="165" t="s">
        <v>73</v>
      </c>
      <c r="E128" s="175" t="s">
        <v>83</v>
      </c>
      <c r="F128" s="175" t="s">
        <v>363</v>
      </c>
      <c r="G128" s="12"/>
      <c r="H128" s="12"/>
      <c r="I128" s="167"/>
      <c r="J128" s="176">
        <f>BK128</f>
        <v>0</v>
      </c>
      <c r="K128" s="12"/>
      <c r="L128" s="164"/>
      <c r="M128" s="169"/>
      <c r="N128" s="170"/>
      <c r="O128" s="170"/>
      <c r="P128" s="171">
        <f>SUM(P129:P155)</f>
        <v>0</v>
      </c>
      <c r="Q128" s="170"/>
      <c r="R128" s="171">
        <f>SUM(R129:R155)</f>
        <v>15.30314184</v>
      </c>
      <c r="S128" s="170"/>
      <c r="T128" s="172">
        <f>SUM(T129:T155)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5" t="s">
        <v>81</v>
      </c>
      <c r="AT128" s="173" t="s">
        <v>73</v>
      </c>
      <c r="AU128" s="173" t="s">
        <v>81</v>
      </c>
      <c r="AY128" s="165" t="s">
        <v>256</v>
      </c>
      <c r="BK128" s="174">
        <f>SUM(BK129:BK155)</f>
        <v>0</v>
      </c>
    </row>
    <row r="129" s="2" customFormat="1" ht="44.25" customHeight="1">
      <c r="A129" s="40"/>
      <c r="B129" s="177"/>
      <c r="C129" s="178" t="s">
        <v>304</v>
      </c>
      <c r="D129" s="178" t="s">
        <v>258</v>
      </c>
      <c r="E129" s="179" t="s">
        <v>370</v>
      </c>
      <c r="F129" s="180" t="s">
        <v>371</v>
      </c>
      <c r="G129" s="181" t="s">
        <v>110</v>
      </c>
      <c r="H129" s="182">
        <v>57.140000000000001</v>
      </c>
      <c r="I129" s="183"/>
      <c r="J129" s="184">
        <f>ROUND(I129*H129,2)</f>
        <v>0</v>
      </c>
      <c r="K129" s="185"/>
      <c r="L129" s="41"/>
      <c r="M129" s="186" t="s">
        <v>3</v>
      </c>
      <c r="N129" s="187" t="s">
        <v>45</v>
      </c>
      <c r="O129" s="74"/>
      <c r="P129" s="188">
        <f>O129*H129</f>
        <v>0</v>
      </c>
      <c r="Q129" s="188">
        <v>0.00013999999999999999</v>
      </c>
      <c r="R129" s="188">
        <f>Q129*H129</f>
        <v>0.0079995999999999991</v>
      </c>
      <c r="S129" s="188">
        <v>0</v>
      </c>
      <c r="T129" s="189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190" t="s">
        <v>261</v>
      </c>
      <c r="AT129" s="190" t="s">
        <v>258</v>
      </c>
      <c r="AU129" s="190" t="s">
        <v>83</v>
      </c>
      <c r="AY129" s="21" t="s">
        <v>256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21" t="s">
        <v>81</v>
      </c>
      <c r="BK129" s="191">
        <f>ROUND(I129*H129,2)</f>
        <v>0</v>
      </c>
      <c r="BL129" s="21" t="s">
        <v>261</v>
      </c>
      <c r="BM129" s="190" t="s">
        <v>2306</v>
      </c>
    </row>
    <row r="130" s="2" customFormat="1">
      <c r="A130" s="40"/>
      <c r="B130" s="41"/>
      <c r="C130" s="40"/>
      <c r="D130" s="192" t="s">
        <v>263</v>
      </c>
      <c r="E130" s="40"/>
      <c r="F130" s="193" t="s">
        <v>373</v>
      </c>
      <c r="G130" s="40"/>
      <c r="H130" s="40"/>
      <c r="I130" s="194"/>
      <c r="J130" s="40"/>
      <c r="K130" s="40"/>
      <c r="L130" s="41"/>
      <c r="M130" s="195"/>
      <c r="N130" s="196"/>
      <c r="O130" s="74"/>
      <c r="P130" s="74"/>
      <c r="Q130" s="74"/>
      <c r="R130" s="74"/>
      <c r="S130" s="74"/>
      <c r="T130" s="75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21" t="s">
        <v>263</v>
      </c>
      <c r="AU130" s="21" t="s">
        <v>83</v>
      </c>
    </row>
    <row r="131" s="2" customFormat="1" ht="24.15" customHeight="1">
      <c r="A131" s="40"/>
      <c r="B131" s="177"/>
      <c r="C131" s="221" t="s">
        <v>309</v>
      </c>
      <c r="D131" s="221" t="s">
        <v>374</v>
      </c>
      <c r="E131" s="222" t="s">
        <v>375</v>
      </c>
      <c r="F131" s="223" t="s">
        <v>376</v>
      </c>
      <c r="G131" s="224" t="s">
        <v>110</v>
      </c>
      <c r="H131" s="225">
        <v>67.682000000000002</v>
      </c>
      <c r="I131" s="226"/>
      <c r="J131" s="227">
        <f>ROUND(I131*H131,2)</f>
        <v>0</v>
      </c>
      <c r="K131" s="228"/>
      <c r="L131" s="229"/>
      <c r="M131" s="230" t="s">
        <v>3</v>
      </c>
      <c r="N131" s="231" t="s">
        <v>45</v>
      </c>
      <c r="O131" s="74"/>
      <c r="P131" s="188">
        <f>O131*H131</f>
        <v>0</v>
      </c>
      <c r="Q131" s="188">
        <v>0.00014999999999999999</v>
      </c>
      <c r="R131" s="188">
        <f>Q131*H131</f>
        <v>0.0101523</v>
      </c>
      <c r="S131" s="188">
        <v>0</v>
      </c>
      <c r="T131" s="189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190" t="s">
        <v>299</v>
      </c>
      <c r="AT131" s="190" t="s">
        <v>374</v>
      </c>
      <c r="AU131" s="190" t="s">
        <v>83</v>
      </c>
      <c r="AY131" s="21" t="s">
        <v>256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21" t="s">
        <v>81</v>
      </c>
      <c r="BK131" s="191">
        <f>ROUND(I131*H131,2)</f>
        <v>0</v>
      </c>
      <c r="BL131" s="21" t="s">
        <v>261</v>
      </c>
      <c r="BM131" s="190" t="s">
        <v>2307</v>
      </c>
    </row>
    <row r="132" s="13" customFormat="1">
      <c r="A132" s="13"/>
      <c r="B132" s="197"/>
      <c r="C132" s="13"/>
      <c r="D132" s="198" t="s">
        <v>265</v>
      </c>
      <c r="E132" s="199" t="s">
        <v>3</v>
      </c>
      <c r="F132" s="200" t="s">
        <v>2308</v>
      </c>
      <c r="G132" s="13"/>
      <c r="H132" s="201">
        <v>52.640000000000001</v>
      </c>
      <c r="I132" s="202"/>
      <c r="J132" s="13"/>
      <c r="K132" s="13"/>
      <c r="L132" s="197"/>
      <c r="M132" s="203"/>
      <c r="N132" s="204"/>
      <c r="O132" s="204"/>
      <c r="P132" s="204"/>
      <c r="Q132" s="204"/>
      <c r="R132" s="204"/>
      <c r="S132" s="204"/>
      <c r="T132" s="20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9" t="s">
        <v>265</v>
      </c>
      <c r="AU132" s="199" t="s">
        <v>83</v>
      </c>
      <c r="AV132" s="13" t="s">
        <v>83</v>
      </c>
      <c r="AW132" s="13" t="s">
        <v>35</v>
      </c>
      <c r="AX132" s="13" t="s">
        <v>74</v>
      </c>
      <c r="AY132" s="199" t="s">
        <v>256</v>
      </c>
    </row>
    <row r="133" s="13" customFormat="1">
      <c r="A133" s="13"/>
      <c r="B133" s="197"/>
      <c r="C133" s="13"/>
      <c r="D133" s="198" t="s">
        <v>265</v>
      </c>
      <c r="E133" s="199" t="s">
        <v>3</v>
      </c>
      <c r="F133" s="200" t="s">
        <v>379</v>
      </c>
      <c r="G133" s="13"/>
      <c r="H133" s="201">
        <v>4.5</v>
      </c>
      <c r="I133" s="202"/>
      <c r="J133" s="13"/>
      <c r="K133" s="13"/>
      <c r="L133" s="197"/>
      <c r="M133" s="203"/>
      <c r="N133" s="204"/>
      <c r="O133" s="204"/>
      <c r="P133" s="204"/>
      <c r="Q133" s="204"/>
      <c r="R133" s="204"/>
      <c r="S133" s="204"/>
      <c r="T133" s="20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9" t="s">
        <v>265</v>
      </c>
      <c r="AU133" s="199" t="s">
        <v>83</v>
      </c>
      <c r="AV133" s="13" t="s">
        <v>83</v>
      </c>
      <c r="AW133" s="13" t="s">
        <v>35</v>
      </c>
      <c r="AX133" s="13" t="s">
        <v>74</v>
      </c>
      <c r="AY133" s="199" t="s">
        <v>256</v>
      </c>
    </row>
    <row r="134" s="14" customFormat="1">
      <c r="A134" s="14"/>
      <c r="B134" s="206"/>
      <c r="C134" s="14"/>
      <c r="D134" s="198" t="s">
        <v>265</v>
      </c>
      <c r="E134" s="207" t="s">
        <v>3</v>
      </c>
      <c r="F134" s="208" t="s">
        <v>266</v>
      </c>
      <c r="G134" s="14"/>
      <c r="H134" s="209">
        <v>57.140000000000001</v>
      </c>
      <c r="I134" s="210"/>
      <c r="J134" s="14"/>
      <c r="K134" s="14"/>
      <c r="L134" s="206"/>
      <c r="M134" s="211"/>
      <c r="N134" s="212"/>
      <c r="O134" s="212"/>
      <c r="P134" s="212"/>
      <c r="Q134" s="212"/>
      <c r="R134" s="212"/>
      <c r="S134" s="212"/>
      <c r="T134" s="21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07" t="s">
        <v>265</v>
      </c>
      <c r="AU134" s="207" t="s">
        <v>83</v>
      </c>
      <c r="AV134" s="14" t="s">
        <v>261</v>
      </c>
      <c r="AW134" s="14" t="s">
        <v>35</v>
      </c>
      <c r="AX134" s="14" t="s">
        <v>81</v>
      </c>
      <c r="AY134" s="207" t="s">
        <v>256</v>
      </c>
    </row>
    <row r="135" s="13" customFormat="1">
      <c r="A135" s="13"/>
      <c r="B135" s="197"/>
      <c r="C135" s="13"/>
      <c r="D135" s="198" t="s">
        <v>265</v>
      </c>
      <c r="E135" s="13"/>
      <c r="F135" s="200" t="s">
        <v>2309</v>
      </c>
      <c r="G135" s="13"/>
      <c r="H135" s="201">
        <v>67.682000000000002</v>
      </c>
      <c r="I135" s="202"/>
      <c r="J135" s="13"/>
      <c r="K135" s="13"/>
      <c r="L135" s="197"/>
      <c r="M135" s="203"/>
      <c r="N135" s="204"/>
      <c r="O135" s="204"/>
      <c r="P135" s="204"/>
      <c r="Q135" s="204"/>
      <c r="R135" s="204"/>
      <c r="S135" s="204"/>
      <c r="T135" s="20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9" t="s">
        <v>265</v>
      </c>
      <c r="AU135" s="199" t="s">
        <v>83</v>
      </c>
      <c r="AV135" s="13" t="s">
        <v>83</v>
      </c>
      <c r="AW135" s="13" t="s">
        <v>4</v>
      </c>
      <c r="AX135" s="13" t="s">
        <v>81</v>
      </c>
      <c r="AY135" s="199" t="s">
        <v>256</v>
      </c>
    </row>
    <row r="136" s="2" customFormat="1" ht="44.25" customHeight="1">
      <c r="A136" s="40"/>
      <c r="B136" s="177"/>
      <c r="C136" s="178" t="s">
        <v>314</v>
      </c>
      <c r="D136" s="178" t="s">
        <v>258</v>
      </c>
      <c r="E136" s="179" t="s">
        <v>382</v>
      </c>
      <c r="F136" s="180" t="s">
        <v>383</v>
      </c>
      <c r="G136" s="181" t="s">
        <v>119</v>
      </c>
      <c r="H136" s="182">
        <v>13.5</v>
      </c>
      <c r="I136" s="183"/>
      <c r="J136" s="184">
        <f>ROUND(I136*H136,2)</f>
        <v>0</v>
      </c>
      <c r="K136" s="185"/>
      <c r="L136" s="41"/>
      <c r="M136" s="186" t="s">
        <v>3</v>
      </c>
      <c r="N136" s="187" t="s">
        <v>45</v>
      </c>
      <c r="O136" s="74"/>
      <c r="P136" s="188">
        <f>O136*H136</f>
        <v>0</v>
      </c>
      <c r="Q136" s="188">
        <v>0.00050000000000000001</v>
      </c>
      <c r="R136" s="188">
        <f>Q136*H136</f>
        <v>0.0067499999999999999</v>
      </c>
      <c r="S136" s="188">
        <v>0</v>
      </c>
      <c r="T136" s="189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190" t="s">
        <v>261</v>
      </c>
      <c r="AT136" s="190" t="s">
        <v>258</v>
      </c>
      <c r="AU136" s="190" t="s">
        <v>83</v>
      </c>
      <c r="AY136" s="21" t="s">
        <v>256</v>
      </c>
      <c r="BE136" s="191">
        <f>IF(N136="základní",J136,0)</f>
        <v>0</v>
      </c>
      <c r="BF136" s="191">
        <f>IF(N136="snížená",J136,0)</f>
        <v>0</v>
      </c>
      <c r="BG136" s="191">
        <f>IF(N136="zákl. přenesená",J136,0)</f>
        <v>0</v>
      </c>
      <c r="BH136" s="191">
        <f>IF(N136="sníž. přenesená",J136,0)</f>
        <v>0</v>
      </c>
      <c r="BI136" s="191">
        <f>IF(N136="nulová",J136,0)</f>
        <v>0</v>
      </c>
      <c r="BJ136" s="21" t="s">
        <v>81</v>
      </c>
      <c r="BK136" s="191">
        <f>ROUND(I136*H136,2)</f>
        <v>0</v>
      </c>
      <c r="BL136" s="21" t="s">
        <v>261</v>
      </c>
      <c r="BM136" s="190" t="s">
        <v>2310</v>
      </c>
    </row>
    <row r="137" s="2" customFormat="1">
      <c r="A137" s="40"/>
      <c r="B137" s="41"/>
      <c r="C137" s="40"/>
      <c r="D137" s="192" t="s">
        <v>263</v>
      </c>
      <c r="E137" s="40"/>
      <c r="F137" s="193" t="s">
        <v>385</v>
      </c>
      <c r="G137" s="40"/>
      <c r="H137" s="40"/>
      <c r="I137" s="194"/>
      <c r="J137" s="40"/>
      <c r="K137" s="40"/>
      <c r="L137" s="41"/>
      <c r="M137" s="195"/>
      <c r="N137" s="196"/>
      <c r="O137" s="74"/>
      <c r="P137" s="74"/>
      <c r="Q137" s="74"/>
      <c r="R137" s="74"/>
      <c r="S137" s="74"/>
      <c r="T137" s="75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21" t="s">
        <v>263</v>
      </c>
      <c r="AU137" s="21" t="s">
        <v>83</v>
      </c>
    </row>
    <row r="138" s="13" customFormat="1">
      <c r="A138" s="13"/>
      <c r="B138" s="197"/>
      <c r="C138" s="13"/>
      <c r="D138" s="198" t="s">
        <v>265</v>
      </c>
      <c r="E138" s="199" t="s">
        <v>3</v>
      </c>
      <c r="F138" s="200" t="s">
        <v>2311</v>
      </c>
      <c r="G138" s="13"/>
      <c r="H138" s="201">
        <v>13.5</v>
      </c>
      <c r="I138" s="202"/>
      <c r="J138" s="13"/>
      <c r="K138" s="13"/>
      <c r="L138" s="197"/>
      <c r="M138" s="203"/>
      <c r="N138" s="204"/>
      <c r="O138" s="204"/>
      <c r="P138" s="204"/>
      <c r="Q138" s="204"/>
      <c r="R138" s="204"/>
      <c r="S138" s="204"/>
      <c r="T138" s="20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9" t="s">
        <v>265</v>
      </c>
      <c r="AU138" s="199" t="s">
        <v>83</v>
      </c>
      <c r="AV138" s="13" t="s">
        <v>83</v>
      </c>
      <c r="AW138" s="13" t="s">
        <v>35</v>
      </c>
      <c r="AX138" s="13" t="s">
        <v>74</v>
      </c>
      <c r="AY138" s="199" t="s">
        <v>256</v>
      </c>
    </row>
    <row r="139" s="14" customFormat="1">
      <c r="A139" s="14"/>
      <c r="B139" s="206"/>
      <c r="C139" s="14"/>
      <c r="D139" s="198" t="s">
        <v>265</v>
      </c>
      <c r="E139" s="207" t="s">
        <v>3</v>
      </c>
      <c r="F139" s="208" t="s">
        <v>266</v>
      </c>
      <c r="G139" s="14"/>
      <c r="H139" s="209">
        <v>13.5</v>
      </c>
      <c r="I139" s="210"/>
      <c r="J139" s="14"/>
      <c r="K139" s="14"/>
      <c r="L139" s="206"/>
      <c r="M139" s="211"/>
      <c r="N139" s="212"/>
      <c r="O139" s="212"/>
      <c r="P139" s="212"/>
      <c r="Q139" s="212"/>
      <c r="R139" s="212"/>
      <c r="S139" s="212"/>
      <c r="T139" s="21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7" t="s">
        <v>265</v>
      </c>
      <c r="AU139" s="207" t="s">
        <v>83</v>
      </c>
      <c r="AV139" s="14" t="s">
        <v>261</v>
      </c>
      <c r="AW139" s="14" t="s">
        <v>35</v>
      </c>
      <c r="AX139" s="14" t="s">
        <v>81</v>
      </c>
      <c r="AY139" s="207" t="s">
        <v>256</v>
      </c>
    </row>
    <row r="140" s="2" customFormat="1" ht="44.25" customHeight="1">
      <c r="A140" s="40"/>
      <c r="B140" s="177"/>
      <c r="C140" s="178" t="s">
        <v>9</v>
      </c>
      <c r="D140" s="178" t="s">
        <v>258</v>
      </c>
      <c r="E140" s="179" t="s">
        <v>388</v>
      </c>
      <c r="F140" s="180" t="s">
        <v>389</v>
      </c>
      <c r="G140" s="181" t="s">
        <v>119</v>
      </c>
      <c r="H140" s="182">
        <v>6.5</v>
      </c>
      <c r="I140" s="183"/>
      <c r="J140" s="184">
        <f>ROUND(I140*H140,2)</f>
        <v>0</v>
      </c>
      <c r="K140" s="185"/>
      <c r="L140" s="41"/>
      <c r="M140" s="186" t="s">
        <v>3</v>
      </c>
      <c r="N140" s="187" t="s">
        <v>45</v>
      </c>
      <c r="O140" s="74"/>
      <c r="P140" s="188">
        <f>O140*H140</f>
        <v>0</v>
      </c>
      <c r="Q140" s="188">
        <v>0.00076000000000000004</v>
      </c>
      <c r="R140" s="188">
        <f>Q140*H140</f>
        <v>0.0049399999999999999</v>
      </c>
      <c r="S140" s="188">
        <v>0</v>
      </c>
      <c r="T140" s="189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190" t="s">
        <v>261</v>
      </c>
      <c r="AT140" s="190" t="s">
        <v>258</v>
      </c>
      <c r="AU140" s="190" t="s">
        <v>83</v>
      </c>
      <c r="AY140" s="21" t="s">
        <v>256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21" t="s">
        <v>81</v>
      </c>
      <c r="BK140" s="191">
        <f>ROUND(I140*H140,2)</f>
        <v>0</v>
      </c>
      <c r="BL140" s="21" t="s">
        <v>261</v>
      </c>
      <c r="BM140" s="190" t="s">
        <v>2312</v>
      </c>
    </row>
    <row r="141" s="2" customFormat="1">
      <c r="A141" s="40"/>
      <c r="B141" s="41"/>
      <c r="C141" s="40"/>
      <c r="D141" s="192" t="s">
        <v>263</v>
      </c>
      <c r="E141" s="40"/>
      <c r="F141" s="193" t="s">
        <v>391</v>
      </c>
      <c r="G141" s="40"/>
      <c r="H141" s="40"/>
      <c r="I141" s="194"/>
      <c r="J141" s="40"/>
      <c r="K141" s="40"/>
      <c r="L141" s="41"/>
      <c r="M141" s="195"/>
      <c r="N141" s="196"/>
      <c r="O141" s="74"/>
      <c r="P141" s="74"/>
      <c r="Q141" s="74"/>
      <c r="R141" s="74"/>
      <c r="S141" s="74"/>
      <c r="T141" s="75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21" t="s">
        <v>263</v>
      </c>
      <c r="AU141" s="21" t="s">
        <v>83</v>
      </c>
    </row>
    <row r="142" s="13" customFormat="1">
      <c r="A142" s="13"/>
      <c r="B142" s="197"/>
      <c r="C142" s="13"/>
      <c r="D142" s="198" t="s">
        <v>265</v>
      </c>
      <c r="E142" s="199" t="s">
        <v>3</v>
      </c>
      <c r="F142" s="200" t="s">
        <v>2313</v>
      </c>
      <c r="G142" s="13"/>
      <c r="H142" s="201">
        <v>6.5</v>
      </c>
      <c r="I142" s="202"/>
      <c r="J142" s="13"/>
      <c r="K142" s="13"/>
      <c r="L142" s="197"/>
      <c r="M142" s="203"/>
      <c r="N142" s="204"/>
      <c r="O142" s="204"/>
      <c r="P142" s="204"/>
      <c r="Q142" s="204"/>
      <c r="R142" s="204"/>
      <c r="S142" s="204"/>
      <c r="T142" s="20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9" t="s">
        <v>265</v>
      </c>
      <c r="AU142" s="199" t="s">
        <v>83</v>
      </c>
      <c r="AV142" s="13" t="s">
        <v>83</v>
      </c>
      <c r="AW142" s="13" t="s">
        <v>35</v>
      </c>
      <c r="AX142" s="13" t="s">
        <v>74</v>
      </c>
      <c r="AY142" s="199" t="s">
        <v>256</v>
      </c>
    </row>
    <row r="143" s="14" customFormat="1">
      <c r="A143" s="14"/>
      <c r="B143" s="206"/>
      <c r="C143" s="14"/>
      <c r="D143" s="198" t="s">
        <v>265</v>
      </c>
      <c r="E143" s="207" t="s">
        <v>3</v>
      </c>
      <c r="F143" s="208" t="s">
        <v>266</v>
      </c>
      <c r="G143" s="14"/>
      <c r="H143" s="209">
        <v>6.5</v>
      </c>
      <c r="I143" s="210"/>
      <c r="J143" s="14"/>
      <c r="K143" s="14"/>
      <c r="L143" s="206"/>
      <c r="M143" s="211"/>
      <c r="N143" s="212"/>
      <c r="O143" s="212"/>
      <c r="P143" s="212"/>
      <c r="Q143" s="212"/>
      <c r="R143" s="212"/>
      <c r="S143" s="212"/>
      <c r="T143" s="21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07" t="s">
        <v>265</v>
      </c>
      <c r="AU143" s="207" t="s">
        <v>83</v>
      </c>
      <c r="AV143" s="14" t="s">
        <v>261</v>
      </c>
      <c r="AW143" s="14" t="s">
        <v>35</v>
      </c>
      <c r="AX143" s="14" t="s">
        <v>81</v>
      </c>
      <c r="AY143" s="207" t="s">
        <v>256</v>
      </c>
    </row>
    <row r="144" s="2" customFormat="1" ht="24.15" customHeight="1">
      <c r="A144" s="40"/>
      <c r="B144" s="177"/>
      <c r="C144" s="178" t="s">
        <v>325</v>
      </c>
      <c r="D144" s="178" t="s">
        <v>258</v>
      </c>
      <c r="E144" s="179" t="s">
        <v>400</v>
      </c>
      <c r="F144" s="180" t="s">
        <v>401</v>
      </c>
      <c r="G144" s="181" t="s">
        <v>274</v>
      </c>
      <c r="H144" s="182">
        <v>2.6320000000000001</v>
      </c>
      <c r="I144" s="183"/>
      <c r="J144" s="184">
        <f>ROUND(I144*H144,2)</f>
        <v>0</v>
      </c>
      <c r="K144" s="185"/>
      <c r="L144" s="41"/>
      <c r="M144" s="186" t="s">
        <v>3</v>
      </c>
      <c r="N144" s="187" t="s">
        <v>45</v>
      </c>
      <c r="O144" s="74"/>
      <c r="P144" s="188">
        <f>O144*H144</f>
        <v>0</v>
      </c>
      <c r="Q144" s="188">
        <v>2.1600000000000001</v>
      </c>
      <c r="R144" s="188">
        <f>Q144*H144</f>
        <v>5.6851200000000004</v>
      </c>
      <c r="S144" s="188">
        <v>0</v>
      </c>
      <c r="T144" s="189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190" t="s">
        <v>261</v>
      </c>
      <c r="AT144" s="190" t="s">
        <v>258</v>
      </c>
      <c r="AU144" s="190" t="s">
        <v>83</v>
      </c>
      <c r="AY144" s="21" t="s">
        <v>256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21" t="s">
        <v>81</v>
      </c>
      <c r="BK144" s="191">
        <f>ROUND(I144*H144,2)</f>
        <v>0</v>
      </c>
      <c r="BL144" s="21" t="s">
        <v>261</v>
      </c>
      <c r="BM144" s="190" t="s">
        <v>2314</v>
      </c>
    </row>
    <row r="145" s="2" customFormat="1">
      <c r="A145" s="40"/>
      <c r="B145" s="41"/>
      <c r="C145" s="40"/>
      <c r="D145" s="192" t="s">
        <v>263</v>
      </c>
      <c r="E145" s="40"/>
      <c r="F145" s="193" t="s">
        <v>403</v>
      </c>
      <c r="G145" s="40"/>
      <c r="H145" s="40"/>
      <c r="I145" s="194"/>
      <c r="J145" s="40"/>
      <c r="K145" s="40"/>
      <c r="L145" s="41"/>
      <c r="M145" s="195"/>
      <c r="N145" s="196"/>
      <c r="O145" s="74"/>
      <c r="P145" s="74"/>
      <c r="Q145" s="74"/>
      <c r="R145" s="74"/>
      <c r="S145" s="74"/>
      <c r="T145" s="75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21" t="s">
        <v>263</v>
      </c>
      <c r="AU145" s="21" t="s">
        <v>83</v>
      </c>
    </row>
    <row r="146" s="13" customFormat="1">
      <c r="A146" s="13"/>
      <c r="B146" s="197"/>
      <c r="C146" s="13"/>
      <c r="D146" s="198" t="s">
        <v>265</v>
      </c>
      <c r="E146" s="199" t="s">
        <v>3</v>
      </c>
      <c r="F146" s="200" t="s">
        <v>2315</v>
      </c>
      <c r="G146" s="13"/>
      <c r="H146" s="201">
        <v>2.6320000000000001</v>
      </c>
      <c r="I146" s="202"/>
      <c r="J146" s="13"/>
      <c r="K146" s="13"/>
      <c r="L146" s="197"/>
      <c r="M146" s="203"/>
      <c r="N146" s="204"/>
      <c r="O146" s="204"/>
      <c r="P146" s="204"/>
      <c r="Q146" s="204"/>
      <c r="R146" s="204"/>
      <c r="S146" s="204"/>
      <c r="T146" s="20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9" t="s">
        <v>265</v>
      </c>
      <c r="AU146" s="199" t="s">
        <v>83</v>
      </c>
      <c r="AV146" s="13" t="s">
        <v>83</v>
      </c>
      <c r="AW146" s="13" t="s">
        <v>35</v>
      </c>
      <c r="AX146" s="13" t="s">
        <v>74</v>
      </c>
      <c r="AY146" s="199" t="s">
        <v>256</v>
      </c>
    </row>
    <row r="147" s="14" customFormat="1">
      <c r="A147" s="14"/>
      <c r="B147" s="206"/>
      <c r="C147" s="14"/>
      <c r="D147" s="198" t="s">
        <v>265</v>
      </c>
      <c r="E147" s="207" t="s">
        <v>3</v>
      </c>
      <c r="F147" s="208" t="s">
        <v>266</v>
      </c>
      <c r="G147" s="14"/>
      <c r="H147" s="209">
        <v>2.6320000000000001</v>
      </c>
      <c r="I147" s="210"/>
      <c r="J147" s="14"/>
      <c r="K147" s="14"/>
      <c r="L147" s="206"/>
      <c r="M147" s="211"/>
      <c r="N147" s="212"/>
      <c r="O147" s="212"/>
      <c r="P147" s="212"/>
      <c r="Q147" s="212"/>
      <c r="R147" s="212"/>
      <c r="S147" s="212"/>
      <c r="T147" s="21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7" t="s">
        <v>265</v>
      </c>
      <c r="AU147" s="207" t="s">
        <v>83</v>
      </c>
      <c r="AV147" s="14" t="s">
        <v>261</v>
      </c>
      <c r="AW147" s="14" t="s">
        <v>35</v>
      </c>
      <c r="AX147" s="14" t="s">
        <v>81</v>
      </c>
      <c r="AY147" s="207" t="s">
        <v>256</v>
      </c>
    </row>
    <row r="148" s="2" customFormat="1" ht="33" customHeight="1">
      <c r="A148" s="40"/>
      <c r="B148" s="177"/>
      <c r="C148" s="178" t="s">
        <v>330</v>
      </c>
      <c r="D148" s="178" t="s">
        <v>258</v>
      </c>
      <c r="E148" s="179" t="s">
        <v>406</v>
      </c>
      <c r="F148" s="180" t="s">
        <v>407</v>
      </c>
      <c r="G148" s="181" t="s">
        <v>274</v>
      </c>
      <c r="H148" s="182">
        <v>3.948</v>
      </c>
      <c r="I148" s="183"/>
      <c r="J148" s="184">
        <f>ROUND(I148*H148,2)</f>
        <v>0</v>
      </c>
      <c r="K148" s="185"/>
      <c r="L148" s="41"/>
      <c r="M148" s="186" t="s">
        <v>3</v>
      </c>
      <c r="N148" s="187" t="s">
        <v>45</v>
      </c>
      <c r="O148" s="74"/>
      <c r="P148" s="188">
        <f>O148*H148</f>
        <v>0</v>
      </c>
      <c r="Q148" s="188">
        <v>2.3010199999999998</v>
      </c>
      <c r="R148" s="188">
        <f>Q148*H148</f>
        <v>9.0844269600000001</v>
      </c>
      <c r="S148" s="188">
        <v>0</v>
      </c>
      <c r="T148" s="189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190" t="s">
        <v>261</v>
      </c>
      <c r="AT148" s="190" t="s">
        <v>258</v>
      </c>
      <c r="AU148" s="190" t="s">
        <v>83</v>
      </c>
      <c r="AY148" s="21" t="s">
        <v>256</v>
      </c>
      <c r="BE148" s="191">
        <f>IF(N148="základní",J148,0)</f>
        <v>0</v>
      </c>
      <c r="BF148" s="191">
        <f>IF(N148="snížená",J148,0)</f>
        <v>0</v>
      </c>
      <c r="BG148" s="191">
        <f>IF(N148="zákl. přenesená",J148,0)</f>
        <v>0</v>
      </c>
      <c r="BH148" s="191">
        <f>IF(N148="sníž. přenesená",J148,0)</f>
        <v>0</v>
      </c>
      <c r="BI148" s="191">
        <f>IF(N148="nulová",J148,0)</f>
        <v>0</v>
      </c>
      <c r="BJ148" s="21" t="s">
        <v>81</v>
      </c>
      <c r="BK148" s="191">
        <f>ROUND(I148*H148,2)</f>
        <v>0</v>
      </c>
      <c r="BL148" s="21" t="s">
        <v>261</v>
      </c>
      <c r="BM148" s="190" t="s">
        <v>2316</v>
      </c>
    </row>
    <row r="149" s="2" customFormat="1">
      <c r="A149" s="40"/>
      <c r="B149" s="41"/>
      <c r="C149" s="40"/>
      <c r="D149" s="192" t="s">
        <v>263</v>
      </c>
      <c r="E149" s="40"/>
      <c r="F149" s="193" t="s">
        <v>409</v>
      </c>
      <c r="G149" s="40"/>
      <c r="H149" s="40"/>
      <c r="I149" s="194"/>
      <c r="J149" s="40"/>
      <c r="K149" s="40"/>
      <c r="L149" s="41"/>
      <c r="M149" s="195"/>
      <c r="N149" s="196"/>
      <c r="O149" s="74"/>
      <c r="P149" s="74"/>
      <c r="Q149" s="74"/>
      <c r="R149" s="74"/>
      <c r="S149" s="74"/>
      <c r="T149" s="75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21" t="s">
        <v>263</v>
      </c>
      <c r="AU149" s="21" t="s">
        <v>83</v>
      </c>
    </row>
    <row r="150" s="13" customFormat="1">
      <c r="A150" s="13"/>
      <c r="B150" s="197"/>
      <c r="C150" s="13"/>
      <c r="D150" s="198" t="s">
        <v>265</v>
      </c>
      <c r="E150" s="199" t="s">
        <v>3</v>
      </c>
      <c r="F150" s="200" t="s">
        <v>2317</v>
      </c>
      <c r="G150" s="13"/>
      <c r="H150" s="201">
        <v>3.948</v>
      </c>
      <c r="I150" s="202"/>
      <c r="J150" s="13"/>
      <c r="K150" s="13"/>
      <c r="L150" s="197"/>
      <c r="M150" s="203"/>
      <c r="N150" s="204"/>
      <c r="O150" s="204"/>
      <c r="P150" s="204"/>
      <c r="Q150" s="204"/>
      <c r="R150" s="204"/>
      <c r="S150" s="204"/>
      <c r="T150" s="20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9" t="s">
        <v>265</v>
      </c>
      <c r="AU150" s="199" t="s">
        <v>83</v>
      </c>
      <c r="AV150" s="13" t="s">
        <v>83</v>
      </c>
      <c r="AW150" s="13" t="s">
        <v>35</v>
      </c>
      <c r="AX150" s="13" t="s">
        <v>74</v>
      </c>
      <c r="AY150" s="199" t="s">
        <v>256</v>
      </c>
    </row>
    <row r="151" s="14" customFormat="1">
      <c r="A151" s="14"/>
      <c r="B151" s="206"/>
      <c r="C151" s="14"/>
      <c r="D151" s="198" t="s">
        <v>265</v>
      </c>
      <c r="E151" s="207" t="s">
        <v>3</v>
      </c>
      <c r="F151" s="208" t="s">
        <v>266</v>
      </c>
      <c r="G151" s="14"/>
      <c r="H151" s="209">
        <v>3.948</v>
      </c>
      <c r="I151" s="210"/>
      <c r="J151" s="14"/>
      <c r="K151" s="14"/>
      <c r="L151" s="206"/>
      <c r="M151" s="211"/>
      <c r="N151" s="212"/>
      <c r="O151" s="212"/>
      <c r="P151" s="212"/>
      <c r="Q151" s="212"/>
      <c r="R151" s="212"/>
      <c r="S151" s="212"/>
      <c r="T151" s="21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7" t="s">
        <v>265</v>
      </c>
      <c r="AU151" s="207" t="s">
        <v>83</v>
      </c>
      <c r="AV151" s="14" t="s">
        <v>261</v>
      </c>
      <c r="AW151" s="14" t="s">
        <v>35</v>
      </c>
      <c r="AX151" s="14" t="s">
        <v>81</v>
      </c>
      <c r="AY151" s="207" t="s">
        <v>256</v>
      </c>
    </row>
    <row r="152" s="2" customFormat="1" ht="24.15" customHeight="1">
      <c r="A152" s="40"/>
      <c r="B152" s="177"/>
      <c r="C152" s="178" t="s">
        <v>335</v>
      </c>
      <c r="D152" s="178" t="s">
        <v>258</v>
      </c>
      <c r="E152" s="179" t="s">
        <v>423</v>
      </c>
      <c r="F152" s="180" t="s">
        <v>424</v>
      </c>
      <c r="G152" s="181" t="s">
        <v>338</v>
      </c>
      <c r="H152" s="182">
        <v>0.47399999999999998</v>
      </c>
      <c r="I152" s="183"/>
      <c r="J152" s="184">
        <f>ROUND(I152*H152,2)</f>
        <v>0</v>
      </c>
      <c r="K152" s="185"/>
      <c r="L152" s="41"/>
      <c r="M152" s="186" t="s">
        <v>3</v>
      </c>
      <c r="N152" s="187" t="s">
        <v>45</v>
      </c>
      <c r="O152" s="74"/>
      <c r="P152" s="188">
        <f>O152*H152</f>
        <v>0</v>
      </c>
      <c r="Q152" s="188">
        <v>1.06277</v>
      </c>
      <c r="R152" s="188">
        <f>Q152*H152</f>
        <v>0.50375298000000002</v>
      </c>
      <c r="S152" s="188">
        <v>0</v>
      </c>
      <c r="T152" s="189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190" t="s">
        <v>261</v>
      </c>
      <c r="AT152" s="190" t="s">
        <v>258</v>
      </c>
      <c r="AU152" s="190" t="s">
        <v>83</v>
      </c>
      <c r="AY152" s="21" t="s">
        <v>256</v>
      </c>
      <c r="BE152" s="191">
        <f>IF(N152="základní",J152,0)</f>
        <v>0</v>
      </c>
      <c r="BF152" s="191">
        <f>IF(N152="snížená",J152,0)</f>
        <v>0</v>
      </c>
      <c r="BG152" s="191">
        <f>IF(N152="zákl. přenesená",J152,0)</f>
        <v>0</v>
      </c>
      <c r="BH152" s="191">
        <f>IF(N152="sníž. přenesená",J152,0)</f>
        <v>0</v>
      </c>
      <c r="BI152" s="191">
        <f>IF(N152="nulová",J152,0)</f>
        <v>0</v>
      </c>
      <c r="BJ152" s="21" t="s">
        <v>81</v>
      </c>
      <c r="BK152" s="191">
        <f>ROUND(I152*H152,2)</f>
        <v>0</v>
      </c>
      <c r="BL152" s="21" t="s">
        <v>261</v>
      </c>
      <c r="BM152" s="190" t="s">
        <v>2318</v>
      </c>
    </row>
    <row r="153" s="2" customFormat="1">
      <c r="A153" s="40"/>
      <c r="B153" s="41"/>
      <c r="C153" s="40"/>
      <c r="D153" s="192" t="s">
        <v>263</v>
      </c>
      <c r="E153" s="40"/>
      <c r="F153" s="193" t="s">
        <v>426</v>
      </c>
      <c r="G153" s="40"/>
      <c r="H153" s="40"/>
      <c r="I153" s="194"/>
      <c r="J153" s="40"/>
      <c r="K153" s="40"/>
      <c r="L153" s="41"/>
      <c r="M153" s="195"/>
      <c r="N153" s="196"/>
      <c r="O153" s="74"/>
      <c r="P153" s="74"/>
      <c r="Q153" s="74"/>
      <c r="R153" s="74"/>
      <c r="S153" s="74"/>
      <c r="T153" s="75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21" t="s">
        <v>263</v>
      </c>
      <c r="AU153" s="21" t="s">
        <v>83</v>
      </c>
    </row>
    <row r="154" s="13" customFormat="1">
      <c r="A154" s="13"/>
      <c r="B154" s="197"/>
      <c r="C154" s="13"/>
      <c r="D154" s="198" t="s">
        <v>265</v>
      </c>
      <c r="E154" s="199" t="s">
        <v>3</v>
      </c>
      <c r="F154" s="200" t="s">
        <v>2319</v>
      </c>
      <c r="G154" s="13"/>
      <c r="H154" s="201">
        <v>0.47399999999999998</v>
      </c>
      <c r="I154" s="202"/>
      <c r="J154" s="13"/>
      <c r="K154" s="13"/>
      <c r="L154" s="197"/>
      <c r="M154" s="203"/>
      <c r="N154" s="204"/>
      <c r="O154" s="204"/>
      <c r="P154" s="204"/>
      <c r="Q154" s="204"/>
      <c r="R154" s="204"/>
      <c r="S154" s="204"/>
      <c r="T154" s="20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9" t="s">
        <v>265</v>
      </c>
      <c r="AU154" s="199" t="s">
        <v>83</v>
      </c>
      <c r="AV154" s="13" t="s">
        <v>83</v>
      </c>
      <c r="AW154" s="13" t="s">
        <v>35</v>
      </c>
      <c r="AX154" s="13" t="s">
        <v>74</v>
      </c>
      <c r="AY154" s="199" t="s">
        <v>256</v>
      </c>
    </row>
    <row r="155" s="14" customFormat="1">
      <c r="A155" s="14"/>
      <c r="B155" s="206"/>
      <c r="C155" s="14"/>
      <c r="D155" s="198" t="s">
        <v>265</v>
      </c>
      <c r="E155" s="207" t="s">
        <v>3</v>
      </c>
      <c r="F155" s="208" t="s">
        <v>266</v>
      </c>
      <c r="G155" s="14"/>
      <c r="H155" s="209">
        <v>0.47399999999999998</v>
      </c>
      <c r="I155" s="210"/>
      <c r="J155" s="14"/>
      <c r="K155" s="14"/>
      <c r="L155" s="206"/>
      <c r="M155" s="211"/>
      <c r="N155" s="212"/>
      <c r="O155" s="212"/>
      <c r="P155" s="212"/>
      <c r="Q155" s="212"/>
      <c r="R155" s="212"/>
      <c r="S155" s="212"/>
      <c r="T155" s="21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7" t="s">
        <v>265</v>
      </c>
      <c r="AU155" s="207" t="s">
        <v>83</v>
      </c>
      <c r="AV155" s="14" t="s">
        <v>261</v>
      </c>
      <c r="AW155" s="14" t="s">
        <v>35</v>
      </c>
      <c r="AX155" s="14" t="s">
        <v>81</v>
      </c>
      <c r="AY155" s="207" t="s">
        <v>256</v>
      </c>
    </row>
    <row r="156" s="12" customFormat="1" ht="22.8" customHeight="1">
      <c r="A156" s="12"/>
      <c r="B156" s="164"/>
      <c r="C156" s="12"/>
      <c r="D156" s="165" t="s">
        <v>73</v>
      </c>
      <c r="E156" s="175" t="s">
        <v>112</v>
      </c>
      <c r="F156" s="175" t="s">
        <v>509</v>
      </c>
      <c r="G156" s="12"/>
      <c r="H156" s="12"/>
      <c r="I156" s="167"/>
      <c r="J156" s="176">
        <f>BK156</f>
        <v>0</v>
      </c>
      <c r="K156" s="12"/>
      <c r="L156" s="164"/>
      <c r="M156" s="169"/>
      <c r="N156" s="170"/>
      <c r="O156" s="170"/>
      <c r="P156" s="171">
        <f>SUM(P157:P194)</f>
        <v>0</v>
      </c>
      <c r="Q156" s="170"/>
      <c r="R156" s="171">
        <f>SUM(R157:R194)</f>
        <v>13.060172870000001</v>
      </c>
      <c r="S156" s="170"/>
      <c r="T156" s="172">
        <f>SUM(T157:T194)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65" t="s">
        <v>81</v>
      </c>
      <c r="AT156" s="173" t="s">
        <v>73</v>
      </c>
      <c r="AU156" s="173" t="s">
        <v>81</v>
      </c>
      <c r="AY156" s="165" t="s">
        <v>256</v>
      </c>
      <c r="BK156" s="174">
        <f>SUM(BK157:BK194)</f>
        <v>0</v>
      </c>
    </row>
    <row r="157" s="2" customFormat="1" ht="37.8" customHeight="1">
      <c r="A157" s="40"/>
      <c r="B157" s="177"/>
      <c r="C157" s="178" t="s">
        <v>342</v>
      </c>
      <c r="D157" s="178" t="s">
        <v>258</v>
      </c>
      <c r="E157" s="179" t="s">
        <v>2320</v>
      </c>
      <c r="F157" s="180" t="s">
        <v>2321</v>
      </c>
      <c r="G157" s="181" t="s">
        <v>274</v>
      </c>
      <c r="H157" s="182">
        <v>4.1100000000000003</v>
      </c>
      <c r="I157" s="183"/>
      <c r="J157" s="184">
        <f>ROUND(I157*H157,2)</f>
        <v>0</v>
      </c>
      <c r="K157" s="185"/>
      <c r="L157" s="41"/>
      <c r="M157" s="186" t="s">
        <v>3</v>
      </c>
      <c r="N157" s="187" t="s">
        <v>45</v>
      </c>
      <c r="O157" s="74"/>
      <c r="P157" s="188">
        <f>O157*H157</f>
        <v>0</v>
      </c>
      <c r="Q157" s="188">
        <v>1.8775</v>
      </c>
      <c r="R157" s="188">
        <f>Q157*H157</f>
        <v>7.7165250000000007</v>
      </c>
      <c r="S157" s="188">
        <v>0</v>
      </c>
      <c r="T157" s="189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190" t="s">
        <v>261</v>
      </c>
      <c r="AT157" s="190" t="s">
        <v>258</v>
      </c>
      <c r="AU157" s="190" t="s">
        <v>83</v>
      </c>
      <c r="AY157" s="21" t="s">
        <v>256</v>
      </c>
      <c r="BE157" s="191">
        <f>IF(N157="základní",J157,0)</f>
        <v>0</v>
      </c>
      <c r="BF157" s="191">
        <f>IF(N157="snížená",J157,0)</f>
        <v>0</v>
      </c>
      <c r="BG157" s="191">
        <f>IF(N157="zákl. přenesená",J157,0)</f>
        <v>0</v>
      </c>
      <c r="BH157" s="191">
        <f>IF(N157="sníž. přenesená",J157,0)</f>
        <v>0</v>
      </c>
      <c r="BI157" s="191">
        <f>IF(N157="nulová",J157,0)</f>
        <v>0</v>
      </c>
      <c r="BJ157" s="21" t="s">
        <v>81</v>
      </c>
      <c r="BK157" s="191">
        <f>ROUND(I157*H157,2)</f>
        <v>0</v>
      </c>
      <c r="BL157" s="21" t="s">
        <v>261</v>
      </c>
      <c r="BM157" s="190" t="s">
        <v>2322</v>
      </c>
    </row>
    <row r="158" s="2" customFormat="1">
      <c r="A158" s="40"/>
      <c r="B158" s="41"/>
      <c r="C158" s="40"/>
      <c r="D158" s="192" t="s">
        <v>263</v>
      </c>
      <c r="E158" s="40"/>
      <c r="F158" s="193" t="s">
        <v>2323</v>
      </c>
      <c r="G158" s="40"/>
      <c r="H158" s="40"/>
      <c r="I158" s="194"/>
      <c r="J158" s="40"/>
      <c r="K158" s="40"/>
      <c r="L158" s="41"/>
      <c r="M158" s="195"/>
      <c r="N158" s="196"/>
      <c r="O158" s="74"/>
      <c r="P158" s="74"/>
      <c r="Q158" s="74"/>
      <c r="R158" s="74"/>
      <c r="S158" s="74"/>
      <c r="T158" s="75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21" t="s">
        <v>263</v>
      </c>
      <c r="AU158" s="21" t="s">
        <v>83</v>
      </c>
    </row>
    <row r="159" s="13" customFormat="1">
      <c r="A159" s="13"/>
      <c r="B159" s="197"/>
      <c r="C159" s="13"/>
      <c r="D159" s="198" t="s">
        <v>265</v>
      </c>
      <c r="E159" s="199" t="s">
        <v>3</v>
      </c>
      <c r="F159" s="200" t="s">
        <v>2324</v>
      </c>
      <c r="G159" s="13"/>
      <c r="H159" s="201">
        <v>0.88900000000000001</v>
      </c>
      <c r="I159" s="202"/>
      <c r="J159" s="13"/>
      <c r="K159" s="13"/>
      <c r="L159" s="197"/>
      <c r="M159" s="203"/>
      <c r="N159" s="204"/>
      <c r="O159" s="204"/>
      <c r="P159" s="204"/>
      <c r="Q159" s="204"/>
      <c r="R159" s="204"/>
      <c r="S159" s="204"/>
      <c r="T159" s="20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99" t="s">
        <v>265</v>
      </c>
      <c r="AU159" s="199" t="s">
        <v>83</v>
      </c>
      <c r="AV159" s="13" t="s">
        <v>83</v>
      </c>
      <c r="AW159" s="13" t="s">
        <v>35</v>
      </c>
      <c r="AX159" s="13" t="s">
        <v>74</v>
      </c>
      <c r="AY159" s="199" t="s">
        <v>256</v>
      </c>
    </row>
    <row r="160" s="13" customFormat="1">
      <c r="A160" s="13"/>
      <c r="B160" s="197"/>
      <c r="C160" s="13"/>
      <c r="D160" s="198" t="s">
        <v>265</v>
      </c>
      <c r="E160" s="199" t="s">
        <v>3</v>
      </c>
      <c r="F160" s="200" t="s">
        <v>2325</v>
      </c>
      <c r="G160" s="13"/>
      <c r="H160" s="201">
        <v>0.72499999999999998</v>
      </c>
      <c r="I160" s="202"/>
      <c r="J160" s="13"/>
      <c r="K160" s="13"/>
      <c r="L160" s="197"/>
      <c r="M160" s="203"/>
      <c r="N160" s="204"/>
      <c r="O160" s="204"/>
      <c r="P160" s="204"/>
      <c r="Q160" s="204"/>
      <c r="R160" s="204"/>
      <c r="S160" s="204"/>
      <c r="T160" s="20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99" t="s">
        <v>265</v>
      </c>
      <c r="AU160" s="199" t="s">
        <v>83</v>
      </c>
      <c r="AV160" s="13" t="s">
        <v>83</v>
      </c>
      <c r="AW160" s="13" t="s">
        <v>35</v>
      </c>
      <c r="AX160" s="13" t="s">
        <v>74</v>
      </c>
      <c r="AY160" s="199" t="s">
        <v>256</v>
      </c>
    </row>
    <row r="161" s="13" customFormat="1">
      <c r="A161" s="13"/>
      <c r="B161" s="197"/>
      <c r="C161" s="13"/>
      <c r="D161" s="198" t="s">
        <v>265</v>
      </c>
      <c r="E161" s="199" t="s">
        <v>3</v>
      </c>
      <c r="F161" s="200" t="s">
        <v>2326</v>
      </c>
      <c r="G161" s="13"/>
      <c r="H161" s="201">
        <v>2.496</v>
      </c>
      <c r="I161" s="202"/>
      <c r="J161" s="13"/>
      <c r="K161" s="13"/>
      <c r="L161" s="197"/>
      <c r="M161" s="203"/>
      <c r="N161" s="204"/>
      <c r="O161" s="204"/>
      <c r="P161" s="204"/>
      <c r="Q161" s="204"/>
      <c r="R161" s="204"/>
      <c r="S161" s="204"/>
      <c r="T161" s="20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99" t="s">
        <v>265</v>
      </c>
      <c r="AU161" s="199" t="s">
        <v>83</v>
      </c>
      <c r="AV161" s="13" t="s">
        <v>83</v>
      </c>
      <c r="AW161" s="13" t="s">
        <v>35</v>
      </c>
      <c r="AX161" s="13" t="s">
        <v>74</v>
      </c>
      <c r="AY161" s="199" t="s">
        <v>256</v>
      </c>
    </row>
    <row r="162" s="14" customFormat="1">
      <c r="A162" s="14"/>
      <c r="B162" s="206"/>
      <c r="C162" s="14"/>
      <c r="D162" s="198" t="s">
        <v>265</v>
      </c>
      <c r="E162" s="207" t="s">
        <v>3</v>
      </c>
      <c r="F162" s="208" t="s">
        <v>266</v>
      </c>
      <c r="G162" s="14"/>
      <c r="H162" s="209">
        <v>4.1100000000000003</v>
      </c>
      <c r="I162" s="210"/>
      <c r="J162" s="14"/>
      <c r="K162" s="14"/>
      <c r="L162" s="206"/>
      <c r="M162" s="211"/>
      <c r="N162" s="212"/>
      <c r="O162" s="212"/>
      <c r="P162" s="212"/>
      <c r="Q162" s="212"/>
      <c r="R162" s="212"/>
      <c r="S162" s="212"/>
      <c r="T162" s="21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07" t="s">
        <v>265</v>
      </c>
      <c r="AU162" s="207" t="s">
        <v>83</v>
      </c>
      <c r="AV162" s="14" t="s">
        <v>261</v>
      </c>
      <c r="AW162" s="14" t="s">
        <v>35</v>
      </c>
      <c r="AX162" s="14" t="s">
        <v>81</v>
      </c>
      <c r="AY162" s="207" t="s">
        <v>256</v>
      </c>
    </row>
    <row r="163" s="2" customFormat="1" ht="37.8" customHeight="1">
      <c r="A163" s="40"/>
      <c r="B163" s="177"/>
      <c r="C163" s="178" t="s">
        <v>347</v>
      </c>
      <c r="D163" s="178" t="s">
        <v>258</v>
      </c>
      <c r="E163" s="179" t="s">
        <v>537</v>
      </c>
      <c r="F163" s="180" t="s">
        <v>538</v>
      </c>
      <c r="G163" s="181" t="s">
        <v>539</v>
      </c>
      <c r="H163" s="182">
        <v>2</v>
      </c>
      <c r="I163" s="183"/>
      <c r="J163" s="184">
        <f>ROUND(I163*H163,2)</f>
        <v>0</v>
      </c>
      <c r="K163" s="185"/>
      <c r="L163" s="41"/>
      <c r="M163" s="186" t="s">
        <v>3</v>
      </c>
      <c r="N163" s="187" t="s">
        <v>45</v>
      </c>
      <c r="O163" s="74"/>
      <c r="P163" s="188">
        <f>O163*H163</f>
        <v>0</v>
      </c>
      <c r="Q163" s="188">
        <v>0.022780000000000002</v>
      </c>
      <c r="R163" s="188">
        <f>Q163*H163</f>
        <v>0.045560000000000003</v>
      </c>
      <c r="S163" s="188">
        <v>0</v>
      </c>
      <c r="T163" s="189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190" t="s">
        <v>261</v>
      </c>
      <c r="AT163" s="190" t="s">
        <v>258</v>
      </c>
      <c r="AU163" s="190" t="s">
        <v>83</v>
      </c>
      <c r="AY163" s="21" t="s">
        <v>256</v>
      </c>
      <c r="BE163" s="191">
        <f>IF(N163="základní",J163,0)</f>
        <v>0</v>
      </c>
      <c r="BF163" s="191">
        <f>IF(N163="snížená",J163,0)</f>
        <v>0</v>
      </c>
      <c r="BG163" s="191">
        <f>IF(N163="zákl. přenesená",J163,0)</f>
        <v>0</v>
      </c>
      <c r="BH163" s="191">
        <f>IF(N163="sníž. přenesená",J163,0)</f>
        <v>0</v>
      </c>
      <c r="BI163" s="191">
        <f>IF(N163="nulová",J163,0)</f>
        <v>0</v>
      </c>
      <c r="BJ163" s="21" t="s">
        <v>81</v>
      </c>
      <c r="BK163" s="191">
        <f>ROUND(I163*H163,2)</f>
        <v>0</v>
      </c>
      <c r="BL163" s="21" t="s">
        <v>261</v>
      </c>
      <c r="BM163" s="190" t="s">
        <v>2327</v>
      </c>
    </row>
    <row r="164" s="2" customFormat="1">
      <c r="A164" s="40"/>
      <c r="B164" s="41"/>
      <c r="C164" s="40"/>
      <c r="D164" s="192" t="s">
        <v>263</v>
      </c>
      <c r="E164" s="40"/>
      <c r="F164" s="193" t="s">
        <v>541</v>
      </c>
      <c r="G164" s="40"/>
      <c r="H164" s="40"/>
      <c r="I164" s="194"/>
      <c r="J164" s="40"/>
      <c r="K164" s="40"/>
      <c r="L164" s="41"/>
      <c r="M164" s="195"/>
      <c r="N164" s="196"/>
      <c r="O164" s="74"/>
      <c r="P164" s="74"/>
      <c r="Q164" s="74"/>
      <c r="R164" s="74"/>
      <c r="S164" s="74"/>
      <c r="T164" s="75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21" t="s">
        <v>263</v>
      </c>
      <c r="AU164" s="21" t="s">
        <v>83</v>
      </c>
    </row>
    <row r="165" s="13" customFormat="1">
      <c r="A165" s="13"/>
      <c r="B165" s="197"/>
      <c r="C165" s="13"/>
      <c r="D165" s="198" t="s">
        <v>265</v>
      </c>
      <c r="E165" s="199" t="s">
        <v>3</v>
      </c>
      <c r="F165" s="200" t="s">
        <v>2328</v>
      </c>
      <c r="G165" s="13"/>
      <c r="H165" s="201">
        <v>2</v>
      </c>
      <c r="I165" s="202"/>
      <c r="J165" s="13"/>
      <c r="K165" s="13"/>
      <c r="L165" s="197"/>
      <c r="M165" s="203"/>
      <c r="N165" s="204"/>
      <c r="O165" s="204"/>
      <c r="P165" s="204"/>
      <c r="Q165" s="204"/>
      <c r="R165" s="204"/>
      <c r="S165" s="204"/>
      <c r="T165" s="20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9" t="s">
        <v>265</v>
      </c>
      <c r="AU165" s="199" t="s">
        <v>83</v>
      </c>
      <c r="AV165" s="13" t="s">
        <v>83</v>
      </c>
      <c r="AW165" s="13" t="s">
        <v>35</v>
      </c>
      <c r="AX165" s="13" t="s">
        <v>74</v>
      </c>
      <c r="AY165" s="199" t="s">
        <v>256</v>
      </c>
    </row>
    <row r="166" s="14" customFormat="1">
      <c r="A166" s="14"/>
      <c r="B166" s="206"/>
      <c r="C166" s="14"/>
      <c r="D166" s="198" t="s">
        <v>265</v>
      </c>
      <c r="E166" s="207" t="s">
        <v>3</v>
      </c>
      <c r="F166" s="208" t="s">
        <v>266</v>
      </c>
      <c r="G166" s="14"/>
      <c r="H166" s="209">
        <v>2</v>
      </c>
      <c r="I166" s="210"/>
      <c r="J166" s="14"/>
      <c r="K166" s="14"/>
      <c r="L166" s="206"/>
      <c r="M166" s="211"/>
      <c r="N166" s="212"/>
      <c r="O166" s="212"/>
      <c r="P166" s="212"/>
      <c r="Q166" s="212"/>
      <c r="R166" s="212"/>
      <c r="S166" s="212"/>
      <c r="T166" s="21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7" t="s">
        <v>265</v>
      </c>
      <c r="AU166" s="207" t="s">
        <v>83</v>
      </c>
      <c r="AV166" s="14" t="s">
        <v>261</v>
      </c>
      <c r="AW166" s="14" t="s">
        <v>35</v>
      </c>
      <c r="AX166" s="14" t="s">
        <v>81</v>
      </c>
      <c r="AY166" s="207" t="s">
        <v>256</v>
      </c>
    </row>
    <row r="167" s="2" customFormat="1" ht="37.8" customHeight="1">
      <c r="A167" s="40"/>
      <c r="B167" s="177"/>
      <c r="C167" s="178" t="s">
        <v>358</v>
      </c>
      <c r="D167" s="178" t="s">
        <v>258</v>
      </c>
      <c r="E167" s="179" t="s">
        <v>545</v>
      </c>
      <c r="F167" s="180" t="s">
        <v>546</v>
      </c>
      <c r="G167" s="181" t="s">
        <v>539</v>
      </c>
      <c r="H167" s="182">
        <v>9</v>
      </c>
      <c r="I167" s="183"/>
      <c r="J167" s="184">
        <f>ROUND(I167*H167,2)</f>
        <v>0</v>
      </c>
      <c r="K167" s="185"/>
      <c r="L167" s="41"/>
      <c r="M167" s="186" t="s">
        <v>3</v>
      </c>
      <c r="N167" s="187" t="s">
        <v>45</v>
      </c>
      <c r="O167" s="74"/>
      <c r="P167" s="188">
        <f>O167*H167</f>
        <v>0</v>
      </c>
      <c r="Q167" s="188">
        <v>0.026929999999999999</v>
      </c>
      <c r="R167" s="188">
        <f>Q167*H167</f>
        <v>0.24237</v>
      </c>
      <c r="S167" s="188">
        <v>0</v>
      </c>
      <c r="T167" s="189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190" t="s">
        <v>261</v>
      </c>
      <c r="AT167" s="190" t="s">
        <v>258</v>
      </c>
      <c r="AU167" s="190" t="s">
        <v>83</v>
      </c>
      <c r="AY167" s="21" t="s">
        <v>256</v>
      </c>
      <c r="BE167" s="191">
        <f>IF(N167="základní",J167,0)</f>
        <v>0</v>
      </c>
      <c r="BF167" s="191">
        <f>IF(N167="snížená",J167,0)</f>
        <v>0</v>
      </c>
      <c r="BG167" s="191">
        <f>IF(N167="zákl. přenesená",J167,0)</f>
        <v>0</v>
      </c>
      <c r="BH167" s="191">
        <f>IF(N167="sníž. přenesená",J167,0)</f>
        <v>0</v>
      </c>
      <c r="BI167" s="191">
        <f>IF(N167="nulová",J167,0)</f>
        <v>0</v>
      </c>
      <c r="BJ167" s="21" t="s">
        <v>81</v>
      </c>
      <c r="BK167" s="191">
        <f>ROUND(I167*H167,2)</f>
        <v>0</v>
      </c>
      <c r="BL167" s="21" t="s">
        <v>261</v>
      </c>
      <c r="BM167" s="190" t="s">
        <v>2329</v>
      </c>
    </row>
    <row r="168" s="2" customFormat="1">
      <c r="A168" s="40"/>
      <c r="B168" s="41"/>
      <c r="C168" s="40"/>
      <c r="D168" s="192" t="s">
        <v>263</v>
      </c>
      <c r="E168" s="40"/>
      <c r="F168" s="193" t="s">
        <v>548</v>
      </c>
      <c r="G168" s="40"/>
      <c r="H168" s="40"/>
      <c r="I168" s="194"/>
      <c r="J168" s="40"/>
      <c r="K168" s="40"/>
      <c r="L168" s="41"/>
      <c r="M168" s="195"/>
      <c r="N168" s="196"/>
      <c r="O168" s="74"/>
      <c r="P168" s="74"/>
      <c r="Q168" s="74"/>
      <c r="R168" s="74"/>
      <c r="S168" s="74"/>
      <c r="T168" s="75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21" t="s">
        <v>263</v>
      </c>
      <c r="AU168" s="21" t="s">
        <v>83</v>
      </c>
    </row>
    <row r="169" s="13" customFormat="1">
      <c r="A169" s="13"/>
      <c r="B169" s="197"/>
      <c r="C169" s="13"/>
      <c r="D169" s="198" t="s">
        <v>265</v>
      </c>
      <c r="E169" s="199" t="s">
        <v>3</v>
      </c>
      <c r="F169" s="200" t="s">
        <v>554</v>
      </c>
      <c r="G169" s="13"/>
      <c r="H169" s="201">
        <v>3</v>
      </c>
      <c r="I169" s="202"/>
      <c r="J169" s="13"/>
      <c r="K169" s="13"/>
      <c r="L169" s="197"/>
      <c r="M169" s="203"/>
      <c r="N169" s="204"/>
      <c r="O169" s="204"/>
      <c r="P169" s="204"/>
      <c r="Q169" s="204"/>
      <c r="R169" s="204"/>
      <c r="S169" s="204"/>
      <c r="T169" s="20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99" t="s">
        <v>265</v>
      </c>
      <c r="AU169" s="199" t="s">
        <v>83</v>
      </c>
      <c r="AV169" s="13" t="s">
        <v>83</v>
      </c>
      <c r="AW169" s="13" t="s">
        <v>35</v>
      </c>
      <c r="AX169" s="13" t="s">
        <v>74</v>
      </c>
      <c r="AY169" s="199" t="s">
        <v>256</v>
      </c>
    </row>
    <row r="170" s="13" customFormat="1">
      <c r="A170" s="13"/>
      <c r="B170" s="197"/>
      <c r="C170" s="13"/>
      <c r="D170" s="198" t="s">
        <v>265</v>
      </c>
      <c r="E170" s="199" t="s">
        <v>3</v>
      </c>
      <c r="F170" s="200" t="s">
        <v>2330</v>
      </c>
      <c r="G170" s="13"/>
      <c r="H170" s="201">
        <v>6</v>
      </c>
      <c r="I170" s="202"/>
      <c r="J170" s="13"/>
      <c r="K170" s="13"/>
      <c r="L170" s="197"/>
      <c r="M170" s="203"/>
      <c r="N170" s="204"/>
      <c r="O170" s="204"/>
      <c r="P170" s="204"/>
      <c r="Q170" s="204"/>
      <c r="R170" s="204"/>
      <c r="S170" s="204"/>
      <c r="T170" s="20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9" t="s">
        <v>265</v>
      </c>
      <c r="AU170" s="199" t="s">
        <v>83</v>
      </c>
      <c r="AV170" s="13" t="s">
        <v>83</v>
      </c>
      <c r="AW170" s="13" t="s">
        <v>35</v>
      </c>
      <c r="AX170" s="13" t="s">
        <v>74</v>
      </c>
      <c r="AY170" s="199" t="s">
        <v>256</v>
      </c>
    </row>
    <row r="171" s="14" customFormat="1">
      <c r="A171" s="14"/>
      <c r="B171" s="206"/>
      <c r="C171" s="14"/>
      <c r="D171" s="198" t="s">
        <v>265</v>
      </c>
      <c r="E171" s="207" t="s">
        <v>3</v>
      </c>
      <c r="F171" s="208" t="s">
        <v>266</v>
      </c>
      <c r="G171" s="14"/>
      <c r="H171" s="209">
        <v>9</v>
      </c>
      <c r="I171" s="210"/>
      <c r="J171" s="14"/>
      <c r="K171" s="14"/>
      <c r="L171" s="206"/>
      <c r="M171" s="211"/>
      <c r="N171" s="212"/>
      <c r="O171" s="212"/>
      <c r="P171" s="212"/>
      <c r="Q171" s="212"/>
      <c r="R171" s="212"/>
      <c r="S171" s="212"/>
      <c r="T171" s="21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07" t="s">
        <v>265</v>
      </c>
      <c r="AU171" s="207" t="s">
        <v>83</v>
      </c>
      <c r="AV171" s="14" t="s">
        <v>261</v>
      </c>
      <c r="AW171" s="14" t="s">
        <v>35</v>
      </c>
      <c r="AX171" s="14" t="s">
        <v>81</v>
      </c>
      <c r="AY171" s="207" t="s">
        <v>256</v>
      </c>
    </row>
    <row r="172" s="2" customFormat="1" ht="37.8" customHeight="1">
      <c r="A172" s="40"/>
      <c r="B172" s="177"/>
      <c r="C172" s="178" t="s">
        <v>364</v>
      </c>
      <c r="D172" s="178" t="s">
        <v>258</v>
      </c>
      <c r="E172" s="179" t="s">
        <v>594</v>
      </c>
      <c r="F172" s="180" t="s">
        <v>595</v>
      </c>
      <c r="G172" s="181" t="s">
        <v>338</v>
      </c>
      <c r="H172" s="182">
        <v>0.14599999999999999</v>
      </c>
      <c r="I172" s="183"/>
      <c r="J172" s="184">
        <f>ROUND(I172*H172,2)</f>
        <v>0</v>
      </c>
      <c r="K172" s="185"/>
      <c r="L172" s="41"/>
      <c r="M172" s="186" t="s">
        <v>3</v>
      </c>
      <c r="N172" s="187" t="s">
        <v>45</v>
      </c>
      <c r="O172" s="74"/>
      <c r="P172" s="188">
        <f>O172*H172</f>
        <v>0</v>
      </c>
      <c r="Q172" s="188">
        <v>0.019539999999999998</v>
      </c>
      <c r="R172" s="188">
        <f>Q172*H172</f>
        <v>0.0028528399999999997</v>
      </c>
      <c r="S172" s="188">
        <v>0</v>
      </c>
      <c r="T172" s="189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190" t="s">
        <v>261</v>
      </c>
      <c r="AT172" s="190" t="s">
        <v>258</v>
      </c>
      <c r="AU172" s="190" t="s">
        <v>83</v>
      </c>
      <c r="AY172" s="21" t="s">
        <v>256</v>
      </c>
      <c r="BE172" s="191">
        <f>IF(N172="základní",J172,0)</f>
        <v>0</v>
      </c>
      <c r="BF172" s="191">
        <f>IF(N172="snížená",J172,0)</f>
        <v>0</v>
      </c>
      <c r="BG172" s="191">
        <f>IF(N172="zákl. přenesená",J172,0)</f>
        <v>0</v>
      </c>
      <c r="BH172" s="191">
        <f>IF(N172="sníž. přenesená",J172,0)</f>
        <v>0</v>
      </c>
      <c r="BI172" s="191">
        <f>IF(N172="nulová",J172,0)</f>
        <v>0</v>
      </c>
      <c r="BJ172" s="21" t="s">
        <v>81</v>
      </c>
      <c r="BK172" s="191">
        <f>ROUND(I172*H172,2)</f>
        <v>0</v>
      </c>
      <c r="BL172" s="21" t="s">
        <v>261</v>
      </c>
      <c r="BM172" s="190" t="s">
        <v>2331</v>
      </c>
    </row>
    <row r="173" s="2" customFormat="1">
      <c r="A173" s="40"/>
      <c r="B173" s="41"/>
      <c r="C173" s="40"/>
      <c r="D173" s="192" t="s">
        <v>263</v>
      </c>
      <c r="E173" s="40"/>
      <c r="F173" s="193" t="s">
        <v>597</v>
      </c>
      <c r="G173" s="40"/>
      <c r="H173" s="40"/>
      <c r="I173" s="194"/>
      <c r="J173" s="40"/>
      <c r="K173" s="40"/>
      <c r="L173" s="41"/>
      <c r="M173" s="195"/>
      <c r="N173" s="196"/>
      <c r="O173" s="74"/>
      <c r="P173" s="74"/>
      <c r="Q173" s="74"/>
      <c r="R173" s="74"/>
      <c r="S173" s="74"/>
      <c r="T173" s="75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21" t="s">
        <v>263</v>
      </c>
      <c r="AU173" s="21" t="s">
        <v>83</v>
      </c>
    </row>
    <row r="174" s="2" customFormat="1" ht="21.75" customHeight="1">
      <c r="A174" s="40"/>
      <c r="B174" s="177"/>
      <c r="C174" s="221" t="s">
        <v>137</v>
      </c>
      <c r="D174" s="221" t="s">
        <v>374</v>
      </c>
      <c r="E174" s="222" t="s">
        <v>599</v>
      </c>
      <c r="F174" s="223" t="s">
        <v>600</v>
      </c>
      <c r="G174" s="224" t="s">
        <v>338</v>
      </c>
      <c r="H174" s="225">
        <v>0.14599999999999999</v>
      </c>
      <c r="I174" s="226"/>
      <c r="J174" s="227">
        <f>ROUND(I174*H174,2)</f>
        <v>0</v>
      </c>
      <c r="K174" s="228"/>
      <c r="L174" s="229"/>
      <c r="M174" s="230" t="s">
        <v>3</v>
      </c>
      <c r="N174" s="231" t="s">
        <v>45</v>
      </c>
      <c r="O174" s="74"/>
      <c r="P174" s="188">
        <f>O174*H174</f>
        <v>0</v>
      </c>
      <c r="Q174" s="188">
        <v>1</v>
      </c>
      <c r="R174" s="188">
        <f>Q174*H174</f>
        <v>0.14599999999999999</v>
      </c>
      <c r="S174" s="188">
        <v>0</v>
      </c>
      <c r="T174" s="189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190" t="s">
        <v>299</v>
      </c>
      <c r="AT174" s="190" t="s">
        <v>374</v>
      </c>
      <c r="AU174" s="190" t="s">
        <v>83</v>
      </c>
      <c r="AY174" s="21" t="s">
        <v>256</v>
      </c>
      <c r="BE174" s="191">
        <f>IF(N174="základní",J174,0)</f>
        <v>0</v>
      </c>
      <c r="BF174" s="191">
        <f>IF(N174="snížená",J174,0)</f>
        <v>0</v>
      </c>
      <c r="BG174" s="191">
        <f>IF(N174="zákl. přenesená",J174,0)</f>
        <v>0</v>
      </c>
      <c r="BH174" s="191">
        <f>IF(N174="sníž. přenesená",J174,0)</f>
        <v>0</v>
      </c>
      <c r="BI174" s="191">
        <f>IF(N174="nulová",J174,0)</f>
        <v>0</v>
      </c>
      <c r="BJ174" s="21" t="s">
        <v>81</v>
      </c>
      <c r="BK174" s="191">
        <f>ROUND(I174*H174,2)</f>
        <v>0</v>
      </c>
      <c r="BL174" s="21" t="s">
        <v>261</v>
      </c>
      <c r="BM174" s="190" t="s">
        <v>2332</v>
      </c>
    </row>
    <row r="175" s="13" customFormat="1">
      <c r="A175" s="13"/>
      <c r="B175" s="197"/>
      <c r="C175" s="13"/>
      <c r="D175" s="198" t="s">
        <v>265</v>
      </c>
      <c r="E175" s="199" t="s">
        <v>3</v>
      </c>
      <c r="F175" s="200" t="s">
        <v>2333</v>
      </c>
      <c r="G175" s="13"/>
      <c r="H175" s="201">
        <v>18</v>
      </c>
      <c r="I175" s="202"/>
      <c r="J175" s="13"/>
      <c r="K175" s="13"/>
      <c r="L175" s="197"/>
      <c r="M175" s="203"/>
      <c r="N175" s="204"/>
      <c r="O175" s="204"/>
      <c r="P175" s="204"/>
      <c r="Q175" s="204"/>
      <c r="R175" s="204"/>
      <c r="S175" s="204"/>
      <c r="T175" s="20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9" t="s">
        <v>265</v>
      </c>
      <c r="AU175" s="199" t="s">
        <v>83</v>
      </c>
      <c r="AV175" s="13" t="s">
        <v>83</v>
      </c>
      <c r="AW175" s="13" t="s">
        <v>35</v>
      </c>
      <c r="AX175" s="13" t="s">
        <v>74</v>
      </c>
      <c r="AY175" s="199" t="s">
        <v>256</v>
      </c>
    </row>
    <row r="176" s="14" customFormat="1">
      <c r="A176" s="14"/>
      <c r="B176" s="206"/>
      <c r="C176" s="14"/>
      <c r="D176" s="198" t="s">
        <v>265</v>
      </c>
      <c r="E176" s="207" t="s">
        <v>3</v>
      </c>
      <c r="F176" s="208" t="s">
        <v>266</v>
      </c>
      <c r="G176" s="14"/>
      <c r="H176" s="209">
        <v>18</v>
      </c>
      <c r="I176" s="210"/>
      <c r="J176" s="14"/>
      <c r="K176" s="14"/>
      <c r="L176" s="206"/>
      <c r="M176" s="211"/>
      <c r="N176" s="212"/>
      <c r="O176" s="212"/>
      <c r="P176" s="212"/>
      <c r="Q176" s="212"/>
      <c r="R176" s="212"/>
      <c r="S176" s="212"/>
      <c r="T176" s="21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07" t="s">
        <v>265</v>
      </c>
      <c r="AU176" s="207" t="s">
        <v>83</v>
      </c>
      <c r="AV176" s="14" t="s">
        <v>261</v>
      </c>
      <c r="AW176" s="14" t="s">
        <v>35</v>
      </c>
      <c r="AX176" s="14" t="s">
        <v>74</v>
      </c>
      <c r="AY176" s="207" t="s">
        <v>256</v>
      </c>
    </row>
    <row r="177" s="13" customFormat="1">
      <c r="A177" s="13"/>
      <c r="B177" s="197"/>
      <c r="C177" s="13"/>
      <c r="D177" s="198" t="s">
        <v>265</v>
      </c>
      <c r="E177" s="199" t="s">
        <v>3</v>
      </c>
      <c r="F177" s="200" t="s">
        <v>2334</v>
      </c>
      <c r="G177" s="13"/>
      <c r="H177" s="201">
        <v>145.80000000000001</v>
      </c>
      <c r="I177" s="202"/>
      <c r="J177" s="13"/>
      <c r="K177" s="13"/>
      <c r="L177" s="197"/>
      <c r="M177" s="203"/>
      <c r="N177" s="204"/>
      <c r="O177" s="204"/>
      <c r="P177" s="204"/>
      <c r="Q177" s="204"/>
      <c r="R177" s="204"/>
      <c r="S177" s="204"/>
      <c r="T177" s="20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99" t="s">
        <v>265</v>
      </c>
      <c r="AU177" s="199" t="s">
        <v>83</v>
      </c>
      <c r="AV177" s="13" t="s">
        <v>83</v>
      </c>
      <c r="AW177" s="13" t="s">
        <v>35</v>
      </c>
      <c r="AX177" s="13" t="s">
        <v>74</v>
      </c>
      <c r="AY177" s="199" t="s">
        <v>256</v>
      </c>
    </row>
    <row r="178" s="13" customFormat="1">
      <c r="A178" s="13"/>
      <c r="B178" s="197"/>
      <c r="C178" s="13"/>
      <c r="D178" s="198" t="s">
        <v>265</v>
      </c>
      <c r="E178" s="199" t="s">
        <v>3</v>
      </c>
      <c r="F178" s="200" t="s">
        <v>2335</v>
      </c>
      <c r="G178" s="13"/>
      <c r="H178" s="201">
        <v>0.14599999999999999</v>
      </c>
      <c r="I178" s="202"/>
      <c r="J178" s="13"/>
      <c r="K178" s="13"/>
      <c r="L178" s="197"/>
      <c r="M178" s="203"/>
      <c r="N178" s="204"/>
      <c r="O178" s="204"/>
      <c r="P178" s="204"/>
      <c r="Q178" s="204"/>
      <c r="R178" s="204"/>
      <c r="S178" s="204"/>
      <c r="T178" s="20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99" t="s">
        <v>265</v>
      </c>
      <c r="AU178" s="199" t="s">
        <v>83</v>
      </c>
      <c r="AV178" s="13" t="s">
        <v>83</v>
      </c>
      <c r="AW178" s="13" t="s">
        <v>35</v>
      </c>
      <c r="AX178" s="13" t="s">
        <v>81</v>
      </c>
      <c r="AY178" s="199" t="s">
        <v>256</v>
      </c>
    </row>
    <row r="179" s="2" customFormat="1" ht="37.8" customHeight="1">
      <c r="A179" s="40"/>
      <c r="B179" s="177"/>
      <c r="C179" s="178" t="s">
        <v>8</v>
      </c>
      <c r="D179" s="178" t="s">
        <v>258</v>
      </c>
      <c r="E179" s="179" t="s">
        <v>648</v>
      </c>
      <c r="F179" s="180" t="s">
        <v>649</v>
      </c>
      <c r="G179" s="181" t="s">
        <v>110</v>
      </c>
      <c r="H179" s="182">
        <v>27.488</v>
      </c>
      <c r="I179" s="183"/>
      <c r="J179" s="184">
        <f>ROUND(I179*H179,2)</f>
        <v>0</v>
      </c>
      <c r="K179" s="185"/>
      <c r="L179" s="41"/>
      <c r="M179" s="186" t="s">
        <v>3</v>
      </c>
      <c r="N179" s="187" t="s">
        <v>45</v>
      </c>
      <c r="O179" s="74"/>
      <c r="P179" s="188">
        <f>O179*H179</f>
        <v>0</v>
      </c>
      <c r="Q179" s="188">
        <v>0.094479999999999995</v>
      </c>
      <c r="R179" s="188">
        <f>Q179*H179</f>
        <v>2.5970662399999997</v>
      </c>
      <c r="S179" s="188">
        <v>0</v>
      </c>
      <c r="T179" s="189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190" t="s">
        <v>261</v>
      </c>
      <c r="AT179" s="190" t="s">
        <v>258</v>
      </c>
      <c r="AU179" s="190" t="s">
        <v>83</v>
      </c>
      <c r="AY179" s="21" t="s">
        <v>256</v>
      </c>
      <c r="BE179" s="191">
        <f>IF(N179="základní",J179,0)</f>
        <v>0</v>
      </c>
      <c r="BF179" s="191">
        <f>IF(N179="snížená",J179,0)</f>
        <v>0</v>
      </c>
      <c r="BG179" s="191">
        <f>IF(N179="zákl. přenesená",J179,0)</f>
        <v>0</v>
      </c>
      <c r="BH179" s="191">
        <f>IF(N179="sníž. přenesená",J179,0)</f>
        <v>0</v>
      </c>
      <c r="BI179" s="191">
        <f>IF(N179="nulová",J179,0)</f>
        <v>0</v>
      </c>
      <c r="BJ179" s="21" t="s">
        <v>81</v>
      </c>
      <c r="BK179" s="191">
        <f>ROUND(I179*H179,2)</f>
        <v>0</v>
      </c>
      <c r="BL179" s="21" t="s">
        <v>261</v>
      </c>
      <c r="BM179" s="190" t="s">
        <v>2336</v>
      </c>
    </row>
    <row r="180" s="2" customFormat="1">
      <c r="A180" s="40"/>
      <c r="B180" s="41"/>
      <c r="C180" s="40"/>
      <c r="D180" s="192" t="s">
        <v>263</v>
      </c>
      <c r="E180" s="40"/>
      <c r="F180" s="193" t="s">
        <v>651</v>
      </c>
      <c r="G180" s="40"/>
      <c r="H180" s="40"/>
      <c r="I180" s="194"/>
      <c r="J180" s="40"/>
      <c r="K180" s="40"/>
      <c r="L180" s="41"/>
      <c r="M180" s="195"/>
      <c r="N180" s="196"/>
      <c r="O180" s="74"/>
      <c r="P180" s="74"/>
      <c r="Q180" s="74"/>
      <c r="R180" s="74"/>
      <c r="S180" s="74"/>
      <c r="T180" s="75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21" t="s">
        <v>263</v>
      </c>
      <c r="AU180" s="21" t="s">
        <v>83</v>
      </c>
    </row>
    <row r="181" s="13" customFormat="1">
      <c r="A181" s="13"/>
      <c r="B181" s="197"/>
      <c r="C181" s="13"/>
      <c r="D181" s="198" t="s">
        <v>265</v>
      </c>
      <c r="E181" s="199" t="s">
        <v>3</v>
      </c>
      <c r="F181" s="200" t="s">
        <v>170</v>
      </c>
      <c r="G181" s="13"/>
      <c r="H181" s="201">
        <v>27.488</v>
      </c>
      <c r="I181" s="202"/>
      <c r="J181" s="13"/>
      <c r="K181" s="13"/>
      <c r="L181" s="197"/>
      <c r="M181" s="203"/>
      <c r="N181" s="204"/>
      <c r="O181" s="204"/>
      <c r="P181" s="204"/>
      <c r="Q181" s="204"/>
      <c r="R181" s="204"/>
      <c r="S181" s="204"/>
      <c r="T181" s="20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99" t="s">
        <v>265</v>
      </c>
      <c r="AU181" s="199" t="s">
        <v>83</v>
      </c>
      <c r="AV181" s="13" t="s">
        <v>83</v>
      </c>
      <c r="AW181" s="13" t="s">
        <v>35</v>
      </c>
      <c r="AX181" s="13" t="s">
        <v>74</v>
      </c>
      <c r="AY181" s="199" t="s">
        <v>256</v>
      </c>
    </row>
    <row r="182" s="14" customFormat="1">
      <c r="A182" s="14"/>
      <c r="B182" s="206"/>
      <c r="C182" s="14"/>
      <c r="D182" s="198" t="s">
        <v>265</v>
      </c>
      <c r="E182" s="207" t="s">
        <v>3</v>
      </c>
      <c r="F182" s="208" t="s">
        <v>266</v>
      </c>
      <c r="G182" s="14"/>
      <c r="H182" s="209">
        <v>27.488</v>
      </c>
      <c r="I182" s="210"/>
      <c r="J182" s="14"/>
      <c r="K182" s="14"/>
      <c r="L182" s="206"/>
      <c r="M182" s="211"/>
      <c r="N182" s="212"/>
      <c r="O182" s="212"/>
      <c r="P182" s="212"/>
      <c r="Q182" s="212"/>
      <c r="R182" s="212"/>
      <c r="S182" s="212"/>
      <c r="T182" s="21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07" t="s">
        <v>265</v>
      </c>
      <c r="AU182" s="207" t="s">
        <v>83</v>
      </c>
      <c r="AV182" s="14" t="s">
        <v>261</v>
      </c>
      <c r="AW182" s="14" t="s">
        <v>35</v>
      </c>
      <c r="AX182" s="14" t="s">
        <v>81</v>
      </c>
      <c r="AY182" s="207" t="s">
        <v>256</v>
      </c>
    </row>
    <row r="183" s="2" customFormat="1" ht="37.8" customHeight="1">
      <c r="A183" s="40"/>
      <c r="B183" s="177"/>
      <c r="C183" s="178" t="s">
        <v>381</v>
      </c>
      <c r="D183" s="178" t="s">
        <v>258</v>
      </c>
      <c r="E183" s="179" t="s">
        <v>653</v>
      </c>
      <c r="F183" s="180" t="s">
        <v>654</v>
      </c>
      <c r="G183" s="181" t="s">
        <v>110</v>
      </c>
      <c r="H183" s="182">
        <v>15.339</v>
      </c>
      <c r="I183" s="183"/>
      <c r="J183" s="184">
        <f>ROUND(I183*H183,2)</f>
        <v>0</v>
      </c>
      <c r="K183" s="185"/>
      <c r="L183" s="41"/>
      <c r="M183" s="186" t="s">
        <v>3</v>
      </c>
      <c r="N183" s="187" t="s">
        <v>45</v>
      </c>
      <c r="O183" s="74"/>
      <c r="P183" s="188">
        <f>O183*H183</f>
        <v>0</v>
      </c>
      <c r="Q183" s="188">
        <v>0.11396000000000001</v>
      </c>
      <c r="R183" s="188">
        <f>Q183*H183</f>
        <v>1.7480324400000002</v>
      </c>
      <c r="S183" s="188">
        <v>0</v>
      </c>
      <c r="T183" s="189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190" t="s">
        <v>261</v>
      </c>
      <c r="AT183" s="190" t="s">
        <v>258</v>
      </c>
      <c r="AU183" s="190" t="s">
        <v>83</v>
      </c>
      <c r="AY183" s="21" t="s">
        <v>256</v>
      </c>
      <c r="BE183" s="191">
        <f>IF(N183="základní",J183,0)</f>
        <v>0</v>
      </c>
      <c r="BF183" s="191">
        <f>IF(N183="snížená",J183,0)</f>
        <v>0</v>
      </c>
      <c r="BG183" s="191">
        <f>IF(N183="zákl. přenesená",J183,0)</f>
        <v>0</v>
      </c>
      <c r="BH183" s="191">
        <f>IF(N183="sníž. přenesená",J183,0)</f>
        <v>0</v>
      </c>
      <c r="BI183" s="191">
        <f>IF(N183="nulová",J183,0)</f>
        <v>0</v>
      </c>
      <c r="BJ183" s="21" t="s">
        <v>81</v>
      </c>
      <c r="BK183" s="191">
        <f>ROUND(I183*H183,2)</f>
        <v>0</v>
      </c>
      <c r="BL183" s="21" t="s">
        <v>261</v>
      </c>
      <c r="BM183" s="190" t="s">
        <v>2337</v>
      </c>
    </row>
    <row r="184" s="2" customFormat="1">
      <c r="A184" s="40"/>
      <c r="B184" s="41"/>
      <c r="C184" s="40"/>
      <c r="D184" s="192" t="s">
        <v>263</v>
      </c>
      <c r="E184" s="40"/>
      <c r="F184" s="193" t="s">
        <v>656</v>
      </c>
      <c r="G184" s="40"/>
      <c r="H184" s="40"/>
      <c r="I184" s="194"/>
      <c r="J184" s="40"/>
      <c r="K184" s="40"/>
      <c r="L184" s="41"/>
      <c r="M184" s="195"/>
      <c r="N184" s="196"/>
      <c r="O184" s="74"/>
      <c r="P184" s="74"/>
      <c r="Q184" s="74"/>
      <c r="R184" s="74"/>
      <c r="S184" s="74"/>
      <c r="T184" s="75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21" t="s">
        <v>263</v>
      </c>
      <c r="AU184" s="21" t="s">
        <v>83</v>
      </c>
    </row>
    <row r="185" s="13" customFormat="1">
      <c r="A185" s="13"/>
      <c r="B185" s="197"/>
      <c r="C185" s="13"/>
      <c r="D185" s="198" t="s">
        <v>265</v>
      </c>
      <c r="E185" s="199" t="s">
        <v>3</v>
      </c>
      <c r="F185" s="200" t="s">
        <v>173</v>
      </c>
      <c r="G185" s="13"/>
      <c r="H185" s="201">
        <v>15.339</v>
      </c>
      <c r="I185" s="202"/>
      <c r="J185" s="13"/>
      <c r="K185" s="13"/>
      <c r="L185" s="197"/>
      <c r="M185" s="203"/>
      <c r="N185" s="204"/>
      <c r="O185" s="204"/>
      <c r="P185" s="204"/>
      <c r="Q185" s="204"/>
      <c r="R185" s="204"/>
      <c r="S185" s="204"/>
      <c r="T185" s="20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99" t="s">
        <v>265</v>
      </c>
      <c r="AU185" s="199" t="s">
        <v>83</v>
      </c>
      <c r="AV185" s="13" t="s">
        <v>83</v>
      </c>
      <c r="AW185" s="13" t="s">
        <v>35</v>
      </c>
      <c r="AX185" s="13" t="s">
        <v>74</v>
      </c>
      <c r="AY185" s="199" t="s">
        <v>256</v>
      </c>
    </row>
    <row r="186" s="14" customFormat="1">
      <c r="A186" s="14"/>
      <c r="B186" s="206"/>
      <c r="C186" s="14"/>
      <c r="D186" s="198" t="s">
        <v>265</v>
      </c>
      <c r="E186" s="207" t="s">
        <v>3</v>
      </c>
      <c r="F186" s="208" t="s">
        <v>266</v>
      </c>
      <c r="G186" s="14"/>
      <c r="H186" s="209">
        <v>15.339</v>
      </c>
      <c r="I186" s="210"/>
      <c r="J186" s="14"/>
      <c r="K186" s="14"/>
      <c r="L186" s="206"/>
      <c r="M186" s="211"/>
      <c r="N186" s="212"/>
      <c r="O186" s="212"/>
      <c r="P186" s="212"/>
      <c r="Q186" s="212"/>
      <c r="R186" s="212"/>
      <c r="S186" s="212"/>
      <c r="T186" s="21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07" t="s">
        <v>265</v>
      </c>
      <c r="AU186" s="207" t="s">
        <v>83</v>
      </c>
      <c r="AV186" s="14" t="s">
        <v>261</v>
      </c>
      <c r="AW186" s="14" t="s">
        <v>35</v>
      </c>
      <c r="AX186" s="14" t="s">
        <v>81</v>
      </c>
      <c r="AY186" s="207" t="s">
        <v>256</v>
      </c>
    </row>
    <row r="187" s="2" customFormat="1" ht="37.8" customHeight="1">
      <c r="A187" s="40"/>
      <c r="B187" s="177"/>
      <c r="C187" s="178" t="s">
        <v>387</v>
      </c>
      <c r="D187" s="178" t="s">
        <v>258</v>
      </c>
      <c r="E187" s="179" t="s">
        <v>2338</v>
      </c>
      <c r="F187" s="180" t="s">
        <v>2339</v>
      </c>
      <c r="G187" s="181" t="s">
        <v>110</v>
      </c>
      <c r="H187" s="182">
        <v>6.7350000000000003</v>
      </c>
      <c r="I187" s="183"/>
      <c r="J187" s="184">
        <f>ROUND(I187*H187,2)</f>
        <v>0</v>
      </c>
      <c r="K187" s="185"/>
      <c r="L187" s="41"/>
      <c r="M187" s="186" t="s">
        <v>3</v>
      </c>
      <c r="N187" s="187" t="s">
        <v>45</v>
      </c>
      <c r="O187" s="74"/>
      <c r="P187" s="188">
        <f>O187*H187</f>
        <v>0</v>
      </c>
      <c r="Q187" s="188">
        <v>0.083409999999999998</v>
      </c>
      <c r="R187" s="188">
        <f>Q187*H187</f>
        <v>0.56176634999999997</v>
      </c>
      <c r="S187" s="188">
        <v>0</v>
      </c>
      <c r="T187" s="189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190" t="s">
        <v>261</v>
      </c>
      <c r="AT187" s="190" t="s">
        <v>258</v>
      </c>
      <c r="AU187" s="190" t="s">
        <v>83</v>
      </c>
      <c r="AY187" s="21" t="s">
        <v>256</v>
      </c>
      <c r="BE187" s="191">
        <f>IF(N187="základní",J187,0)</f>
        <v>0</v>
      </c>
      <c r="BF187" s="191">
        <f>IF(N187="snížená",J187,0)</f>
        <v>0</v>
      </c>
      <c r="BG187" s="191">
        <f>IF(N187="zákl. přenesená",J187,0)</f>
        <v>0</v>
      </c>
      <c r="BH187" s="191">
        <f>IF(N187="sníž. přenesená",J187,0)</f>
        <v>0</v>
      </c>
      <c r="BI187" s="191">
        <f>IF(N187="nulová",J187,0)</f>
        <v>0</v>
      </c>
      <c r="BJ187" s="21" t="s">
        <v>81</v>
      </c>
      <c r="BK187" s="191">
        <f>ROUND(I187*H187,2)</f>
        <v>0</v>
      </c>
      <c r="BL187" s="21" t="s">
        <v>261</v>
      </c>
      <c r="BM187" s="190" t="s">
        <v>2340</v>
      </c>
    </row>
    <row r="188" s="2" customFormat="1">
      <c r="A188" s="40"/>
      <c r="B188" s="41"/>
      <c r="C188" s="40"/>
      <c r="D188" s="192" t="s">
        <v>263</v>
      </c>
      <c r="E188" s="40"/>
      <c r="F188" s="193" t="s">
        <v>2341</v>
      </c>
      <c r="G188" s="40"/>
      <c r="H188" s="40"/>
      <c r="I188" s="194"/>
      <c r="J188" s="40"/>
      <c r="K188" s="40"/>
      <c r="L188" s="41"/>
      <c r="M188" s="195"/>
      <c r="N188" s="196"/>
      <c r="O188" s="74"/>
      <c r="P188" s="74"/>
      <c r="Q188" s="74"/>
      <c r="R188" s="74"/>
      <c r="S188" s="74"/>
      <c r="T188" s="75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21" t="s">
        <v>263</v>
      </c>
      <c r="AU188" s="21" t="s">
        <v>83</v>
      </c>
    </row>
    <row r="189" s="15" customFormat="1">
      <c r="A189" s="15"/>
      <c r="B189" s="214"/>
      <c r="C189" s="15"/>
      <c r="D189" s="198" t="s">
        <v>265</v>
      </c>
      <c r="E189" s="215" t="s">
        <v>3</v>
      </c>
      <c r="F189" s="216" t="s">
        <v>2342</v>
      </c>
      <c r="G189" s="15"/>
      <c r="H189" s="215" t="s">
        <v>3</v>
      </c>
      <c r="I189" s="217"/>
      <c r="J189" s="15"/>
      <c r="K189" s="15"/>
      <c r="L189" s="214"/>
      <c r="M189" s="218"/>
      <c r="N189" s="219"/>
      <c r="O189" s="219"/>
      <c r="P189" s="219"/>
      <c r="Q189" s="219"/>
      <c r="R189" s="219"/>
      <c r="S189" s="219"/>
      <c r="T189" s="220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15" t="s">
        <v>265</v>
      </c>
      <c r="AU189" s="215" t="s">
        <v>83</v>
      </c>
      <c r="AV189" s="15" t="s">
        <v>81</v>
      </c>
      <c r="AW189" s="15" t="s">
        <v>35</v>
      </c>
      <c r="AX189" s="15" t="s">
        <v>74</v>
      </c>
      <c r="AY189" s="215" t="s">
        <v>256</v>
      </c>
    </row>
    <row r="190" s="13" customFormat="1">
      <c r="A190" s="13"/>
      <c r="B190" s="197"/>
      <c r="C190" s="13"/>
      <c r="D190" s="198" t="s">
        <v>265</v>
      </c>
      <c r="E190" s="199" t="s">
        <v>3</v>
      </c>
      <c r="F190" s="200" t="s">
        <v>2343</v>
      </c>
      <c r="G190" s="13"/>
      <c r="H190" s="201">
        <v>1.6839999999999999</v>
      </c>
      <c r="I190" s="202"/>
      <c r="J190" s="13"/>
      <c r="K190" s="13"/>
      <c r="L190" s="197"/>
      <c r="M190" s="203"/>
      <c r="N190" s="204"/>
      <c r="O190" s="204"/>
      <c r="P190" s="204"/>
      <c r="Q190" s="204"/>
      <c r="R190" s="204"/>
      <c r="S190" s="204"/>
      <c r="T190" s="20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99" t="s">
        <v>265</v>
      </c>
      <c r="AU190" s="199" t="s">
        <v>83</v>
      </c>
      <c r="AV190" s="13" t="s">
        <v>83</v>
      </c>
      <c r="AW190" s="13" t="s">
        <v>35</v>
      </c>
      <c r="AX190" s="13" t="s">
        <v>74</v>
      </c>
      <c r="AY190" s="199" t="s">
        <v>256</v>
      </c>
    </row>
    <row r="191" s="13" customFormat="1">
      <c r="A191" s="13"/>
      <c r="B191" s="197"/>
      <c r="C191" s="13"/>
      <c r="D191" s="198" t="s">
        <v>265</v>
      </c>
      <c r="E191" s="199" t="s">
        <v>3</v>
      </c>
      <c r="F191" s="200" t="s">
        <v>2344</v>
      </c>
      <c r="G191" s="13"/>
      <c r="H191" s="201">
        <v>1.7390000000000001</v>
      </c>
      <c r="I191" s="202"/>
      <c r="J191" s="13"/>
      <c r="K191" s="13"/>
      <c r="L191" s="197"/>
      <c r="M191" s="203"/>
      <c r="N191" s="204"/>
      <c r="O191" s="204"/>
      <c r="P191" s="204"/>
      <c r="Q191" s="204"/>
      <c r="R191" s="204"/>
      <c r="S191" s="204"/>
      <c r="T191" s="20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99" t="s">
        <v>265</v>
      </c>
      <c r="AU191" s="199" t="s">
        <v>83</v>
      </c>
      <c r="AV191" s="13" t="s">
        <v>83</v>
      </c>
      <c r="AW191" s="13" t="s">
        <v>35</v>
      </c>
      <c r="AX191" s="13" t="s">
        <v>74</v>
      </c>
      <c r="AY191" s="199" t="s">
        <v>256</v>
      </c>
    </row>
    <row r="192" s="13" customFormat="1">
      <c r="A192" s="13"/>
      <c r="B192" s="197"/>
      <c r="C192" s="13"/>
      <c r="D192" s="198" t="s">
        <v>265</v>
      </c>
      <c r="E192" s="199" t="s">
        <v>3</v>
      </c>
      <c r="F192" s="200" t="s">
        <v>2344</v>
      </c>
      <c r="G192" s="13"/>
      <c r="H192" s="201">
        <v>1.7390000000000001</v>
      </c>
      <c r="I192" s="202"/>
      <c r="J192" s="13"/>
      <c r="K192" s="13"/>
      <c r="L192" s="197"/>
      <c r="M192" s="203"/>
      <c r="N192" s="204"/>
      <c r="O192" s="204"/>
      <c r="P192" s="204"/>
      <c r="Q192" s="204"/>
      <c r="R192" s="204"/>
      <c r="S192" s="204"/>
      <c r="T192" s="20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99" t="s">
        <v>265</v>
      </c>
      <c r="AU192" s="199" t="s">
        <v>83</v>
      </c>
      <c r="AV192" s="13" t="s">
        <v>83</v>
      </c>
      <c r="AW192" s="13" t="s">
        <v>35</v>
      </c>
      <c r="AX192" s="13" t="s">
        <v>74</v>
      </c>
      <c r="AY192" s="199" t="s">
        <v>256</v>
      </c>
    </row>
    <row r="193" s="13" customFormat="1">
      <c r="A193" s="13"/>
      <c r="B193" s="197"/>
      <c r="C193" s="13"/>
      <c r="D193" s="198" t="s">
        <v>265</v>
      </c>
      <c r="E193" s="199" t="s">
        <v>3</v>
      </c>
      <c r="F193" s="200" t="s">
        <v>2345</v>
      </c>
      <c r="G193" s="13"/>
      <c r="H193" s="201">
        <v>1.573</v>
      </c>
      <c r="I193" s="202"/>
      <c r="J193" s="13"/>
      <c r="K193" s="13"/>
      <c r="L193" s="197"/>
      <c r="M193" s="203"/>
      <c r="N193" s="204"/>
      <c r="O193" s="204"/>
      <c r="P193" s="204"/>
      <c r="Q193" s="204"/>
      <c r="R193" s="204"/>
      <c r="S193" s="204"/>
      <c r="T193" s="20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9" t="s">
        <v>265</v>
      </c>
      <c r="AU193" s="199" t="s">
        <v>83</v>
      </c>
      <c r="AV193" s="13" t="s">
        <v>83</v>
      </c>
      <c r="AW193" s="13" t="s">
        <v>35</v>
      </c>
      <c r="AX193" s="13" t="s">
        <v>74</v>
      </c>
      <c r="AY193" s="199" t="s">
        <v>256</v>
      </c>
    </row>
    <row r="194" s="14" customFormat="1">
      <c r="A194" s="14"/>
      <c r="B194" s="206"/>
      <c r="C194" s="14"/>
      <c r="D194" s="198" t="s">
        <v>265</v>
      </c>
      <c r="E194" s="207" t="s">
        <v>3</v>
      </c>
      <c r="F194" s="208" t="s">
        <v>266</v>
      </c>
      <c r="G194" s="14"/>
      <c r="H194" s="209">
        <v>6.7350000000000003</v>
      </c>
      <c r="I194" s="210"/>
      <c r="J194" s="14"/>
      <c r="K194" s="14"/>
      <c r="L194" s="206"/>
      <c r="M194" s="211"/>
      <c r="N194" s="212"/>
      <c r="O194" s="212"/>
      <c r="P194" s="212"/>
      <c r="Q194" s="212"/>
      <c r="R194" s="212"/>
      <c r="S194" s="212"/>
      <c r="T194" s="21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07" t="s">
        <v>265</v>
      </c>
      <c r="AU194" s="207" t="s">
        <v>83</v>
      </c>
      <c r="AV194" s="14" t="s">
        <v>261</v>
      </c>
      <c r="AW194" s="14" t="s">
        <v>35</v>
      </c>
      <c r="AX194" s="14" t="s">
        <v>81</v>
      </c>
      <c r="AY194" s="207" t="s">
        <v>256</v>
      </c>
    </row>
    <row r="195" s="12" customFormat="1" ht="22.8" customHeight="1">
      <c r="A195" s="12"/>
      <c r="B195" s="164"/>
      <c r="C195" s="12"/>
      <c r="D195" s="165" t="s">
        <v>73</v>
      </c>
      <c r="E195" s="175" t="s">
        <v>289</v>
      </c>
      <c r="F195" s="175" t="s">
        <v>763</v>
      </c>
      <c r="G195" s="12"/>
      <c r="H195" s="12"/>
      <c r="I195" s="167"/>
      <c r="J195" s="176">
        <f>BK195</f>
        <v>0</v>
      </c>
      <c r="K195" s="12"/>
      <c r="L195" s="164"/>
      <c r="M195" s="169"/>
      <c r="N195" s="170"/>
      <c r="O195" s="170"/>
      <c r="P195" s="171">
        <f>SUM(P196:P303)</f>
        <v>0</v>
      </c>
      <c r="Q195" s="170"/>
      <c r="R195" s="171">
        <f>SUM(R196:R303)</f>
        <v>11.467509790000001</v>
      </c>
      <c r="S195" s="170"/>
      <c r="T195" s="172">
        <f>SUM(T196:T303)</f>
        <v>1.2E-05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65" t="s">
        <v>81</v>
      </c>
      <c r="AT195" s="173" t="s">
        <v>73</v>
      </c>
      <c r="AU195" s="173" t="s">
        <v>81</v>
      </c>
      <c r="AY195" s="165" t="s">
        <v>256</v>
      </c>
      <c r="BK195" s="174">
        <f>SUM(BK196:BK303)</f>
        <v>0</v>
      </c>
    </row>
    <row r="196" s="2" customFormat="1" ht="33" customHeight="1">
      <c r="A196" s="40"/>
      <c r="B196" s="177"/>
      <c r="C196" s="178" t="s">
        <v>393</v>
      </c>
      <c r="D196" s="178" t="s">
        <v>258</v>
      </c>
      <c r="E196" s="179" t="s">
        <v>765</v>
      </c>
      <c r="F196" s="180" t="s">
        <v>766</v>
      </c>
      <c r="G196" s="181" t="s">
        <v>110</v>
      </c>
      <c r="H196" s="182">
        <v>26.32</v>
      </c>
      <c r="I196" s="183"/>
      <c r="J196" s="184">
        <f>ROUND(I196*H196,2)</f>
        <v>0</v>
      </c>
      <c r="K196" s="185"/>
      <c r="L196" s="41"/>
      <c r="M196" s="186" t="s">
        <v>3</v>
      </c>
      <c r="N196" s="187" t="s">
        <v>45</v>
      </c>
      <c r="O196" s="74"/>
      <c r="P196" s="188">
        <f>O196*H196</f>
        <v>0</v>
      </c>
      <c r="Q196" s="188">
        <v>0.0073499999999999998</v>
      </c>
      <c r="R196" s="188">
        <f>Q196*H196</f>
        <v>0.19345199999999999</v>
      </c>
      <c r="S196" s="188">
        <v>0</v>
      </c>
      <c r="T196" s="189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190" t="s">
        <v>261</v>
      </c>
      <c r="AT196" s="190" t="s">
        <v>258</v>
      </c>
      <c r="AU196" s="190" t="s">
        <v>83</v>
      </c>
      <c r="AY196" s="21" t="s">
        <v>256</v>
      </c>
      <c r="BE196" s="191">
        <f>IF(N196="základní",J196,0)</f>
        <v>0</v>
      </c>
      <c r="BF196" s="191">
        <f>IF(N196="snížená",J196,0)</f>
        <v>0</v>
      </c>
      <c r="BG196" s="191">
        <f>IF(N196="zákl. přenesená",J196,0)</f>
        <v>0</v>
      </c>
      <c r="BH196" s="191">
        <f>IF(N196="sníž. přenesená",J196,0)</f>
        <v>0</v>
      </c>
      <c r="BI196" s="191">
        <f>IF(N196="nulová",J196,0)</f>
        <v>0</v>
      </c>
      <c r="BJ196" s="21" t="s">
        <v>81</v>
      </c>
      <c r="BK196" s="191">
        <f>ROUND(I196*H196,2)</f>
        <v>0</v>
      </c>
      <c r="BL196" s="21" t="s">
        <v>261</v>
      </c>
      <c r="BM196" s="190" t="s">
        <v>2346</v>
      </c>
    </row>
    <row r="197" s="2" customFormat="1">
      <c r="A197" s="40"/>
      <c r="B197" s="41"/>
      <c r="C197" s="40"/>
      <c r="D197" s="192" t="s">
        <v>263</v>
      </c>
      <c r="E197" s="40"/>
      <c r="F197" s="193" t="s">
        <v>768</v>
      </c>
      <c r="G197" s="40"/>
      <c r="H197" s="40"/>
      <c r="I197" s="194"/>
      <c r="J197" s="40"/>
      <c r="K197" s="40"/>
      <c r="L197" s="41"/>
      <c r="M197" s="195"/>
      <c r="N197" s="196"/>
      <c r="O197" s="74"/>
      <c r="P197" s="74"/>
      <c r="Q197" s="74"/>
      <c r="R197" s="74"/>
      <c r="S197" s="74"/>
      <c r="T197" s="75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21" t="s">
        <v>263</v>
      </c>
      <c r="AU197" s="21" t="s">
        <v>83</v>
      </c>
    </row>
    <row r="198" s="13" customFormat="1">
      <c r="A198" s="13"/>
      <c r="B198" s="197"/>
      <c r="C198" s="13"/>
      <c r="D198" s="198" t="s">
        <v>265</v>
      </c>
      <c r="E198" s="199" t="s">
        <v>3</v>
      </c>
      <c r="F198" s="200" t="s">
        <v>131</v>
      </c>
      <c r="G198" s="13"/>
      <c r="H198" s="201">
        <v>26.32</v>
      </c>
      <c r="I198" s="202"/>
      <c r="J198" s="13"/>
      <c r="K198" s="13"/>
      <c r="L198" s="197"/>
      <c r="M198" s="203"/>
      <c r="N198" s="204"/>
      <c r="O198" s="204"/>
      <c r="P198" s="204"/>
      <c r="Q198" s="204"/>
      <c r="R198" s="204"/>
      <c r="S198" s="204"/>
      <c r="T198" s="20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99" t="s">
        <v>265</v>
      </c>
      <c r="AU198" s="199" t="s">
        <v>83</v>
      </c>
      <c r="AV198" s="13" t="s">
        <v>83</v>
      </c>
      <c r="AW198" s="13" t="s">
        <v>35</v>
      </c>
      <c r="AX198" s="13" t="s">
        <v>74</v>
      </c>
      <c r="AY198" s="199" t="s">
        <v>256</v>
      </c>
    </row>
    <row r="199" s="14" customFormat="1">
      <c r="A199" s="14"/>
      <c r="B199" s="206"/>
      <c r="C199" s="14"/>
      <c r="D199" s="198" t="s">
        <v>265</v>
      </c>
      <c r="E199" s="207" t="s">
        <v>3</v>
      </c>
      <c r="F199" s="208" t="s">
        <v>266</v>
      </c>
      <c r="G199" s="14"/>
      <c r="H199" s="209">
        <v>26.32</v>
      </c>
      <c r="I199" s="210"/>
      <c r="J199" s="14"/>
      <c r="K199" s="14"/>
      <c r="L199" s="206"/>
      <c r="M199" s="211"/>
      <c r="N199" s="212"/>
      <c r="O199" s="212"/>
      <c r="P199" s="212"/>
      <c r="Q199" s="212"/>
      <c r="R199" s="212"/>
      <c r="S199" s="212"/>
      <c r="T199" s="21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07" t="s">
        <v>265</v>
      </c>
      <c r="AU199" s="207" t="s">
        <v>83</v>
      </c>
      <c r="AV199" s="14" t="s">
        <v>261</v>
      </c>
      <c r="AW199" s="14" t="s">
        <v>35</v>
      </c>
      <c r="AX199" s="14" t="s">
        <v>81</v>
      </c>
      <c r="AY199" s="207" t="s">
        <v>256</v>
      </c>
    </row>
    <row r="200" s="2" customFormat="1" ht="24.15" customHeight="1">
      <c r="A200" s="40"/>
      <c r="B200" s="177"/>
      <c r="C200" s="178" t="s">
        <v>399</v>
      </c>
      <c r="D200" s="178" t="s">
        <v>258</v>
      </c>
      <c r="E200" s="179" t="s">
        <v>770</v>
      </c>
      <c r="F200" s="180" t="s">
        <v>771</v>
      </c>
      <c r="G200" s="181" t="s">
        <v>110</v>
      </c>
      <c r="H200" s="182">
        <v>26.32</v>
      </c>
      <c r="I200" s="183"/>
      <c r="J200" s="184">
        <f>ROUND(I200*H200,2)</f>
        <v>0</v>
      </c>
      <c r="K200" s="185"/>
      <c r="L200" s="41"/>
      <c r="M200" s="186" t="s">
        <v>3</v>
      </c>
      <c r="N200" s="187" t="s">
        <v>45</v>
      </c>
      <c r="O200" s="74"/>
      <c r="P200" s="188">
        <f>O200*H200</f>
        <v>0</v>
      </c>
      <c r="Q200" s="188">
        <v>0.00025999999999999998</v>
      </c>
      <c r="R200" s="188">
        <f>Q200*H200</f>
        <v>0.0068431999999999998</v>
      </c>
      <c r="S200" s="188">
        <v>0</v>
      </c>
      <c r="T200" s="189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190" t="s">
        <v>261</v>
      </c>
      <c r="AT200" s="190" t="s">
        <v>258</v>
      </c>
      <c r="AU200" s="190" t="s">
        <v>83</v>
      </c>
      <c r="AY200" s="21" t="s">
        <v>256</v>
      </c>
      <c r="BE200" s="191">
        <f>IF(N200="základní",J200,0)</f>
        <v>0</v>
      </c>
      <c r="BF200" s="191">
        <f>IF(N200="snížená",J200,0)</f>
        <v>0</v>
      </c>
      <c r="BG200" s="191">
        <f>IF(N200="zákl. přenesená",J200,0)</f>
        <v>0</v>
      </c>
      <c r="BH200" s="191">
        <f>IF(N200="sníž. přenesená",J200,0)</f>
        <v>0</v>
      </c>
      <c r="BI200" s="191">
        <f>IF(N200="nulová",J200,0)</f>
        <v>0</v>
      </c>
      <c r="BJ200" s="21" t="s">
        <v>81</v>
      </c>
      <c r="BK200" s="191">
        <f>ROUND(I200*H200,2)</f>
        <v>0</v>
      </c>
      <c r="BL200" s="21" t="s">
        <v>261</v>
      </c>
      <c r="BM200" s="190" t="s">
        <v>2347</v>
      </c>
    </row>
    <row r="201" s="2" customFormat="1">
      <c r="A201" s="40"/>
      <c r="B201" s="41"/>
      <c r="C201" s="40"/>
      <c r="D201" s="192" t="s">
        <v>263</v>
      </c>
      <c r="E201" s="40"/>
      <c r="F201" s="193" t="s">
        <v>773</v>
      </c>
      <c r="G201" s="40"/>
      <c r="H201" s="40"/>
      <c r="I201" s="194"/>
      <c r="J201" s="40"/>
      <c r="K201" s="40"/>
      <c r="L201" s="41"/>
      <c r="M201" s="195"/>
      <c r="N201" s="196"/>
      <c r="O201" s="74"/>
      <c r="P201" s="74"/>
      <c r="Q201" s="74"/>
      <c r="R201" s="74"/>
      <c r="S201" s="74"/>
      <c r="T201" s="75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21" t="s">
        <v>263</v>
      </c>
      <c r="AU201" s="21" t="s">
        <v>83</v>
      </c>
    </row>
    <row r="202" s="13" customFormat="1">
      <c r="A202" s="13"/>
      <c r="B202" s="197"/>
      <c r="C202" s="13"/>
      <c r="D202" s="198" t="s">
        <v>265</v>
      </c>
      <c r="E202" s="199" t="s">
        <v>3</v>
      </c>
      <c r="F202" s="200" t="s">
        <v>131</v>
      </c>
      <c r="G202" s="13"/>
      <c r="H202" s="201">
        <v>26.32</v>
      </c>
      <c r="I202" s="202"/>
      <c r="J202" s="13"/>
      <c r="K202" s="13"/>
      <c r="L202" s="197"/>
      <c r="M202" s="203"/>
      <c r="N202" s="204"/>
      <c r="O202" s="204"/>
      <c r="P202" s="204"/>
      <c r="Q202" s="204"/>
      <c r="R202" s="204"/>
      <c r="S202" s="204"/>
      <c r="T202" s="20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99" t="s">
        <v>265</v>
      </c>
      <c r="AU202" s="199" t="s">
        <v>83</v>
      </c>
      <c r="AV202" s="13" t="s">
        <v>83</v>
      </c>
      <c r="AW202" s="13" t="s">
        <v>35</v>
      </c>
      <c r="AX202" s="13" t="s">
        <v>74</v>
      </c>
      <c r="AY202" s="199" t="s">
        <v>256</v>
      </c>
    </row>
    <row r="203" s="14" customFormat="1">
      <c r="A203" s="14"/>
      <c r="B203" s="206"/>
      <c r="C203" s="14"/>
      <c r="D203" s="198" t="s">
        <v>265</v>
      </c>
      <c r="E203" s="207" t="s">
        <v>3</v>
      </c>
      <c r="F203" s="208" t="s">
        <v>266</v>
      </c>
      <c r="G203" s="14"/>
      <c r="H203" s="209">
        <v>26.32</v>
      </c>
      <c r="I203" s="210"/>
      <c r="J203" s="14"/>
      <c r="K203" s="14"/>
      <c r="L203" s="206"/>
      <c r="M203" s="211"/>
      <c r="N203" s="212"/>
      <c r="O203" s="212"/>
      <c r="P203" s="212"/>
      <c r="Q203" s="212"/>
      <c r="R203" s="212"/>
      <c r="S203" s="212"/>
      <c r="T203" s="21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07" t="s">
        <v>265</v>
      </c>
      <c r="AU203" s="207" t="s">
        <v>83</v>
      </c>
      <c r="AV203" s="14" t="s">
        <v>261</v>
      </c>
      <c r="AW203" s="14" t="s">
        <v>35</v>
      </c>
      <c r="AX203" s="14" t="s">
        <v>81</v>
      </c>
      <c r="AY203" s="207" t="s">
        <v>256</v>
      </c>
    </row>
    <row r="204" s="2" customFormat="1" ht="33" customHeight="1">
      <c r="A204" s="40"/>
      <c r="B204" s="177"/>
      <c r="C204" s="178" t="s">
        <v>405</v>
      </c>
      <c r="D204" s="178" t="s">
        <v>258</v>
      </c>
      <c r="E204" s="179" t="s">
        <v>780</v>
      </c>
      <c r="F204" s="180" t="s">
        <v>781</v>
      </c>
      <c r="G204" s="181" t="s">
        <v>110</v>
      </c>
      <c r="H204" s="182">
        <v>139.90899999999999</v>
      </c>
      <c r="I204" s="183"/>
      <c r="J204" s="184">
        <f>ROUND(I204*H204,2)</f>
        <v>0</v>
      </c>
      <c r="K204" s="185"/>
      <c r="L204" s="41"/>
      <c r="M204" s="186" t="s">
        <v>3</v>
      </c>
      <c r="N204" s="187" t="s">
        <v>45</v>
      </c>
      <c r="O204" s="74"/>
      <c r="P204" s="188">
        <f>O204*H204</f>
        <v>0</v>
      </c>
      <c r="Q204" s="188">
        <v>0.0073499999999999998</v>
      </c>
      <c r="R204" s="188">
        <f>Q204*H204</f>
        <v>1.0283311499999999</v>
      </c>
      <c r="S204" s="188">
        <v>0</v>
      </c>
      <c r="T204" s="189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190" t="s">
        <v>261</v>
      </c>
      <c r="AT204" s="190" t="s">
        <v>258</v>
      </c>
      <c r="AU204" s="190" t="s">
        <v>83</v>
      </c>
      <c r="AY204" s="21" t="s">
        <v>256</v>
      </c>
      <c r="BE204" s="191">
        <f>IF(N204="základní",J204,0)</f>
        <v>0</v>
      </c>
      <c r="BF204" s="191">
        <f>IF(N204="snížená",J204,0)</f>
        <v>0</v>
      </c>
      <c r="BG204" s="191">
        <f>IF(N204="zákl. přenesená",J204,0)</f>
        <v>0</v>
      </c>
      <c r="BH204" s="191">
        <f>IF(N204="sníž. přenesená",J204,0)</f>
        <v>0</v>
      </c>
      <c r="BI204" s="191">
        <f>IF(N204="nulová",J204,0)</f>
        <v>0</v>
      </c>
      <c r="BJ204" s="21" t="s">
        <v>81</v>
      </c>
      <c r="BK204" s="191">
        <f>ROUND(I204*H204,2)</f>
        <v>0</v>
      </c>
      <c r="BL204" s="21" t="s">
        <v>261</v>
      </c>
      <c r="BM204" s="190" t="s">
        <v>2348</v>
      </c>
    </row>
    <row r="205" s="2" customFormat="1">
      <c r="A205" s="40"/>
      <c r="B205" s="41"/>
      <c r="C205" s="40"/>
      <c r="D205" s="192" t="s">
        <v>263</v>
      </c>
      <c r="E205" s="40"/>
      <c r="F205" s="193" t="s">
        <v>783</v>
      </c>
      <c r="G205" s="40"/>
      <c r="H205" s="40"/>
      <c r="I205" s="194"/>
      <c r="J205" s="40"/>
      <c r="K205" s="40"/>
      <c r="L205" s="41"/>
      <c r="M205" s="195"/>
      <c r="N205" s="196"/>
      <c r="O205" s="74"/>
      <c r="P205" s="74"/>
      <c r="Q205" s="74"/>
      <c r="R205" s="74"/>
      <c r="S205" s="74"/>
      <c r="T205" s="75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21" t="s">
        <v>263</v>
      </c>
      <c r="AU205" s="21" t="s">
        <v>83</v>
      </c>
    </row>
    <row r="206" s="13" customFormat="1">
      <c r="A206" s="13"/>
      <c r="B206" s="197"/>
      <c r="C206" s="13"/>
      <c r="D206" s="198" t="s">
        <v>265</v>
      </c>
      <c r="E206" s="199" t="s">
        <v>3</v>
      </c>
      <c r="F206" s="200" t="s">
        <v>2349</v>
      </c>
      <c r="G206" s="13"/>
      <c r="H206" s="201">
        <v>85.653999999999996</v>
      </c>
      <c r="I206" s="202"/>
      <c r="J206" s="13"/>
      <c r="K206" s="13"/>
      <c r="L206" s="197"/>
      <c r="M206" s="203"/>
      <c r="N206" s="204"/>
      <c r="O206" s="204"/>
      <c r="P206" s="204"/>
      <c r="Q206" s="204"/>
      <c r="R206" s="204"/>
      <c r="S206" s="204"/>
      <c r="T206" s="20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99" t="s">
        <v>265</v>
      </c>
      <c r="AU206" s="199" t="s">
        <v>83</v>
      </c>
      <c r="AV206" s="13" t="s">
        <v>83</v>
      </c>
      <c r="AW206" s="13" t="s">
        <v>35</v>
      </c>
      <c r="AX206" s="13" t="s">
        <v>74</v>
      </c>
      <c r="AY206" s="199" t="s">
        <v>256</v>
      </c>
    </row>
    <row r="207" s="13" customFormat="1">
      <c r="A207" s="13"/>
      <c r="B207" s="197"/>
      <c r="C207" s="13"/>
      <c r="D207" s="198" t="s">
        <v>265</v>
      </c>
      <c r="E207" s="199" t="s">
        <v>3</v>
      </c>
      <c r="F207" s="200" t="s">
        <v>127</v>
      </c>
      <c r="G207" s="13"/>
      <c r="H207" s="201">
        <v>54.255000000000003</v>
      </c>
      <c r="I207" s="202"/>
      <c r="J207" s="13"/>
      <c r="K207" s="13"/>
      <c r="L207" s="197"/>
      <c r="M207" s="203"/>
      <c r="N207" s="204"/>
      <c r="O207" s="204"/>
      <c r="P207" s="204"/>
      <c r="Q207" s="204"/>
      <c r="R207" s="204"/>
      <c r="S207" s="204"/>
      <c r="T207" s="20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99" t="s">
        <v>265</v>
      </c>
      <c r="AU207" s="199" t="s">
        <v>83</v>
      </c>
      <c r="AV207" s="13" t="s">
        <v>83</v>
      </c>
      <c r="AW207" s="13" t="s">
        <v>35</v>
      </c>
      <c r="AX207" s="13" t="s">
        <v>74</v>
      </c>
      <c r="AY207" s="199" t="s">
        <v>256</v>
      </c>
    </row>
    <row r="208" s="14" customFormat="1">
      <c r="A208" s="14"/>
      <c r="B208" s="206"/>
      <c r="C208" s="14"/>
      <c r="D208" s="198" t="s">
        <v>265</v>
      </c>
      <c r="E208" s="207" t="s">
        <v>3</v>
      </c>
      <c r="F208" s="208" t="s">
        <v>266</v>
      </c>
      <c r="G208" s="14"/>
      <c r="H208" s="209">
        <v>139.90899999999999</v>
      </c>
      <c r="I208" s="210"/>
      <c r="J208" s="14"/>
      <c r="K208" s="14"/>
      <c r="L208" s="206"/>
      <c r="M208" s="211"/>
      <c r="N208" s="212"/>
      <c r="O208" s="212"/>
      <c r="P208" s="212"/>
      <c r="Q208" s="212"/>
      <c r="R208" s="212"/>
      <c r="S208" s="212"/>
      <c r="T208" s="21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07" t="s">
        <v>265</v>
      </c>
      <c r="AU208" s="207" t="s">
        <v>83</v>
      </c>
      <c r="AV208" s="14" t="s">
        <v>261</v>
      </c>
      <c r="AW208" s="14" t="s">
        <v>35</v>
      </c>
      <c r="AX208" s="14" t="s">
        <v>81</v>
      </c>
      <c r="AY208" s="207" t="s">
        <v>256</v>
      </c>
    </row>
    <row r="209" s="2" customFormat="1" ht="24.15" customHeight="1">
      <c r="A209" s="40"/>
      <c r="B209" s="177"/>
      <c r="C209" s="178" t="s">
        <v>411</v>
      </c>
      <c r="D209" s="178" t="s">
        <v>258</v>
      </c>
      <c r="E209" s="179" t="s">
        <v>788</v>
      </c>
      <c r="F209" s="180" t="s">
        <v>789</v>
      </c>
      <c r="G209" s="181" t="s">
        <v>110</v>
      </c>
      <c r="H209" s="182">
        <v>139.90899999999999</v>
      </c>
      <c r="I209" s="183"/>
      <c r="J209" s="184">
        <f>ROUND(I209*H209,2)</f>
        <v>0</v>
      </c>
      <c r="K209" s="185"/>
      <c r="L209" s="41"/>
      <c r="M209" s="186" t="s">
        <v>3</v>
      </c>
      <c r="N209" s="187" t="s">
        <v>45</v>
      </c>
      <c r="O209" s="74"/>
      <c r="P209" s="188">
        <f>O209*H209</f>
        <v>0</v>
      </c>
      <c r="Q209" s="188">
        <v>0.00025999999999999998</v>
      </c>
      <c r="R209" s="188">
        <f>Q209*H209</f>
        <v>0.036376339999999993</v>
      </c>
      <c r="S209" s="188">
        <v>0</v>
      </c>
      <c r="T209" s="189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190" t="s">
        <v>261</v>
      </c>
      <c r="AT209" s="190" t="s">
        <v>258</v>
      </c>
      <c r="AU209" s="190" t="s">
        <v>83</v>
      </c>
      <c r="AY209" s="21" t="s">
        <v>256</v>
      </c>
      <c r="BE209" s="191">
        <f>IF(N209="základní",J209,0)</f>
        <v>0</v>
      </c>
      <c r="BF209" s="191">
        <f>IF(N209="snížená",J209,0)</f>
        <v>0</v>
      </c>
      <c r="BG209" s="191">
        <f>IF(N209="zákl. přenesená",J209,0)</f>
        <v>0</v>
      </c>
      <c r="BH209" s="191">
        <f>IF(N209="sníž. přenesená",J209,0)</f>
        <v>0</v>
      </c>
      <c r="BI209" s="191">
        <f>IF(N209="nulová",J209,0)</f>
        <v>0</v>
      </c>
      <c r="BJ209" s="21" t="s">
        <v>81</v>
      </c>
      <c r="BK209" s="191">
        <f>ROUND(I209*H209,2)</f>
        <v>0</v>
      </c>
      <c r="BL209" s="21" t="s">
        <v>261</v>
      </c>
      <c r="BM209" s="190" t="s">
        <v>2350</v>
      </c>
    </row>
    <row r="210" s="2" customFormat="1">
      <c r="A210" s="40"/>
      <c r="B210" s="41"/>
      <c r="C210" s="40"/>
      <c r="D210" s="192" t="s">
        <v>263</v>
      </c>
      <c r="E210" s="40"/>
      <c r="F210" s="193" t="s">
        <v>791</v>
      </c>
      <c r="G210" s="40"/>
      <c r="H210" s="40"/>
      <c r="I210" s="194"/>
      <c r="J210" s="40"/>
      <c r="K210" s="40"/>
      <c r="L210" s="41"/>
      <c r="M210" s="195"/>
      <c r="N210" s="196"/>
      <c r="O210" s="74"/>
      <c r="P210" s="74"/>
      <c r="Q210" s="74"/>
      <c r="R210" s="74"/>
      <c r="S210" s="74"/>
      <c r="T210" s="75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21" t="s">
        <v>263</v>
      </c>
      <c r="AU210" s="21" t="s">
        <v>83</v>
      </c>
    </row>
    <row r="211" s="13" customFormat="1">
      <c r="A211" s="13"/>
      <c r="B211" s="197"/>
      <c r="C211" s="13"/>
      <c r="D211" s="198" t="s">
        <v>265</v>
      </c>
      <c r="E211" s="199" t="s">
        <v>3</v>
      </c>
      <c r="F211" s="200" t="s">
        <v>2349</v>
      </c>
      <c r="G211" s="13"/>
      <c r="H211" s="201">
        <v>85.653999999999996</v>
      </c>
      <c r="I211" s="202"/>
      <c r="J211" s="13"/>
      <c r="K211" s="13"/>
      <c r="L211" s="197"/>
      <c r="M211" s="203"/>
      <c r="N211" s="204"/>
      <c r="O211" s="204"/>
      <c r="P211" s="204"/>
      <c r="Q211" s="204"/>
      <c r="R211" s="204"/>
      <c r="S211" s="204"/>
      <c r="T211" s="20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99" t="s">
        <v>265</v>
      </c>
      <c r="AU211" s="199" t="s">
        <v>83</v>
      </c>
      <c r="AV211" s="13" t="s">
        <v>83</v>
      </c>
      <c r="AW211" s="13" t="s">
        <v>35</v>
      </c>
      <c r="AX211" s="13" t="s">
        <v>74</v>
      </c>
      <c r="AY211" s="199" t="s">
        <v>256</v>
      </c>
    </row>
    <row r="212" s="13" customFormat="1">
      <c r="A212" s="13"/>
      <c r="B212" s="197"/>
      <c r="C212" s="13"/>
      <c r="D212" s="198" t="s">
        <v>265</v>
      </c>
      <c r="E212" s="199" t="s">
        <v>3</v>
      </c>
      <c r="F212" s="200" t="s">
        <v>127</v>
      </c>
      <c r="G212" s="13"/>
      <c r="H212" s="201">
        <v>54.255000000000003</v>
      </c>
      <c r="I212" s="202"/>
      <c r="J212" s="13"/>
      <c r="K212" s="13"/>
      <c r="L212" s="197"/>
      <c r="M212" s="203"/>
      <c r="N212" s="204"/>
      <c r="O212" s="204"/>
      <c r="P212" s="204"/>
      <c r="Q212" s="204"/>
      <c r="R212" s="204"/>
      <c r="S212" s="204"/>
      <c r="T212" s="20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99" t="s">
        <v>265</v>
      </c>
      <c r="AU212" s="199" t="s">
        <v>83</v>
      </c>
      <c r="AV212" s="13" t="s">
        <v>83</v>
      </c>
      <c r="AW212" s="13" t="s">
        <v>35</v>
      </c>
      <c r="AX212" s="13" t="s">
        <v>74</v>
      </c>
      <c r="AY212" s="199" t="s">
        <v>256</v>
      </c>
    </row>
    <row r="213" s="14" customFormat="1">
      <c r="A213" s="14"/>
      <c r="B213" s="206"/>
      <c r="C213" s="14"/>
      <c r="D213" s="198" t="s">
        <v>265</v>
      </c>
      <c r="E213" s="207" t="s">
        <v>3</v>
      </c>
      <c r="F213" s="208" t="s">
        <v>266</v>
      </c>
      <c r="G213" s="14"/>
      <c r="H213" s="209">
        <v>139.90899999999999</v>
      </c>
      <c r="I213" s="210"/>
      <c r="J213" s="14"/>
      <c r="K213" s="14"/>
      <c r="L213" s="206"/>
      <c r="M213" s="211"/>
      <c r="N213" s="212"/>
      <c r="O213" s="212"/>
      <c r="P213" s="212"/>
      <c r="Q213" s="212"/>
      <c r="R213" s="212"/>
      <c r="S213" s="212"/>
      <c r="T213" s="21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07" t="s">
        <v>265</v>
      </c>
      <c r="AU213" s="207" t="s">
        <v>83</v>
      </c>
      <c r="AV213" s="14" t="s">
        <v>261</v>
      </c>
      <c r="AW213" s="14" t="s">
        <v>35</v>
      </c>
      <c r="AX213" s="14" t="s">
        <v>81</v>
      </c>
      <c r="AY213" s="207" t="s">
        <v>256</v>
      </c>
    </row>
    <row r="214" s="2" customFormat="1" ht="37.8" customHeight="1">
      <c r="A214" s="40"/>
      <c r="B214" s="177"/>
      <c r="C214" s="178" t="s">
        <v>417</v>
      </c>
      <c r="D214" s="178" t="s">
        <v>258</v>
      </c>
      <c r="E214" s="179" t="s">
        <v>2351</v>
      </c>
      <c r="F214" s="180" t="s">
        <v>2352</v>
      </c>
      <c r="G214" s="181" t="s">
        <v>110</v>
      </c>
      <c r="H214" s="182">
        <v>8.3919999999999995</v>
      </c>
      <c r="I214" s="183"/>
      <c r="J214" s="184">
        <f>ROUND(I214*H214,2)</f>
        <v>0</v>
      </c>
      <c r="K214" s="185"/>
      <c r="L214" s="41"/>
      <c r="M214" s="186" t="s">
        <v>3</v>
      </c>
      <c r="N214" s="187" t="s">
        <v>45</v>
      </c>
      <c r="O214" s="74"/>
      <c r="P214" s="188">
        <f>O214*H214</f>
        <v>0</v>
      </c>
      <c r="Q214" s="188">
        <v>0.0043800000000000002</v>
      </c>
      <c r="R214" s="188">
        <f>Q214*H214</f>
        <v>0.036756959999999998</v>
      </c>
      <c r="S214" s="188">
        <v>0</v>
      </c>
      <c r="T214" s="189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190" t="s">
        <v>261</v>
      </c>
      <c r="AT214" s="190" t="s">
        <v>258</v>
      </c>
      <c r="AU214" s="190" t="s">
        <v>83</v>
      </c>
      <c r="AY214" s="21" t="s">
        <v>256</v>
      </c>
      <c r="BE214" s="191">
        <f>IF(N214="základní",J214,0)</f>
        <v>0</v>
      </c>
      <c r="BF214" s="191">
        <f>IF(N214="snížená",J214,0)</f>
        <v>0</v>
      </c>
      <c r="BG214" s="191">
        <f>IF(N214="zákl. přenesená",J214,0)</f>
        <v>0</v>
      </c>
      <c r="BH214" s="191">
        <f>IF(N214="sníž. přenesená",J214,0)</f>
        <v>0</v>
      </c>
      <c r="BI214" s="191">
        <f>IF(N214="nulová",J214,0)</f>
        <v>0</v>
      </c>
      <c r="BJ214" s="21" t="s">
        <v>81</v>
      </c>
      <c r="BK214" s="191">
        <f>ROUND(I214*H214,2)</f>
        <v>0</v>
      </c>
      <c r="BL214" s="21" t="s">
        <v>261</v>
      </c>
      <c r="BM214" s="190" t="s">
        <v>2353</v>
      </c>
    </row>
    <row r="215" s="2" customFormat="1">
      <c r="A215" s="40"/>
      <c r="B215" s="41"/>
      <c r="C215" s="40"/>
      <c r="D215" s="192" t="s">
        <v>263</v>
      </c>
      <c r="E215" s="40"/>
      <c r="F215" s="193" t="s">
        <v>2354</v>
      </c>
      <c r="G215" s="40"/>
      <c r="H215" s="40"/>
      <c r="I215" s="194"/>
      <c r="J215" s="40"/>
      <c r="K215" s="40"/>
      <c r="L215" s="41"/>
      <c r="M215" s="195"/>
      <c r="N215" s="196"/>
      <c r="O215" s="74"/>
      <c r="P215" s="74"/>
      <c r="Q215" s="74"/>
      <c r="R215" s="74"/>
      <c r="S215" s="74"/>
      <c r="T215" s="75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21" t="s">
        <v>263</v>
      </c>
      <c r="AU215" s="21" t="s">
        <v>83</v>
      </c>
    </row>
    <row r="216" s="15" customFormat="1">
      <c r="A216" s="15"/>
      <c r="B216" s="214"/>
      <c r="C216" s="15"/>
      <c r="D216" s="198" t="s">
        <v>265</v>
      </c>
      <c r="E216" s="215" t="s">
        <v>3</v>
      </c>
      <c r="F216" s="216" t="s">
        <v>2342</v>
      </c>
      <c r="G216" s="15"/>
      <c r="H216" s="215" t="s">
        <v>3</v>
      </c>
      <c r="I216" s="217"/>
      <c r="J216" s="15"/>
      <c r="K216" s="15"/>
      <c r="L216" s="214"/>
      <c r="M216" s="218"/>
      <c r="N216" s="219"/>
      <c r="O216" s="219"/>
      <c r="P216" s="219"/>
      <c r="Q216" s="219"/>
      <c r="R216" s="219"/>
      <c r="S216" s="219"/>
      <c r="T216" s="220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15" t="s">
        <v>265</v>
      </c>
      <c r="AU216" s="215" t="s">
        <v>83</v>
      </c>
      <c r="AV216" s="15" t="s">
        <v>81</v>
      </c>
      <c r="AW216" s="15" t="s">
        <v>35</v>
      </c>
      <c r="AX216" s="15" t="s">
        <v>74</v>
      </c>
      <c r="AY216" s="215" t="s">
        <v>256</v>
      </c>
    </row>
    <row r="217" s="13" customFormat="1">
      <c r="A217" s="13"/>
      <c r="B217" s="197"/>
      <c r="C217" s="13"/>
      <c r="D217" s="198" t="s">
        <v>265</v>
      </c>
      <c r="E217" s="199" t="s">
        <v>3</v>
      </c>
      <c r="F217" s="200" t="s">
        <v>2343</v>
      </c>
      <c r="G217" s="13"/>
      <c r="H217" s="201">
        <v>1.6839999999999999</v>
      </c>
      <c r="I217" s="202"/>
      <c r="J217" s="13"/>
      <c r="K217" s="13"/>
      <c r="L217" s="197"/>
      <c r="M217" s="203"/>
      <c r="N217" s="204"/>
      <c r="O217" s="204"/>
      <c r="P217" s="204"/>
      <c r="Q217" s="204"/>
      <c r="R217" s="204"/>
      <c r="S217" s="204"/>
      <c r="T217" s="20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99" t="s">
        <v>265</v>
      </c>
      <c r="AU217" s="199" t="s">
        <v>83</v>
      </c>
      <c r="AV217" s="13" t="s">
        <v>83</v>
      </c>
      <c r="AW217" s="13" t="s">
        <v>35</v>
      </c>
      <c r="AX217" s="13" t="s">
        <v>74</v>
      </c>
      <c r="AY217" s="199" t="s">
        <v>256</v>
      </c>
    </row>
    <row r="218" s="13" customFormat="1">
      <c r="A218" s="13"/>
      <c r="B218" s="197"/>
      <c r="C218" s="13"/>
      <c r="D218" s="198" t="s">
        <v>265</v>
      </c>
      <c r="E218" s="199" t="s">
        <v>3</v>
      </c>
      <c r="F218" s="200" t="s">
        <v>2344</v>
      </c>
      <c r="G218" s="13"/>
      <c r="H218" s="201">
        <v>1.7390000000000001</v>
      </c>
      <c r="I218" s="202"/>
      <c r="J218" s="13"/>
      <c r="K218" s="13"/>
      <c r="L218" s="197"/>
      <c r="M218" s="203"/>
      <c r="N218" s="204"/>
      <c r="O218" s="204"/>
      <c r="P218" s="204"/>
      <c r="Q218" s="204"/>
      <c r="R218" s="204"/>
      <c r="S218" s="204"/>
      <c r="T218" s="20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99" t="s">
        <v>265</v>
      </c>
      <c r="AU218" s="199" t="s">
        <v>83</v>
      </c>
      <c r="AV218" s="13" t="s">
        <v>83</v>
      </c>
      <c r="AW218" s="13" t="s">
        <v>35</v>
      </c>
      <c r="AX218" s="13" t="s">
        <v>74</v>
      </c>
      <c r="AY218" s="199" t="s">
        <v>256</v>
      </c>
    </row>
    <row r="219" s="13" customFormat="1">
      <c r="A219" s="13"/>
      <c r="B219" s="197"/>
      <c r="C219" s="13"/>
      <c r="D219" s="198" t="s">
        <v>265</v>
      </c>
      <c r="E219" s="199" t="s">
        <v>3</v>
      </c>
      <c r="F219" s="200" t="s">
        <v>2344</v>
      </c>
      <c r="G219" s="13"/>
      <c r="H219" s="201">
        <v>1.7390000000000001</v>
      </c>
      <c r="I219" s="202"/>
      <c r="J219" s="13"/>
      <c r="K219" s="13"/>
      <c r="L219" s="197"/>
      <c r="M219" s="203"/>
      <c r="N219" s="204"/>
      <c r="O219" s="204"/>
      <c r="P219" s="204"/>
      <c r="Q219" s="204"/>
      <c r="R219" s="204"/>
      <c r="S219" s="204"/>
      <c r="T219" s="20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99" t="s">
        <v>265</v>
      </c>
      <c r="AU219" s="199" t="s">
        <v>83</v>
      </c>
      <c r="AV219" s="13" t="s">
        <v>83</v>
      </c>
      <c r="AW219" s="13" t="s">
        <v>35</v>
      </c>
      <c r="AX219" s="13" t="s">
        <v>74</v>
      </c>
      <c r="AY219" s="199" t="s">
        <v>256</v>
      </c>
    </row>
    <row r="220" s="13" customFormat="1">
      <c r="A220" s="13"/>
      <c r="B220" s="197"/>
      <c r="C220" s="13"/>
      <c r="D220" s="198" t="s">
        <v>265</v>
      </c>
      <c r="E220" s="199" t="s">
        <v>3</v>
      </c>
      <c r="F220" s="200" t="s">
        <v>2345</v>
      </c>
      <c r="G220" s="13"/>
      <c r="H220" s="201">
        <v>1.573</v>
      </c>
      <c r="I220" s="202"/>
      <c r="J220" s="13"/>
      <c r="K220" s="13"/>
      <c r="L220" s="197"/>
      <c r="M220" s="203"/>
      <c r="N220" s="204"/>
      <c r="O220" s="204"/>
      <c r="P220" s="204"/>
      <c r="Q220" s="204"/>
      <c r="R220" s="204"/>
      <c r="S220" s="204"/>
      <c r="T220" s="20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99" t="s">
        <v>265</v>
      </c>
      <c r="AU220" s="199" t="s">
        <v>83</v>
      </c>
      <c r="AV220" s="13" t="s">
        <v>83</v>
      </c>
      <c r="AW220" s="13" t="s">
        <v>35</v>
      </c>
      <c r="AX220" s="13" t="s">
        <v>74</v>
      </c>
      <c r="AY220" s="199" t="s">
        <v>256</v>
      </c>
    </row>
    <row r="221" s="13" customFormat="1">
      <c r="A221" s="13"/>
      <c r="B221" s="197"/>
      <c r="C221" s="13"/>
      <c r="D221" s="198" t="s">
        <v>265</v>
      </c>
      <c r="E221" s="199" t="s">
        <v>3</v>
      </c>
      <c r="F221" s="200" t="s">
        <v>2355</v>
      </c>
      <c r="G221" s="13"/>
      <c r="H221" s="201">
        <v>0.41399999999999998</v>
      </c>
      <c r="I221" s="202"/>
      <c r="J221" s="13"/>
      <c r="K221" s="13"/>
      <c r="L221" s="197"/>
      <c r="M221" s="203"/>
      <c r="N221" s="204"/>
      <c r="O221" s="204"/>
      <c r="P221" s="204"/>
      <c r="Q221" s="204"/>
      <c r="R221" s="204"/>
      <c r="S221" s="204"/>
      <c r="T221" s="20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99" t="s">
        <v>265</v>
      </c>
      <c r="AU221" s="199" t="s">
        <v>83</v>
      </c>
      <c r="AV221" s="13" t="s">
        <v>83</v>
      </c>
      <c r="AW221" s="13" t="s">
        <v>35</v>
      </c>
      <c r="AX221" s="13" t="s">
        <v>74</v>
      </c>
      <c r="AY221" s="199" t="s">
        <v>256</v>
      </c>
    </row>
    <row r="222" s="13" customFormat="1">
      <c r="A222" s="13"/>
      <c r="B222" s="197"/>
      <c r="C222" s="13"/>
      <c r="D222" s="198" t="s">
        <v>265</v>
      </c>
      <c r="E222" s="199" t="s">
        <v>3</v>
      </c>
      <c r="F222" s="200" t="s">
        <v>2356</v>
      </c>
      <c r="G222" s="13"/>
      <c r="H222" s="201">
        <v>0.41899999999999998</v>
      </c>
      <c r="I222" s="202"/>
      <c r="J222" s="13"/>
      <c r="K222" s="13"/>
      <c r="L222" s="197"/>
      <c r="M222" s="203"/>
      <c r="N222" s="204"/>
      <c r="O222" s="204"/>
      <c r="P222" s="204"/>
      <c r="Q222" s="204"/>
      <c r="R222" s="204"/>
      <c r="S222" s="204"/>
      <c r="T222" s="20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99" t="s">
        <v>265</v>
      </c>
      <c r="AU222" s="199" t="s">
        <v>83</v>
      </c>
      <c r="AV222" s="13" t="s">
        <v>83</v>
      </c>
      <c r="AW222" s="13" t="s">
        <v>35</v>
      </c>
      <c r="AX222" s="13" t="s">
        <v>74</v>
      </c>
      <c r="AY222" s="199" t="s">
        <v>256</v>
      </c>
    </row>
    <row r="223" s="13" customFormat="1">
      <c r="A223" s="13"/>
      <c r="B223" s="197"/>
      <c r="C223" s="13"/>
      <c r="D223" s="198" t="s">
        <v>265</v>
      </c>
      <c r="E223" s="199" t="s">
        <v>3</v>
      </c>
      <c r="F223" s="200" t="s">
        <v>2356</v>
      </c>
      <c r="G223" s="13"/>
      <c r="H223" s="201">
        <v>0.41899999999999998</v>
      </c>
      <c r="I223" s="202"/>
      <c r="J223" s="13"/>
      <c r="K223" s="13"/>
      <c r="L223" s="197"/>
      <c r="M223" s="203"/>
      <c r="N223" s="204"/>
      <c r="O223" s="204"/>
      <c r="P223" s="204"/>
      <c r="Q223" s="204"/>
      <c r="R223" s="204"/>
      <c r="S223" s="204"/>
      <c r="T223" s="20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99" t="s">
        <v>265</v>
      </c>
      <c r="AU223" s="199" t="s">
        <v>83</v>
      </c>
      <c r="AV223" s="13" t="s">
        <v>83</v>
      </c>
      <c r="AW223" s="13" t="s">
        <v>35</v>
      </c>
      <c r="AX223" s="13" t="s">
        <v>74</v>
      </c>
      <c r="AY223" s="199" t="s">
        <v>256</v>
      </c>
    </row>
    <row r="224" s="13" customFormat="1">
      <c r="A224" s="13"/>
      <c r="B224" s="197"/>
      <c r="C224" s="13"/>
      <c r="D224" s="198" t="s">
        <v>265</v>
      </c>
      <c r="E224" s="199" t="s">
        <v>3</v>
      </c>
      <c r="F224" s="200" t="s">
        <v>2357</v>
      </c>
      <c r="G224" s="13"/>
      <c r="H224" s="201">
        <v>0.40500000000000003</v>
      </c>
      <c r="I224" s="202"/>
      <c r="J224" s="13"/>
      <c r="K224" s="13"/>
      <c r="L224" s="197"/>
      <c r="M224" s="203"/>
      <c r="N224" s="204"/>
      <c r="O224" s="204"/>
      <c r="P224" s="204"/>
      <c r="Q224" s="204"/>
      <c r="R224" s="204"/>
      <c r="S224" s="204"/>
      <c r="T224" s="20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99" t="s">
        <v>265</v>
      </c>
      <c r="AU224" s="199" t="s">
        <v>83</v>
      </c>
      <c r="AV224" s="13" t="s">
        <v>83</v>
      </c>
      <c r="AW224" s="13" t="s">
        <v>35</v>
      </c>
      <c r="AX224" s="13" t="s">
        <v>74</v>
      </c>
      <c r="AY224" s="199" t="s">
        <v>256</v>
      </c>
    </row>
    <row r="225" s="14" customFormat="1">
      <c r="A225" s="14"/>
      <c r="B225" s="206"/>
      <c r="C225" s="14"/>
      <c r="D225" s="198" t="s">
        <v>265</v>
      </c>
      <c r="E225" s="207" t="s">
        <v>3</v>
      </c>
      <c r="F225" s="208" t="s">
        <v>266</v>
      </c>
      <c r="G225" s="14"/>
      <c r="H225" s="209">
        <v>8.3919999999999995</v>
      </c>
      <c r="I225" s="210"/>
      <c r="J225" s="14"/>
      <c r="K225" s="14"/>
      <c r="L225" s="206"/>
      <c r="M225" s="211"/>
      <c r="N225" s="212"/>
      <c r="O225" s="212"/>
      <c r="P225" s="212"/>
      <c r="Q225" s="212"/>
      <c r="R225" s="212"/>
      <c r="S225" s="212"/>
      <c r="T225" s="21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07" t="s">
        <v>265</v>
      </c>
      <c r="AU225" s="207" t="s">
        <v>83</v>
      </c>
      <c r="AV225" s="14" t="s">
        <v>261</v>
      </c>
      <c r="AW225" s="14" t="s">
        <v>35</v>
      </c>
      <c r="AX225" s="14" t="s">
        <v>81</v>
      </c>
      <c r="AY225" s="207" t="s">
        <v>256</v>
      </c>
    </row>
    <row r="226" s="2" customFormat="1" ht="37.8" customHeight="1">
      <c r="A226" s="40"/>
      <c r="B226" s="177"/>
      <c r="C226" s="178" t="s">
        <v>422</v>
      </c>
      <c r="D226" s="178" t="s">
        <v>258</v>
      </c>
      <c r="E226" s="179" t="s">
        <v>793</v>
      </c>
      <c r="F226" s="180" t="s">
        <v>794</v>
      </c>
      <c r="G226" s="181" t="s">
        <v>110</v>
      </c>
      <c r="H226" s="182">
        <v>85.653999999999996</v>
      </c>
      <c r="I226" s="183"/>
      <c r="J226" s="184">
        <f>ROUND(I226*H226,2)</f>
        <v>0</v>
      </c>
      <c r="K226" s="185"/>
      <c r="L226" s="41"/>
      <c r="M226" s="186" t="s">
        <v>3</v>
      </c>
      <c r="N226" s="187" t="s">
        <v>45</v>
      </c>
      <c r="O226" s="74"/>
      <c r="P226" s="188">
        <f>O226*H226</f>
        <v>0</v>
      </c>
      <c r="Q226" s="188">
        <v>0.015400000000000001</v>
      </c>
      <c r="R226" s="188">
        <f>Q226*H226</f>
        <v>1.3190716</v>
      </c>
      <c r="S226" s="188">
        <v>0</v>
      </c>
      <c r="T226" s="189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190" t="s">
        <v>261</v>
      </c>
      <c r="AT226" s="190" t="s">
        <v>258</v>
      </c>
      <c r="AU226" s="190" t="s">
        <v>83</v>
      </c>
      <c r="AY226" s="21" t="s">
        <v>256</v>
      </c>
      <c r="BE226" s="191">
        <f>IF(N226="základní",J226,0)</f>
        <v>0</v>
      </c>
      <c r="BF226" s="191">
        <f>IF(N226="snížená",J226,0)</f>
        <v>0</v>
      </c>
      <c r="BG226" s="191">
        <f>IF(N226="zákl. přenesená",J226,0)</f>
        <v>0</v>
      </c>
      <c r="BH226" s="191">
        <f>IF(N226="sníž. přenesená",J226,0)</f>
        <v>0</v>
      </c>
      <c r="BI226" s="191">
        <f>IF(N226="nulová",J226,0)</f>
        <v>0</v>
      </c>
      <c r="BJ226" s="21" t="s">
        <v>81</v>
      </c>
      <c r="BK226" s="191">
        <f>ROUND(I226*H226,2)</f>
        <v>0</v>
      </c>
      <c r="BL226" s="21" t="s">
        <v>261</v>
      </c>
      <c r="BM226" s="190" t="s">
        <v>2358</v>
      </c>
    </row>
    <row r="227" s="2" customFormat="1">
      <c r="A227" s="40"/>
      <c r="B227" s="41"/>
      <c r="C227" s="40"/>
      <c r="D227" s="192" t="s">
        <v>263</v>
      </c>
      <c r="E227" s="40"/>
      <c r="F227" s="193" t="s">
        <v>796</v>
      </c>
      <c r="G227" s="40"/>
      <c r="H227" s="40"/>
      <c r="I227" s="194"/>
      <c r="J227" s="40"/>
      <c r="K227" s="40"/>
      <c r="L227" s="41"/>
      <c r="M227" s="195"/>
      <c r="N227" s="196"/>
      <c r="O227" s="74"/>
      <c r="P227" s="74"/>
      <c r="Q227" s="74"/>
      <c r="R227" s="74"/>
      <c r="S227" s="74"/>
      <c r="T227" s="75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21" t="s">
        <v>263</v>
      </c>
      <c r="AU227" s="21" t="s">
        <v>83</v>
      </c>
    </row>
    <row r="228" s="13" customFormat="1">
      <c r="A228" s="13"/>
      <c r="B228" s="197"/>
      <c r="C228" s="13"/>
      <c r="D228" s="198" t="s">
        <v>265</v>
      </c>
      <c r="E228" s="199" t="s">
        <v>3</v>
      </c>
      <c r="F228" s="200" t="s">
        <v>2349</v>
      </c>
      <c r="G228" s="13"/>
      <c r="H228" s="201">
        <v>85.653999999999996</v>
      </c>
      <c r="I228" s="202"/>
      <c r="J228" s="13"/>
      <c r="K228" s="13"/>
      <c r="L228" s="197"/>
      <c r="M228" s="203"/>
      <c r="N228" s="204"/>
      <c r="O228" s="204"/>
      <c r="P228" s="204"/>
      <c r="Q228" s="204"/>
      <c r="R228" s="204"/>
      <c r="S228" s="204"/>
      <c r="T228" s="20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99" t="s">
        <v>265</v>
      </c>
      <c r="AU228" s="199" t="s">
        <v>83</v>
      </c>
      <c r="AV228" s="13" t="s">
        <v>83</v>
      </c>
      <c r="AW228" s="13" t="s">
        <v>35</v>
      </c>
      <c r="AX228" s="13" t="s">
        <v>74</v>
      </c>
      <c r="AY228" s="199" t="s">
        <v>256</v>
      </c>
    </row>
    <row r="229" s="14" customFormat="1">
      <c r="A229" s="14"/>
      <c r="B229" s="206"/>
      <c r="C229" s="14"/>
      <c r="D229" s="198" t="s">
        <v>265</v>
      </c>
      <c r="E229" s="207" t="s">
        <v>3</v>
      </c>
      <c r="F229" s="208" t="s">
        <v>266</v>
      </c>
      <c r="G229" s="14"/>
      <c r="H229" s="209">
        <v>85.653999999999996</v>
      </c>
      <c r="I229" s="210"/>
      <c r="J229" s="14"/>
      <c r="K229" s="14"/>
      <c r="L229" s="206"/>
      <c r="M229" s="211"/>
      <c r="N229" s="212"/>
      <c r="O229" s="212"/>
      <c r="P229" s="212"/>
      <c r="Q229" s="212"/>
      <c r="R229" s="212"/>
      <c r="S229" s="212"/>
      <c r="T229" s="213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07" t="s">
        <v>265</v>
      </c>
      <c r="AU229" s="207" t="s">
        <v>83</v>
      </c>
      <c r="AV229" s="14" t="s">
        <v>261</v>
      </c>
      <c r="AW229" s="14" t="s">
        <v>35</v>
      </c>
      <c r="AX229" s="14" t="s">
        <v>81</v>
      </c>
      <c r="AY229" s="207" t="s">
        <v>256</v>
      </c>
    </row>
    <row r="230" s="2" customFormat="1" ht="24.15" customHeight="1">
      <c r="A230" s="40"/>
      <c r="B230" s="177"/>
      <c r="C230" s="178" t="s">
        <v>428</v>
      </c>
      <c r="D230" s="178" t="s">
        <v>258</v>
      </c>
      <c r="E230" s="179" t="s">
        <v>798</v>
      </c>
      <c r="F230" s="180" t="s">
        <v>799</v>
      </c>
      <c r="G230" s="181" t="s">
        <v>110</v>
      </c>
      <c r="H230" s="182">
        <v>12.465</v>
      </c>
      <c r="I230" s="183"/>
      <c r="J230" s="184">
        <f>ROUND(I230*H230,2)</f>
        <v>0</v>
      </c>
      <c r="K230" s="185"/>
      <c r="L230" s="41"/>
      <c r="M230" s="186" t="s">
        <v>3</v>
      </c>
      <c r="N230" s="187" t="s">
        <v>45</v>
      </c>
      <c r="O230" s="74"/>
      <c r="P230" s="188">
        <f>O230*H230</f>
        <v>0</v>
      </c>
      <c r="Q230" s="188">
        <v>0.0030000000000000001</v>
      </c>
      <c r="R230" s="188">
        <f>Q230*H230</f>
        <v>0.037394999999999998</v>
      </c>
      <c r="S230" s="188">
        <v>0</v>
      </c>
      <c r="T230" s="189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190" t="s">
        <v>261</v>
      </c>
      <c r="AT230" s="190" t="s">
        <v>258</v>
      </c>
      <c r="AU230" s="190" t="s">
        <v>83</v>
      </c>
      <c r="AY230" s="21" t="s">
        <v>256</v>
      </c>
      <c r="BE230" s="191">
        <f>IF(N230="základní",J230,0)</f>
        <v>0</v>
      </c>
      <c r="BF230" s="191">
        <f>IF(N230="snížená",J230,0)</f>
        <v>0</v>
      </c>
      <c r="BG230" s="191">
        <f>IF(N230="zákl. přenesená",J230,0)</f>
        <v>0</v>
      </c>
      <c r="BH230" s="191">
        <f>IF(N230="sníž. přenesená",J230,0)</f>
        <v>0</v>
      </c>
      <c r="BI230" s="191">
        <f>IF(N230="nulová",J230,0)</f>
        <v>0</v>
      </c>
      <c r="BJ230" s="21" t="s">
        <v>81</v>
      </c>
      <c r="BK230" s="191">
        <f>ROUND(I230*H230,2)</f>
        <v>0</v>
      </c>
      <c r="BL230" s="21" t="s">
        <v>261</v>
      </c>
      <c r="BM230" s="190" t="s">
        <v>2359</v>
      </c>
    </row>
    <row r="231" s="2" customFormat="1">
      <c r="A231" s="40"/>
      <c r="B231" s="41"/>
      <c r="C231" s="40"/>
      <c r="D231" s="192" t="s">
        <v>263</v>
      </c>
      <c r="E231" s="40"/>
      <c r="F231" s="193" t="s">
        <v>801</v>
      </c>
      <c r="G231" s="40"/>
      <c r="H231" s="40"/>
      <c r="I231" s="194"/>
      <c r="J231" s="40"/>
      <c r="K231" s="40"/>
      <c r="L231" s="41"/>
      <c r="M231" s="195"/>
      <c r="N231" s="196"/>
      <c r="O231" s="74"/>
      <c r="P231" s="74"/>
      <c r="Q231" s="74"/>
      <c r="R231" s="74"/>
      <c r="S231" s="74"/>
      <c r="T231" s="75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21" t="s">
        <v>263</v>
      </c>
      <c r="AU231" s="21" t="s">
        <v>83</v>
      </c>
    </row>
    <row r="232" s="13" customFormat="1">
      <c r="A232" s="13"/>
      <c r="B232" s="197"/>
      <c r="C232" s="13"/>
      <c r="D232" s="198" t="s">
        <v>265</v>
      </c>
      <c r="E232" s="199" t="s">
        <v>3</v>
      </c>
      <c r="F232" s="200" t="s">
        <v>2349</v>
      </c>
      <c r="G232" s="13"/>
      <c r="H232" s="201">
        <v>85.653999999999996</v>
      </c>
      <c r="I232" s="202"/>
      <c r="J232" s="13"/>
      <c r="K232" s="13"/>
      <c r="L232" s="197"/>
      <c r="M232" s="203"/>
      <c r="N232" s="204"/>
      <c r="O232" s="204"/>
      <c r="P232" s="204"/>
      <c r="Q232" s="204"/>
      <c r="R232" s="204"/>
      <c r="S232" s="204"/>
      <c r="T232" s="20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99" t="s">
        <v>265</v>
      </c>
      <c r="AU232" s="199" t="s">
        <v>83</v>
      </c>
      <c r="AV232" s="13" t="s">
        <v>83</v>
      </c>
      <c r="AW232" s="13" t="s">
        <v>35</v>
      </c>
      <c r="AX232" s="13" t="s">
        <v>74</v>
      </c>
      <c r="AY232" s="199" t="s">
        <v>256</v>
      </c>
    </row>
    <row r="233" s="13" customFormat="1">
      <c r="A233" s="13"/>
      <c r="B233" s="197"/>
      <c r="C233" s="13"/>
      <c r="D233" s="198" t="s">
        <v>265</v>
      </c>
      <c r="E233" s="199" t="s">
        <v>3</v>
      </c>
      <c r="F233" s="200" t="s">
        <v>802</v>
      </c>
      <c r="G233" s="13"/>
      <c r="H233" s="201">
        <v>-73.188999999999993</v>
      </c>
      <c r="I233" s="202"/>
      <c r="J233" s="13"/>
      <c r="K233" s="13"/>
      <c r="L233" s="197"/>
      <c r="M233" s="203"/>
      <c r="N233" s="204"/>
      <c r="O233" s="204"/>
      <c r="P233" s="204"/>
      <c r="Q233" s="204"/>
      <c r="R233" s="204"/>
      <c r="S233" s="204"/>
      <c r="T233" s="20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99" t="s">
        <v>265</v>
      </c>
      <c r="AU233" s="199" t="s">
        <v>83</v>
      </c>
      <c r="AV233" s="13" t="s">
        <v>83</v>
      </c>
      <c r="AW233" s="13" t="s">
        <v>35</v>
      </c>
      <c r="AX233" s="13" t="s">
        <v>74</v>
      </c>
      <c r="AY233" s="199" t="s">
        <v>256</v>
      </c>
    </row>
    <row r="234" s="14" customFormat="1">
      <c r="A234" s="14"/>
      <c r="B234" s="206"/>
      <c r="C234" s="14"/>
      <c r="D234" s="198" t="s">
        <v>265</v>
      </c>
      <c r="E234" s="207" t="s">
        <v>3</v>
      </c>
      <c r="F234" s="208" t="s">
        <v>266</v>
      </c>
      <c r="G234" s="14"/>
      <c r="H234" s="209">
        <v>12.465</v>
      </c>
      <c r="I234" s="210"/>
      <c r="J234" s="14"/>
      <c r="K234" s="14"/>
      <c r="L234" s="206"/>
      <c r="M234" s="211"/>
      <c r="N234" s="212"/>
      <c r="O234" s="212"/>
      <c r="P234" s="212"/>
      <c r="Q234" s="212"/>
      <c r="R234" s="212"/>
      <c r="S234" s="212"/>
      <c r="T234" s="21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07" t="s">
        <v>265</v>
      </c>
      <c r="AU234" s="207" t="s">
        <v>83</v>
      </c>
      <c r="AV234" s="14" t="s">
        <v>261</v>
      </c>
      <c r="AW234" s="14" t="s">
        <v>35</v>
      </c>
      <c r="AX234" s="14" t="s">
        <v>81</v>
      </c>
      <c r="AY234" s="207" t="s">
        <v>256</v>
      </c>
    </row>
    <row r="235" s="2" customFormat="1" ht="44.25" customHeight="1">
      <c r="A235" s="40"/>
      <c r="B235" s="177"/>
      <c r="C235" s="178" t="s">
        <v>440</v>
      </c>
      <c r="D235" s="178" t="s">
        <v>258</v>
      </c>
      <c r="E235" s="179" t="s">
        <v>804</v>
      </c>
      <c r="F235" s="180" t="s">
        <v>805</v>
      </c>
      <c r="G235" s="181" t="s">
        <v>110</v>
      </c>
      <c r="H235" s="182">
        <v>54.255000000000003</v>
      </c>
      <c r="I235" s="183"/>
      <c r="J235" s="184">
        <f>ROUND(I235*H235,2)</f>
        <v>0</v>
      </c>
      <c r="K235" s="185"/>
      <c r="L235" s="41"/>
      <c r="M235" s="186" t="s">
        <v>3</v>
      </c>
      <c r="N235" s="187" t="s">
        <v>45</v>
      </c>
      <c r="O235" s="74"/>
      <c r="P235" s="188">
        <f>O235*H235</f>
        <v>0</v>
      </c>
      <c r="Q235" s="188">
        <v>0.018380000000000001</v>
      </c>
      <c r="R235" s="188">
        <f>Q235*H235</f>
        <v>0.99720690000000012</v>
      </c>
      <c r="S235" s="188">
        <v>0</v>
      </c>
      <c r="T235" s="189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190" t="s">
        <v>261</v>
      </c>
      <c r="AT235" s="190" t="s">
        <v>258</v>
      </c>
      <c r="AU235" s="190" t="s">
        <v>83</v>
      </c>
      <c r="AY235" s="21" t="s">
        <v>256</v>
      </c>
      <c r="BE235" s="191">
        <f>IF(N235="základní",J235,0)</f>
        <v>0</v>
      </c>
      <c r="BF235" s="191">
        <f>IF(N235="snížená",J235,0)</f>
        <v>0</v>
      </c>
      <c r="BG235" s="191">
        <f>IF(N235="zákl. přenesená",J235,0)</f>
        <v>0</v>
      </c>
      <c r="BH235" s="191">
        <f>IF(N235="sníž. přenesená",J235,0)</f>
        <v>0</v>
      </c>
      <c r="BI235" s="191">
        <f>IF(N235="nulová",J235,0)</f>
        <v>0</v>
      </c>
      <c r="BJ235" s="21" t="s">
        <v>81</v>
      </c>
      <c r="BK235" s="191">
        <f>ROUND(I235*H235,2)</f>
        <v>0</v>
      </c>
      <c r="BL235" s="21" t="s">
        <v>261</v>
      </c>
      <c r="BM235" s="190" t="s">
        <v>2360</v>
      </c>
    </row>
    <row r="236" s="2" customFormat="1">
      <c r="A236" s="40"/>
      <c r="B236" s="41"/>
      <c r="C236" s="40"/>
      <c r="D236" s="192" t="s">
        <v>263</v>
      </c>
      <c r="E236" s="40"/>
      <c r="F236" s="193" t="s">
        <v>807</v>
      </c>
      <c r="G236" s="40"/>
      <c r="H236" s="40"/>
      <c r="I236" s="194"/>
      <c r="J236" s="40"/>
      <c r="K236" s="40"/>
      <c r="L236" s="41"/>
      <c r="M236" s="195"/>
      <c r="N236" s="196"/>
      <c r="O236" s="74"/>
      <c r="P236" s="74"/>
      <c r="Q236" s="74"/>
      <c r="R236" s="74"/>
      <c r="S236" s="74"/>
      <c r="T236" s="75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21" t="s">
        <v>263</v>
      </c>
      <c r="AU236" s="21" t="s">
        <v>83</v>
      </c>
    </row>
    <row r="237" s="13" customFormat="1">
      <c r="A237" s="13"/>
      <c r="B237" s="197"/>
      <c r="C237" s="13"/>
      <c r="D237" s="198" t="s">
        <v>265</v>
      </c>
      <c r="E237" s="199" t="s">
        <v>3</v>
      </c>
      <c r="F237" s="200" t="s">
        <v>127</v>
      </c>
      <c r="G237" s="13"/>
      <c r="H237" s="201">
        <v>54.255000000000003</v>
      </c>
      <c r="I237" s="202"/>
      <c r="J237" s="13"/>
      <c r="K237" s="13"/>
      <c r="L237" s="197"/>
      <c r="M237" s="203"/>
      <c r="N237" s="204"/>
      <c r="O237" s="204"/>
      <c r="P237" s="204"/>
      <c r="Q237" s="204"/>
      <c r="R237" s="204"/>
      <c r="S237" s="204"/>
      <c r="T237" s="20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99" t="s">
        <v>265</v>
      </c>
      <c r="AU237" s="199" t="s">
        <v>83</v>
      </c>
      <c r="AV237" s="13" t="s">
        <v>83</v>
      </c>
      <c r="AW237" s="13" t="s">
        <v>35</v>
      </c>
      <c r="AX237" s="13" t="s">
        <v>74</v>
      </c>
      <c r="AY237" s="199" t="s">
        <v>256</v>
      </c>
    </row>
    <row r="238" s="14" customFormat="1">
      <c r="A238" s="14"/>
      <c r="B238" s="206"/>
      <c r="C238" s="14"/>
      <c r="D238" s="198" t="s">
        <v>265</v>
      </c>
      <c r="E238" s="207" t="s">
        <v>3</v>
      </c>
      <c r="F238" s="208" t="s">
        <v>266</v>
      </c>
      <c r="G238" s="14"/>
      <c r="H238" s="209">
        <v>54.255000000000003</v>
      </c>
      <c r="I238" s="210"/>
      <c r="J238" s="14"/>
      <c r="K238" s="14"/>
      <c r="L238" s="206"/>
      <c r="M238" s="211"/>
      <c r="N238" s="212"/>
      <c r="O238" s="212"/>
      <c r="P238" s="212"/>
      <c r="Q238" s="212"/>
      <c r="R238" s="212"/>
      <c r="S238" s="212"/>
      <c r="T238" s="21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07" t="s">
        <v>265</v>
      </c>
      <c r="AU238" s="207" t="s">
        <v>83</v>
      </c>
      <c r="AV238" s="14" t="s">
        <v>261</v>
      </c>
      <c r="AW238" s="14" t="s">
        <v>35</v>
      </c>
      <c r="AX238" s="14" t="s">
        <v>81</v>
      </c>
      <c r="AY238" s="207" t="s">
        <v>256</v>
      </c>
    </row>
    <row r="239" s="2" customFormat="1" ht="37.8" customHeight="1">
      <c r="A239" s="40"/>
      <c r="B239" s="177"/>
      <c r="C239" s="178" t="s">
        <v>451</v>
      </c>
      <c r="D239" s="178" t="s">
        <v>258</v>
      </c>
      <c r="E239" s="179" t="s">
        <v>2361</v>
      </c>
      <c r="F239" s="180" t="s">
        <v>2362</v>
      </c>
      <c r="G239" s="181" t="s">
        <v>539</v>
      </c>
      <c r="H239" s="182">
        <v>2</v>
      </c>
      <c r="I239" s="183"/>
      <c r="J239" s="184">
        <f>ROUND(I239*H239,2)</f>
        <v>0</v>
      </c>
      <c r="K239" s="185"/>
      <c r="L239" s="41"/>
      <c r="M239" s="186" t="s">
        <v>3</v>
      </c>
      <c r="N239" s="187" t="s">
        <v>45</v>
      </c>
      <c r="O239" s="74"/>
      <c r="P239" s="188">
        <f>O239*H239</f>
        <v>0</v>
      </c>
      <c r="Q239" s="188">
        <v>0.1658</v>
      </c>
      <c r="R239" s="188">
        <f>Q239*H239</f>
        <v>0.33160000000000001</v>
      </c>
      <c r="S239" s="188">
        <v>0</v>
      </c>
      <c r="T239" s="189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190" t="s">
        <v>261</v>
      </c>
      <c r="AT239" s="190" t="s">
        <v>258</v>
      </c>
      <c r="AU239" s="190" t="s">
        <v>83</v>
      </c>
      <c r="AY239" s="21" t="s">
        <v>256</v>
      </c>
      <c r="BE239" s="191">
        <f>IF(N239="základní",J239,0)</f>
        <v>0</v>
      </c>
      <c r="BF239" s="191">
        <f>IF(N239="snížená",J239,0)</f>
        <v>0</v>
      </c>
      <c r="BG239" s="191">
        <f>IF(N239="zákl. přenesená",J239,0)</f>
        <v>0</v>
      </c>
      <c r="BH239" s="191">
        <f>IF(N239="sníž. přenesená",J239,0)</f>
        <v>0</v>
      </c>
      <c r="BI239" s="191">
        <f>IF(N239="nulová",J239,0)</f>
        <v>0</v>
      </c>
      <c r="BJ239" s="21" t="s">
        <v>81</v>
      </c>
      <c r="BK239" s="191">
        <f>ROUND(I239*H239,2)</f>
        <v>0</v>
      </c>
      <c r="BL239" s="21" t="s">
        <v>261</v>
      </c>
      <c r="BM239" s="190" t="s">
        <v>2363</v>
      </c>
    </row>
    <row r="240" s="2" customFormat="1">
      <c r="A240" s="40"/>
      <c r="B240" s="41"/>
      <c r="C240" s="40"/>
      <c r="D240" s="192" t="s">
        <v>263</v>
      </c>
      <c r="E240" s="40"/>
      <c r="F240" s="193" t="s">
        <v>2364</v>
      </c>
      <c r="G240" s="40"/>
      <c r="H240" s="40"/>
      <c r="I240" s="194"/>
      <c r="J240" s="40"/>
      <c r="K240" s="40"/>
      <c r="L240" s="41"/>
      <c r="M240" s="195"/>
      <c r="N240" s="196"/>
      <c r="O240" s="74"/>
      <c r="P240" s="74"/>
      <c r="Q240" s="74"/>
      <c r="R240" s="74"/>
      <c r="S240" s="74"/>
      <c r="T240" s="75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21" t="s">
        <v>263</v>
      </c>
      <c r="AU240" s="21" t="s">
        <v>83</v>
      </c>
    </row>
    <row r="241" s="13" customFormat="1">
      <c r="A241" s="13"/>
      <c r="B241" s="197"/>
      <c r="C241" s="13"/>
      <c r="D241" s="198" t="s">
        <v>265</v>
      </c>
      <c r="E241" s="199" t="s">
        <v>3</v>
      </c>
      <c r="F241" s="200" t="s">
        <v>2365</v>
      </c>
      <c r="G241" s="13"/>
      <c r="H241" s="201">
        <v>2</v>
      </c>
      <c r="I241" s="202"/>
      <c r="J241" s="13"/>
      <c r="K241" s="13"/>
      <c r="L241" s="197"/>
      <c r="M241" s="203"/>
      <c r="N241" s="204"/>
      <c r="O241" s="204"/>
      <c r="P241" s="204"/>
      <c r="Q241" s="204"/>
      <c r="R241" s="204"/>
      <c r="S241" s="204"/>
      <c r="T241" s="20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99" t="s">
        <v>265</v>
      </c>
      <c r="AU241" s="199" t="s">
        <v>83</v>
      </c>
      <c r="AV241" s="13" t="s">
        <v>83</v>
      </c>
      <c r="AW241" s="13" t="s">
        <v>35</v>
      </c>
      <c r="AX241" s="13" t="s">
        <v>74</v>
      </c>
      <c r="AY241" s="199" t="s">
        <v>256</v>
      </c>
    </row>
    <row r="242" s="14" customFormat="1">
      <c r="A242" s="14"/>
      <c r="B242" s="206"/>
      <c r="C242" s="14"/>
      <c r="D242" s="198" t="s">
        <v>265</v>
      </c>
      <c r="E242" s="207" t="s">
        <v>3</v>
      </c>
      <c r="F242" s="208" t="s">
        <v>266</v>
      </c>
      <c r="G242" s="14"/>
      <c r="H242" s="209">
        <v>2</v>
      </c>
      <c r="I242" s="210"/>
      <c r="J242" s="14"/>
      <c r="K242" s="14"/>
      <c r="L242" s="206"/>
      <c r="M242" s="211"/>
      <c r="N242" s="212"/>
      <c r="O242" s="212"/>
      <c r="P242" s="212"/>
      <c r="Q242" s="212"/>
      <c r="R242" s="212"/>
      <c r="S242" s="212"/>
      <c r="T242" s="21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07" t="s">
        <v>265</v>
      </c>
      <c r="AU242" s="207" t="s">
        <v>83</v>
      </c>
      <c r="AV242" s="14" t="s">
        <v>261</v>
      </c>
      <c r="AW242" s="14" t="s">
        <v>35</v>
      </c>
      <c r="AX242" s="14" t="s">
        <v>81</v>
      </c>
      <c r="AY242" s="207" t="s">
        <v>256</v>
      </c>
    </row>
    <row r="243" s="2" customFormat="1" ht="24.15" customHeight="1">
      <c r="A243" s="40"/>
      <c r="B243" s="177"/>
      <c r="C243" s="178" t="s">
        <v>456</v>
      </c>
      <c r="D243" s="178" t="s">
        <v>258</v>
      </c>
      <c r="E243" s="179" t="s">
        <v>816</v>
      </c>
      <c r="F243" s="180" t="s">
        <v>817</v>
      </c>
      <c r="G243" s="181" t="s">
        <v>110</v>
      </c>
      <c r="H243" s="182">
        <v>31.047999999999998</v>
      </c>
      <c r="I243" s="183"/>
      <c r="J243" s="184">
        <f>ROUND(I243*H243,2)</f>
        <v>0</v>
      </c>
      <c r="K243" s="185"/>
      <c r="L243" s="41"/>
      <c r="M243" s="186" t="s">
        <v>3</v>
      </c>
      <c r="N243" s="187" t="s">
        <v>45</v>
      </c>
      <c r="O243" s="74"/>
      <c r="P243" s="188">
        <f>O243*H243</f>
        <v>0</v>
      </c>
      <c r="Q243" s="188">
        <v>0.034680000000000002</v>
      </c>
      <c r="R243" s="188">
        <f>Q243*H243</f>
        <v>1.07674464</v>
      </c>
      <c r="S243" s="188">
        <v>0</v>
      </c>
      <c r="T243" s="189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190" t="s">
        <v>261</v>
      </c>
      <c r="AT243" s="190" t="s">
        <v>258</v>
      </c>
      <c r="AU243" s="190" t="s">
        <v>83</v>
      </c>
      <c r="AY243" s="21" t="s">
        <v>256</v>
      </c>
      <c r="BE243" s="191">
        <f>IF(N243="základní",J243,0)</f>
        <v>0</v>
      </c>
      <c r="BF243" s="191">
        <f>IF(N243="snížená",J243,0)</f>
        <v>0</v>
      </c>
      <c r="BG243" s="191">
        <f>IF(N243="zákl. přenesená",J243,0)</f>
        <v>0</v>
      </c>
      <c r="BH243" s="191">
        <f>IF(N243="sníž. přenesená",J243,0)</f>
        <v>0</v>
      </c>
      <c r="BI243" s="191">
        <f>IF(N243="nulová",J243,0)</f>
        <v>0</v>
      </c>
      <c r="BJ243" s="21" t="s">
        <v>81</v>
      </c>
      <c r="BK243" s="191">
        <f>ROUND(I243*H243,2)</f>
        <v>0</v>
      </c>
      <c r="BL243" s="21" t="s">
        <v>261</v>
      </c>
      <c r="BM243" s="190" t="s">
        <v>2366</v>
      </c>
    </row>
    <row r="244" s="2" customFormat="1">
      <c r="A244" s="40"/>
      <c r="B244" s="41"/>
      <c r="C244" s="40"/>
      <c r="D244" s="192" t="s">
        <v>263</v>
      </c>
      <c r="E244" s="40"/>
      <c r="F244" s="193" t="s">
        <v>819</v>
      </c>
      <c r="G244" s="40"/>
      <c r="H244" s="40"/>
      <c r="I244" s="194"/>
      <c r="J244" s="40"/>
      <c r="K244" s="40"/>
      <c r="L244" s="41"/>
      <c r="M244" s="195"/>
      <c r="N244" s="196"/>
      <c r="O244" s="74"/>
      <c r="P244" s="74"/>
      <c r="Q244" s="74"/>
      <c r="R244" s="74"/>
      <c r="S244" s="74"/>
      <c r="T244" s="75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21" t="s">
        <v>263</v>
      </c>
      <c r="AU244" s="21" t="s">
        <v>83</v>
      </c>
    </row>
    <row r="245" s="13" customFormat="1">
      <c r="A245" s="13"/>
      <c r="B245" s="197"/>
      <c r="C245" s="13"/>
      <c r="D245" s="198" t="s">
        <v>265</v>
      </c>
      <c r="E245" s="199" t="s">
        <v>3</v>
      </c>
      <c r="F245" s="200" t="s">
        <v>181</v>
      </c>
      <c r="G245" s="13"/>
      <c r="H245" s="201">
        <v>31.047999999999998</v>
      </c>
      <c r="I245" s="202"/>
      <c r="J245" s="13"/>
      <c r="K245" s="13"/>
      <c r="L245" s="197"/>
      <c r="M245" s="203"/>
      <c r="N245" s="204"/>
      <c r="O245" s="204"/>
      <c r="P245" s="204"/>
      <c r="Q245" s="204"/>
      <c r="R245" s="204"/>
      <c r="S245" s="204"/>
      <c r="T245" s="20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99" t="s">
        <v>265</v>
      </c>
      <c r="AU245" s="199" t="s">
        <v>83</v>
      </c>
      <c r="AV245" s="13" t="s">
        <v>83</v>
      </c>
      <c r="AW245" s="13" t="s">
        <v>35</v>
      </c>
      <c r="AX245" s="13" t="s">
        <v>74</v>
      </c>
      <c r="AY245" s="199" t="s">
        <v>256</v>
      </c>
    </row>
    <row r="246" s="14" customFormat="1">
      <c r="A246" s="14"/>
      <c r="B246" s="206"/>
      <c r="C246" s="14"/>
      <c r="D246" s="198" t="s">
        <v>265</v>
      </c>
      <c r="E246" s="207" t="s">
        <v>3</v>
      </c>
      <c r="F246" s="208" t="s">
        <v>266</v>
      </c>
      <c r="G246" s="14"/>
      <c r="H246" s="209">
        <v>31.047999999999998</v>
      </c>
      <c r="I246" s="210"/>
      <c r="J246" s="14"/>
      <c r="K246" s="14"/>
      <c r="L246" s="206"/>
      <c r="M246" s="211"/>
      <c r="N246" s="212"/>
      <c r="O246" s="212"/>
      <c r="P246" s="212"/>
      <c r="Q246" s="212"/>
      <c r="R246" s="212"/>
      <c r="S246" s="212"/>
      <c r="T246" s="21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07" t="s">
        <v>265</v>
      </c>
      <c r="AU246" s="207" t="s">
        <v>83</v>
      </c>
      <c r="AV246" s="14" t="s">
        <v>261</v>
      </c>
      <c r="AW246" s="14" t="s">
        <v>35</v>
      </c>
      <c r="AX246" s="14" t="s">
        <v>81</v>
      </c>
      <c r="AY246" s="207" t="s">
        <v>256</v>
      </c>
    </row>
    <row r="247" s="2" customFormat="1" ht="33" customHeight="1">
      <c r="A247" s="40"/>
      <c r="B247" s="177"/>
      <c r="C247" s="178" t="s">
        <v>464</v>
      </c>
      <c r="D247" s="178" t="s">
        <v>258</v>
      </c>
      <c r="E247" s="179" t="s">
        <v>856</v>
      </c>
      <c r="F247" s="180" t="s">
        <v>857</v>
      </c>
      <c r="G247" s="181" t="s">
        <v>110</v>
      </c>
      <c r="H247" s="182">
        <v>10.859999999999999</v>
      </c>
      <c r="I247" s="183"/>
      <c r="J247" s="184">
        <f>ROUND(I247*H247,2)</f>
        <v>0</v>
      </c>
      <c r="K247" s="185"/>
      <c r="L247" s="41"/>
      <c r="M247" s="186" t="s">
        <v>3</v>
      </c>
      <c r="N247" s="187" t="s">
        <v>45</v>
      </c>
      <c r="O247" s="74"/>
      <c r="P247" s="188">
        <f>O247*H247</f>
        <v>0</v>
      </c>
      <c r="Q247" s="188">
        <v>0.0073499999999999998</v>
      </c>
      <c r="R247" s="188">
        <f>Q247*H247</f>
        <v>0.079820999999999989</v>
      </c>
      <c r="S247" s="188">
        <v>0</v>
      </c>
      <c r="T247" s="189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190" t="s">
        <v>261</v>
      </c>
      <c r="AT247" s="190" t="s">
        <v>258</v>
      </c>
      <c r="AU247" s="190" t="s">
        <v>83</v>
      </c>
      <c r="AY247" s="21" t="s">
        <v>256</v>
      </c>
      <c r="BE247" s="191">
        <f>IF(N247="základní",J247,0)</f>
        <v>0</v>
      </c>
      <c r="BF247" s="191">
        <f>IF(N247="snížená",J247,0)</f>
        <v>0</v>
      </c>
      <c r="BG247" s="191">
        <f>IF(N247="zákl. přenesená",J247,0)</f>
        <v>0</v>
      </c>
      <c r="BH247" s="191">
        <f>IF(N247="sníž. přenesená",J247,0)</f>
        <v>0</v>
      </c>
      <c r="BI247" s="191">
        <f>IF(N247="nulová",J247,0)</f>
        <v>0</v>
      </c>
      <c r="BJ247" s="21" t="s">
        <v>81</v>
      </c>
      <c r="BK247" s="191">
        <f>ROUND(I247*H247,2)</f>
        <v>0</v>
      </c>
      <c r="BL247" s="21" t="s">
        <v>261</v>
      </c>
      <c r="BM247" s="190" t="s">
        <v>2367</v>
      </c>
    </row>
    <row r="248" s="2" customFormat="1">
      <c r="A248" s="40"/>
      <c r="B248" s="41"/>
      <c r="C248" s="40"/>
      <c r="D248" s="192" t="s">
        <v>263</v>
      </c>
      <c r="E248" s="40"/>
      <c r="F248" s="193" t="s">
        <v>859</v>
      </c>
      <c r="G248" s="40"/>
      <c r="H248" s="40"/>
      <c r="I248" s="194"/>
      <c r="J248" s="40"/>
      <c r="K248" s="40"/>
      <c r="L248" s="41"/>
      <c r="M248" s="195"/>
      <c r="N248" s="196"/>
      <c r="O248" s="74"/>
      <c r="P248" s="74"/>
      <c r="Q248" s="74"/>
      <c r="R248" s="74"/>
      <c r="S248" s="74"/>
      <c r="T248" s="75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21" t="s">
        <v>263</v>
      </c>
      <c r="AU248" s="21" t="s">
        <v>83</v>
      </c>
    </row>
    <row r="249" s="13" customFormat="1">
      <c r="A249" s="13"/>
      <c r="B249" s="197"/>
      <c r="C249" s="13"/>
      <c r="D249" s="198" t="s">
        <v>265</v>
      </c>
      <c r="E249" s="199" t="s">
        <v>3</v>
      </c>
      <c r="F249" s="200" t="s">
        <v>143</v>
      </c>
      <c r="G249" s="13"/>
      <c r="H249" s="201">
        <v>10.859999999999999</v>
      </c>
      <c r="I249" s="202"/>
      <c r="J249" s="13"/>
      <c r="K249" s="13"/>
      <c r="L249" s="197"/>
      <c r="M249" s="203"/>
      <c r="N249" s="204"/>
      <c r="O249" s="204"/>
      <c r="P249" s="204"/>
      <c r="Q249" s="204"/>
      <c r="R249" s="204"/>
      <c r="S249" s="204"/>
      <c r="T249" s="20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99" t="s">
        <v>265</v>
      </c>
      <c r="AU249" s="199" t="s">
        <v>83</v>
      </c>
      <c r="AV249" s="13" t="s">
        <v>83</v>
      </c>
      <c r="AW249" s="13" t="s">
        <v>35</v>
      </c>
      <c r="AX249" s="13" t="s">
        <v>74</v>
      </c>
      <c r="AY249" s="199" t="s">
        <v>256</v>
      </c>
    </row>
    <row r="250" s="14" customFormat="1">
      <c r="A250" s="14"/>
      <c r="B250" s="206"/>
      <c r="C250" s="14"/>
      <c r="D250" s="198" t="s">
        <v>265</v>
      </c>
      <c r="E250" s="207" t="s">
        <v>3</v>
      </c>
      <c r="F250" s="208" t="s">
        <v>266</v>
      </c>
      <c r="G250" s="14"/>
      <c r="H250" s="209">
        <v>10.859999999999999</v>
      </c>
      <c r="I250" s="210"/>
      <c r="J250" s="14"/>
      <c r="K250" s="14"/>
      <c r="L250" s="206"/>
      <c r="M250" s="211"/>
      <c r="N250" s="212"/>
      <c r="O250" s="212"/>
      <c r="P250" s="212"/>
      <c r="Q250" s="212"/>
      <c r="R250" s="212"/>
      <c r="S250" s="212"/>
      <c r="T250" s="21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07" t="s">
        <v>265</v>
      </c>
      <c r="AU250" s="207" t="s">
        <v>83</v>
      </c>
      <c r="AV250" s="14" t="s">
        <v>261</v>
      </c>
      <c r="AW250" s="14" t="s">
        <v>35</v>
      </c>
      <c r="AX250" s="14" t="s">
        <v>81</v>
      </c>
      <c r="AY250" s="207" t="s">
        <v>256</v>
      </c>
    </row>
    <row r="251" s="2" customFormat="1" ht="24.15" customHeight="1">
      <c r="A251" s="40"/>
      <c r="B251" s="177"/>
      <c r="C251" s="178" t="s">
        <v>472</v>
      </c>
      <c r="D251" s="178" t="s">
        <v>258</v>
      </c>
      <c r="E251" s="179" t="s">
        <v>863</v>
      </c>
      <c r="F251" s="180" t="s">
        <v>864</v>
      </c>
      <c r="G251" s="181" t="s">
        <v>110</v>
      </c>
      <c r="H251" s="182">
        <v>10.859999999999999</v>
      </c>
      <c r="I251" s="183"/>
      <c r="J251" s="184">
        <f>ROUND(I251*H251,2)</f>
        <v>0</v>
      </c>
      <c r="K251" s="185"/>
      <c r="L251" s="41"/>
      <c r="M251" s="186" t="s">
        <v>3</v>
      </c>
      <c r="N251" s="187" t="s">
        <v>45</v>
      </c>
      <c r="O251" s="74"/>
      <c r="P251" s="188">
        <f>O251*H251</f>
        <v>0</v>
      </c>
      <c r="Q251" s="188">
        <v>0.00025999999999999998</v>
      </c>
      <c r="R251" s="188">
        <f>Q251*H251</f>
        <v>0.0028235999999999995</v>
      </c>
      <c r="S251" s="188">
        <v>0</v>
      </c>
      <c r="T251" s="189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190" t="s">
        <v>261</v>
      </c>
      <c r="AT251" s="190" t="s">
        <v>258</v>
      </c>
      <c r="AU251" s="190" t="s">
        <v>83</v>
      </c>
      <c r="AY251" s="21" t="s">
        <v>256</v>
      </c>
      <c r="BE251" s="191">
        <f>IF(N251="základní",J251,0)</f>
        <v>0</v>
      </c>
      <c r="BF251" s="191">
        <f>IF(N251="snížená",J251,0)</f>
        <v>0</v>
      </c>
      <c r="BG251" s="191">
        <f>IF(N251="zákl. přenesená",J251,0)</f>
        <v>0</v>
      </c>
      <c r="BH251" s="191">
        <f>IF(N251="sníž. přenesená",J251,0)</f>
        <v>0</v>
      </c>
      <c r="BI251" s="191">
        <f>IF(N251="nulová",J251,0)</f>
        <v>0</v>
      </c>
      <c r="BJ251" s="21" t="s">
        <v>81</v>
      </c>
      <c r="BK251" s="191">
        <f>ROUND(I251*H251,2)</f>
        <v>0</v>
      </c>
      <c r="BL251" s="21" t="s">
        <v>261</v>
      </c>
      <c r="BM251" s="190" t="s">
        <v>2368</v>
      </c>
    </row>
    <row r="252" s="2" customFormat="1">
      <c r="A252" s="40"/>
      <c r="B252" s="41"/>
      <c r="C252" s="40"/>
      <c r="D252" s="192" t="s">
        <v>263</v>
      </c>
      <c r="E252" s="40"/>
      <c r="F252" s="193" t="s">
        <v>866</v>
      </c>
      <c r="G252" s="40"/>
      <c r="H252" s="40"/>
      <c r="I252" s="194"/>
      <c r="J252" s="40"/>
      <c r="K252" s="40"/>
      <c r="L252" s="41"/>
      <c r="M252" s="195"/>
      <c r="N252" s="196"/>
      <c r="O252" s="74"/>
      <c r="P252" s="74"/>
      <c r="Q252" s="74"/>
      <c r="R252" s="74"/>
      <c r="S252" s="74"/>
      <c r="T252" s="75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21" t="s">
        <v>263</v>
      </c>
      <c r="AU252" s="21" t="s">
        <v>83</v>
      </c>
    </row>
    <row r="253" s="13" customFormat="1">
      <c r="A253" s="13"/>
      <c r="B253" s="197"/>
      <c r="C253" s="13"/>
      <c r="D253" s="198" t="s">
        <v>265</v>
      </c>
      <c r="E253" s="199" t="s">
        <v>3</v>
      </c>
      <c r="F253" s="200" t="s">
        <v>143</v>
      </c>
      <c r="G253" s="13"/>
      <c r="H253" s="201">
        <v>10.859999999999999</v>
      </c>
      <c r="I253" s="202"/>
      <c r="J253" s="13"/>
      <c r="K253" s="13"/>
      <c r="L253" s="197"/>
      <c r="M253" s="203"/>
      <c r="N253" s="204"/>
      <c r="O253" s="204"/>
      <c r="P253" s="204"/>
      <c r="Q253" s="204"/>
      <c r="R253" s="204"/>
      <c r="S253" s="204"/>
      <c r="T253" s="20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199" t="s">
        <v>265</v>
      </c>
      <c r="AU253" s="199" t="s">
        <v>83</v>
      </c>
      <c r="AV253" s="13" t="s">
        <v>83</v>
      </c>
      <c r="AW253" s="13" t="s">
        <v>35</v>
      </c>
      <c r="AX253" s="13" t="s">
        <v>74</v>
      </c>
      <c r="AY253" s="199" t="s">
        <v>256</v>
      </c>
    </row>
    <row r="254" s="14" customFormat="1">
      <c r="A254" s="14"/>
      <c r="B254" s="206"/>
      <c r="C254" s="14"/>
      <c r="D254" s="198" t="s">
        <v>265</v>
      </c>
      <c r="E254" s="207" t="s">
        <v>3</v>
      </c>
      <c r="F254" s="208" t="s">
        <v>266</v>
      </c>
      <c r="G254" s="14"/>
      <c r="H254" s="209">
        <v>10.859999999999999</v>
      </c>
      <c r="I254" s="210"/>
      <c r="J254" s="14"/>
      <c r="K254" s="14"/>
      <c r="L254" s="206"/>
      <c r="M254" s="211"/>
      <c r="N254" s="212"/>
      <c r="O254" s="212"/>
      <c r="P254" s="212"/>
      <c r="Q254" s="212"/>
      <c r="R254" s="212"/>
      <c r="S254" s="212"/>
      <c r="T254" s="213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07" t="s">
        <v>265</v>
      </c>
      <c r="AU254" s="207" t="s">
        <v>83</v>
      </c>
      <c r="AV254" s="14" t="s">
        <v>261</v>
      </c>
      <c r="AW254" s="14" t="s">
        <v>35</v>
      </c>
      <c r="AX254" s="14" t="s">
        <v>81</v>
      </c>
      <c r="AY254" s="207" t="s">
        <v>256</v>
      </c>
    </row>
    <row r="255" s="2" customFormat="1" ht="33" customHeight="1">
      <c r="A255" s="40"/>
      <c r="B255" s="177"/>
      <c r="C255" s="178" t="s">
        <v>477</v>
      </c>
      <c r="D255" s="178" t="s">
        <v>258</v>
      </c>
      <c r="E255" s="179" t="s">
        <v>868</v>
      </c>
      <c r="F255" s="180" t="s">
        <v>869</v>
      </c>
      <c r="G255" s="181" t="s">
        <v>110</v>
      </c>
      <c r="H255" s="182">
        <v>10.859999999999999</v>
      </c>
      <c r="I255" s="183"/>
      <c r="J255" s="184">
        <f>ROUND(I255*H255,2)</f>
        <v>0</v>
      </c>
      <c r="K255" s="185"/>
      <c r="L255" s="41"/>
      <c r="M255" s="186" t="s">
        <v>3</v>
      </c>
      <c r="N255" s="187" t="s">
        <v>45</v>
      </c>
      <c r="O255" s="74"/>
      <c r="P255" s="188">
        <f>O255*H255</f>
        <v>0</v>
      </c>
      <c r="Q255" s="188">
        <v>0.0043800000000000002</v>
      </c>
      <c r="R255" s="188">
        <f>Q255*H255</f>
        <v>0.047566799999999999</v>
      </c>
      <c r="S255" s="188">
        <v>0</v>
      </c>
      <c r="T255" s="189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190" t="s">
        <v>261</v>
      </c>
      <c r="AT255" s="190" t="s">
        <v>258</v>
      </c>
      <c r="AU255" s="190" t="s">
        <v>83</v>
      </c>
      <c r="AY255" s="21" t="s">
        <v>256</v>
      </c>
      <c r="BE255" s="191">
        <f>IF(N255="základní",J255,0)</f>
        <v>0</v>
      </c>
      <c r="BF255" s="191">
        <f>IF(N255="snížená",J255,0)</f>
        <v>0</v>
      </c>
      <c r="BG255" s="191">
        <f>IF(N255="zákl. přenesená",J255,0)</f>
        <v>0</v>
      </c>
      <c r="BH255" s="191">
        <f>IF(N255="sníž. přenesená",J255,0)</f>
        <v>0</v>
      </c>
      <c r="BI255" s="191">
        <f>IF(N255="nulová",J255,0)</f>
        <v>0</v>
      </c>
      <c r="BJ255" s="21" t="s">
        <v>81</v>
      </c>
      <c r="BK255" s="191">
        <f>ROUND(I255*H255,2)</f>
        <v>0</v>
      </c>
      <c r="BL255" s="21" t="s">
        <v>261</v>
      </c>
      <c r="BM255" s="190" t="s">
        <v>2369</v>
      </c>
    </row>
    <row r="256" s="2" customFormat="1">
      <c r="A256" s="40"/>
      <c r="B256" s="41"/>
      <c r="C256" s="40"/>
      <c r="D256" s="192" t="s">
        <v>263</v>
      </c>
      <c r="E256" s="40"/>
      <c r="F256" s="193" t="s">
        <v>871</v>
      </c>
      <c r="G256" s="40"/>
      <c r="H256" s="40"/>
      <c r="I256" s="194"/>
      <c r="J256" s="40"/>
      <c r="K256" s="40"/>
      <c r="L256" s="41"/>
      <c r="M256" s="195"/>
      <c r="N256" s="196"/>
      <c r="O256" s="74"/>
      <c r="P256" s="74"/>
      <c r="Q256" s="74"/>
      <c r="R256" s="74"/>
      <c r="S256" s="74"/>
      <c r="T256" s="75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21" t="s">
        <v>263</v>
      </c>
      <c r="AU256" s="21" t="s">
        <v>83</v>
      </c>
    </row>
    <row r="257" s="13" customFormat="1">
      <c r="A257" s="13"/>
      <c r="B257" s="197"/>
      <c r="C257" s="13"/>
      <c r="D257" s="198" t="s">
        <v>265</v>
      </c>
      <c r="E257" s="199" t="s">
        <v>3</v>
      </c>
      <c r="F257" s="200" t="s">
        <v>143</v>
      </c>
      <c r="G257" s="13"/>
      <c r="H257" s="201">
        <v>10.859999999999999</v>
      </c>
      <c r="I257" s="202"/>
      <c r="J257" s="13"/>
      <c r="K257" s="13"/>
      <c r="L257" s="197"/>
      <c r="M257" s="203"/>
      <c r="N257" s="204"/>
      <c r="O257" s="204"/>
      <c r="P257" s="204"/>
      <c r="Q257" s="204"/>
      <c r="R257" s="204"/>
      <c r="S257" s="204"/>
      <c r="T257" s="20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99" t="s">
        <v>265</v>
      </c>
      <c r="AU257" s="199" t="s">
        <v>83</v>
      </c>
      <c r="AV257" s="13" t="s">
        <v>83</v>
      </c>
      <c r="AW257" s="13" t="s">
        <v>35</v>
      </c>
      <c r="AX257" s="13" t="s">
        <v>74</v>
      </c>
      <c r="AY257" s="199" t="s">
        <v>256</v>
      </c>
    </row>
    <row r="258" s="14" customFormat="1">
      <c r="A258" s="14"/>
      <c r="B258" s="206"/>
      <c r="C258" s="14"/>
      <c r="D258" s="198" t="s">
        <v>265</v>
      </c>
      <c r="E258" s="207" t="s">
        <v>3</v>
      </c>
      <c r="F258" s="208" t="s">
        <v>266</v>
      </c>
      <c r="G258" s="14"/>
      <c r="H258" s="209">
        <v>10.859999999999999</v>
      </c>
      <c r="I258" s="210"/>
      <c r="J258" s="14"/>
      <c r="K258" s="14"/>
      <c r="L258" s="206"/>
      <c r="M258" s="211"/>
      <c r="N258" s="212"/>
      <c r="O258" s="212"/>
      <c r="P258" s="212"/>
      <c r="Q258" s="212"/>
      <c r="R258" s="212"/>
      <c r="S258" s="212"/>
      <c r="T258" s="21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07" t="s">
        <v>265</v>
      </c>
      <c r="AU258" s="207" t="s">
        <v>83</v>
      </c>
      <c r="AV258" s="14" t="s">
        <v>261</v>
      </c>
      <c r="AW258" s="14" t="s">
        <v>35</v>
      </c>
      <c r="AX258" s="14" t="s">
        <v>81</v>
      </c>
      <c r="AY258" s="207" t="s">
        <v>256</v>
      </c>
    </row>
    <row r="259" s="2" customFormat="1" ht="24.15" customHeight="1">
      <c r="A259" s="40"/>
      <c r="B259" s="177"/>
      <c r="C259" s="178" t="s">
        <v>484</v>
      </c>
      <c r="D259" s="178" t="s">
        <v>258</v>
      </c>
      <c r="E259" s="179" t="s">
        <v>879</v>
      </c>
      <c r="F259" s="180" t="s">
        <v>880</v>
      </c>
      <c r="G259" s="181" t="s">
        <v>110</v>
      </c>
      <c r="H259" s="182">
        <v>10.859999999999999</v>
      </c>
      <c r="I259" s="183"/>
      <c r="J259" s="184">
        <f>ROUND(I259*H259,2)</f>
        <v>0</v>
      </c>
      <c r="K259" s="185"/>
      <c r="L259" s="41"/>
      <c r="M259" s="186" t="s">
        <v>3</v>
      </c>
      <c r="N259" s="187" t="s">
        <v>45</v>
      </c>
      <c r="O259" s="74"/>
      <c r="P259" s="188">
        <f>O259*H259</f>
        <v>0</v>
      </c>
      <c r="Q259" s="188">
        <v>0.00013999999999999999</v>
      </c>
      <c r="R259" s="188">
        <f>Q259*H259</f>
        <v>0.0015203999999999999</v>
      </c>
      <c r="S259" s="188">
        <v>0</v>
      </c>
      <c r="T259" s="189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190" t="s">
        <v>261</v>
      </c>
      <c r="AT259" s="190" t="s">
        <v>258</v>
      </c>
      <c r="AU259" s="190" t="s">
        <v>83</v>
      </c>
      <c r="AY259" s="21" t="s">
        <v>256</v>
      </c>
      <c r="BE259" s="191">
        <f>IF(N259="základní",J259,0)</f>
        <v>0</v>
      </c>
      <c r="BF259" s="191">
        <f>IF(N259="snížená",J259,0)</f>
        <v>0</v>
      </c>
      <c r="BG259" s="191">
        <f>IF(N259="zákl. přenesená",J259,0)</f>
        <v>0</v>
      </c>
      <c r="BH259" s="191">
        <f>IF(N259="sníž. přenesená",J259,0)</f>
        <v>0</v>
      </c>
      <c r="BI259" s="191">
        <f>IF(N259="nulová",J259,0)</f>
        <v>0</v>
      </c>
      <c r="BJ259" s="21" t="s">
        <v>81</v>
      </c>
      <c r="BK259" s="191">
        <f>ROUND(I259*H259,2)</f>
        <v>0</v>
      </c>
      <c r="BL259" s="21" t="s">
        <v>261</v>
      </c>
      <c r="BM259" s="190" t="s">
        <v>2370</v>
      </c>
    </row>
    <row r="260" s="2" customFormat="1">
      <c r="A260" s="40"/>
      <c r="B260" s="41"/>
      <c r="C260" s="40"/>
      <c r="D260" s="192" t="s">
        <v>263</v>
      </c>
      <c r="E260" s="40"/>
      <c r="F260" s="193" t="s">
        <v>882</v>
      </c>
      <c r="G260" s="40"/>
      <c r="H260" s="40"/>
      <c r="I260" s="194"/>
      <c r="J260" s="40"/>
      <c r="K260" s="40"/>
      <c r="L260" s="41"/>
      <c r="M260" s="195"/>
      <c r="N260" s="196"/>
      <c r="O260" s="74"/>
      <c r="P260" s="74"/>
      <c r="Q260" s="74"/>
      <c r="R260" s="74"/>
      <c r="S260" s="74"/>
      <c r="T260" s="75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21" t="s">
        <v>263</v>
      </c>
      <c r="AU260" s="21" t="s">
        <v>83</v>
      </c>
    </row>
    <row r="261" s="13" customFormat="1">
      <c r="A261" s="13"/>
      <c r="B261" s="197"/>
      <c r="C261" s="13"/>
      <c r="D261" s="198" t="s">
        <v>265</v>
      </c>
      <c r="E261" s="199" t="s">
        <v>3</v>
      </c>
      <c r="F261" s="200" t="s">
        <v>143</v>
      </c>
      <c r="G261" s="13"/>
      <c r="H261" s="201">
        <v>10.859999999999999</v>
      </c>
      <c r="I261" s="202"/>
      <c r="J261" s="13"/>
      <c r="K261" s="13"/>
      <c r="L261" s="197"/>
      <c r="M261" s="203"/>
      <c r="N261" s="204"/>
      <c r="O261" s="204"/>
      <c r="P261" s="204"/>
      <c r="Q261" s="204"/>
      <c r="R261" s="204"/>
      <c r="S261" s="204"/>
      <c r="T261" s="20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99" t="s">
        <v>265</v>
      </c>
      <c r="AU261" s="199" t="s">
        <v>83</v>
      </c>
      <c r="AV261" s="13" t="s">
        <v>83</v>
      </c>
      <c r="AW261" s="13" t="s">
        <v>35</v>
      </c>
      <c r="AX261" s="13" t="s">
        <v>74</v>
      </c>
      <c r="AY261" s="199" t="s">
        <v>256</v>
      </c>
    </row>
    <row r="262" s="14" customFormat="1">
      <c r="A262" s="14"/>
      <c r="B262" s="206"/>
      <c r="C262" s="14"/>
      <c r="D262" s="198" t="s">
        <v>265</v>
      </c>
      <c r="E262" s="207" t="s">
        <v>3</v>
      </c>
      <c r="F262" s="208" t="s">
        <v>266</v>
      </c>
      <c r="G262" s="14"/>
      <c r="H262" s="209">
        <v>10.859999999999999</v>
      </c>
      <c r="I262" s="210"/>
      <c r="J262" s="14"/>
      <c r="K262" s="14"/>
      <c r="L262" s="206"/>
      <c r="M262" s="211"/>
      <c r="N262" s="212"/>
      <c r="O262" s="212"/>
      <c r="P262" s="212"/>
      <c r="Q262" s="212"/>
      <c r="R262" s="212"/>
      <c r="S262" s="212"/>
      <c r="T262" s="21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07" t="s">
        <v>265</v>
      </c>
      <c r="AU262" s="207" t="s">
        <v>83</v>
      </c>
      <c r="AV262" s="14" t="s">
        <v>261</v>
      </c>
      <c r="AW262" s="14" t="s">
        <v>35</v>
      </c>
      <c r="AX262" s="14" t="s">
        <v>81</v>
      </c>
      <c r="AY262" s="207" t="s">
        <v>256</v>
      </c>
    </row>
    <row r="263" s="2" customFormat="1" ht="37.8" customHeight="1">
      <c r="A263" s="40"/>
      <c r="B263" s="177"/>
      <c r="C263" s="178" t="s">
        <v>493</v>
      </c>
      <c r="D263" s="178" t="s">
        <v>258</v>
      </c>
      <c r="E263" s="179" t="s">
        <v>2371</v>
      </c>
      <c r="F263" s="180" t="s">
        <v>2372</v>
      </c>
      <c r="G263" s="181" t="s">
        <v>110</v>
      </c>
      <c r="H263" s="182">
        <v>10.859999999999999</v>
      </c>
      <c r="I263" s="183"/>
      <c r="J263" s="184">
        <f>ROUND(I263*H263,2)</f>
        <v>0</v>
      </c>
      <c r="K263" s="185"/>
      <c r="L263" s="41"/>
      <c r="M263" s="186" t="s">
        <v>3</v>
      </c>
      <c r="N263" s="187" t="s">
        <v>45</v>
      </c>
      <c r="O263" s="74"/>
      <c r="P263" s="188">
        <f>O263*H263</f>
        <v>0</v>
      </c>
      <c r="Q263" s="188">
        <v>0.0065599999999999999</v>
      </c>
      <c r="R263" s="188">
        <f>Q263*H263</f>
        <v>0.071241599999999988</v>
      </c>
      <c r="S263" s="188">
        <v>0</v>
      </c>
      <c r="T263" s="189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190" t="s">
        <v>261</v>
      </c>
      <c r="AT263" s="190" t="s">
        <v>258</v>
      </c>
      <c r="AU263" s="190" t="s">
        <v>83</v>
      </c>
      <c r="AY263" s="21" t="s">
        <v>256</v>
      </c>
      <c r="BE263" s="191">
        <f>IF(N263="základní",J263,0)</f>
        <v>0</v>
      </c>
      <c r="BF263" s="191">
        <f>IF(N263="snížená",J263,0)</f>
        <v>0</v>
      </c>
      <c r="BG263" s="191">
        <f>IF(N263="zákl. přenesená",J263,0)</f>
        <v>0</v>
      </c>
      <c r="BH263" s="191">
        <f>IF(N263="sníž. přenesená",J263,0)</f>
        <v>0</v>
      </c>
      <c r="BI263" s="191">
        <f>IF(N263="nulová",J263,0)</f>
        <v>0</v>
      </c>
      <c r="BJ263" s="21" t="s">
        <v>81</v>
      </c>
      <c r="BK263" s="191">
        <f>ROUND(I263*H263,2)</f>
        <v>0</v>
      </c>
      <c r="BL263" s="21" t="s">
        <v>261</v>
      </c>
      <c r="BM263" s="190" t="s">
        <v>2373</v>
      </c>
    </row>
    <row r="264" s="2" customFormat="1">
      <c r="A264" s="40"/>
      <c r="B264" s="41"/>
      <c r="C264" s="40"/>
      <c r="D264" s="192" t="s">
        <v>263</v>
      </c>
      <c r="E264" s="40"/>
      <c r="F264" s="193" t="s">
        <v>2374</v>
      </c>
      <c r="G264" s="40"/>
      <c r="H264" s="40"/>
      <c r="I264" s="194"/>
      <c r="J264" s="40"/>
      <c r="K264" s="40"/>
      <c r="L264" s="41"/>
      <c r="M264" s="195"/>
      <c r="N264" s="196"/>
      <c r="O264" s="74"/>
      <c r="P264" s="74"/>
      <c r="Q264" s="74"/>
      <c r="R264" s="74"/>
      <c r="S264" s="74"/>
      <c r="T264" s="75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21" t="s">
        <v>263</v>
      </c>
      <c r="AU264" s="21" t="s">
        <v>83</v>
      </c>
    </row>
    <row r="265" s="13" customFormat="1">
      <c r="A265" s="13"/>
      <c r="B265" s="197"/>
      <c r="C265" s="13"/>
      <c r="D265" s="198" t="s">
        <v>265</v>
      </c>
      <c r="E265" s="199" t="s">
        <v>3</v>
      </c>
      <c r="F265" s="200" t="s">
        <v>143</v>
      </c>
      <c r="G265" s="13"/>
      <c r="H265" s="201">
        <v>10.859999999999999</v>
      </c>
      <c r="I265" s="202"/>
      <c r="J265" s="13"/>
      <c r="K265" s="13"/>
      <c r="L265" s="197"/>
      <c r="M265" s="203"/>
      <c r="N265" s="204"/>
      <c r="O265" s="204"/>
      <c r="P265" s="204"/>
      <c r="Q265" s="204"/>
      <c r="R265" s="204"/>
      <c r="S265" s="204"/>
      <c r="T265" s="20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99" t="s">
        <v>265</v>
      </c>
      <c r="AU265" s="199" t="s">
        <v>83</v>
      </c>
      <c r="AV265" s="13" t="s">
        <v>83</v>
      </c>
      <c r="AW265" s="13" t="s">
        <v>35</v>
      </c>
      <c r="AX265" s="13" t="s">
        <v>74</v>
      </c>
      <c r="AY265" s="199" t="s">
        <v>256</v>
      </c>
    </row>
    <row r="266" s="14" customFormat="1">
      <c r="A266" s="14"/>
      <c r="B266" s="206"/>
      <c r="C266" s="14"/>
      <c r="D266" s="198" t="s">
        <v>265</v>
      </c>
      <c r="E266" s="207" t="s">
        <v>3</v>
      </c>
      <c r="F266" s="208" t="s">
        <v>266</v>
      </c>
      <c r="G266" s="14"/>
      <c r="H266" s="209">
        <v>10.859999999999999</v>
      </c>
      <c r="I266" s="210"/>
      <c r="J266" s="14"/>
      <c r="K266" s="14"/>
      <c r="L266" s="206"/>
      <c r="M266" s="211"/>
      <c r="N266" s="212"/>
      <c r="O266" s="212"/>
      <c r="P266" s="212"/>
      <c r="Q266" s="212"/>
      <c r="R266" s="212"/>
      <c r="S266" s="212"/>
      <c r="T266" s="213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07" t="s">
        <v>265</v>
      </c>
      <c r="AU266" s="207" t="s">
        <v>83</v>
      </c>
      <c r="AV266" s="14" t="s">
        <v>261</v>
      </c>
      <c r="AW266" s="14" t="s">
        <v>35</v>
      </c>
      <c r="AX266" s="14" t="s">
        <v>81</v>
      </c>
      <c r="AY266" s="207" t="s">
        <v>256</v>
      </c>
    </row>
    <row r="267" s="2" customFormat="1" ht="55.5" customHeight="1">
      <c r="A267" s="40"/>
      <c r="B267" s="177"/>
      <c r="C267" s="178" t="s">
        <v>500</v>
      </c>
      <c r="D267" s="178" t="s">
        <v>258</v>
      </c>
      <c r="E267" s="179" t="s">
        <v>2375</v>
      </c>
      <c r="F267" s="180" t="s">
        <v>2376</v>
      </c>
      <c r="G267" s="181" t="s">
        <v>110</v>
      </c>
      <c r="H267" s="182">
        <v>217.19999999999999</v>
      </c>
      <c r="I267" s="183"/>
      <c r="J267" s="184">
        <f>ROUND(I267*H267,2)</f>
        <v>0</v>
      </c>
      <c r="K267" s="185"/>
      <c r="L267" s="41"/>
      <c r="M267" s="186" t="s">
        <v>3</v>
      </c>
      <c r="N267" s="187" t="s">
        <v>45</v>
      </c>
      <c r="O267" s="74"/>
      <c r="P267" s="188">
        <f>O267*H267</f>
        <v>0</v>
      </c>
      <c r="Q267" s="188">
        <v>0.00131</v>
      </c>
      <c r="R267" s="188">
        <f>Q267*H267</f>
        <v>0.28453199999999995</v>
      </c>
      <c r="S267" s="188">
        <v>0</v>
      </c>
      <c r="T267" s="189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190" t="s">
        <v>261</v>
      </c>
      <c r="AT267" s="190" t="s">
        <v>258</v>
      </c>
      <c r="AU267" s="190" t="s">
        <v>83</v>
      </c>
      <c r="AY267" s="21" t="s">
        <v>256</v>
      </c>
      <c r="BE267" s="191">
        <f>IF(N267="základní",J267,0)</f>
        <v>0</v>
      </c>
      <c r="BF267" s="191">
        <f>IF(N267="snížená",J267,0)</f>
        <v>0</v>
      </c>
      <c r="BG267" s="191">
        <f>IF(N267="zákl. přenesená",J267,0)</f>
        <v>0</v>
      </c>
      <c r="BH267" s="191">
        <f>IF(N267="sníž. přenesená",J267,0)</f>
        <v>0</v>
      </c>
      <c r="BI267" s="191">
        <f>IF(N267="nulová",J267,0)</f>
        <v>0</v>
      </c>
      <c r="BJ267" s="21" t="s">
        <v>81</v>
      </c>
      <c r="BK267" s="191">
        <f>ROUND(I267*H267,2)</f>
        <v>0</v>
      </c>
      <c r="BL267" s="21" t="s">
        <v>261</v>
      </c>
      <c r="BM267" s="190" t="s">
        <v>2377</v>
      </c>
    </row>
    <row r="268" s="2" customFormat="1">
      <c r="A268" s="40"/>
      <c r="B268" s="41"/>
      <c r="C268" s="40"/>
      <c r="D268" s="192" t="s">
        <v>263</v>
      </c>
      <c r="E268" s="40"/>
      <c r="F268" s="193" t="s">
        <v>2378</v>
      </c>
      <c r="G268" s="40"/>
      <c r="H268" s="40"/>
      <c r="I268" s="194"/>
      <c r="J268" s="40"/>
      <c r="K268" s="40"/>
      <c r="L268" s="41"/>
      <c r="M268" s="195"/>
      <c r="N268" s="196"/>
      <c r="O268" s="74"/>
      <c r="P268" s="74"/>
      <c r="Q268" s="74"/>
      <c r="R268" s="74"/>
      <c r="S268" s="74"/>
      <c r="T268" s="75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21" t="s">
        <v>263</v>
      </c>
      <c r="AU268" s="21" t="s">
        <v>83</v>
      </c>
    </row>
    <row r="269" s="13" customFormat="1">
      <c r="A269" s="13"/>
      <c r="B269" s="197"/>
      <c r="C269" s="13"/>
      <c r="D269" s="198" t="s">
        <v>265</v>
      </c>
      <c r="E269" s="199" t="s">
        <v>3</v>
      </c>
      <c r="F269" s="200" t="s">
        <v>2379</v>
      </c>
      <c r="G269" s="13"/>
      <c r="H269" s="201">
        <v>217.19999999999999</v>
      </c>
      <c r="I269" s="202"/>
      <c r="J269" s="13"/>
      <c r="K269" s="13"/>
      <c r="L269" s="197"/>
      <c r="M269" s="203"/>
      <c r="N269" s="204"/>
      <c r="O269" s="204"/>
      <c r="P269" s="204"/>
      <c r="Q269" s="204"/>
      <c r="R269" s="204"/>
      <c r="S269" s="204"/>
      <c r="T269" s="20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99" t="s">
        <v>265</v>
      </c>
      <c r="AU269" s="199" t="s">
        <v>83</v>
      </c>
      <c r="AV269" s="13" t="s">
        <v>83</v>
      </c>
      <c r="AW269" s="13" t="s">
        <v>35</v>
      </c>
      <c r="AX269" s="13" t="s">
        <v>74</v>
      </c>
      <c r="AY269" s="199" t="s">
        <v>256</v>
      </c>
    </row>
    <row r="270" s="14" customFormat="1">
      <c r="A270" s="14"/>
      <c r="B270" s="206"/>
      <c r="C270" s="14"/>
      <c r="D270" s="198" t="s">
        <v>265</v>
      </c>
      <c r="E270" s="207" t="s">
        <v>3</v>
      </c>
      <c r="F270" s="208" t="s">
        <v>266</v>
      </c>
      <c r="G270" s="14"/>
      <c r="H270" s="209">
        <v>217.19999999999999</v>
      </c>
      <c r="I270" s="210"/>
      <c r="J270" s="14"/>
      <c r="K270" s="14"/>
      <c r="L270" s="206"/>
      <c r="M270" s="211"/>
      <c r="N270" s="212"/>
      <c r="O270" s="212"/>
      <c r="P270" s="212"/>
      <c r="Q270" s="212"/>
      <c r="R270" s="212"/>
      <c r="S270" s="212"/>
      <c r="T270" s="213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07" t="s">
        <v>265</v>
      </c>
      <c r="AU270" s="207" t="s">
        <v>83</v>
      </c>
      <c r="AV270" s="14" t="s">
        <v>261</v>
      </c>
      <c r="AW270" s="14" t="s">
        <v>35</v>
      </c>
      <c r="AX270" s="14" t="s">
        <v>81</v>
      </c>
      <c r="AY270" s="207" t="s">
        <v>256</v>
      </c>
    </row>
    <row r="271" s="2" customFormat="1" ht="37.8" customHeight="1">
      <c r="A271" s="40"/>
      <c r="B271" s="177"/>
      <c r="C271" s="178" t="s">
        <v>510</v>
      </c>
      <c r="D271" s="178" t="s">
        <v>258</v>
      </c>
      <c r="E271" s="179" t="s">
        <v>934</v>
      </c>
      <c r="F271" s="180" t="s">
        <v>935</v>
      </c>
      <c r="G271" s="181" t="s">
        <v>110</v>
      </c>
      <c r="H271" s="182">
        <v>10.859999999999999</v>
      </c>
      <c r="I271" s="183"/>
      <c r="J271" s="184">
        <f>ROUND(I271*H271,2)</f>
        <v>0</v>
      </c>
      <c r="K271" s="185"/>
      <c r="L271" s="41"/>
      <c r="M271" s="186" t="s">
        <v>3</v>
      </c>
      <c r="N271" s="187" t="s">
        <v>45</v>
      </c>
      <c r="O271" s="74"/>
      <c r="P271" s="188">
        <f>O271*H271</f>
        <v>0</v>
      </c>
      <c r="Q271" s="188">
        <v>0.0028500000000000001</v>
      </c>
      <c r="R271" s="188">
        <f>Q271*H271</f>
        <v>0.030950999999999999</v>
      </c>
      <c r="S271" s="188">
        <v>0</v>
      </c>
      <c r="T271" s="189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190" t="s">
        <v>261</v>
      </c>
      <c r="AT271" s="190" t="s">
        <v>258</v>
      </c>
      <c r="AU271" s="190" t="s">
        <v>83</v>
      </c>
      <c r="AY271" s="21" t="s">
        <v>256</v>
      </c>
      <c r="BE271" s="191">
        <f>IF(N271="základní",J271,0)</f>
        <v>0</v>
      </c>
      <c r="BF271" s="191">
        <f>IF(N271="snížená",J271,0)</f>
        <v>0</v>
      </c>
      <c r="BG271" s="191">
        <f>IF(N271="zákl. přenesená",J271,0)</f>
        <v>0</v>
      </c>
      <c r="BH271" s="191">
        <f>IF(N271="sníž. přenesená",J271,0)</f>
        <v>0</v>
      </c>
      <c r="BI271" s="191">
        <f>IF(N271="nulová",J271,0)</f>
        <v>0</v>
      </c>
      <c r="BJ271" s="21" t="s">
        <v>81</v>
      </c>
      <c r="BK271" s="191">
        <f>ROUND(I271*H271,2)</f>
        <v>0</v>
      </c>
      <c r="BL271" s="21" t="s">
        <v>261</v>
      </c>
      <c r="BM271" s="190" t="s">
        <v>2380</v>
      </c>
    </row>
    <row r="272" s="2" customFormat="1">
      <c r="A272" s="40"/>
      <c r="B272" s="41"/>
      <c r="C272" s="40"/>
      <c r="D272" s="192" t="s">
        <v>263</v>
      </c>
      <c r="E272" s="40"/>
      <c r="F272" s="193" t="s">
        <v>937</v>
      </c>
      <c r="G272" s="40"/>
      <c r="H272" s="40"/>
      <c r="I272" s="194"/>
      <c r="J272" s="40"/>
      <c r="K272" s="40"/>
      <c r="L272" s="41"/>
      <c r="M272" s="195"/>
      <c r="N272" s="196"/>
      <c r="O272" s="74"/>
      <c r="P272" s="74"/>
      <c r="Q272" s="74"/>
      <c r="R272" s="74"/>
      <c r="S272" s="74"/>
      <c r="T272" s="75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21" t="s">
        <v>263</v>
      </c>
      <c r="AU272" s="21" t="s">
        <v>83</v>
      </c>
    </row>
    <row r="273" s="2" customFormat="1" ht="24.15" customHeight="1">
      <c r="A273" s="40"/>
      <c r="B273" s="177"/>
      <c r="C273" s="178" t="s">
        <v>516</v>
      </c>
      <c r="D273" s="178" t="s">
        <v>258</v>
      </c>
      <c r="E273" s="179" t="s">
        <v>939</v>
      </c>
      <c r="F273" s="180" t="s">
        <v>940</v>
      </c>
      <c r="G273" s="181" t="s">
        <v>110</v>
      </c>
      <c r="H273" s="182">
        <v>10.859999999999999</v>
      </c>
      <c r="I273" s="183"/>
      <c r="J273" s="184">
        <f>ROUND(I273*H273,2)</f>
        <v>0</v>
      </c>
      <c r="K273" s="185"/>
      <c r="L273" s="41"/>
      <c r="M273" s="186" t="s">
        <v>3</v>
      </c>
      <c r="N273" s="187" t="s">
        <v>45</v>
      </c>
      <c r="O273" s="74"/>
      <c r="P273" s="188">
        <f>O273*H273</f>
        <v>0</v>
      </c>
      <c r="Q273" s="188">
        <v>0.012500000000000001</v>
      </c>
      <c r="R273" s="188">
        <f>Q273*H273</f>
        <v>0.13575000000000001</v>
      </c>
      <c r="S273" s="188">
        <v>0</v>
      </c>
      <c r="T273" s="189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190" t="s">
        <v>261</v>
      </c>
      <c r="AT273" s="190" t="s">
        <v>258</v>
      </c>
      <c r="AU273" s="190" t="s">
        <v>83</v>
      </c>
      <c r="AY273" s="21" t="s">
        <v>256</v>
      </c>
      <c r="BE273" s="191">
        <f>IF(N273="základní",J273,0)</f>
        <v>0</v>
      </c>
      <c r="BF273" s="191">
        <f>IF(N273="snížená",J273,0)</f>
        <v>0</v>
      </c>
      <c r="BG273" s="191">
        <f>IF(N273="zákl. přenesená",J273,0)</f>
        <v>0</v>
      </c>
      <c r="BH273" s="191">
        <f>IF(N273="sníž. přenesená",J273,0)</f>
        <v>0</v>
      </c>
      <c r="BI273" s="191">
        <f>IF(N273="nulová",J273,0)</f>
        <v>0</v>
      </c>
      <c r="BJ273" s="21" t="s">
        <v>81</v>
      </c>
      <c r="BK273" s="191">
        <f>ROUND(I273*H273,2)</f>
        <v>0</v>
      </c>
      <c r="BL273" s="21" t="s">
        <v>261</v>
      </c>
      <c r="BM273" s="190" t="s">
        <v>2381</v>
      </c>
    </row>
    <row r="274" s="2" customFormat="1">
      <c r="A274" s="40"/>
      <c r="B274" s="41"/>
      <c r="C274" s="40"/>
      <c r="D274" s="192" t="s">
        <v>263</v>
      </c>
      <c r="E274" s="40"/>
      <c r="F274" s="193" t="s">
        <v>942</v>
      </c>
      <c r="G274" s="40"/>
      <c r="H274" s="40"/>
      <c r="I274" s="194"/>
      <c r="J274" s="40"/>
      <c r="K274" s="40"/>
      <c r="L274" s="41"/>
      <c r="M274" s="195"/>
      <c r="N274" s="196"/>
      <c r="O274" s="74"/>
      <c r="P274" s="74"/>
      <c r="Q274" s="74"/>
      <c r="R274" s="74"/>
      <c r="S274" s="74"/>
      <c r="T274" s="75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21" t="s">
        <v>263</v>
      </c>
      <c r="AU274" s="21" t="s">
        <v>83</v>
      </c>
    </row>
    <row r="275" s="13" customFormat="1">
      <c r="A275" s="13"/>
      <c r="B275" s="197"/>
      <c r="C275" s="13"/>
      <c r="D275" s="198" t="s">
        <v>265</v>
      </c>
      <c r="E275" s="199" t="s">
        <v>3</v>
      </c>
      <c r="F275" s="200" t="s">
        <v>143</v>
      </c>
      <c r="G275" s="13"/>
      <c r="H275" s="201">
        <v>10.859999999999999</v>
      </c>
      <c r="I275" s="202"/>
      <c r="J275" s="13"/>
      <c r="K275" s="13"/>
      <c r="L275" s="197"/>
      <c r="M275" s="203"/>
      <c r="N275" s="204"/>
      <c r="O275" s="204"/>
      <c r="P275" s="204"/>
      <c r="Q275" s="204"/>
      <c r="R275" s="204"/>
      <c r="S275" s="204"/>
      <c r="T275" s="20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99" t="s">
        <v>265</v>
      </c>
      <c r="AU275" s="199" t="s">
        <v>83</v>
      </c>
      <c r="AV275" s="13" t="s">
        <v>83</v>
      </c>
      <c r="AW275" s="13" t="s">
        <v>35</v>
      </c>
      <c r="AX275" s="13" t="s">
        <v>74</v>
      </c>
      <c r="AY275" s="199" t="s">
        <v>256</v>
      </c>
    </row>
    <row r="276" s="14" customFormat="1">
      <c r="A276" s="14"/>
      <c r="B276" s="206"/>
      <c r="C276" s="14"/>
      <c r="D276" s="198" t="s">
        <v>265</v>
      </c>
      <c r="E276" s="207" t="s">
        <v>3</v>
      </c>
      <c r="F276" s="208" t="s">
        <v>266</v>
      </c>
      <c r="G276" s="14"/>
      <c r="H276" s="209">
        <v>10.859999999999999</v>
      </c>
      <c r="I276" s="210"/>
      <c r="J276" s="14"/>
      <c r="K276" s="14"/>
      <c r="L276" s="206"/>
      <c r="M276" s="211"/>
      <c r="N276" s="212"/>
      <c r="O276" s="212"/>
      <c r="P276" s="212"/>
      <c r="Q276" s="212"/>
      <c r="R276" s="212"/>
      <c r="S276" s="212"/>
      <c r="T276" s="213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07" t="s">
        <v>265</v>
      </c>
      <c r="AU276" s="207" t="s">
        <v>83</v>
      </c>
      <c r="AV276" s="14" t="s">
        <v>261</v>
      </c>
      <c r="AW276" s="14" t="s">
        <v>35</v>
      </c>
      <c r="AX276" s="14" t="s">
        <v>81</v>
      </c>
      <c r="AY276" s="207" t="s">
        <v>256</v>
      </c>
    </row>
    <row r="277" s="2" customFormat="1" ht="37.8" customHeight="1">
      <c r="A277" s="40"/>
      <c r="B277" s="177"/>
      <c r="C277" s="178" t="s">
        <v>521</v>
      </c>
      <c r="D277" s="178" t="s">
        <v>258</v>
      </c>
      <c r="E277" s="179" t="s">
        <v>944</v>
      </c>
      <c r="F277" s="180" t="s">
        <v>945</v>
      </c>
      <c r="G277" s="181" t="s">
        <v>110</v>
      </c>
      <c r="H277" s="182">
        <v>1.2</v>
      </c>
      <c r="I277" s="183"/>
      <c r="J277" s="184">
        <f>ROUND(I277*H277,2)</f>
        <v>0</v>
      </c>
      <c r="K277" s="185"/>
      <c r="L277" s="41"/>
      <c r="M277" s="186" t="s">
        <v>3</v>
      </c>
      <c r="N277" s="187" t="s">
        <v>45</v>
      </c>
      <c r="O277" s="74"/>
      <c r="P277" s="188">
        <f>O277*H277</f>
        <v>0</v>
      </c>
      <c r="Q277" s="188">
        <v>2.0000000000000002E-05</v>
      </c>
      <c r="R277" s="188">
        <f>Q277*H277</f>
        <v>2.4000000000000001E-05</v>
      </c>
      <c r="S277" s="188">
        <v>1.0000000000000001E-05</v>
      </c>
      <c r="T277" s="189">
        <f>S277*H277</f>
        <v>1.2E-05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190" t="s">
        <v>261</v>
      </c>
      <c r="AT277" s="190" t="s">
        <v>258</v>
      </c>
      <c r="AU277" s="190" t="s">
        <v>83</v>
      </c>
      <c r="AY277" s="21" t="s">
        <v>256</v>
      </c>
      <c r="BE277" s="191">
        <f>IF(N277="základní",J277,0)</f>
        <v>0</v>
      </c>
      <c r="BF277" s="191">
        <f>IF(N277="snížená",J277,0)</f>
        <v>0</v>
      </c>
      <c r="BG277" s="191">
        <f>IF(N277="zákl. přenesená",J277,0)</f>
        <v>0</v>
      </c>
      <c r="BH277" s="191">
        <f>IF(N277="sníž. přenesená",J277,0)</f>
        <v>0</v>
      </c>
      <c r="BI277" s="191">
        <f>IF(N277="nulová",J277,0)</f>
        <v>0</v>
      </c>
      <c r="BJ277" s="21" t="s">
        <v>81</v>
      </c>
      <c r="BK277" s="191">
        <f>ROUND(I277*H277,2)</f>
        <v>0</v>
      </c>
      <c r="BL277" s="21" t="s">
        <v>261</v>
      </c>
      <c r="BM277" s="190" t="s">
        <v>2382</v>
      </c>
    </row>
    <row r="278" s="2" customFormat="1">
      <c r="A278" s="40"/>
      <c r="B278" s="41"/>
      <c r="C278" s="40"/>
      <c r="D278" s="192" t="s">
        <v>263</v>
      </c>
      <c r="E278" s="40"/>
      <c r="F278" s="193" t="s">
        <v>947</v>
      </c>
      <c r="G278" s="40"/>
      <c r="H278" s="40"/>
      <c r="I278" s="194"/>
      <c r="J278" s="40"/>
      <c r="K278" s="40"/>
      <c r="L278" s="41"/>
      <c r="M278" s="195"/>
      <c r="N278" s="196"/>
      <c r="O278" s="74"/>
      <c r="P278" s="74"/>
      <c r="Q278" s="74"/>
      <c r="R278" s="74"/>
      <c r="S278" s="74"/>
      <c r="T278" s="75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21" t="s">
        <v>263</v>
      </c>
      <c r="AU278" s="21" t="s">
        <v>83</v>
      </c>
    </row>
    <row r="279" s="13" customFormat="1">
      <c r="A279" s="13"/>
      <c r="B279" s="197"/>
      <c r="C279" s="13"/>
      <c r="D279" s="198" t="s">
        <v>265</v>
      </c>
      <c r="E279" s="199" t="s">
        <v>3</v>
      </c>
      <c r="F279" s="200" t="s">
        <v>2383</v>
      </c>
      <c r="G279" s="13"/>
      <c r="H279" s="201">
        <v>0.59999999999999998</v>
      </c>
      <c r="I279" s="202"/>
      <c r="J279" s="13"/>
      <c r="K279" s="13"/>
      <c r="L279" s="197"/>
      <c r="M279" s="203"/>
      <c r="N279" s="204"/>
      <c r="O279" s="204"/>
      <c r="P279" s="204"/>
      <c r="Q279" s="204"/>
      <c r="R279" s="204"/>
      <c r="S279" s="204"/>
      <c r="T279" s="20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99" t="s">
        <v>265</v>
      </c>
      <c r="AU279" s="199" t="s">
        <v>83</v>
      </c>
      <c r="AV279" s="13" t="s">
        <v>83</v>
      </c>
      <c r="AW279" s="13" t="s">
        <v>35</v>
      </c>
      <c r="AX279" s="13" t="s">
        <v>74</v>
      </c>
      <c r="AY279" s="199" t="s">
        <v>256</v>
      </c>
    </row>
    <row r="280" s="13" customFormat="1">
      <c r="A280" s="13"/>
      <c r="B280" s="197"/>
      <c r="C280" s="13"/>
      <c r="D280" s="198" t="s">
        <v>265</v>
      </c>
      <c r="E280" s="199" t="s">
        <v>3</v>
      </c>
      <c r="F280" s="200" t="s">
        <v>2383</v>
      </c>
      <c r="G280" s="13"/>
      <c r="H280" s="201">
        <v>0.59999999999999998</v>
      </c>
      <c r="I280" s="202"/>
      <c r="J280" s="13"/>
      <c r="K280" s="13"/>
      <c r="L280" s="197"/>
      <c r="M280" s="203"/>
      <c r="N280" s="204"/>
      <c r="O280" s="204"/>
      <c r="P280" s="204"/>
      <c r="Q280" s="204"/>
      <c r="R280" s="204"/>
      <c r="S280" s="204"/>
      <c r="T280" s="20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199" t="s">
        <v>265</v>
      </c>
      <c r="AU280" s="199" t="s">
        <v>83</v>
      </c>
      <c r="AV280" s="13" t="s">
        <v>83</v>
      </c>
      <c r="AW280" s="13" t="s">
        <v>35</v>
      </c>
      <c r="AX280" s="13" t="s">
        <v>74</v>
      </c>
      <c r="AY280" s="199" t="s">
        <v>256</v>
      </c>
    </row>
    <row r="281" s="14" customFormat="1">
      <c r="A281" s="14"/>
      <c r="B281" s="206"/>
      <c r="C281" s="14"/>
      <c r="D281" s="198" t="s">
        <v>265</v>
      </c>
      <c r="E281" s="207" t="s">
        <v>3</v>
      </c>
      <c r="F281" s="208" t="s">
        <v>266</v>
      </c>
      <c r="G281" s="14"/>
      <c r="H281" s="209">
        <v>1.2</v>
      </c>
      <c r="I281" s="210"/>
      <c r="J281" s="14"/>
      <c r="K281" s="14"/>
      <c r="L281" s="206"/>
      <c r="M281" s="211"/>
      <c r="N281" s="212"/>
      <c r="O281" s="212"/>
      <c r="P281" s="212"/>
      <c r="Q281" s="212"/>
      <c r="R281" s="212"/>
      <c r="S281" s="212"/>
      <c r="T281" s="213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07" t="s">
        <v>265</v>
      </c>
      <c r="AU281" s="207" t="s">
        <v>83</v>
      </c>
      <c r="AV281" s="14" t="s">
        <v>261</v>
      </c>
      <c r="AW281" s="14" t="s">
        <v>35</v>
      </c>
      <c r="AX281" s="14" t="s">
        <v>81</v>
      </c>
      <c r="AY281" s="207" t="s">
        <v>256</v>
      </c>
    </row>
    <row r="282" s="2" customFormat="1" ht="24.15" customHeight="1">
      <c r="A282" s="40"/>
      <c r="B282" s="177"/>
      <c r="C282" s="178" t="s">
        <v>526</v>
      </c>
      <c r="D282" s="178" t="s">
        <v>258</v>
      </c>
      <c r="E282" s="179" t="s">
        <v>968</v>
      </c>
      <c r="F282" s="180" t="s">
        <v>969</v>
      </c>
      <c r="G282" s="181" t="s">
        <v>110</v>
      </c>
      <c r="H282" s="182">
        <v>26.32</v>
      </c>
      <c r="I282" s="183"/>
      <c r="J282" s="184">
        <f>ROUND(I282*H282,2)</f>
        <v>0</v>
      </c>
      <c r="K282" s="185"/>
      <c r="L282" s="41"/>
      <c r="M282" s="186" t="s">
        <v>3</v>
      </c>
      <c r="N282" s="187" t="s">
        <v>45</v>
      </c>
      <c r="O282" s="74"/>
      <c r="P282" s="188">
        <f>O282*H282</f>
        <v>0</v>
      </c>
      <c r="Q282" s="188">
        <v>0.11</v>
      </c>
      <c r="R282" s="188">
        <f>Q282*H282</f>
        <v>2.8952</v>
      </c>
      <c r="S282" s="188">
        <v>0</v>
      </c>
      <c r="T282" s="189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190" t="s">
        <v>261</v>
      </c>
      <c r="AT282" s="190" t="s">
        <v>258</v>
      </c>
      <c r="AU282" s="190" t="s">
        <v>83</v>
      </c>
      <c r="AY282" s="21" t="s">
        <v>256</v>
      </c>
      <c r="BE282" s="191">
        <f>IF(N282="základní",J282,0)</f>
        <v>0</v>
      </c>
      <c r="BF282" s="191">
        <f>IF(N282="snížená",J282,0)</f>
        <v>0</v>
      </c>
      <c r="BG282" s="191">
        <f>IF(N282="zákl. přenesená",J282,0)</f>
        <v>0</v>
      </c>
      <c r="BH282" s="191">
        <f>IF(N282="sníž. přenesená",J282,0)</f>
        <v>0</v>
      </c>
      <c r="BI282" s="191">
        <f>IF(N282="nulová",J282,0)</f>
        <v>0</v>
      </c>
      <c r="BJ282" s="21" t="s">
        <v>81</v>
      </c>
      <c r="BK282" s="191">
        <f>ROUND(I282*H282,2)</f>
        <v>0</v>
      </c>
      <c r="BL282" s="21" t="s">
        <v>261</v>
      </c>
      <c r="BM282" s="190" t="s">
        <v>2384</v>
      </c>
    </row>
    <row r="283" s="2" customFormat="1">
      <c r="A283" s="40"/>
      <c r="B283" s="41"/>
      <c r="C283" s="40"/>
      <c r="D283" s="192" t="s">
        <v>263</v>
      </c>
      <c r="E283" s="40"/>
      <c r="F283" s="193" t="s">
        <v>971</v>
      </c>
      <c r="G283" s="40"/>
      <c r="H283" s="40"/>
      <c r="I283" s="194"/>
      <c r="J283" s="40"/>
      <c r="K283" s="40"/>
      <c r="L283" s="41"/>
      <c r="M283" s="195"/>
      <c r="N283" s="196"/>
      <c r="O283" s="74"/>
      <c r="P283" s="74"/>
      <c r="Q283" s="74"/>
      <c r="R283" s="74"/>
      <c r="S283" s="74"/>
      <c r="T283" s="75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21" t="s">
        <v>263</v>
      </c>
      <c r="AU283" s="21" t="s">
        <v>83</v>
      </c>
    </row>
    <row r="284" s="13" customFormat="1">
      <c r="A284" s="13"/>
      <c r="B284" s="197"/>
      <c r="C284" s="13"/>
      <c r="D284" s="198" t="s">
        <v>265</v>
      </c>
      <c r="E284" s="199" t="s">
        <v>3</v>
      </c>
      <c r="F284" s="200" t="s">
        <v>146</v>
      </c>
      <c r="G284" s="13"/>
      <c r="H284" s="201">
        <v>26.32</v>
      </c>
      <c r="I284" s="202"/>
      <c r="J284" s="13"/>
      <c r="K284" s="13"/>
      <c r="L284" s="197"/>
      <c r="M284" s="203"/>
      <c r="N284" s="204"/>
      <c r="O284" s="204"/>
      <c r="P284" s="204"/>
      <c r="Q284" s="204"/>
      <c r="R284" s="204"/>
      <c r="S284" s="204"/>
      <c r="T284" s="20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99" t="s">
        <v>265</v>
      </c>
      <c r="AU284" s="199" t="s">
        <v>83</v>
      </c>
      <c r="AV284" s="13" t="s">
        <v>83</v>
      </c>
      <c r="AW284" s="13" t="s">
        <v>35</v>
      </c>
      <c r="AX284" s="13" t="s">
        <v>74</v>
      </c>
      <c r="AY284" s="199" t="s">
        <v>256</v>
      </c>
    </row>
    <row r="285" s="14" customFormat="1">
      <c r="A285" s="14"/>
      <c r="B285" s="206"/>
      <c r="C285" s="14"/>
      <c r="D285" s="198" t="s">
        <v>265</v>
      </c>
      <c r="E285" s="207" t="s">
        <v>3</v>
      </c>
      <c r="F285" s="208" t="s">
        <v>266</v>
      </c>
      <c r="G285" s="14"/>
      <c r="H285" s="209">
        <v>26.32</v>
      </c>
      <c r="I285" s="210"/>
      <c r="J285" s="14"/>
      <c r="K285" s="14"/>
      <c r="L285" s="206"/>
      <c r="M285" s="211"/>
      <c r="N285" s="212"/>
      <c r="O285" s="212"/>
      <c r="P285" s="212"/>
      <c r="Q285" s="212"/>
      <c r="R285" s="212"/>
      <c r="S285" s="212"/>
      <c r="T285" s="213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07" t="s">
        <v>265</v>
      </c>
      <c r="AU285" s="207" t="s">
        <v>83</v>
      </c>
      <c r="AV285" s="14" t="s">
        <v>261</v>
      </c>
      <c r="AW285" s="14" t="s">
        <v>35</v>
      </c>
      <c r="AX285" s="14" t="s">
        <v>81</v>
      </c>
      <c r="AY285" s="207" t="s">
        <v>256</v>
      </c>
    </row>
    <row r="286" s="2" customFormat="1" ht="37.8" customHeight="1">
      <c r="A286" s="40"/>
      <c r="B286" s="177"/>
      <c r="C286" s="178" t="s">
        <v>531</v>
      </c>
      <c r="D286" s="178" t="s">
        <v>258</v>
      </c>
      <c r="E286" s="179" t="s">
        <v>974</v>
      </c>
      <c r="F286" s="180" t="s">
        <v>975</v>
      </c>
      <c r="G286" s="181" t="s">
        <v>110</v>
      </c>
      <c r="H286" s="182">
        <v>210.56</v>
      </c>
      <c r="I286" s="183"/>
      <c r="J286" s="184">
        <f>ROUND(I286*H286,2)</f>
        <v>0</v>
      </c>
      <c r="K286" s="185"/>
      <c r="L286" s="41"/>
      <c r="M286" s="186" t="s">
        <v>3</v>
      </c>
      <c r="N286" s="187" t="s">
        <v>45</v>
      </c>
      <c r="O286" s="74"/>
      <c r="P286" s="188">
        <f>O286*H286</f>
        <v>0</v>
      </c>
      <c r="Q286" s="188">
        <v>0.010999999999999999</v>
      </c>
      <c r="R286" s="188">
        <f>Q286*H286</f>
        <v>2.31616</v>
      </c>
      <c r="S286" s="188">
        <v>0</v>
      </c>
      <c r="T286" s="189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190" t="s">
        <v>261</v>
      </c>
      <c r="AT286" s="190" t="s">
        <v>258</v>
      </c>
      <c r="AU286" s="190" t="s">
        <v>83</v>
      </c>
      <c r="AY286" s="21" t="s">
        <v>256</v>
      </c>
      <c r="BE286" s="191">
        <f>IF(N286="základní",J286,0)</f>
        <v>0</v>
      </c>
      <c r="BF286" s="191">
        <f>IF(N286="snížená",J286,0)</f>
        <v>0</v>
      </c>
      <c r="BG286" s="191">
        <f>IF(N286="zákl. přenesená",J286,0)</f>
        <v>0</v>
      </c>
      <c r="BH286" s="191">
        <f>IF(N286="sníž. přenesená",J286,0)</f>
        <v>0</v>
      </c>
      <c r="BI286" s="191">
        <f>IF(N286="nulová",J286,0)</f>
        <v>0</v>
      </c>
      <c r="BJ286" s="21" t="s">
        <v>81</v>
      </c>
      <c r="BK286" s="191">
        <f>ROUND(I286*H286,2)</f>
        <v>0</v>
      </c>
      <c r="BL286" s="21" t="s">
        <v>261</v>
      </c>
      <c r="BM286" s="190" t="s">
        <v>2385</v>
      </c>
    </row>
    <row r="287" s="2" customFormat="1">
      <c r="A287" s="40"/>
      <c r="B287" s="41"/>
      <c r="C287" s="40"/>
      <c r="D287" s="192" t="s">
        <v>263</v>
      </c>
      <c r="E287" s="40"/>
      <c r="F287" s="193" t="s">
        <v>977</v>
      </c>
      <c r="G287" s="40"/>
      <c r="H287" s="40"/>
      <c r="I287" s="194"/>
      <c r="J287" s="40"/>
      <c r="K287" s="40"/>
      <c r="L287" s="41"/>
      <c r="M287" s="195"/>
      <c r="N287" s="196"/>
      <c r="O287" s="74"/>
      <c r="P287" s="74"/>
      <c r="Q287" s="74"/>
      <c r="R287" s="74"/>
      <c r="S287" s="74"/>
      <c r="T287" s="75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21" t="s">
        <v>263</v>
      </c>
      <c r="AU287" s="21" t="s">
        <v>83</v>
      </c>
    </row>
    <row r="288" s="13" customFormat="1">
      <c r="A288" s="13"/>
      <c r="B288" s="197"/>
      <c r="C288" s="13"/>
      <c r="D288" s="198" t="s">
        <v>265</v>
      </c>
      <c r="E288" s="199" t="s">
        <v>3</v>
      </c>
      <c r="F288" s="200" t="s">
        <v>979</v>
      </c>
      <c r="G288" s="13"/>
      <c r="H288" s="201">
        <v>210.56</v>
      </c>
      <c r="I288" s="202"/>
      <c r="J288" s="13"/>
      <c r="K288" s="13"/>
      <c r="L288" s="197"/>
      <c r="M288" s="203"/>
      <c r="N288" s="204"/>
      <c r="O288" s="204"/>
      <c r="P288" s="204"/>
      <c r="Q288" s="204"/>
      <c r="R288" s="204"/>
      <c r="S288" s="204"/>
      <c r="T288" s="20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199" t="s">
        <v>265</v>
      </c>
      <c r="AU288" s="199" t="s">
        <v>83</v>
      </c>
      <c r="AV288" s="13" t="s">
        <v>83</v>
      </c>
      <c r="AW288" s="13" t="s">
        <v>35</v>
      </c>
      <c r="AX288" s="13" t="s">
        <v>74</v>
      </c>
      <c r="AY288" s="199" t="s">
        <v>256</v>
      </c>
    </row>
    <row r="289" s="14" customFormat="1">
      <c r="A289" s="14"/>
      <c r="B289" s="206"/>
      <c r="C289" s="14"/>
      <c r="D289" s="198" t="s">
        <v>265</v>
      </c>
      <c r="E289" s="207" t="s">
        <v>3</v>
      </c>
      <c r="F289" s="208" t="s">
        <v>266</v>
      </c>
      <c r="G289" s="14"/>
      <c r="H289" s="209">
        <v>210.56</v>
      </c>
      <c r="I289" s="210"/>
      <c r="J289" s="14"/>
      <c r="K289" s="14"/>
      <c r="L289" s="206"/>
      <c r="M289" s="211"/>
      <c r="N289" s="212"/>
      <c r="O289" s="212"/>
      <c r="P289" s="212"/>
      <c r="Q289" s="212"/>
      <c r="R289" s="212"/>
      <c r="S289" s="212"/>
      <c r="T289" s="213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07" t="s">
        <v>265</v>
      </c>
      <c r="AU289" s="207" t="s">
        <v>83</v>
      </c>
      <c r="AV289" s="14" t="s">
        <v>261</v>
      </c>
      <c r="AW289" s="14" t="s">
        <v>35</v>
      </c>
      <c r="AX289" s="14" t="s">
        <v>81</v>
      </c>
      <c r="AY289" s="207" t="s">
        <v>256</v>
      </c>
    </row>
    <row r="290" s="2" customFormat="1" ht="24.15" customHeight="1">
      <c r="A290" s="40"/>
      <c r="B290" s="177"/>
      <c r="C290" s="178" t="s">
        <v>536</v>
      </c>
      <c r="D290" s="178" t="s">
        <v>258</v>
      </c>
      <c r="E290" s="179" t="s">
        <v>982</v>
      </c>
      <c r="F290" s="180" t="s">
        <v>983</v>
      </c>
      <c r="G290" s="181" t="s">
        <v>110</v>
      </c>
      <c r="H290" s="182">
        <v>26.32</v>
      </c>
      <c r="I290" s="183"/>
      <c r="J290" s="184">
        <f>ROUND(I290*H290,2)</f>
        <v>0</v>
      </c>
      <c r="K290" s="185"/>
      <c r="L290" s="41"/>
      <c r="M290" s="186" t="s">
        <v>3</v>
      </c>
      <c r="N290" s="187" t="s">
        <v>45</v>
      </c>
      <c r="O290" s="74"/>
      <c r="P290" s="188">
        <f>O290*H290</f>
        <v>0</v>
      </c>
      <c r="Q290" s="188">
        <v>0.00012999999999999999</v>
      </c>
      <c r="R290" s="188">
        <f>Q290*H290</f>
        <v>0.0034215999999999999</v>
      </c>
      <c r="S290" s="188">
        <v>0</v>
      </c>
      <c r="T290" s="189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190" t="s">
        <v>261</v>
      </c>
      <c r="AT290" s="190" t="s">
        <v>258</v>
      </c>
      <c r="AU290" s="190" t="s">
        <v>83</v>
      </c>
      <c r="AY290" s="21" t="s">
        <v>256</v>
      </c>
      <c r="BE290" s="191">
        <f>IF(N290="základní",J290,0)</f>
        <v>0</v>
      </c>
      <c r="BF290" s="191">
        <f>IF(N290="snížená",J290,0)</f>
        <v>0</v>
      </c>
      <c r="BG290" s="191">
        <f>IF(N290="zákl. přenesená",J290,0)</f>
        <v>0</v>
      </c>
      <c r="BH290" s="191">
        <f>IF(N290="sníž. přenesená",J290,0)</f>
        <v>0</v>
      </c>
      <c r="BI290" s="191">
        <f>IF(N290="nulová",J290,0)</f>
        <v>0</v>
      </c>
      <c r="BJ290" s="21" t="s">
        <v>81</v>
      </c>
      <c r="BK290" s="191">
        <f>ROUND(I290*H290,2)</f>
        <v>0</v>
      </c>
      <c r="BL290" s="21" t="s">
        <v>261</v>
      </c>
      <c r="BM290" s="190" t="s">
        <v>2386</v>
      </c>
    </row>
    <row r="291" s="2" customFormat="1">
      <c r="A291" s="40"/>
      <c r="B291" s="41"/>
      <c r="C291" s="40"/>
      <c r="D291" s="192" t="s">
        <v>263</v>
      </c>
      <c r="E291" s="40"/>
      <c r="F291" s="193" t="s">
        <v>985</v>
      </c>
      <c r="G291" s="40"/>
      <c r="H291" s="40"/>
      <c r="I291" s="194"/>
      <c r="J291" s="40"/>
      <c r="K291" s="40"/>
      <c r="L291" s="41"/>
      <c r="M291" s="195"/>
      <c r="N291" s="196"/>
      <c r="O291" s="74"/>
      <c r="P291" s="74"/>
      <c r="Q291" s="74"/>
      <c r="R291" s="74"/>
      <c r="S291" s="74"/>
      <c r="T291" s="75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21" t="s">
        <v>263</v>
      </c>
      <c r="AU291" s="21" t="s">
        <v>83</v>
      </c>
    </row>
    <row r="292" s="13" customFormat="1">
      <c r="A292" s="13"/>
      <c r="B292" s="197"/>
      <c r="C292" s="13"/>
      <c r="D292" s="198" t="s">
        <v>265</v>
      </c>
      <c r="E292" s="199" t="s">
        <v>3</v>
      </c>
      <c r="F292" s="200" t="s">
        <v>146</v>
      </c>
      <c r="G292" s="13"/>
      <c r="H292" s="201">
        <v>26.32</v>
      </c>
      <c r="I292" s="202"/>
      <c r="J292" s="13"/>
      <c r="K292" s="13"/>
      <c r="L292" s="197"/>
      <c r="M292" s="203"/>
      <c r="N292" s="204"/>
      <c r="O292" s="204"/>
      <c r="P292" s="204"/>
      <c r="Q292" s="204"/>
      <c r="R292" s="204"/>
      <c r="S292" s="204"/>
      <c r="T292" s="20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199" t="s">
        <v>265</v>
      </c>
      <c r="AU292" s="199" t="s">
        <v>83</v>
      </c>
      <c r="AV292" s="13" t="s">
        <v>83</v>
      </c>
      <c r="AW292" s="13" t="s">
        <v>35</v>
      </c>
      <c r="AX292" s="13" t="s">
        <v>74</v>
      </c>
      <c r="AY292" s="199" t="s">
        <v>256</v>
      </c>
    </row>
    <row r="293" s="14" customFormat="1">
      <c r="A293" s="14"/>
      <c r="B293" s="206"/>
      <c r="C293" s="14"/>
      <c r="D293" s="198" t="s">
        <v>265</v>
      </c>
      <c r="E293" s="207" t="s">
        <v>3</v>
      </c>
      <c r="F293" s="208" t="s">
        <v>266</v>
      </c>
      <c r="G293" s="14"/>
      <c r="H293" s="209">
        <v>26.32</v>
      </c>
      <c r="I293" s="210"/>
      <c r="J293" s="14"/>
      <c r="K293" s="14"/>
      <c r="L293" s="206"/>
      <c r="M293" s="211"/>
      <c r="N293" s="212"/>
      <c r="O293" s="212"/>
      <c r="P293" s="212"/>
      <c r="Q293" s="212"/>
      <c r="R293" s="212"/>
      <c r="S293" s="212"/>
      <c r="T293" s="213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07" t="s">
        <v>265</v>
      </c>
      <c r="AU293" s="207" t="s">
        <v>83</v>
      </c>
      <c r="AV293" s="14" t="s">
        <v>261</v>
      </c>
      <c r="AW293" s="14" t="s">
        <v>35</v>
      </c>
      <c r="AX293" s="14" t="s">
        <v>81</v>
      </c>
      <c r="AY293" s="207" t="s">
        <v>256</v>
      </c>
    </row>
    <row r="294" s="2" customFormat="1" ht="37.8" customHeight="1">
      <c r="A294" s="40"/>
      <c r="B294" s="177"/>
      <c r="C294" s="178" t="s">
        <v>544</v>
      </c>
      <c r="D294" s="178" t="s">
        <v>258</v>
      </c>
      <c r="E294" s="179" t="s">
        <v>999</v>
      </c>
      <c r="F294" s="180" t="s">
        <v>1000</v>
      </c>
      <c r="G294" s="181" t="s">
        <v>539</v>
      </c>
      <c r="H294" s="182">
        <v>3</v>
      </c>
      <c r="I294" s="183"/>
      <c r="J294" s="184">
        <f>ROUND(I294*H294,2)</f>
        <v>0</v>
      </c>
      <c r="K294" s="185"/>
      <c r="L294" s="41"/>
      <c r="M294" s="186" t="s">
        <v>3</v>
      </c>
      <c r="N294" s="187" t="s">
        <v>45</v>
      </c>
      <c r="O294" s="74"/>
      <c r="P294" s="188">
        <f>O294*H294</f>
        <v>0</v>
      </c>
      <c r="Q294" s="188">
        <v>0.017770000000000001</v>
      </c>
      <c r="R294" s="188">
        <f>Q294*H294</f>
        <v>0.053310000000000003</v>
      </c>
      <c r="S294" s="188">
        <v>0</v>
      </c>
      <c r="T294" s="189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190" t="s">
        <v>261</v>
      </c>
      <c r="AT294" s="190" t="s">
        <v>258</v>
      </c>
      <c r="AU294" s="190" t="s">
        <v>83</v>
      </c>
      <c r="AY294" s="21" t="s">
        <v>256</v>
      </c>
      <c r="BE294" s="191">
        <f>IF(N294="základní",J294,0)</f>
        <v>0</v>
      </c>
      <c r="BF294" s="191">
        <f>IF(N294="snížená",J294,0)</f>
        <v>0</v>
      </c>
      <c r="BG294" s="191">
        <f>IF(N294="zákl. přenesená",J294,0)</f>
        <v>0</v>
      </c>
      <c r="BH294" s="191">
        <f>IF(N294="sníž. přenesená",J294,0)</f>
        <v>0</v>
      </c>
      <c r="BI294" s="191">
        <f>IF(N294="nulová",J294,0)</f>
        <v>0</v>
      </c>
      <c r="BJ294" s="21" t="s">
        <v>81</v>
      </c>
      <c r="BK294" s="191">
        <f>ROUND(I294*H294,2)</f>
        <v>0</v>
      </c>
      <c r="BL294" s="21" t="s">
        <v>261</v>
      </c>
      <c r="BM294" s="190" t="s">
        <v>2387</v>
      </c>
    </row>
    <row r="295" s="2" customFormat="1">
      <c r="A295" s="40"/>
      <c r="B295" s="41"/>
      <c r="C295" s="40"/>
      <c r="D295" s="192" t="s">
        <v>263</v>
      </c>
      <c r="E295" s="40"/>
      <c r="F295" s="193" t="s">
        <v>1002</v>
      </c>
      <c r="G295" s="40"/>
      <c r="H295" s="40"/>
      <c r="I295" s="194"/>
      <c r="J295" s="40"/>
      <c r="K295" s="40"/>
      <c r="L295" s="41"/>
      <c r="M295" s="195"/>
      <c r="N295" s="196"/>
      <c r="O295" s="74"/>
      <c r="P295" s="74"/>
      <c r="Q295" s="74"/>
      <c r="R295" s="74"/>
      <c r="S295" s="74"/>
      <c r="T295" s="75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21" t="s">
        <v>263</v>
      </c>
      <c r="AU295" s="21" t="s">
        <v>83</v>
      </c>
    </row>
    <row r="296" s="2" customFormat="1" ht="24.15" customHeight="1">
      <c r="A296" s="40"/>
      <c r="B296" s="177"/>
      <c r="C296" s="221" t="s">
        <v>549</v>
      </c>
      <c r="D296" s="221" t="s">
        <v>374</v>
      </c>
      <c r="E296" s="222" t="s">
        <v>1004</v>
      </c>
      <c r="F296" s="223" t="s">
        <v>1005</v>
      </c>
      <c r="G296" s="224" t="s">
        <v>539</v>
      </c>
      <c r="H296" s="225">
        <v>3</v>
      </c>
      <c r="I296" s="226"/>
      <c r="J296" s="227">
        <f>ROUND(I296*H296,2)</f>
        <v>0</v>
      </c>
      <c r="K296" s="228"/>
      <c r="L296" s="229"/>
      <c r="M296" s="230" t="s">
        <v>3</v>
      </c>
      <c r="N296" s="231" t="s">
        <v>45</v>
      </c>
      <c r="O296" s="74"/>
      <c r="P296" s="188">
        <f>O296*H296</f>
        <v>0</v>
      </c>
      <c r="Q296" s="188">
        <v>0.014890000000000001</v>
      </c>
      <c r="R296" s="188">
        <f>Q296*H296</f>
        <v>0.044670000000000001</v>
      </c>
      <c r="S296" s="188">
        <v>0</v>
      </c>
      <c r="T296" s="189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190" t="s">
        <v>299</v>
      </c>
      <c r="AT296" s="190" t="s">
        <v>374</v>
      </c>
      <c r="AU296" s="190" t="s">
        <v>83</v>
      </c>
      <c r="AY296" s="21" t="s">
        <v>256</v>
      </c>
      <c r="BE296" s="191">
        <f>IF(N296="základní",J296,0)</f>
        <v>0</v>
      </c>
      <c r="BF296" s="191">
        <f>IF(N296="snížená",J296,0)</f>
        <v>0</v>
      </c>
      <c r="BG296" s="191">
        <f>IF(N296="zákl. přenesená",J296,0)</f>
        <v>0</v>
      </c>
      <c r="BH296" s="191">
        <f>IF(N296="sníž. přenesená",J296,0)</f>
        <v>0</v>
      </c>
      <c r="BI296" s="191">
        <f>IF(N296="nulová",J296,0)</f>
        <v>0</v>
      </c>
      <c r="BJ296" s="21" t="s">
        <v>81</v>
      </c>
      <c r="BK296" s="191">
        <f>ROUND(I296*H296,2)</f>
        <v>0</v>
      </c>
      <c r="BL296" s="21" t="s">
        <v>261</v>
      </c>
      <c r="BM296" s="190" t="s">
        <v>2388</v>
      </c>
    </row>
    <row r="297" s="13" customFormat="1">
      <c r="A297" s="13"/>
      <c r="B297" s="197"/>
      <c r="C297" s="13"/>
      <c r="D297" s="198" t="s">
        <v>265</v>
      </c>
      <c r="E297" s="199" t="s">
        <v>3</v>
      </c>
      <c r="F297" s="200" t="s">
        <v>2389</v>
      </c>
      <c r="G297" s="13"/>
      <c r="H297" s="201">
        <v>3</v>
      </c>
      <c r="I297" s="202"/>
      <c r="J297" s="13"/>
      <c r="K297" s="13"/>
      <c r="L297" s="197"/>
      <c r="M297" s="203"/>
      <c r="N297" s="204"/>
      <c r="O297" s="204"/>
      <c r="P297" s="204"/>
      <c r="Q297" s="204"/>
      <c r="R297" s="204"/>
      <c r="S297" s="204"/>
      <c r="T297" s="20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199" t="s">
        <v>265</v>
      </c>
      <c r="AU297" s="199" t="s">
        <v>83</v>
      </c>
      <c r="AV297" s="13" t="s">
        <v>83</v>
      </c>
      <c r="AW297" s="13" t="s">
        <v>35</v>
      </c>
      <c r="AX297" s="13" t="s">
        <v>74</v>
      </c>
      <c r="AY297" s="199" t="s">
        <v>256</v>
      </c>
    </row>
    <row r="298" s="14" customFormat="1">
      <c r="A298" s="14"/>
      <c r="B298" s="206"/>
      <c r="C298" s="14"/>
      <c r="D298" s="198" t="s">
        <v>265</v>
      </c>
      <c r="E298" s="207" t="s">
        <v>3</v>
      </c>
      <c r="F298" s="208" t="s">
        <v>266</v>
      </c>
      <c r="G298" s="14"/>
      <c r="H298" s="209">
        <v>3</v>
      </c>
      <c r="I298" s="210"/>
      <c r="J298" s="14"/>
      <c r="K298" s="14"/>
      <c r="L298" s="206"/>
      <c r="M298" s="211"/>
      <c r="N298" s="212"/>
      <c r="O298" s="212"/>
      <c r="P298" s="212"/>
      <c r="Q298" s="212"/>
      <c r="R298" s="212"/>
      <c r="S298" s="212"/>
      <c r="T298" s="213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07" t="s">
        <v>265</v>
      </c>
      <c r="AU298" s="207" t="s">
        <v>83</v>
      </c>
      <c r="AV298" s="14" t="s">
        <v>261</v>
      </c>
      <c r="AW298" s="14" t="s">
        <v>35</v>
      </c>
      <c r="AX298" s="14" t="s">
        <v>81</v>
      </c>
      <c r="AY298" s="207" t="s">
        <v>256</v>
      </c>
    </row>
    <row r="299" s="2" customFormat="1" ht="37.8" customHeight="1">
      <c r="A299" s="40"/>
      <c r="B299" s="177"/>
      <c r="C299" s="178" t="s">
        <v>556</v>
      </c>
      <c r="D299" s="178" t="s">
        <v>258</v>
      </c>
      <c r="E299" s="179" t="s">
        <v>1020</v>
      </c>
      <c r="F299" s="180" t="s">
        <v>1021</v>
      </c>
      <c r="G299" s="181" t="s">
        <v>539</v>
      </c>
      <c r="H299" s="182">
        <v>1</v>
      </c>
      <c r="I299" s="183"/>
      <c r="J299" s="184">
        <f>ROUND(I299*H299,2)</f>
        <v>0</v>
      </c>
      <c r="K299" s="185"/>
      <c r="L299" s="41"/>
      <c r="M299" s="186" t="s">
        <v>3</v>
      </c>
      <c r="N299" s="187" t="s">
        <v>45</v>
      </c>
      <c r="O299" s="74"/>
      <c r="P299" s="188">
        <f>O299*H299</f>
        <v>0</v>
      </c>
      <c r="Q299" s="188">
        <v>0.42153000000000002</v>
      </c>
      <c r="R299" s="188">
        <f>Q299*H299</f>
        <v>0.42153000000000002</v>
      </c>
      <c r="S299" s="188">
        <v>0</v>
      </c>
      <c r="T299" s="189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190" t="s">
        <v>261</v>
      </c>
      <c r="AT299" s="190" t="s">
        <v>258</v>
      </c>
      <c r="AU299" s="190" t="s">
        <v>83</v>
      </c>
      <c r="AY299" s="21" t="s">
        <v>256</v>
      </c>
      <c r="BE299" s="191">
        <f>IF(N299="základní",J299,0)</f>
        <v>0</v>
      </c>
      <c r="BF299" s="191">
        <f>IF(N299="snížená",J299,0)</f>
        <v>0</v>
      </c>
      <c r="BG299" s="191">
        <f>IF(N299="zákl. přenesená",J299,0)</f>
        <v>0</v>
      </c>
      <c r="BH299" s="191">
        <f>IF(N299="sníž. přenesená",J299,0)</f>
        <v>0</v>
      </c>
      <c r="BI299" s="191">
        <f>IF(N299="nulová",J299,0)</f>
        <v>0</v>
      </c>
      <c r="BJ299" s="21" t="s">
        <v>81</v>
      </c>
      <c r="BK299" s="191">
        <f>ROUND(I299*H299,2)</f>
        <v>0</v>
      </c>
      <c r="BL299" s="21" t="s">
        <v>261</v>
      </c>
      <c r="BM299" s="190" t="s">
        <v>2390</v>
      </c>
    </row>
    <row r="300" s="2" customFormat="1">
      <c r="A300" s="40"/>
      <c r="B300" s="41"/>
      <c r="C300" s="40"/>
      <c r="D300" s="192" t="s">
        <v>263</v>
      </c>
      <c r="E300" s="40"/>
      <c r="F300" s="193" t="s">
        <v>1023</v>
      </c>
      <c r="G300" s="40"/>
      <c r="H300" s="40"/>
      <c r="I300" s="194"/>
      <c r="J300" s="40"/>
      <c r="K300" s="40"/>
      <c r="L300" s="41"/>
      <c r="M300" s="195"/>
      <c r="N300" s="196"/>
      <c r="O300" s="74"/>
      <c r="P300" s="74"/>
      <c r="Q300" s="74"/>
      <c r="R300" s="74"/>
      <c r="S300" s="74"/>
      <c r="T300" s="75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21" t="s">
        <v>263</v>
      </c>
      <c r="AU300" s="21" t="s">
        <v>83</v>
      </c>
    </row>
    <row r="301" s="2" customFormat="1" ht="37.8" customHeight="1">
      <c r="A301" s="40"/>
      <c r="B301" s="177"/>
      <c r="C301" s="221" t="s">
        <v>561</v>
      </c>
      <c r="D301" s="221" t="s">
        <v>374</v>
      </c>
      <c r="E301" s="222" t="s">
        <v>2391</v>
      </c>
      <c r="F301" s="223" t="s">
        <v>2392</v>
      </c>
      <c r="G301" s="224" t="s">
        <v>539</v>
      </c>
      <c r="H301" s="225">
        <v>1</v>
      </c>
      <c r="I301" s="226"/>
      <c r="J301" s="227">
        <f>ROUND(I301*H301,2)</f>
        <v>0</v>
      </c>
      <c r="K301" s="228"/>
      <c r="L301" s="229"/>
      <c r="M301" s="230" t="s">
        <v>3</v>
      </c>
      <c r="N301" s="231" t="s">
        <v>45</v>
      </c>
      <c r="O301" s="74"/>
      <c r="P301" s="188">
        <f>O301*H301</f>
        <v>0</v>
      </c>
      <c r="Q301" s="188">
        <v>0.01521</v>
      </c>
      <c r="R301" s="188">
        <f>Q301*H301</f>
        <v>0.01521</v>
      </c>
      <c r="S301" s="188">
        <v>0</v>
      </c>
      <c r="T301" s="189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190" t="s">
        <v>299</v>
      </c>
      <c r="AT301" s="190" t="s">
        <v>374</v>
      </c>
      <c r="AU301" s="190" t="s">
        <v>83</v>
      </c>
      <c r="AY301" s="21" t="s">
        <v>256</v>
      </c>
      <c r="BE301" s="191">
        <f>IF(N301="základní",J301,0)</f>
        <v>0</v>
      </c>
      <c r="BF301" s="191">
        <f>IF(N301="snížená",J301,0)</f>
        <v>0</v>
      </c>
      <c r="BG301" s="191">
        <f>IF(N301="zákl. přenesená",J301,0)</f>
        <v>0</v>
      </c>
      <c r="BH301" s="191">
        <f>IF(N301="sníž. přenesená",J301,0)</f>
        <v>0</v>
      </c>
      <c r="BI301" s="191">
        <f>IF(N301="nulová",J301,0)</f>
        <v>0</v>
      </c>
      <c r="BJ301" s="21" t="s">
        <v>81</v>
      </c>
      <c r="BK301" s="191">
        <f>ROUND(I301*H301,2)</f>
        <v>0</v>
      </c>
      <c r="BL301" s="21" t="s">
        <v>261</v>
      </c>
      <c r="BM301" s="190" t="s">
        <v>2393</v>
      </c>
    </row>
    <row r="302" s="13" customFormat="1">
      <c r="A302" s="13"/>
      <c r="B302" s="197"/>
      <c r="C302" s="13"/>
      <c r="D302" s="198" t="s">
        <v>265</v>
      </c>
      <c r="E302" s="199" t="s">
        <v>3</v>
      </c>
      <c r="F302" s="200" t="s">
        <v>2394</v>
      </c>
      <c r="G302" s="13"/>
      <c r="H302" s="201">
        <v>1</v>
      </c>
      <c r="I302" s="202"/>
      <c r="J302" s="13"/>
      <c r="K302" s="13"/>
      <c r="L302" s="197"/>
      <c r="M302" s="203"/>
      <c r="N302" s="204"/>
      <c r="O302" s="204"/>
      <c r="P302" s="204"/>
      <c r="Q302" s="204"/>
      <c r="R302" s="204"/>
      <c r="S302" s="204"/>
      <c r="T302" s="20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199" t="s">
        <v>265</v>
      </c>
      <c r="AU302" s="199" t="s">
        <v>83</v>
      </c>
      <c r="AV302" s="13" t="s">
        <v>83</v>
      </c>
      <c r="AW302" s="13" t="s">
        <v>35</v>
      </c>
      <c r="AX302" s="13" t="s">
        <v>74</v>
      </c>
      <c r="AY302" s="199" t="s">
        <v>256</v>
      </c>
    </row>
    <row r="303" s="14" customFormat="1">
      <c r="A303" s="14"/>
      <c r="B303" s="206"/>
      <c r="C303" s="14"/>
      <c r="D303" s="198" t="s">
        <v>265</v>
      </c>
      <c r="E303" s="207" t="s">
        <v>3</v>
      </c>
      <c r="F303" s="208" t="s">
        <v>266</v>
      </c>
      <c r="G303" s="14"/>
      <c r="H303" s="209">
        <v>1</v>
      </c>
      <c r="I303" s="210"/>
      <c r="J303" s="14"/>
      <c r="K303" s="14"/>
      <c r="L303" s="206"/>
      <c r="M303" s="211"/>
      <c r="N303" s="212"/>
      <c r="O303" s="212"/>
      <c r="P303" s="212"/>
      <c r="Q303" s="212"/>
      <c r="R303" s="212"/>
      <c r="S303" s="212"/>
      <c r="T303" s="213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07" t="s">
        <v>265</v>
      </c>
      <c r="AU303" s="207" t="s">
        <v>83</v>
      </c>
      <c r="AV303" s="14" t="s">
        <v>261</v>
      </c>
      <c r="AW303" s="14" t="s">
        <v>35</v>
      </c>
      <c r="AX303" s="14" t="s">
        <v>81</v>
      </c>
      <c r="AY303" s="207" t="s">
        <v>256</v>
      </c>
    </row>
    <row r="304" s="12" customFormat="1" ht="22.8" customHeight="1">
      <c r="A304" s="12"/>
      <c r="B304" s="164"/>
      <c r="C304" s="12"/>
      <c r="D304" s="165" t="s">
        <v>73</v>
      </c>
      <c r="E304" s="175" t="s">
        <v>304</v>
      </c>
      <c r="F304" s="175" t="s">
        <v>1056</v>
      </c>
      <c r="G304" s="12"/>
      <c r="H304" s="12"/>
      <c r="I304" s="167"/>
      <c r="J304" s="176">
        <f>BK304</f>
        <v>0</v>
      </c>
      <c r="K304" s="12"/>
      <c r="L304" s="164"/>
      <c r="M304" s="169"/>
      <c r="N304" s="170"/>
      <c r="O304" s="170"/>
      <c r="P304" s="171">
        <f>SUM(P305:P409)</f>
        <v>0</v>
      </c>
      <c r="Q304" s="170"/>
      <c r="R304" s="171">
        <f>SUM(R305:R409)</f>
        <v>1.5510527999999999</v>
      </c>
      <c r="S304" s="170"/>
      <c r="T304" s="172">
        <f>SUM(T305:T409)</f>
        <v>39.387339000000004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165" t="s">
        <v>81</v>
      </c>
      <c r="AT304" s="173" t="s">
        <v>73</v>
      </c>
      <c r="AU304" s="173" t="s">
        <v>81</v>
      </c>
      <c r="AY304" s="165" t="s">
        <v>256</v>
      </c>
      <c r="BK304" s="174">
        <f>SUM(BK305:BK409)</f>
        <v>0</v>
      </c>
    </row>
    <row r="305" s="2" customFormat="1" ht="24.15" customHeight="1">
      <c r="A305" s="40"/>
      <c r="B305" s="177"/>
      <c r="C305" s="178" t="s">
        <v>566</v>
      </c>
      <c r="D305" s="178" t="s">
        <v>258</v>
      </c>
      <c r="E305" s="179" t="s">
        <v>1058</v>
      </c>
      <c r="F305" s="180" t="s">
        <v>2395</v>
      </c>
      <c r="G305" s="181" t="s">
        <v>1060</v>
      </c>
      <c r="H305" s="182">
        <v>1</v>
      </c>
      <c r="I305" s="183"/>
      <c r="J305" s="184">
        <f>ROUND(I305*H305,2)</f>
        <v>0</v>
      </c>
      <c r="K305" s="185"/>
      <c r="L305" s="41"/>
      <c r="M305" s="186" t="s">
        <v>3</v>
      </c>
      <c r="N305" s="187" t="s">
        <v>45</v>
      </c>
      <c r="O305" s="74"/>
      <c r="P305" s="188">
        <f>O305*H305</f>
        <v>0</v>
      </c>
      <c r="Q305" s="188">
        <v>0.34999999999999998</v>
      </c>
      <c r="R305" s="188">
        <f>Q305*H305</f>
        <v>0.34999999999999998</v>
      </c>
      <c r="S305" s="188">
        <v>0</v>
      </c>
      <c r="T305" s="189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190" t="s">
        <v>261</v>
      </c>
      <c r="AT305" s="190" t="s">
        <v>258</v>
      </c>
      <c r="AU305" s="190" t="s">
        <v>83</v>
      </c>
      <c r="AY305" s="21" t="s">
        <v>256</v>
      </c>
      <c r="BE305" s="191">
        <f>IF(N305="základní",J305,0)</f>
        <v>0</v>
      </c>
      <c r="BF305" s="191">
        <f>IF(N305="snížená",J305,0)</f>
        <v>0</v>
      </c>
      <c r="BG305" s="191">
        <f>IF(N305="zákl. přenesená",J305,0)</f>
        <v>0</v>
      </c>
      <c r="BH305" s="191">
        <f>IF(N305="sníž. přenesená",J305,0)</f>
        <v>0</v>
      </c>
      <c r="BI305" s="191">
        <f>IF(N305="nulová",J305,0)</f>
        <v>0</v>
      </c>
      <c r="BJ305" s="21" t="s">
        <v>81</v>
      </c>
      <c r="BK305" s="191">
        <f>ROUND(I305*H305,2)</f>
        <v>0</v>
      </c>
      <c r="BL305" s="21" t="s">
        <v>261</v>
      </c>
      <c r="BM305" s="190" t="s">
        <v>2396</v>
      </c>
    </row>
    <row r="306" s="2" customFormat="1" ht="16.5" customHeight="1">
      <c r="A306" s="40"/>
      <c r="B306" s="177"/>
      <c r="C306" s="178" t="s">
        <v>572</v>
      </c>
      <c r="D306" s="178" t="s">
        <v>258</v>
      </c>
      <c r="E306" s="179" t="s">
        <v>1063</v>
      </c>
      <c r="F306" s="180" t="s">
        <v>1072</v>
      </c>
      <c r="G306" s="181" t="s">
        <v>1060</v>
      </c>
      <c r="H306" s="182">
        <v>1</v>
      </c>
      <c r="I306" s="183"/>
      <c r="J306" s="184">
        <f>ROUND(I306*H306,2)</f>
        <v>0</v>
      </c>
      <c r="K306" s="185"/>
      <c r="L306" s="41"/>
      <c r="M306" s="186" t="s">
        <v>3</v>
      </c>
      <c r="N306" s="187" t="s">
        <v>45</v>
      </c>
      <c r="O306" s="74"/>
      <c r="P306" s="188">
        <f>O306*H306</f>
        <v>0</v>
      </c>
      <c r="Q306" s="188">
        <v>1.2</v>
      </c>
      <c r="R306" s="188">
        <f>Q306*H306</f>
        <v>1.2</v>
      </c>
      <c r="S306" s="188">
        <v>0</v>
      </c>
      <c r="T306" s="189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190" t="s">
        <v>261</v>
      </c>
      <c r="AT306" s="190" t="s">
        <v>258</v>
      </c>
      <c r="AU306" s="190" t="s">
        <v>83</v>
      </c>
      <c r="AY306" s="21" t="s">
        <v>256</v>
      </c>
      <c r="BE306" s="191">
        <f>IF(N306="základní",J306,0)</f>
        <v>0</v>
      </c>
      <c r="BF306" s="191">
        <f>IF(N306="snížená",J306,0)</f>
        <v>0</v>
      </c>
      <c r="BG306" s="191">
        <f>IF(N306="zákl. přenesená",J306,0)</f>
        <v>0</v>
      </c>
      <c r="BH306" s="191">
        <f>IF(N306="sníž. přenesená",J306,0)</f>
        <v>0</v>
      </c>
      <c r="BI306" s="191">
        <f>IF(N306="nulová",J306,0)</f>
        <v>0</v>
      </c>
      <c r="BJ306" s="21" t="s">
        <v>81</v>
      </c>
      <c r="BK306" s="191">
        <f>ROUND(I306*H306,2)</f>
        <v>0</v>
      </c>
      <c r="BL306" s="21" t="s">
        <v>261</v>
      </c>
      <c r="BM306" s="190" t="s">
        <v>2397</v>
      </c>
    </row>
    <row r="307" s="2" customFormat="1" ht="44.25" customHeight="1">
      <c r="A307" s="40"/>
      <c r="B307" s="177"/>
      <c r="C307" s="178" t="s">
        <v>578</v>
      </c>
      <c r="D307" s="178" t="s">
        <v>258</v>
      </c>
      <c r="E307" s="179" t="s">
        <v>1099</v>
      </c>
      <c r="F307" s="180" t="s">
        <v>1100</v>
      </c>
      <c r="G307" s="181" t="s">
        <v>110</v>
      </c>
      <c r="H307" s="182">
        <v>130</v>
      </c>
      <c r="I307" s="183"/>
      <c r="J307" s="184">
        <f>ROUND(I307*H307,2)</f>
        <v>0</v>
      </c>
      <c r="K307" s="185"/>
      <c r="L307" s="41"/>
      <c r="M307" s="186" t="s">
        <v>3</v>
      </c>
      <c r="N307" s="187" t="s">
        <v>45</v>
      </c>
      <c r="O307" s="74"/>
      <c r="P307" s="188">
        <f>O307*H307</f>
        <v>0</v>
      </c>
      <c r="Q307" s="188">
        <v>0</v>
      </c>
      <c r="R307" s="188">
        <f>Q307*H307</f>
        <v>0</v>
      </c>
      <c r="S307" s="188">
        <v>0</v>
      </c>
      <c r="T307" s="189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190" t="s">
        <v>261</v>
      </c>
      <c r="AT307" s="190" t="s">
        <v>258</v>
      </c>
      <c r="AU307" s="190" t="s">
        <v>83</v>
      </c>
      <c r="AY307" s="21" t="s">
        <v>256</v>
      </c>
      <c r="BE307" s="191">
        <f>IF(N307="základní",J307,0)</f>
        <v>0</v>
      </c>
      <c r="BF307" s="191">
        <f>IF(N307="snížená",J307,0)</f>
        <v>0</v>
      </c>
      <c r="BG307" s="191">
        <f>IF(N307="zákl. přenesená",J307,0)</f>
        <v>0</v>
      </c>
      <c r="BH307" s="191">
        <f>IF(N307="sníž. přenesená",J307,0)</f>
        <v>0</v>
      </c>
      <c r="BI307" s="191">
        <f>IF(N307="nulová",J307,0)</f>
        <v>0</v>
      </c>
      <c r="BJ307" s="21" t="s">
        <v>81</v>
      </c>
      <c r="BK307" s="191">
        <f>ROUND(I307*H307,2)</f>
        <v>0</v>
      </c>
      <c r="BL307" s="21" t="s">
        <v>261</v>
      </c>
      <c r="BM307" s="190" t="s">
        <v>2398</v>
      </c>
    </row>
    <row r="308" s="2" customFormat="1">
      <c r="A308" s="40"/>
      <c r="B308" s="41"/>
      <c r="C308" s="40"/>
      <c r="D308" s="192" t="s">
        <v>263</v>
      </c>
      <c r="E308" s="40"/>
      <c r="F308" s="193" t="s">
        <v>1102</v>
      </c>
      <c r="G308" s="40"/>
      <c r="H308" s="40"/>
      <c r="I308" s="194"/>
      <c r="J308" s="40"/>
      <c r="K308" s="40"/>
      <c r="L308" s="41"/>
      <c r="M308" s="195"/>
      <c r="N308" s="196"/>
      <c r="O308" s="74"/>
      <c r="P308" s="74"/>
      <c r="Q308" s="74"/>
      <c r="R308" s="74"/>
      <c r="S308" s="74"/>
      <c r="T308" s="75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21" t="s">
        <v>263</v>
      </c>
      <c r="AU308" s="21" t="s">
        <v>83</v>
      </c>
    </row>
    <row r="309" s="13" customFormat="1">
      <c r="A309" s="13"/>
      <c r="B309" s="197"/>
      <c r="C309" s="13"/>
      <c r="D309" s="198" t="s">
        <v>265</v>
      </c>
      <c r="E309" s="199" t="s">
        <v>3</v>
      </c>
      <c r="F309" s="200" t="s">
        <v>202</v>
      </c>
      <c r="G309" s="13"/>
      <c r="H309" s="201">
        <v>130</v>
      </c>
      <c r="I309" s="202"/>
      <c r="J309" s="13"/>
      <c r="K309" s="13"/>
      <c r="L309" s="197"/>
      <c r="M309" s="203"/>
      <c r="N309" s="204"/>
      <c r="O309" s="204"/>
      <c r="P309" s="204"/>
      <c r="Q309" s="204"/>
      <c r="R309" s="204"/>
      <c r="S309" s="204"/>
      <c r="T309" s="20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99" t="s">
        <v>265</v>
      </c>
      <c r="AU309" s="199" t="s">
        <v>83</v>
      </c>
      <c r="AV309" s="13" t="s">
        <v>83</v>
      </c>
      <c r="AW309" s="13" t="s">
        <v>35</v>
      </c>
      <c r="AX309" s="13" t="s">
        <v>74</v>
      </c>
      <c r="AY309" s="199" t="s">
        <v>256</v>
      </c>
    </row>
    <row r="310" s="14" customFormat="1">
      <c r="A310" s="14"/>
      <c r="B310" s="206"/>
      <c r="C310" s="14"/>
      <c r="D310" s="198" t="s">
        <v>265</v>
      </c>
      <c r="E310" s="207" t="s">
        <v>3</v>
      </c>
      <c r="F310" s="208" t="s">
        <v>266</v>
      </c>
      <c r="G310" s="14"/>
      <c r="H310" s="209">
        <v>130</v>
      </c>
      <c r="I310" s="210"/>
      <c r="J310" s="14"/>
      <c r="K310" s="14"/>
      <c r="L310" s="206"/>
      <c r="M310" s="211"/>
      <c r="N310" s="212"/>
      <c r="O310" s="212"/>
      <c r="P310" s="212"/>
      <c r="Q310" s="212"/>
      <c r="R310" s="212"/>
      <c r="S310" s="212"/>
      <c r="T310" s="21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07" t="s">
        <v>265</v>
      </c>
      <c r="AU310" s="207" t="s">
        <v>83</v>
      </c>
      <c r="AV310" s="14" t="s">
        <v>261</v>
      </c>
      <c r="AW310" s="14" t="s">
        <v>35</v>
      </c>
      <c r="AX310" s="14" t="s">
        <v>81</v>
      </c>
      <c r="AY310" s="207" t="s">
        <v>256</v>
      </c>
    </row>
    <row r="311" s="2" customFormat="1" ht="49.05" customHeight="1">
      <c r="A311" s="40"/>
      <c r="B311" s="177"/>
      <c r="C311" s="178" t="s">
        <v>583</v>
      </c>
      <c r="D311" s="178" t="s">
        <v>258</v>
      </c>
      <c r="E311" s="179" t="s">
        <v>1104</v>
      </c>
      <c r="F311" s="180" t="s">
        <v>1105</v>
      </c>
      <c r="G311" s="181" t="s">
        <v>110</v>
      </c>
      <c r="H311" s="182">
        <v>11700</v>
      </c>
      <c r="I311" s="183"/>
      <c r="J311" s="184">
        <f>ROUND(I311*H311,2)</f>
        <v>0</v>
      </c>
      <c r="K311" s="185"/>
      <c r="L311" s="41"/>
      <c r="M311" s="186" t="s">
        <v>3</v>
      </c>
      <c r="N311" s="187" t="s">
        <v>45</v>
      </c>
      <c r="O311" s="74"/>
      <c r="P311" s="188">
        <f>O311*H311</f>
        <v>0</v>
      </c>
      <c r="Q311" s="188">
        <v>0</v>
      </c>
      <c r="R311" s="188">
        <f>Q311*H311</f>
        <v>0</v>
      </c>
      <c r="S311" s="188">
        <v>0</v>
      </c>
      <c r="T311" s="189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190" t="s">
        <v>261</v>
      </c>
      <c r="AT311" s="190" t="s">
        <v>258</v>
      </c>
      <c r="AU311" s="190" t="s">
        <v>83</v>
      </c>
      <c r="AY311" s="21" t="s">
        <v>256</v>
      </c>
      <c r="BE311" s="191">
        <f>IF(N311="základní",J311,0)</f>
        <v>0</v>
      </c>
      <c r="BF311" s="191">
        <f>IF(N311="snížená",J311,0)</f>
        <v>0</v>
      </c>
      <c r="BG311" s="191">
        <f>IF(N311="zákl. přenesená",J311,0)</f>
        <v>0</v>
      </c>
      <c r="BH311" s="191">
        <f>IF(N311="sníž. přenesená",J311,0)</f>
        <v>0</v>
      </c>
      <c r="BI311" s="191">
        <f>IF(N311="nulová",J311,0)</f>
        <v>0</v>
      </c>
      <c r="BJ311" s="21" t="s">
        <v>81</v>
      </c>
      <c r="BK311" s="191">
        <f>ROUND(I311*H311,2)</f>
        <v>0</v>
      </c>
      <c r="BL311" s="21" t="s">
        <v>261</v>
      </c>
      <c r="BM311" s="190" t="s">
        <v>2399</v>
      </c>
    </row>
    <row r="312" s="2" customFormat="1">
      <c r="A312" s="40"/>
      <c r="B312" s="41"/>
      <c r="C312" s="40"/>
      <c r="D312" s="192" t="s">
        <v>263</v>
      </c>
      <c r="E312" s="40"/>
      <c r="F312" s="193" t="s">
        <v>1107</v>
      </c>
      <c r="G312" s="40"/>
      <c r="H312" s="40"/>
      <c r="I312" s="194"/>
      <c r="J312" s="40"/>
      <c r="K312" s="40"/>
      <c r="L312" s="41"/>
      <c r="M312" s="195"/>
      <c r="N312" s="196"/>
      <c r="O312" s="74"/>
      <c r="P312" s="74"/>
      <c r="Q312" s="74"/>
      <c r="R312" s="74"/>
      <c r="S312" s="74"/>
      <c r="T312" s="75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21" t="s">
        <v>263</v>
      </c>
      <c r="AU312" s="21" t="s">
        <v>83</v>
      </c>
    </row>
    <row r="313" s="13" customFormat="1">
      <c r="A313" s="13"/>
      <c r="B313" s="197"/>
      <c r="C313" s="13"/>
      <c r="D313" s="198" t="s">
        <v>265</v>
      </c>
      <c r="E313" s="199" t="s">
        <v>3</v>
      </c>
      <c r="F313" s="200" t="s">
        <v>1108</v>
      </c>
      <c r="G313" s="13"/>
      <c r="H313" s="201">
        <v>11700</v>
      </c>
      <c r="I313" s="202"/>
      <c r="J313" s="13"/>
      <c r="K313" s="13"/>
      <c r="L313" s="197"/>
      <c r="M313" s="203"/>
      <c r="N313" s="204"/>
      <c r="O313" s="204"/>
      <c r="P313" s="204"/>
      <c r="Q313" s="204"/>
      <c r="R313" s="204"/>
      <c r="S313" s="204"/>
      <c r="T313" s="205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199" t="s">
        <v>265</v>
      </c>
      <c r="AU313" s="199" t="s">
        <v>83</v>
      </c>
      <c r="AV313" s="13" t="s">
        <v>83</v>
      </c>
      <c r="AW313" s="13" t="s">
        <v>35</v>
      </c>
      <c r="AX313" s="13" t="s">
        <v>74</v>
      </c>
      <c r="AY313" s="199" t="s">
        <v>256</v>
      </c>
    </row>
    <row r="314" s="14" customFormat="1">
      <c r="A314" s="14"/>
      <c r="B314" s="206"/>
      <c r="C314" s="14"/>
      <c r="D314" s="198" t="s">
        <v>265</v>
      </c>
      <c r="E314" s="207" t="s">
        <v>3</v>
      </c>
      <c r="F314" s="208" t="s">
        <v>266</v>
      </c>
      <c r="G314" s="14"/>
      <c r="H314" s="209">
        <v>11700</v>
      </c>
      <c r="I314" s="210"/>
      <c r="J314" s="14"/>
      <c r="K314" s="14"/>
      <c r="L314" s="206"/>
      <c r="M314" s="211"/>
      <c r="N314" s="212"/>
      <c r="O314" s="212"/>
      <c r="P314" s="212"/>
      <c r="Q314" s="212"/>
      <c r="R314" s="212"/>
      <c r="S314" s="212"/>
      <c r="T314" s="213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07" t="s">
        <v>265</v>
      </c>
      <c r="AU314" s="207" t="s">
        <v>83</v>
      </c>
      <c r="AV314" s="14" t="s">
        <v>261</v>
      </c>
      <c r="AW314" s="14" t="s">
        <v>35</v>
      </c>
      <c r="AX314" s="14" t="s">
        <v>81</v>
      </c>
      <c r="AY314" s="207" t="s">
        <v>256</v>
      </c>
    </row>
    <row r="315" s="2" customFormat="1" ht="55.5" customHeight="1">
      <c r="A315" s="40"/>
      <c r="B315" s="177"/>
      <c r="C315" s="178" t="s">
        <v>588</v>
      </c>
      <c r="D315" s="178" t="s">
        <v>258</v>
      </c>
      <c r="E315" s="179" t="s">
        <v>1110</v>
      </c>
      <c r="F315" s="180" t="s">
        <v>1111</v>
      </c>
      <c r="G315" s="181" t="s">
        <v>539</v>
      </c>
      <c r="H315" s="182">
        <v>1</v>
      </c>
      <c r="I315" s="183"/>
      <c r="J315" s="184">
        <f>ROUND(I315*H315,2)</f>
        <v>0</v>
      </c>
      <c r="K315" s="185"/>
      <c r="L315" s="41"/>
      <c r="M315" s="186" t="s">
        <v>3</v>
      </c>
      <c r="N315" s="187" t="s">
        <v>45</v>
      </c>
      <c r="O315" s="74"/>
      <c r="P315" s="188">
        <f>O315*H315</f>
        <v>0</v>
      </c>
      <c r="Q315" s="188">
        <v>0</v>
      </c>
      <c r="R315" s="188">
        <f>Q315*H315</f>
        <v>0</v>
      </c>
      <c r="S315" s="188">
        <v>0</v>
      </c>
      <c r="T315" s="189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190" t="s">
        <v>261</v>
      </c>
      <c r="AT315" s="190" t="s">
        <v>258</v>
      </c>
      <c r="AU315" s="190" t="s">
        <v>83</v>
      </c>
      <c r="AY315" s="21" t="s">
        <v>256</v>
      </c>
      <c r="BE315" s="191">
        <f>IF(N315="základní",J315,0)</f>
        <v>0</v>
      </c>
      <c r="BF315" s="191">
        <f>IF(N315="snížená",J315,0)</f>
        <v>0</v>
      </c>
      <c r="BG315" s="191">
        <f>IF(N315="zákl. přenesená",J315,0)</f>
        <v>0</v>
      </c>
      <c r="BH315" s="191">
        <f>IF(N315="sníž. přenesená",J315,0)</f>
        <v>0</v>
      </c>
      <c r="BI315" s="191">
        <f>IF(N315="nulová",J315,0)</f>
        <v>0</v>
      </c>
      <c r="BJ315" s="21" t="s">
        <v>81</v>
      </c>
      <c r="BK315" s="191">
        <f>ROUND(I315*H315,2)</f>
        <v>0</v>
      </c>
      <c r="BL315" s="21" t="s">
        <v>261</v>
      </c>
      <c r="BM315" s="190" t="s">
        <v>2400</v>
      </c>
    </row>
    <row r="316" s="2" customFormat="1">
      <c r="A316" s="40"/>
      <c r="B316" s="41"/>
      <c r="C316" s="40"/>
      <c r="D316" s="192" t="s">
        <v>263</v>
      </c>
      <c r="E316" s="40"/>
      <c r="F316" s="193" t="s">
        <v>1113</v>
      </c>
      <c r="G316" s="40"/>
      <c r="H316" s="40"/>
      <c r="I316" s="194"/>
      <c r="J316" s="40"/>
      <c r="K316" s="40"/>
      <c r="L316" s="41"/>
      <c r="M316" s="195"/>
      <c r="N316" s="196"/>
      <c r="O316" s="74"/>
      <c r="P316" s="74"/>
      <c r="Q316" s="74"/>
      <c r="R316" s="74"/>
      <c r="S316" s="74"/>
      <c r="T316" s="75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21" t="s">
        <v>263</v>
      </c>
      <c r="AU316" s="21" t="s">
        <v>83</v>
      </c>
    </row>
    <row r="317" s="2" customFormat="1" ht="44.25" customHeight="1">
      <c r="A317" s="40"/>
      <c r="B317" s="177"/>
      <c r="C317" s="178" t="s">
        <v>593</v>
      </c>
      <c r="D317" s="178" t="s">
        <v>258</v>
      </c>
      <c r="E317" s="179" t="s">
        <v>1115</v>
      </c>
      <c r="F317" s="180" t="s">
        <v>1116</v>
      </c>
      <c r="G317" s="181" t="s">
        <v>110</v>
      </c>
      <c r="H317" s="182">
        <v>130</v>
      </c>
      <c r="I317" s="183"/>
      <c r="J317" s="184">
        <f>ROUND(I317*H317,2)</f>
        <v>0</v>
      </c>
      <c r="K317" s="185"/>
      <c r="L317" s="41"/>
      <c r="M317" s="186" t="s">
        <v>3</v>
      </c>
      <c r="N317" s="187" t="s">
        <v>45</v>
      </c>
      <c r="O317" s="74"/>
      <c r="P317" s="188">
        <f>O317*H317</f>
        <v>0</v>
      </c>
      <c r="Q317" s="188">
        <v>0</v>
      </c>
      <c r="R317" s="188">
        <f>Q317*H317</f>
        <v>0</v>
      </c>
      <c r="S317" s="188">
        <v>0</v>
      </c>
      <c r="T317" s="189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190" t="s">
        <v>261</v>
      </c>
      <c r="AT317" s="190" t="s">
        <v>258</v>
      </c>
      <c r="AU317" s="190" t="s">
        <v>83</v>
      </c>
      <c r="AY317" s="21" t="s">
        <v>256</v>
      </c>
      <c r="BE317" s="191">
        <f>IF(N317="základní",J317,0)</f>
        <v>0</v>
      </c>
      <c r="BF317" s="191">
        <f>IF(N317="snížená",J317,0)</f>
        <v>0</v>
      </c>
      <c r="BG317" s="191">
        <f>IF(N317="zákl. přenesená",J317,0)</f>
        <v>0</v>
      </c>
      <c r="BH317" s="191">
        <f>IF(N317="sníž. přenesená",J317,0)</f>
        <v>0</v>
      </c>
      <c r="BI317" s="191">
        <f>IF(N317="nulová",J317,0)</f>
        <v>0</v>
      </c>
      <c r="BJ317" s="21" t="s">
        <v>81</v>
      </c>
      <c r="BK317" s="191">
        <f>ROUND(I317*H317,2)</f>
        <v>0</v>
      </c>
      <c r="BL317" s="21" t="s">
        <v>261</v>
      </c>
      <c r="BM317" s="190" t="s">
        <v>2401</v>
      </c>
    </row>
    <row r="318" s="2" customFormat="1">
      <c r="A318" s="40"/>
      <c r="B318" s="41"/>
      <c r="C318" s="40"/>
      <c r="D318" s="192" t="s">
        <v>263</v>
      </c>
      <c r="E318" s="40"/>
      <c r="F318" s="193" t="s">
        <v>1118</v>
      </c>
      <c r="G318" s="40"/>
      <c r="H318" s="40"/>
      <c r="I318" s="194"/>
      <c r="J318" s="40"/>
      <c r="K318" s="40"/>
      <c r="L318" s="41"/>
      <c r="M318" s="195"/>
      <c r="N318" s="196"/>
      <c r="O318" s="74"/>
      <c r="P318" s="74"/>
      <c r="Q318" s="74"/>
      <c r="R318" s="74"/>
      <c r="S318" s="74"/>
      <c r="T318" s="75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21" t="s">
        <v>263</v>
      </c>
      <c r="AU318" s="21" t="s">
        <v>83</v>
      </c>
    </row>
    <row r="319" s="13" customFormat="1">
      <c r="A319" s="13"/>
      <c r="B319" s="197"/>
      <c r="C319" s="13"/>
      <c r="D319" s="198" t="s">
        <v>265</v>
      </c>
      <c r="E319" s="199" t="s">
        <v>3</v>
      </c>
      <c r="F319" s="200" t="s">
        <v>202</v>
      </c>
      <c r="G319" s="13"/>
      <c r="H319" s="201">
        <v>130</v>
      </c>
      <c r="I319" s="202"/>
      <c r="J319" s="13"/>
      <c r="K319" s="13"/>
      <c r="L319" s="197"/>
      <c r="M319" s="203"/>
      <c r="N319" s="204"/>
      <c r="O319" s="204"/>
      <c r="P319" s="204"/>
      <c r="Q319" s="204"/>
      <c r="R319" s="204"/>
      <c r="S319" s="204"/>
      <c r="T319" s="205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199" t="s">
        <v>265</v>
      </c>
      <c r="AU319" s="199" t="s">
        <v>83</v>
      </c>
      <c r="AV319" s="13" t="s">
        <v>83</v>
      </c>
      <c r="AW319" s="13" t="s">
        <v>35</v>
      </c>
      <c r="AX319" s="13" t="s">
        <v>74</v>
      </c>
      <c r="AY319" s="199" t="s">
        <v>256</v>
      </c>
    </row>
    <row r="320" s="14" customFormat="1">
      <c r="A320" s="14"/>
      <c r="B320" s="206"/>
      <c r="C320" s="14"/>
      <c r="D320" s="198" t="s">
        <v>265</v>
      </c>
      <c r="E320" s="207" t="s">
        <v>3</v>
      </c>
      <c r="F320" s="208" t="s">
        <v>266</v>
      </c>
      <c r="G320" s="14"/>
      <c r="H320" s="209">
        <v>130</v>
      </c>
      <c r="I320" s="210"/>
      <c r="J320" s="14"/>
      <c r="K320" s="14"/>
      <c r="L320" s="206"/>
      <c r="M320" s="211"/>
      <c r="N320" s="212"/>
      <c r="O320" s="212"/>
      <c r="P320" s="212"/>
      <c r="Q320" s="212"/>
      <c r="R320" s="212"/>
      <c r="S320" s="212"/>
      <c r="T320" s="213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07" t="s">
        <v>265</v>
      </c>
      <c r="AU320" s="207" t="s">
        <v>83</v>
      </c>
      <c r="AV320" s="14" t="s">
        <v>261</v>
      </c>
      <c r="AW320" s="14" t="s">
        <v>35</v>
      </c>
      <c r="AX320" s="14" t="s">
        <v>81</v>
      </c>
      <c r="AY320" s="207" t="s">
        <v>256</v>
      </c>
    </row>
    <row r="321" s="2" customFormat="1" ht="24.15" customHeight="1">
      <c r="A321" s="40"/>
      <c r="B321" s="177"/>
      <c r="C321" s="178" t="s">
        <v>598</v>
      </c>
      <c r="D321" s="178" t="s">
        <v>258</v>
      </c>
      <c r="E321" s="179" t="s">
        <v>1120</v>
      </c>
      <c r="F321" s="180" t="s">
        <v>1121</v>
      </c>
      <c r="G321" s="181" t="s">
        <v>110</v>
      </c>
      <c r="H321" s="182">
        <v>130</v>
      </c>
      <c r="I321" s="183"/>
      <c r="J321" s="184">
        <f>ROUND(I321*H321,2)</f>
        <v>0</v>
      </c>
      <c r="K321" s="185"/>
      <c r="L321" s="41"/>
      <c r="M321" s="186" t="s">
        <v>3</v>
      </c>
      <c r="N321" s="187" t="s">
        <v>45</v>
      </c>
      <c r="O321" s="74"/>
      <c r="P321" s="188">
        <f>O321*H321</f>
        <v>0</v>
      </c>
      <c r="Q321" s="188">
        <v>0</v>
      </c>
      <c r="R321" s="188">
        <f>Q321*H321</f>
        <v>0</v>
      </c>
      <c r="S321" s="188">
        <v>0</v>
      </c>
      <c r="T321" s="189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190" t="s">
        <v>261</v>
      </c>
      <c r="AT321" s="190" t="s">
        <v>258</v>
      </c>
      <c r="AU321" s="190" t="s">
        <v>83</v>
      </c>
      <c r="AY321" s="21" t="s">
        <v>256</v>
      </c>
      <c r="BE321" s="191">
        <f>IF(N321="základní",J321,0)</f>
        <v>0</v>
      </c>
      <c r="BF321" s="191">
        <f>IF(N321="snížená",J321,0)</f>
        <v>0</v>
      </c>
      <c r="BG321" s="191">
        <f>IF(N321="zákl. přenesená",J321,0)</f>
        <v>0</v>
      </c>
      <c r="BH321" s="191">
        <f>IF(N321="sníž. přenesená",J321,0)</f>
        <v>0</v>
      </c>
      <c r="BI321" s="191">
        <f>IF(N321="nulová",J321,0)</f>
        <v>0</v>
      </c>
      <c r="BJ321" s="21" t="s">
        <v>81</v>
      </c>
      <c r="BK321" s="191">
        <f>ROUND(I321*H321,2)</f>
        <v>0</v>
      </c>
      <c r="BL321" s="21" t="s">
        <v>261</v>
      </c>
      <c r="BM321" s="190" t="s">
        <v>2402</v>
      </c>
    </row>
    <row r="322" s="2" customFormat="1">
      <c r="A322" s="40"/>
      <c r="B322" s="41"/>
      <c r="C322" s="40"/>
      <c r="D322" s="192" t="s">
        <v>263</v>
      </c>
      <c r="E322" s="40"/>
      <c r="F322" s="193" t="s">
        <v>1123</v>
      </c>
      <c r="G322" s="40"/>
      <c r="H322" s="40"/>
      <c r="I322" s="194"/>
      <c r="J322" s="40"/>
      <c r="K322" s="40"/>
      <c r="L322" s="41"/>
      <c r="M322" s="195"/>
      <c r="N322" s="196"/>
      <c r="O322" s="74"/>
      <c r="P322" s="74"/>
      <c r="Q322" s="74"/>
      <c r="R322" s="74"/>
      <c r="S322" s="74"/>
      <c r="T322" s="75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21" t="s">
        <v>263</v>
      </c>
      <c r="AU322" s="21" t="s">
        <v>83</v>
      </c>
    </row>
    <row r="323" s="13" customFormat="1">
      <c r="A323" s="13"/>
      <c r="B323" s="197"/>
      <c r="C323" s="13"/>
      <c r="D323" s="198" t="s">
        <v>265</v>
      </c>
      <c r="E323" s="199" t="s">
        <v>3</v>
      </c>
      <c r="F323" s="200" t="s">
        <v>202</v>
      </c>
      <c r="G323" s="13"/>
      <c r="H323" s="201">
        <v>130</v>
      </c>
      <c r="I323" s="202"/>
      <c r="J323" s="13"/>
      <c r="K323" s="13"/>
      <c r="L323" s="197"/>
      <c r="M323" s="203"/>
      <c r="N323" s="204"/>
      <c r="O323" s="204"/>
      <c r="P323" s="204"/>
      <c r="Q323" s="204"/>
      <c r="R323" s="204"/>
      <c r="S323" s="204"/>
      <c r="T323" s="205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199" t="s">
        <v>265</v>
      </c>
      <c r="AU323" s="199" t="s">
        <v>83</v>
      </c>
      <c r="AV323" s="13" t="s">
        <v>83</v>
      </c>
      <c r="AW323" s="13" t="s">
        <v>35</v>
      </c>
      <c r="AX323" s="13" t="s">
        <v>74</v>
      </c>
      <c r="AY323" s="199" t="s">
        <v>256</v>
      </c>
    </row>
    <row r="324" s="14" customFormat="1">
      <c r="A324" s="14"/>
      <c r="B324" s="206"/>
      <c r="C324" s="14"/>
      <c r="D324" s="198" t="s">
        <v>265</v>
      </c>
      <c r="E324" s="207" t="s">
        <v>3</v>
      </c>
      <c r="F324" s="208" t="s">
        <v>266</v>
      </c>
      <c r="G324" s="14"/>
      <c r="H324" s="209">
        <v>130</v>
      </c>
      <c r="I324" s="210"/>
      <c r="J324" s="14"/>
      <c r="K324" s="14"/>
      <c r="L324" s="206"/>
      <c r="M324" s="211"/>
      <c r="N324" s="212"/>
      <c r="O324" s="212"/>
      <c r="P324" s="212"/>
      <c r="Q324" s="212"/>
      <c r="R324" s="212"/>
      <c r="S324" s="212"/>
      <c r="T324" s="213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07" t="s">
        <v>265</v>
      </c>
      <c r="AU324" s="207" t="s">
        <v>83</v>
      </c>
      <c r="AV324" s="14" t="s">
        <v>261</v>
      </c>
      <c r="AW324" s="14" t="s">
        <v>35</v>
      </c>
      <c r="AX324" s="14" t="s">
        <v>81</v>
      </c>
      <c r="AY324" s="207" t="s">
        <v>256</v>
      </c>
    </row>
    <row r="325" s="2" customFormat="1" ht="33" customHeight="1">
      <c r="A325" s="40"/>
      <c r="B325" s="177"/>
      <c r="C325" s="178" t="s">
        <v>605</v>
      </c>
      <c r="D325" s="178" t="s">
        <v>258</v>
      </c>
      <c r="E325" s="179" t="s">
        <v>1125</v>
      </c>
      <c r="F325" s="180" t="s">
        <v>1126</v>
      </c>
      <c r="G325" s="181" t="s">
        <v>110</v>
      </c>
      <c r="H325" s="182">
        <v>11700</v>
      </c>
      <c r="I325" s="183"/>
      <c r="J325" s="184">
        <f>ROUND(I325*H325,2)</f>
        <v>0</v>
      </c>
      <c r="K325" s="185"/>
      <c r="L325" s="41"/>
      <c r="M325" s="186" t="s">
        <v>3</v>
      </c>
      <c r="N325" s="187" t="s">
        <v>45</v>
      </c>
      <c r="O325" s="74"/>
      <c r="P325" s="188">
        <f>O325*H325</f>
        <v>0</v>
      </c>
      <c r="Q325" s="188">
        <v>0</v>
      </c>
      <c r="R325" s="188">
        <f>Q325*H325</f>
        <v>0</v>
      </c>
      <c r="S325" s="188">
        <v>0</v>
      </c>
      <c r="T325" s="189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190" t="s">
        <v>261</v>
      </c>
      <c r="AT325" s="190" t="s">
        <v>258</v>
      </c>
      <c r="AU325" s="190" t="s">
        <v>83</v>
      </c>
      <c r="AY325" s="21" t="s">
        <v>256</v>
      </c>
      <c r="BE325" s="191">
        <f>IF(N325="základní",J325,0)</f>
        <v>0</v>
      </c>
      <c r="BF325" s="191">
        <f>IF(N325="snížená",J325,0)</f>
        <v>0</v>
      </c>
      <c r="BG325" s="191">
        <f>IF(N325="zákl. přenesená",J325,0)</f>
        <v>0</v>
      </c>
      <c r="BH325" s="191">
        <f>IF(N325="sníž. přenesená",J325,0)</f>
        <v>0</v>
      </c>
      <c r="BI325" s="191">
        <f>IF(N325="nulová",J325,0)</f>
        <v>0</v>
      </c>
      <c r="BJ325" s="21" t="s">
        <v>81</v>
      </c>
      <c r="BK325" s="191">
        <f>ROUND(I325*H325,2)</f>
        <v>0</v>
      </c>
      <c r="BL325" s="21" t="s">
        <v>261</v>
      </c>
      <c r="BM325" s="190" t="s">
        <v>2403</v>
      </c>
    </row>
    <row r="326" s="2" customFormat="1">
      <c r="A326" s="40"/>
      <c r="B326" s="41"/>
      <c r="C326" s="40"/>
      <c r="D326" s="192" t="s">
        <v>263</v>
      </c>
      <c r="E326" s="40"/>
      <c r="F326" s="193" t="s">
        <v>1128</v>
      </c>
      <c r="G326" s="40"/>
      <c r="H326" s="40"/>
      <c r="I326" s="194"/>
      <c r="J326" s="40"/>
      <c r="K326" s="40"/>
      <c r="L326" s="41"/>
      <c r="M326" s="195"/>
      <c r="N326" s="196"/>
      <c r="O326" s="74"/>
      <c r="P326" s="74"/>
      <c r="Q326" s="74"/>
      <c r="R326" s="74"/>
      <c r="S326" s="74"/>
      <c r="T326" s="75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21" t="s">
        <v>263</v>
      </c>
      <c r="AU326" s="21" t="s">
        <v>83</v>
      </c>
    </row>
    <row r="327" s="13" customFormat="1">
      <c r="A327" s="13"/>
      <c r="B327" s="197"/>
      <c r="C327" s="13"/>
      <c r="D327" s="198" t="s">
        <v>265</v>
      </c>
      <c r="E327" s="199" t="s">
        <v>3</v>
      </c>
      <c r="F327" s="200" t="s">
        <v>1108</v>
      </c>
      <c r="G327" s="13"/>
      <c r="H327" s="201">
        <v>11700</v>
      </c>
      <c r="I327" s="202"/>
      <c r="J327" s="13"/>
      <c r="K327" s="13"/>
      <c r="L327" s="197"/>
      <c r="M327" s="203"/>
      <c r="N327" s="204"/>
      <c r="O327" s="204"/>
      <c r="P327" s="204"/>
      <c r="Q327" s="204"/>
      <c r="R327" s="204"/>
      <c r="S327" s="204"/>
      <c r="T327" s="20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199" t="s">
        <v>265</v>
      </c>
      <c r="AU327" s="199" t="s">
        <v>83</v>
      </c>
      <c r="AV327" s="13" t="s">
        <v>83</v>
      </c>
      <c r="AW327" s="13" t="s">
        <v>35</v>
      </c>
      <c r="AX327" s="13" t="s">
        <v>74</v>
      </c>
      <c r="AY327" s="199" t="s">
        <v>256</v>
      </c>
    </row>
    <row r="328" s="14" customFormat="1">
      <c r="A328" s="14"/>
      <c r="B328" s="206"/>
      <c r="C328" s="14"/>
      <c r="D328" s="198" t="s">
        <v>265</v>
      </c>
      <c r="E328" s="207" t="s">
        <v>3</v>
      </c>
      <c r="F328" s="208" t="s">
        <v>266</v>
      </c>
      <c r="G328" s="14"/>
      <c r="H328" s="209">
        <v>11700</v>
      </c>
      <c r="I328" s="210"/>
      <c r="J328" s="14"/>
      <c r="K328" s="14"/>
      <c r="L328" s="206"/>
      <c r="M328" s="211"/>
      <c r="N328" s="212"/>
      <c r="O328" s="212"/>
      <c r="P328" s="212"/>
      <c r="Q328" s="212"/>
      <c r="R328" s="212"/>
      <c r="S328" s="212"/>
      <c r="T328" s="213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07" t="s">
        <v>265</v>
      </c>
      <c r="AU328" s="207" t="s">
        <v>83</v>
      </c>
      <c r="AV328" s="14" t="s">
        <v>261</v>
      </c>
      <c r="AW328" s="14" t="s">
        <v>35</v>
      </c>
      <c r="AX328" s="14" t="s">
        <v>81</v>
      </c>
      <c r="AY328" s="207" t="s">
        <v>256</v>
      </c>
    </row>
    <row r="329" s="2" customFormat="1" ht="24.15" customHeight="1">
      <c r="A329" s="40"/>
      <c r="B329" s="177"/>
      <c r="C329" s="178" t="s">
        <v>613</v>
      </c>
      <c r="D329" s="178" t="s">
        <v>258</v>
      </c>
      <c r="E329" s="179" t="s">
        <v>1130</v>
      </c>
      <c r="F329" s="180" t="s">
        <v>1131</v>
      </c>
      <c r="G329" s="181" t="s">
        <v>110</v>
      </c>
      <c r="H329" s="182">
        <v>130</v>
      </c>
      <c r="I329" s="183"/>
      <c r="J329" s="184">
        <f>ROUND(I329*H329,2)</f>
        <v>0</v>
      </c>
      <c r="K329" s="185"/>
      <c r="L329" s="41"/>
      <c r="M329" s="186" t="s">
        <v>3</v>
      </c>
      <c r="N329" s="187" t="s">
        <v>45</v>
      </c>
      <c r="O329" s="74"/>
      <c r="P329" s="188">
        <f>O329*H329</f>
        <v>0</v>
      </c>
      <c r="Q329" s="188">
        <v>0</v>
      </c>
      <c r="R329" s="188">
        <f>Q329*H329</f>
        <v>0</v>
      </c>
      <c r="S329" s="188">
        <v>0</v>
      </c>
      <c r="T329" s="189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190" t="s">
        <v>261</v>
      </c>
      <c r="AT329" s="190" t="s">
        <v>258</v>
      </c>
      <c r="AU329" s="190" t="s">
        <v>83</v>
      </c>
      <c r="AY329" s="21" t="s">
        <v>256</v>
      </c>
      <c r="BE329" s="191">
        <f>IF(N329="základní",J329,0)</f>
        <v>0</v>
      </c>
      <c r="BF329" s="191">
        <f>IF(N329="snížená",J329,0)</f>
        <v>0</v>
      </c>
      <c r="BG329" s="191">
        <f>IF(N329="zákl. přenesená",J329,0)</f>
        <v>0</v>
      </c>
      <c r="BH329" s="191">
        <f>IF(N329="sníž. přenesená",J329,0)</f>
        <v>0</v>
      </c>
      <c r="BI329" s="191">
        <f>IF(N329="nulová",J329,0)</f>
        <v>0</v>
      </c>
      <c r="BJ329" s="21" t="s">
        <v>81</v>
      </c>
      <c r="BK329" s="191">
        <f>ROUND(I329*H329,2)</f>
        <v>0</v>
      </c>
      <c r="BL329" s="21" t="s">
        <v>261</v>
      </c>
      <c r="BM329" s="190" t="s">
        <v>2404</v>
      </c>
    </row>
    <row r="330" s="2" customFormat="1">
      <c r="A330" s="40"/>
      <c r="B330" s="41"/>
      <c r="C330" s="40"/>
      <c r="D330" s="192" t="s">
        <v>263</v>
      </c>
      <c r="E330" s="40"/>
      <c r="F330" s="193" t="s">
        <v>1133</v>
      </c>
      <c r="G330" s="40"/>
      <c r="H330" s="40"/>
      <c r="I330" s="194"/>
      <c r="J330" s="40"/>
      <c r="K330" s="40"/>
      <c r="L330" s="41"/>
      <c r="M330" s="195"/>
      <c r="N330" s="196"/>
      <c r="O330" s="74"/>
      <c r="P330" s="74"/>
      <c r="Q330" s="74"/>
      <c r="R330" s="74"/>
      <c r="S330" s="74"/>
      <c r="T330" s="75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21" t="s">
        <v>263</v>
      </c>
      <c r="AU330" s="21" t="s">
        <v>83</v>
      </c>
    </row>
    <row r="331" s="13" customFormat="1">
      <c r="A331" s="13"/>
      <c r="B331" s="197"/>
      <c r="C331" s="13"/>
      <c r="D331" s="198" t="s">
        <v>265</v>
      </c>
      <c r="E331" s="199" t="s">
        <v>3</v>
      </c>
      <c r="F331" s="200" t="s">
        <v>202</v>
      </c>
      <c r="G331" s="13"/>
      <c r="H331" s="201">
        <v>130</v>
      </c>
      <c r="I331" s="202"/>
      <c r="J331" s="13"/>
      <c r="K331" s="13"/>
      <c r="L331" s="197"/>
      <c r="M331" s="203"/>
      <c r="N331" s="204"/>
      <c r="O331" s="204"/>
      <c r="P331" s="204"/>
      <c r="Q331" s="204"/>
      <c r="R331" s="204"/>
      <c r="S331" s="204"/>
      <c r="T331" s="205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199" t="s">
        <v>265</v>
      </c>
      <c r="AU331" s="199" t="s">
        <v>83</v>
      </c>
      <c r="AV331" s="13" t="s">
        <v>83</v>
      </c>
      <c r="AW331" s="13" t="s">
        <v>35</v>
      </c>
      <c r="AX331" s="13" t="s">
        <v>74</v>
      </c>
      <c r="AY331" s="199" t="s">
        <v>256</v>
      </c>
    </row>
    <row r="332" s="14" customFormat="1">
      <c r="A332" s="14"/>
      <c r="B332" s="206"/>
      <c r="C332" s="14"/>
      <c r="D332" s="198" t="s">
        <v>265</v>
      </c>
      <c r="E332" s="207" t="s">
        <v>3</v>
      </c>
      <c r="F332" s="208" t="s">
        <v>266</v>
      </c>
      <c r="G332" s="14"/>
      <c r="H332" s="209">
        <v>130</v>
      </c>
      <c r="I332" s="210"/>
      <c r="J332" s="14"/>
      <c r="K332" s="14"/>
      <c r="L332" s="206"/>
      <c r="M332" s="211"/>
      <c r="N332" s="212"/>
      <c r="O332" s="212"/>
      <c r="P332" s="212"/>
      <c r="Q332" s="212"/>
      <c r="R332" s="212"/>
      <c r="S332" s="212"/>
      <c r="T332" s="213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07" t="s">
        <v>265</v>
      </c>
      <c r="AU332" s="207" t="s">
        <v>83</v>
      </c>
      <c r="AV332" s="14" t="s">
        <v>261</v>
      </c>
      <c r="AW332" s="14" t="s">
        <v>35</v>
      </c>
      <c r="AX332" s="14" t="s">
        <v>81</v>
      </c>
      <c r="AY332" s="207" t="s">
        <v>256</v>
      </c>
    </row>
    <row r="333" s="2" customFormat="1" ht="37.8" customHeight="1">
      <c r="A333" s="40"/>
      <c r="B333" s="177"/>
      <c r="C333" s="178" t="s">
        <v>619</v>
      </c>
      <c r="D333" s="178" t="s">
        <v>258</v>
      </c>
      <c r="E333" s="179" t="s">
        <v>1151</v>
      </c>
      <c r="F333" s="180" t="s">
        <v>1152</v>
      </c>
      <c r="G333" s="181" t="s">
        <v>110</v>
      </c>
      <c r="H333" s="182">
        <v>26.32</v>
      </c>
      <c r="I333" s="183"/>
      <c r="J333" s="184">
        <f>ROUND(I333*H333,2)</f>
        <v>0</v>
      </c>
      <c r="K333" s="185"/>
      <c r="L333" s="41"/>
      <c r="M333" s="186" t="s">
        <v>3</v>
      </c>
      <c r="N333" s="187" t="s">
        <v>45</v>
      </c>
      <c r="O333" s="74"/>
      <c r="P333" s="188">
        <f>O333*H333</f>
        <v>0</v>
      </c>
      <c r="Q333" s="188">
        <v>0</v>
      </c>
      <c r="R333" s="188">
        <f>Q333*H333</f>
        <v>0</v>
      </c>
      <c r="S333" s="188">
        <v>0</v>
      </c>
      <c r="T333" s="189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190" t="s">
        <v>261</v>
      </c>
      <c r="AT333" s="190" t="s">
        <v>258</v>
      </c>
      <c r="AU333" s="190" t="s">
        <v>83</v>
      </c>
      <c r="AY333" s="21" t="s">
        <v>256</v>
      </c>
      <c r="BE333" s="191">
        <f>IF(N333="základní",J333,0)</f>
        <v>0</v>
      </c>
      <c r="BF333" s="191">
        <f>IF(N333="snížená",J333,0)</f>
        <v>0</v>
      </c>
      <c r="BG333" s="191">
        <f>IF(N333="zákl. přenesená",J333,0)</f>
        <v>0</v>
      </c>
      <c r="BH333" s="191">
        <f>IF(N333="sníž. přenesená",J333,0)</f>
        <v>0</v>
      </c>
      <c r="BI333" s="191">
        <f>IF(N333="nulová",J333,0)</f>
        <v>0</v>
      </c>
      <c r="BJ333" s="21" t="s">
        <v>81</v>
      </c>
      <c r="BK333" s="191">
        <f>ROUND(I333*H333,2)</f>
        <v>0</v>
      </c>
      <c r="BL333" s="21" t="s">
        <v>261</v>
      </c>
      <c r="BM333" s="190" t="s">
        <v>2405</v>
      </c>
    </row>
    <row r="334" s="2" customFormat="1">
      <c r="A334" s="40"/>
      <c r="B334" s="41"/>
      <c r="C334" s="40"/>
      <c r="D334" s="192" t="s">
        <v>263</v>
      </c>
      <c r="E334" s="40"/>
      <c r="F334" s="193" t="s">
        <v>1154</v>
      </c>
      <c r="G334" s="40"/>
      <c r="H334" s="40"/>
      <c r="I334" s="194"/>
      <c r="J334" s="40"/>
      <c r="K334" s="40"/>
      <c r="L334" s="41"/>
      <c r="M334" s="195"/>
      <c r="N334" s="196"/>
      <c r="O334" s="74"/>
      <c r="P334" s="74"/>
      <c r="Q334" s="74"/>
      <c r="R334" s="74"/>
      <c r="S334" s="74"/>
      <c r="T334" s="75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21" t="s">
        <v>263</v>
      </c>
      <c r="AU334" s="21" t="s">
        <v>83</v>
      </c>
    </row>
    <row r="335" s="13" customFormat="1">
      <c r="A335" s="13"/>
      <c r="B335" s="197"/>
      <c r="C335" s="13"/>
      <c r="D335" s="198" t="s">
        <v>265</v>
      </c>
      <c r="E335" s="199" t="s">
        <v>3</v>
      </c>
      <c r="F335" s="200" t="s">
        <v>108</v>
      </c>
      <c r="G335" s="13"/>
      <c r="H335" s="201">
        <v>26.32</v>
      </c>
      <c r="I335" s="202"/>
      <c r="J335" s="13"/>
      <c r="K335" s="13"/>
      <c r="L335" s="197"/>
      <c r="M335" s="203"/>
      <c r="N335" s="204"/>
      <c r="O335" s="204"/>
      <c r="P335" s="204"/>
      <c r="Q335" s="204"/>
      <c r="R335" s="204"/>
      <c r="S335" s="204"/>
      <c r="T335" s="20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199" t="s">
        <v>265</v>
      </c>
      <c r="AU335" s="199" t="s">
        <v>83</v>
      </c>
      <c r="AV335" s="13" t="s">
        <v>83</v>
      </c>
      <c r="AW335" s="13" t="s">
        <v>35</v>
      </c>
      <c r="AX335" s="13" t="s">
        <v>74</v>
      </c>
      <c r="AY335" s="199" t="s">
        <v>256</v>
      </c>
    </row>
    <row r="336" s="14" customFormat="1">
      <c r="A336" s="14"/>
      <c r="B336" s="206"/>
      <c r="C336" s="14"/>
      <c r="D336" s="198" t="s">
        <v>265</v>
      </c>
      <c r="E336" s="207" t="s">
        <v>3</v>
      </c>
      <c r="F336" s="208" t="s">
        <v>266</v>
      </c>
      <c r="G336" s="14"/>
      <c r="H336" s="209">
        <v>26.32</v>
      </c>
      <c r="I336" s="210"/>
      <c r="J336" s="14"/>
      <c r="K336" s="14"/>
      <c r="L336" s="206"/>
      <c r="M336" s="211"/>
      <c r="N336" s="212"/>
      <c r="O336" s="212"/>
      <c r="P336" s="212"/>
      <c r="Q336" s="212"/>
      <c r="R336" s="212"/>
      <c r="S336" s="212"/>
      <c r="T336" s="213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07" t="s">
        <v>265</v>
      </c>
      <c r="AU336" s="207" t="s">
        <v>83</v>
      </c>
      <c r="AV336" s="14" t="s">
        <v>261</v>
      </c>
      <c r="AW336" s="14" t="s">
        <v>35</v>
      </c>
      <c r="AX336" s="14" t="s">
        <v>81</v>
      </c>
      <c r="AY336" s="207" t="s">
        <v>256</v>
      </c>
    </row>
    <row r="337" s="2" customFormat="1" ht="37.8" customHeight="1">
      <c r="A337" s="40"/>
      <c r="B337" s="177"/>
      <c r="C337" s="178" t="s">
        <v>625</v>
      </c>
      <c r="D337" s="178" t="s">
        <v>258</v>
      </c>
      <c r="E337" s="179" t="s">
        <v>1156</v>
      </c>
      <c r="F337" s="180" t="s">
        <v>1157</v>
      </c>
      <c r="G337" s="181" t="s">
        <v>110</v>
      </c>
      <c r="H337" s="182">
        <v>26.32</v>
      </c>
      <c r="I337" s="183"/>
      <c r="J337" s="184">
        <f>ROUND(I337*H337,2)</f>
        <v>0</v>
      </c>
      <c r="K337" s="185"/>
      <c r="L337" s="41"/>
      <c r="M337" s="186" t="s">
        <v>3</v>
      </c>
      <c r="N337" s="187" t="s">
        <v>45</v>
      </c>
      <c r="O337" s="74"/>
      <c r="P337" s="188">
        <f>O337*H337</f>
        <v>0</v>
      </c>
      <c r="Q337" s="188">
        <v>4.0000000000000003E-05</v>
      </c>
      <c r="R337" s="188">
        <f>Q337*H337</f>
        <v>0.0010528</v>
      </c>
      <c r="S337" s="188">
        <v>0</v>
      </c>
      <c r="T337" s="189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190" t="s">
        <v>261</v>
      </c>
      <c r="AT337" s="190" t="s">
        <v>258</v>
      </c>
      <c r="AU337" s="190" t="s">
        <v>83</v>
      </c>
      <c r="AY337" s="21" t="s">
        <v>256</v>
      </c>
      <c r="BE337" s="191">
        <f>IF(N337="základní",J337,0)</f>
        <v>0</v>
      </c>
      <c r="BF337" s="191">
        <f>IF(N337="snížená",J337,0)</f>
        <v>0</v>
      </c>
      <c r="BG337" s="191">
        <f>IF(N337="zákl. přenesená",J337,0)</f>
        <v>0</v>
      </c>
      <c r="BH337" s="191">
        <f>IF(N337="sníž. přenesená",J337,0)</f>
        <v>0</v>
      </c>
      <c r="BI337" s="191">
        <f>IF(N337="nulová",J337,0)</f>
        <v>0</v>
      </c>
      <c r="BJ337" s="21" t="s">
        <v>81</v>
      </c>
      <c r="BK337" s="191">
        <f>ROUND(I337*H337,2)</f>
        <v>0</v>
      </c>
      <c r="BL337" s="21" t="s">
        <v>261</v>
      </c>
      <c r="BM337" s="190" t="s">
        <v>2406</v>
      </c>
    </row>
    <row r="338" s="2" customFormat="1">
      <c r="A338" s="40"/>
      <c r="B338" s="41"/>
      <c r="C338" s="40"/>
      <c r="D338" s="192" t="s">
        <v>263</v>
      </c>
      <c r="E338" s="40"/>
      <c r="F338" s="193" t="s">
        <v>1159</v>
      </c>
      <c r="G338" s="40"/>
      <c r="H338" s="40"/>
      <c r="I338" s="194"/>
      <c r="J338" s="40"/>
      <c r="K338" s="40"/>
      <c r="L338" s="41"/>
      <c r="M338" s="195"/>
      <c r="N338" s="196"/>
      <c r="O338" s="74"/>
      <c r="P338" s="74"/>
      <c r="Q338" s="74"/>
      <c r="R338" s="74"/>
      <c r="S338" s="74"/>
      <c r="T338" s="75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21" t="s">
        <v>263</v>
      </c>
      <c r="AU338" s="21" t="s">
        <v>83</v>
      </c>
    </row>
    <row r="339" s="13" customFormat="1">
      <c r="A339" s="13"/>
      <c r="B339" s="197"/>
      <c r="C339" s="13"/>
      <c r="D339" s="198" t="s">
        <v>265</v>
      </c>
      <c r="E339" s="199" t="s">
        <v>3</v>
      </c>
      <c r="F339" s="200" t="s">
        <v>108</v>
      </c>
      <c r="G339" s="13"/>
      <c r="H339" s="201">
        <v>26.32</v>
      </c>
      <c r="I339" s="202"/>
      <c r="J339" s="13"/>
      <c r="K339" s="13"/>
      <c r="L339" s="197"/>
      <c r="M339" s="203"/>
      <c r="N339" s="204"/>
      <c r="O339" s="204"/>
      <c r="P339" s="204"/>
      <c r="Q339" s="204"/>
      <c r="R339" s="204"/>
      <c r="S339" s="204"/>
      <c r="T339" s="20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199" t="s">
        <v>265</v>
      </c>
      <c r="AU339" s="199" t="s">
        <v>83</v>
      </c>
      <c r="AV339" s="13" t="s">
        <v>83</v>
      </c>
      <c r="AW339" s="13" t="s">
        <v>35</v>
      </c>
      <c r="AX339" s="13" t="s">
        <v>74</v>
      </c>
      <c r="AY339" s="199" t="s">
        <v>256</v>
      </c>
    </row>
    <row r="340" s="14" customFormat="1">
      <c r="A340" s="14"/>
      <c r="B340" s="206"/>
      <c r="C340" s="14"/>
      <c r="D340" s="198" t="s">
        <v>265</v>
      </c>
      <c r="E340" s="207" t="s">
        <v>3</v>
      </c>
      <c r="F340" s="208" t="s">
        <v>266</v>
      </c>
      <c r="G340" s="14"/>
      <c r="H340" s="209">
        <v>26.32</v>
      </c>
      <c r="I340" s="210"/>
      <c r="J340" s="14"/>
      <c r="K340" s="14"/>
      <c r="L340" s="206"/>
      <c r="M340" s="211"/>
      <c r="N340" s="212"/>
      <c r="O340" s="212"/>
      <c r="P340" s="212"/>
      <c r="Q340" s="212"/>
      <c r="R340" s="212"/>
      <c r="S340" s="212"/>
      <c r="T340" s="213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07" t="s">
        <v>265</v>
      </c>
      <c r="AU340" s="207" t="s">
        <v>83</v>
      </c>
      <c r="AV340" s="14" t="s">
        <v>261</v>
      </c>
      <c r="AW340" s="14" t="s">
        <v>35</v>
      </c>
      <c r="AX340" s="14" t="s">
        <v>81</v>
      </c>
      <c r="AY340" s="207" t="s">
        <v>256</v>
      </c>
    </row>
    <row r="341" s="2" customFormat="1" ht="37.8" customHeight="1">
      <c r="A341" s="40"/>
      <c r="B341" s="177"/>
      <c r="C341" s="178" t="s">
        <v>631</v>
      </c>
      <c r="D341" s="178" t="s">
        <v>258</v>
      </c>
      <c r="E341" s="179" t="s">
        <v>2407</v>
      </c>
      <c r="F341" s="180" t="s">
        <v>2408</v>
      </c>
      <c r="G341" s="181" t="s">
        <v>274</v>
      </c>
      <c r="H341" s="182">
        <v>5.9729999999999999</v>
      </c>
      <c r="I341" s="183"/>
      <c r="J341" s="184">
        <f>ROUND(I341*H341,2)</f>
        <v>0</v>
      </c>
      <c r="K341" s="185"/>
      <c r="L341" s="41"/>
      <c r="M341" s="186" t="s">
        <v>3</v>
      </c>
      <c r="N341" s="187" t="s">
        <v>45</v>
      </c>
      <c r="O341" s="74"/>
      <c r="P341" s="188">
        <f>O341*H341</f>
        <v>0</v>
      </c>
      <c r="Q341" s="188">
        <v>0</v>
      </c>
      <c r="R341" s="188">
        <f>Q341*H341</f>
        <v>0</v>
      </c>
      <c r="S341" s="188">
        <v>1.671</v>
      </c>
      <c r="T341" s="189">
        <f>S341*H341</f>
        <v>9.9808830000000004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190" t="s">
        <v>261</v>
      </c>
      <c r="AT341" s="190" t="s">
        <v>258</v>
      </c>
      <c r="AU341" s="190" t="s">
        <v>83</v>
      </c>
      <c r="AY341" s="21" t="s">
        <v>256</v>
      </c>
      <c r="BE341" s="191">
        <f>IF(N341="základní",J341,0)</f>
        <v>0</v>
      </c>
      <c r="BF341" s="191">
        <f>IF(N341="snížená",J341,0)</f>
        <v>0</v>
      </c>
      <c r="BG341" s="191">
        <f>IF(N341="zákl. přenesená",J341,0)</f>
        <v>0</v>
      </c>
      <c r="BH341" s="191">
        <f>IF(N341="sníž. přenesená",J341,0)</f>
        <v>0</v>
      </c>
      <c r="BI341" s="191">
        <f>IF(N341="nulová",J341,0)</f>
        <v>0</v>
      </c>
      <c r="BJ341" s="21" t="s">
        <v>81</v>
      </c>
      <c r="BK341" s="191">
        <f>ROUND(I341*H341,2)</f>
        <v>0</v>
      </c>
      <c r="BL341" s="21" t="s">
        <v>261</v>
      </c>
      <c r="BM341" s="190" t="s">
        <v>2409</v>
      </c>
    </row>
    <row r="342" s="2" customFormat="1">
      <c r="A342" s="40"/>
      <c r="B342" s="41"/>
      <c r="C342" s="40"/>
      <c r="D342" s="192" t="s">
        <v>263</v>
      </c>
      <c r="E342" s="40"/>
      <c r="F342" s="193" t="s">
        <v>2410</v>
      </c>
      <c r="G342" s="40"/>
      <c r="H342" s="40"/>
      <c r="I342" s="194"/>
      <c r="J342" s="40"/>
      <c r="K342" s="40"/>
      <c r="L342" s="41"/>
      <c r="M342" s="195"/>
      <c r="N342" s="196"/>
      <c r="O342" s="74"/>
      <c r="P342" s="74"/>
      <c r="Q342" s="74"/>
      <c r="R342" s="74"/>
      <c r="S342" s="74"/>
      <c r="T342" s="75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21" t="s">
        <v>263</v>
      </c>
      <c r="AU342" s="21" t="s">
        <v>83</v>
      </c>
    </row>
    <row r="343" s="13" customFormat="1">
      <c r="A343" s="13"/>
      <c r="B343" s="197"/>
      <c r="C343" s="13"/>
      <c r="D343" s="198" t="s">
        <v>265</v>
      </c>
      <c r="E343" s="199" t="s">
        <v>3</v>
      </c>
      <c r="F343" s="200" t="s">
        <v>2411</v>
      </c>
      <c r="G343" s="13"/>
      <c r="H343" s="201">
        <v>5.9729999999999999</v>
      </c>
      <c r="I343" s="202"/>
      <c r="J343" s="13"/>
      <c r="K343" s="13"/>
      <c r="L343" s="197"/>
      <c r="M343" s="203"/>
      <c r="N343" s="204"/>
      <c r="O343" s="204"/>
      <c r="P343" s="204"/>
      <c r="Q343" s="204"/>
      <c r="R343" s="204"/>
      <c r="S343" s="204"/>
      <c r="T343" s="205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199" t="s">
        <v>265</v>
      </c>
      <c r="AU343" s="199" t="s">
        <v>83</v>
      </c>
      <c r="AV343" s="13" t="s">
        <v>83</v>
      </c>
      <c r="AW343" s="13" t="s">
        <v>35</v>
      </c>
      <c r="AX343" s="13" t="s">
        <v>74</v>
      </c>
      <c r="AY343" s="199" t="s">
        <v>256</v>
      </c>
    </row>
    <row r="344" s="14" customFormat="1">
      <c r="A344" s="14"/>
      <c r="B344" s="206"/>
      <c r="C344" s="14"/>
      <c r="D344" s="198" t="s">
        <v>265</v>
      </c>
      <c r="E344" s="207" t="s">
        <v>3</v>
      </c>
      <c r="F344" s="208" t="s">
        <v>266</v>
      </c>
      <c r="G344" s="14"/>
      <c r="H344" s="209">
        <v>5.9729999999999999</v>
      </c>
      <c r="I344" s="210"/>
      <c r="J344" s="14"/>
      <c r="K344" s="14"/>
      <c r="L344" s="206"/>
      <c r="M344" s="211"/>
      <c r="N344" s="212"/>
      <c r="O344" s="212"/>
      <c r="P344" s="212"/>
      <c r="Q344" s="212"/>
      <c r="R344" s="212"/>
      <c r="S344" s="212"/>
      <c r="T344" s="213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07" t="s">
        <v>265</v>
      </c>
      <c r="AU344" s="207" t="s">
        <v>83</v>
      </c>
      <c r="AV344" s="14" t="s">
        <v>261</v>
      </c>
      <c r="AW344" s="14" t="s">
        <v>35</v>
      </c>
      <c r="AX344" s="14" t="s">
        <v>81</v>
      </c>
      <c r="AY344" s="207" t="s">
        <v>256</v>
      </c>
    </row>
    <row r="345" s="2" customFormat="1" ht="24.15" customHeight="1">
      <c r="A345" s="40"/>
      <c r="B345" s="177"/>
      <c r="C345" s="178" t="s">
        <v>636</v>
      </c>
      <c r="D345" s="178" t="s">
        <v>258</v>
      </c>
      <c r="E345" s="179" t="s">
        <v>2412</v>
      </c>
      <c r="F345" s="180" t="s">
        <v>2413</v>
      </c>
      <c r="G345" s="181" t="s">
        <v>274</v>
      </c>
      <c r="H345" s="182">
        <v>0.42899999999999999</v>
      </c>
      <c r="I345" s="183"/>
      <c r="J345" s="184">
        <f>ROUND(I345*H345,2)</f>
        <v>0</v>
      </c>
      <c r="K345" s="185"/>
      <c r="L345" s="41"/>
      <c r="M345" s="186" t="s">
        <v>3</v>
      </c>
      <c r="N345" s="187" t="s">
        <v>45</v>
      </c>
      <c r="O345" s="74"/>
      <c r="P345" s="188">
        <f>O345*H345</f>
        <v>0</v>
      </c>
      <c r="Q345" s="188">
        <v>0</v>
      </c>
      <c r="R345" s="188">
        <f>Q345*H345</f>
        <v>0</v>
      </c>
      <c r="S345" s="188">
        <v>0</v>
      </c>
      <c r="T345" s="189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190" t="s">
        <v>261</v>
      </c>
      <c r="AT345" s="190" t="s">
        <v>258</v>
      </c>
      <c r="AU345" s="190" t="s">
        <v>83</v>
      </c>
      <c r="AY345" s="21" t="s">
        <v>256</v>
      </c>
      <c r="BE345" s="191">
        <f>IF(N345="základní",J345,0)</f>
        <v>0</v>
      </c>
      <c r="BF345" s="191">
        <f>IF(N345="snížená",J345,0)</f>
        <v>0</v>
      </c>
      <c r="BG345" s="191">
        <f>IF(N345="zákl. přenesená",J345,0)</f>
        <v>0</v>
      </c>
      <c r="BH345" s="191">
        <f>IF(N345="sníž. přenesená",J345,0)</f>
        <v>0</v>
      </c>
      <c r="BI345" s="191">
        <f>IF(N345="nulová",J345,0)</f>
        <v>0</v>
      </c>
      <c r="BJ345" s="21" t="s">
        <v>81</v>
      </c>
      <c r="BK345" s="191">
        <f>ROUND(I345*H345,2)</f>
        <v>0</v>
      </c>
      <c r="BL345" s="21" t="s">
        <v>261</v>
      </c>
      <c r="BM345" s="190" t="s">
        <v>2414</v>
      </c>
    </row>
    <row r="346" s="2" customFormat="1">
      <c r="A346" s="40"/>
      <c r="B346" s="41"/>
      <c r="C346" s="40"/>
      <c r="D346" s="192" t="s">
        <v>263</v>
      </c>
      <c r="E346" s="40"/>
      <c r="F346" s="193" t="s">
        <v>2415</v>
      </c>
      <c r="G346" s="40"/>
      <c r="H346" s="40"/>
      <c r="I346" s="194"/>
      <c r="J346" s="40"/>
      <c r="K346" s="40"/>
      <c r="L346" s="41"/>
      <c r="M346" s="195"/>
      <c r="N346" s="196"/>
      <c r="O346" s="74"/>
      <c r="P346" s="74"/>
      <c r="Q346" s="74"/>
      <c r="R346" s="74"/>
      <c r="S346" s="74"/>
      <c r="T346" s="75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21" t="s">
        <v>263</v>
      </c>
      <c r="AU346" s="21" t="s">
        <v>83</v>
      </c>
    </row>
    <row r="347" s="13" customFormat="1">
      <c r="A347" s="13"/>
      <c r="B347" s="197"/>
      <c r="C347" s="13"/>
      <c r="D347" s="198" t="s">
        <v>265</v>
      </c>
      <c r="E347" s="199" t="s">
        <v>3</v>
      </c>
      <c r="F347" s="200" t="s">
        <v>2416</v>
      </c>
      <c r="G347" s="13"/>
      <c r="H347" s="201">
        <v>0.42899999999999999</v>
      </c>
      <c r="I347" s="202"/>
      <c r="J347" s="13"/>
      <c r="K347" s="13"/>
      <c r="L347" s="197"/>
      <c r="M347" s="203"/>
      <c r="N347" s="204"/>
      <c r="O347" s="204"/>
      <c r="P347" s="204"/>
      <c r="Q347" s="204"/>
      <c r="R347" s="204"/>
      <c r="S347" s="204"/>
      <c r="T347" s="205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199" t="s">
        <v>265</v>
      </c>
      <c r="AU347" s="199" t="s">
        <v>83</v>
      </c>
      <c r="AV347" s="13" t="s">
        <v>83</v>
      </c>
      <c r="AW347" s="13" t="s">
        <v>35</v>
      </c>
      <c r="AX347" s="13" t="s">
        <v>74</v>
      </c>
      <c r="AY347" s="199" t="s">
        <v>256</v>
      </c>
    </row>
    <row r="348" s="14" customFormat="1">
      <c r="A348" s="14"/>
      <c r="B348" s="206"/>
      <c r="C348" s="14"/>
      <c r="D348" s="198" t="s">
        <v>265</v>
      </c>
      <c r="E348" s="207" t="s">
        <v>3</v>
      </c>
      <c r="F348" s="208" t="s">
        <v>266</v>
      </c>
      <c r="G348" s="14"/>
      <c r="H348" s="209">
        <v>0.42899999999999999</v>
      </c>
      <c r="I348" s="210"/>
      <c r="J348" s="14"/>
      <c r="K348" s="14"/>
      <c r="L348" s="206"/>
      <c r="M348" s="211"/>
      <c r="N348" s="212"/>
      <c r="O348" s="212"/>
      <c r="P348" s="212"/>
      <c r="Q348" s="212"/>
      <c r="R348" s="212"/>
      <c r="S348" s="212"/>
      <c r="T348" s="213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07" t="s">
        <v>265</v>
      </c>
      <c r="AU348" s="207" t="s">
        <v>83</v>
      </c>
      <c r="AV348" s="14" t="s">
        <v>261</v>
      </c>
      <c r="AW348" s="14" t="s">
        <v>35</v>
      </c>
      <c r="AX348" s="14" t="s">
        <v>81</v>
      </c>
      <c r="AY348" s="207" t="s">
        <v>256</v>
      </c>
    </row>
    <row r="349" s="2" customFormat="1" ht="24.15" customHeight="1">
      <c r="A349" s="40"/>
      <c r="B349" s="177"/>
      <c r="C349" s="178" t="s">
        <v>642</v>
      </c>
      <c r="D349" s="178" t="s">
        <v>258</v>
      </c>
      <c r="E349" s="179" t="s">
        <v>2417</v>
      </c>
      <c r="F349" s="180" t="s">
        <v>2418</v>
      </c>
      <c r="G349" s="181" t="s">
        <v>274</v>
      </c>
      <c r="H349" s="182">
        <v>3.948</v>
      </c>
      <c r="I349" s="183"/>
      <c r="J349" s="184">
        <f>ROUND(I349*H349,2)</f>
        <v>0</v>
      </c>
      <c r="K349" s="185"/>
      <c r="L349" s="41"/>
      <c r="M349" s="186" t="s">
        <v>3</v>
      </c>
      <c r="N349" s="187" t="s">
        <v>45</v>
      </c>
      <c r="O349" s="74"/>
      <c r="P349" s="188">
        <f>O349*H349</f>
        <v>0</v>
      </c>
      <c r="Q349" s="188">
        <v>0</v>
      </c>
      <c r="R349" s="188">
        <f>Q349*H349</f>
        <v>0</v>
      </c>
      <c r="S349" s="188">
        <v>2.2000000000000002</v>
      </c>
      <c r="T349" s="189">
        <f>S349*H349</f>
        <v>8.6856000000000009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190" t="s">
        <v>261</v>
      </c>
      <c r="AT349" s="190" t="s">
        <v>258</v>
      </c>
      <c r="AU349" s="190" t="s">
        <v>83</v>
      </c>
      <c r="AY349" s="21" t="s">
        <v>256</v>
      </c>
      <c r="BE349" s="191">
        <f>IF(N349="základní",J349,0)</f>
        <v>0</v>
      </c>
      <c r="BF349" s="191">
        <f>IF(N349="snížená",J349,0)</f>
        <v>0</v>
      </c>
      <c r="BG349" s="191">
        <f>IF(N349="zákl. přenesená",J349,0)</f>
        <v>0</v>
      </c>
      <c r="BH349" s="191">
        <f>IF(N349="sníž. přenesená",J349,0)</f>
        <v>0</v>
      </c>
      <c r="BI349" s="191">
        <f>IF(N349="nulová",J349,0)</f>
        <v>0</v>
      </c>
      <c r="BJ349" s="21" t="s">
        <v>81</v>
      </c>
      <c r="BK349" s="191">
        <f>ROUND(I349*H349,2)</f>
        <v>0</v>
      </c>
      <c r="BL349" s="21" t="s">
        <v>261</v>
      </c>
      <c r="BM349" s="190" t="s">
        <v>2419</v>
      </c>
    </row>
    <row r="350" s="2" customFormat="1">
      <c r="A350" s="40"/>
      <c r="B350" s="41"/>
      <c r="C350" s="40"/>
      <c r="D350" s="192" t="s">
        <v>263</v>
      </c>
      <c r="E350" s="40"/>
      <c r="F350" s="193" t="s">
        <v>2420</v>
      </c>
      <c r="G350" s="40"/>
      <c r="H350" s="40"/>
      <c r="I350" s="194"/>
      <c r="J350" s="40"/>
      <c r="K350" s="40"/>
      <c r="L350" s="41"/>
      <c r="M350" s="195"/>
      <c r="N350" s="196"/>
      <c r="O350" s="74"/>
      <c r="P350" s="74"/>
      <c r="Q350" s="74"/>
      <c r="R350" s="74"/>
      <c r="S350" s="74"/>
      <c r="T350" s="75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21" t="s">
        <v>263</v>
      </c>
      <c r="AU350" s="21" t="s">
        <v>83</v>
      </c>
    </row>
    <row r="351" s="13" customFormat="1">
      <c r="A351" s="13"/>
      <c r="B351" s="197"/>
      <c r="C351" s="13"/>
      <c r="D351" s="198" t="s">
        <v>265</v>
      </c>
      <c r="E351" s="199" t="s">
        <v>3</v>
      </c>
      <c r="F351" s="200" t="s">
        <v>2421</v>
      </c>
      <c r="G351" s="13"/>
      <c r="H351" s="201">
        <v>3.948</v>
      </c>
      <c r="I351" s="202"/>
      <c r="J351" s="13"/>
      <c r="K351" s="13"/>
      <c r="L351" s="197"/>
      <c r="M351" s="203"/>
      <c r="N351" s="204"/>
      <c r="O351" s="204"/>
      <c r="P351" s="204"/>
      <c r="Q351" s="204"/>
      <c r="R351" s="204"/>
      <c r="S351" s="204"/>
      <c r="T351" s="205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199" t="s">
        <v>265</v>
      </c>
      <c r="AU351" s="199" t="s">
        <v>83</v>
      </c>
      <c r="AV351" s="13" t="s">
        <v>83</v>
      </c>
      <c r="AW351" s="13" t="s">
        <v>35</v>
      </c>
      <c r="AX351" s="13" t="s">
        <v>74</v>
      </c>
      <c r="AY351" s="199" t="s">
        <v>256</v>
      </c>
    </row>
    <row r="352" s="14" customFormat="1">
      <c r="A352" s="14"/>
      <c r="B352" s="206"/>
      <c r="C352" s="14"/>
      <c r="D352" s="198" t="s">
        <v>265</v>
      </c>
      <c r="E352" s="207" t="s">
        <v>3</v>
      </c>
      <c r="F352" s="208" t="s">
        <v>266</v>
      </c>
      <c r="G352" s="14"/>
      <c r="H352" s="209">
        <v>3.948</v>
      </c>
      <c r="I352" s="210"/>
      <c r="J352" s="14"/>
      <c r="K352" s="14"/>
      <c r="L352" s="206"/>
      <c r="M352" s="211"/>
      <c r="N352" s="212"/>
      <c r="O352" s="212"/>
      <c r="P352" s="212"/>
      <c r="Q352" s="212"/>
      <c r="R352" s="212"/>
      <c r="S352" s="212"/>
      <c r="T352" s="213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07" t="s">
        <v>265</v>
      </c>
      <c r="AU352" s="207" t="s">
        <v>83</v>
      </c>
      <c r="AV352" s="14" t="s">
        <v>261</v>
      </c>
      <c r="AW352" s="14" t="s">
        <v>35</v>
      </c>
      <c r="AX352" s="14" t="s">
        <v>81</v>
      </c>
      <c r="AY352" s="207" t="s">
        <v>256</v>
      </c>
    </row>
    <row r="353" s="2" customFormat="1" ht="24.15" customHeight="1">
      <c r="A353" s="40"/>
      <c r="B353" s="177"/>
      <c r="C353" s="178" t="s">
        <v>647</v>
      </c>
      <c r="D353" s="178" t="s">
        <v>258</v>
      </c>
      <c r="E353" s="179" t="s">
        <v>2422</v>
      </c>
      <c r="F353" s="180" t="s">
        <v>2423</v>
      </c>
      <c r="G353" s="181" t="s">
        <v>110</v>
      </c>
      <c r="H353" s="182">
        <v>26.32</v>
      </c>
      <c r="I353" s="183"/>
      <c r="J353" s="184">
        <f>ROUND(I353*H353,2)</f>
        <v>0</v>
      </c>
      <c r="K353" s="185"/>
      <c r="L353" s="41"/>
      <c r="M353" s="186" t="s">
        <v>3</v>
      </c>
      <c r="N353" s="187" t="s">
        <v>45</v>
      </c>
      <c r="O353" s="74"/>
      <c r="P353" s="188">
        <f>O353*H353</f>
        <v>0</v>
      </c>
      <c r="Q353" s="188">
        <v>0</v>
      </c>
      <c r="R353" s="188">
        <f>Q353*H353</f>
        <v>0</v>
      </c>
      <c r="S353" s="188">
        <v>0.089999999999999997</v>
      </c>
      <c r="T353" s="189">
        <f>S353*H353</f>
        <v>2.3687999999999998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190" t="s">
        <v>261</v>
      </c>
      <c r="AT353" s="190" t="s">
        <v>258</v>
      </c>
      <c r="AU353" s="190" t="s">
        <v>83</v>
      </c>
      <c r="AY353" s="21" t="s">
        <v>256</v>
      </c>
      <c r="BE353" s="191">
        <f>IF(N353="základní",J353,0)</f>
        <v>0</v>
      </c>
      <c r="BF353" s="191">
        <f>IF(N353="snížená",J353,0)</f>
        <v>0</v>
      </c>
      <c r="BG353" s="191">
        <f>IF(N353="zákl. přenesená",J353,0)</f>
        <v>0</v>
      </c>
      <c r="BH353" s="191">
        <f>IF(N353="sníž. přenesená",J353,0)</f>
        <v>0</v>
      </c>
      <c r="BI353" s="191">
        <f>IF(N353="nulová",J353,0)</f>
        <v>0</v>
      </c>
      <c r="BJ353" s="21" t="s">
        <v>81</v>
      </c>
      <c r="BK353" s="191">
        <f>ROUND(I353*H353,2)</f>
        <v>0</v>
      </c>
      <c r="BL353" s="21" t="s">
        <v>261</v>
      </c>
      <c r="BM353" s="190" t="s">
        <v>2424</v>
      </c>
    </row>
    <row r="354" s="2" customFormat="1">
      <c r="A354" s="40"/>
      <c r="B354" s="41"/>
      <c r="C354" s="40"/>
      <c r="D354" s="192" t="s">
        <v>263</v>
      </c>
      <c r="E354" s="40"/>
      <c r="F354" s="193" t="s">
        <v>2425</v>
      </c>
      <c r="G354" s="40"/>
      <c r="H354" s="40"/>
      <c r="I354" s="194"/>
      <c r="J354" s="40"/>
      <c r="K354" s="40"/>
      <c r="L354" s="41"/>
      <c r="M354" s="195"/>
      <c r="N354" s="196"/>
      <c r="O354" s="74"/>
      <c r="P354" s="74"/>
      <c r="Q354" s="74"/>
      <c r="R354" s="74"/>
      <c r="S354" s="74"/>
      <c r="T354" s="75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21" t="s">
        <v>263</v>
      </c>
      <c r="AU354" s="21" t="s">
        <v>83</v>
      </c>
    </row>
    <row r="355" s="13" customFormat="1">
      <c r="A355" s="13"/>
      <c r="B355" s="197"/>
      <c r="C355" s="13"/>
      <c r="D355" s="198" t="s">
        <v>265</v>
      </c>
      <c r="E355" s="199" t="s">
        <v>3</v>
      </c>
      <c r="F355" s="200" t="s">
        <v>2426</v>
      </c>
      <c r="G355" s="13"/>
      <c r="H355" s="201">
        <v>26.32</v>
      </c>
      <c r="I355" s="202"/>
      <c r="J355" s="13"/>
      <c r="K355" s="13"/>
      <c r="L355" s="197"/>
      <c r="M355" s="203"/>
      <c r="N355" s="204"/>
      <c r="O355" s="204"/>
      <c r="P355" s="204"/>
      <c r="Q355" s="204"/>
      <c r="R355" s="204"/>
      <c r="S355" s="204"/>
      <c r="T355" s="205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199" t="s">
        <v>265</v>
      </c>
      <c r="AU355" s="199" t="s">
        <v>83</v>
      </c>
      <c r="AV355" s="13" t="s">
        <v>83</v>
      </c>
      <c r="AW355" s="13" t="s">
        <v>35</v>
      </c>
      <c r="AX355" s="13" t="s">
        <v>74</v>
      </c>
      <c r="AY355" s="199" t="s">
        <v>256</v>
      </c>
    </row>
    <row r="356" s="14" customFormat="1">
      <c r="A356" s="14"/>
      <c r="B356" s="206"/>
      <c r="C356" s="14"/>
      <c r="D356" s="198" t="s">
        <v>265</v>
      </c>
      <c r="E356" s="207" t="s">
        <v>3</v>
      </c>
      <c r="F356" s="208" t="s">
        <v>266</v>
      </c>
      <c r="G356" s="14"/>
      <c r="H356" s="209">
        <v>26.32</v>
      </c>
      <c r="I356" s="210"/>
      <c r="J356" s="14"/>
      <c r="K356" s="14"/>
      <c r="L356" s="206"/>
      <c r="M356" s="211"/>
      <c r="N356" s="212"/>
      <c r="O356" s="212"/>
      <c r="P356" s="212"/>
      <c r="Q356" s="212"/>
      <c r="R356" s="212"/>
      <c r="S356" s="212"/>
      <c r="T356" s="213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07" t="s">
        <v>265</v>
      </c>
      <c r="AU356" s="207" t="s">
        <v>83</v>
      </c>
      <c r="AV356" s="14" t="s">
        <v>261</v>
      </c>
      <c r="AW356" s="14" t="s">
        <v>35</v>
      </c>
      <c r="AX356" s="14" t="s">
        <v>81</v>
      </c>
      <c r="AY356" s="207" t="s">
        <v>256</v>
      </c>
    </row>
    <row r="357" s="2" customFormat="1" ht="37.8" customHeight="1">
      <c r="A357" s="40"/>
      <c r="B357" s="177"/>
      <c r="C357" s="178" t="s">
        <v>652</v>
      </c>
      <c r="D357" s="178" t="s">
        <v>258</v>
      </c>
      <c r="E357" s="179" t="s">
        <v>2427</v>
      </c>
      <c r="F357" s="180" t="s">
        <v>2428</v>
      </c>
      <c r="G357" s="181" t="s">
        <v>274</v>
      </c>
      <c r="H357" s="182">
        <v>3.948</v>
      </c>
      <c r="I357" s="183"/>
      <c r="J357" s="184">
        <f>ROUND(I357*H357,2)</f>
        <v>0</v>
      </c>
      <c r="K357" s="185"/>
      <c r="L357" s="41"/>
      <c r="M357" s="186" t="s">
        <v>3</v>
      </c>
      <c r="N357" s="187" t="s">
        <v>45</v>
      </c>
      <c r="O357" s="74"/>
      <c r="P357" s="188">
        <f>O357*H357</f>
        <v>0</v>
      </c>
      <c r="Q357" s="188">
        <v>0</v>
      </c>
      <c r="R357" s="188">
        <f>Q357*H357</f>
        <v>0</v>
      </c>
      <c r="S357" s="188">
        <v>0.029000000000000001</v>
      </c>
      <c r="T357" s="189">
        <f>S357*H357</f>
        <v>0.11449200000000001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190" t="s">
        <v>261</v>
      </c>
      <c r="AT357" s="190" t="s">
        <v>258</v>
      </c>
      <c r="AU357" s="190" t="s">
        <v>83</v>
      </c>
      <c r="AY357" s="21" t="s">
        <v>256</v>
      </c>
      <c r="BE357" s="191">
        <f>IF(N357="základní",J357,0)</f>
        <v>0</v>
      </c>
      <c r="BF357" s="191">
        <f>IF(N357="snížená",J357,0)</f>
        <v>0</v>
      </c>
      <c r="BG357" s="191">
        <f>IF(N357="zákl. přenesená",J357,0)</f>
        <v>0</v>
      </c>
      <c r="BH357" s="191">
        <f>IF(N357="sníž. přenesená",J357,0)</f>
        <v>0</v>
      </c>
      <c r="BI357" s="191">
        <f>IF(N357="nulová",J357,0)</f>
        <v>0</v>
      </c>
      <c r="BJ357" s="21" t="s">
        <v>81</v>
      </c>
      <c r="BK357" s="191">
        <f>ROUND(I357*H357,2)</f>
        <v>0</v>
      </c>
      <c r="BL357" s="21" t="s">
        <v>261</v>
      </c>
      <c r="BM357" s="190" t="s">
        <v>2429</v>
      </c>
    </row>
    <row r="358" s="2" customFormat="1">
      <c r="A358" s="40"/>
      <c r="B358" s="41"/>
      <c r="C358" s="40"/>
      <c r="D358" s="192" t="s">
        <v>263</v>
      </c>
      <c r="E358" s="40"/>
      <c r="F358" s="193" t="s">
        <v>2430</v>
      </c>
      <c r="G358" s="40"/>
      <c r="H358" s="40"/>
      <c r="I358" s="194"/>
      <c r="J358" s="40"/>
      <c r="K358" s="40"/>
      <c r="L358" s="41"/>
      <c r="M358" s="195"/>
      <c r="N358" s="196"/>
      <c r="O358" s="74"/>
      <c r="P358" s="74"/>
      <c r="Q358" s="74"/>
      <c r="R358" s="74"/>
      <c r="S358" s="74"/>
      <c r="T358" s="75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21" t="s">
        <v>263</v>
      </c>
      <c r="AU358" s="21" t="s">
        <v>83</v>
      </c>
    </row>
    <row r="359" s="2" customFormat="1" ht="24.15" customHeight="1">
      <c r="A359" s="40"/>
      <c r="B359" s="177"/>
      <c r="C359" s="178" t="s">
        <v>657</v>
      </c>
      <c r="D359" s="178" t="s">
        <v>258</v>
      </c>
      <c r="E359" s="179" t="s">
        <v>2431</v>
      </c>
      <c r="F359" s="180" t="s">
        <v>2432</v>
      </c>
      <c r="G359" s="181" t="s">
        <v>119</v>
      </c>
      <c r="H359" s="182">
        <v>13.199999999999999</v>
      </c>
      <c r="I359" s="183"/>
      <c r="J359" s="184">
        <f>ROUND(I359*H359,2)</f>
        <v>0</v>
      </c>
      <c r="K359" s="185"/>
      <c r="L359" s="41"/>
      <c r="M359" s="186" t="s">
        <v>3</v>
      </c>
      <c r="N359" s="187" t="s">
        <v>45</v>
      </c>
      <c r="O359" s="74"/>
      <c r="P359" s="188">
        <f>O359*H359</f>
        <v>0</v>
      </c>
      <c r="Q359" s="188">
        <v>0</v>
      </c>
      <c r="R359" s="188">
        <f>Q359*H359</f>
        <v>0</v>
      </c>
      <c r="S359" s="188">
        <v>0.029999999999999999</v>
      </c>
      <c r="T359" s="189">
        <f>S359*H359</f>
        <v>0.39599999999999996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190" t="s">
        <v>261</v>
      </c>
      <c r="AT359" s="190" t="s">
        <v>258</v>
      </c>
      <c r="AU359" s="190" t="s">
        <v>83</v>
      </c>
      <c r="AY359" s="21" t="s">
        <v>256</v>
      </c>
      <c r="BE359" s="191">
        <f>IF(N359="základní",J359,0)</f>
        <v>0</v>
      </c>
      <c r="BF359" s="191">
        <f>IF(N359="snížená",J359,0)</f>
        <v>0</v>
      </c>
      <c r="BG359" s="191">
        <f>IF(N359="zákl. přenesená",J359,0)</f>
        <v>0</v>
      </c>
      <c r="BH359" s="191">
        <f>IF(N359="sníž. přenesená",J359,0)</f>
        <v>0</v>
      </c>
      <c r="BI359" s="191">
        <f>IF(N359="nulová",J359,0)</f>
        <v>0</v>
      </c>
      <c r="BJ359" s="21" t="s">
        <v>81</v>
      </c>
      <c r="BK359" s="191">
        <f>ROUND(I359*H359,2)</f>
        <v>0</v>
      </c>
      <c r="BL359" s="21" t="s">
        <v>261</v>
      </c>
      <c r="BM359" s="190" t="s">
        <v>2433</v>
      </c>
    </row>
    <row r="360" s="2" customFormat="1">
      <c r="A360" s="40"/>
      <c r="B360" s="41"/>
      <c r="C360" s="40"/>
      <c r="D360" s="192" t="s">
        <v>263</v>
      </c>
      <c r="E360" s="40"/>
      <c r="F360" s="193" t="s">
        <v>2434</v>
      </c>
      <c r="G360" s="40"/>
      <c r="H360" s="40"/>
      <c r="I360" s="194"/>
      <c r="J360" s="40"/>
      <c r="K360" s="40"/>
      <c r="L360" s="41"/>
      <c r="M360" s="195"/>
      <c r="N360" s="196"/>
      <c r="O360" s="74"/>
      <c r="P360" s="74"/>
      <c r="Q360" s="74"/>
      <c r="R360" s="74"/>
      <c r="S360" s="74"/>
      <c r="T360" s="75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21" t="s">
        <v>263</v>
      </c>
      <c r="AU360" s="21" t="s">
        <v>83</v>
      </c>
    </row>
    <row r="361" s="13" customFormat="1">
      <c r="A361" s="13"/>
      <c r="B361" s="197"/>
      <c r="C361" s="13"/>
      <c r="D361" s="198" t="s">
        <v>265</v>
      </c>
      <c r="E361" s="199" t="s">
        <v>3</v>
      </c>
      <c r="F361" s="200" t="s">
        <v>2435</v>
      </c>
      <c r="G361" s="13"/>
      <c r="H361" s="201">
        <v>13.199999999999999</v>
      </c>
      <c r="I361" s="202"/>
      <c r="J361" s="13"/>
      <c r="K361" s="13"/>
      <c r="L361" s="197"/>
      <c r="M361" s="203"/>
      <c r="N361" s="204"/>
      <c r="O361" s="204"/>
      <c r="P361" s="204"/>
      <c r="Q361" s="204"/>
      <c r="R361" s="204"/>
      <c r="S361" s="204"/>
      <c r="T361" s="205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199" t="s">
        <v>265</v>
      </c>
      <c r="AU361" s="199" t="s">
        <v>83</v>
      </c>
      <c r="AV361" s="13" t="s">
        <v>83</v>
      </c>
      <c r="AW361" s="13" t="s">
        <v>35</v>
      </c>
      <c r="AX361" s="13" t="s">
        <v>74</v>
      </c>
      <c r="AY361" s="199" t="s">
        <v>256</v>
      </c>
    </row>
    <row r="362" s="14" customFormat="1">
      <c r="A362" s="14"/>
      <c r="B362" s="206"/>
      <c r="C362" s="14"/>
      <c r="D362" s="198" t="s">
        <v>265</v>
      </c>
      <c r="E362" s="207" t="s">
        <v>3</v>
      </c>
      <c r="F362" s="208" t="s">
        <v>266</v>
      </c>
      <c r="G362" s="14"/>
      <c r="H362" s="209">
        <v>13.199999999999999</v>
      </c>
      <c r="I362" s="210"/>
      <c r="J362" s="14"/>
      <c r="K362" s="14"/>
      <c r="L362" s="206"/>
      <c r="M362" s="211"/>
      <c r="N362" s="212"/>
      <c r="O362" s="212"/>
      <c r="P362" s="212"/>
      <c r="Q362" s="212"/>
      <c r="R362" s="212"/>
      <c r="S362" s="212"/>
      <c r="T362" s="213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07" t="s">
        <v>265</v>
      </c>
      <c r="AU362" s="207" t="s">
        <v>83</v>
      </c>
      <c r="AV362" s="14" t="s">
        <v>261</v>
      </c>
      <c r="AW362" s="14" t="s">
        <v>35</v>
      </c>
      <c r="AX362" s="14" t="s">
        <v>81</v>
      </c>
      <c r="AY362" s="207" t="s">
        <v>256</v>
      </c>
    </row>
    <row r="363" s="2" customFormat="1" ht="49.05" customHeight="1">
      <c r="A363" s="40"/>
      <c r="B363" s="177"/>
      <c r="C363" s="178" t="s">
        <v>663</v>
      </c>
      <c r="D363" s="178" t="s">
        <v>258</v>
      </c>
      <c r="E363" s="179" t="s">
        <v>1190</v>
      </c>
      <c r="F363" s="180" t="s">
        <v>1191</v>
      </c>
      <c r="G363" s="181" t="s">
        <v>110</v>
      </c>
      <c r="H363" s="182">
        <v>31.047999999999998</v>
      </c>
      <c r="I363" s="183"/>
      <c r="J363" s="184">
        <f>ROUND(I363*H363,2)</f>
        <v>0</v>
      </c>
      <c r="K363" s="185"/>
      <c r="L363" s="41"/>
      <c r="M363" s="186" t="s">
        <v>3</v>
      </c>
      <c r="N363" s="187" t="s">
        <v>45</v>
      </c>
      <c r="O363" s="74"/>
      <c r="P363" s="188">
        <f>O363*H363</f>
        <v>0</v>
      </c>
      <c r="Q363" s="188">
        <v>0</v>
      </c>
      <c r="R363" s="188">
        <f>Q363*H363</f>
        <v>0</v>
      </c>
      <c r="S363" s="188">
        <v>0.055</v>
      </c>
      <c r="T363" s="189">
        <f>S363*H363</f>
        <v>1.7076399999999998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190" t="s">
        <v>261</v>
      </c>
      <c r="AT363" s="190" t="s">
        <v>258</v>
      </c>
      <c r="AU363" s="190" t="s">
        <v>83</v>
      </c>
      <c r="AY363" s="21" t="s">
        <v>256</v>
      </c>
      <c r="BE363" s="191">
        <f>IF(N363="základní",J363,0)</f>
        <v>0</v>
      </c>
      <c r="BF363" s="191">
        <f>IF(N363="snížená",J363,0)</f>
        <v>0</v>
      </c>
      <c r="BG363" s="191">
        <f>IF(N363="zákl. přenesená",J363,0)</f>
        <v>0</v>
      </c>
      <c r="BH363" s="191">
        <f>IF(N363="sníž. přenesená",J363,0)</f>
        <v>0</v>
      </c>
      <c r="BI363" s="191">
        <f>IF(N363="nulová",J363,0)</f>
        <v>0</v>
      </c>
      <c r="BJ363" s="21" t="s">
        <v>81</v>
      </c>
      <c r="BK363" s="191">
        <f>ROUND(I363*H363,2)</f>
        <v>0</v>
      </c>
      <c r="BL363" s="21" t="s">
        <v>261</v>
      </c>
      <c r="BM363" s="190" t="s">
        <v>2436</v>
      </c>
    </row>
    <row r="364" s="2" customFormat="1">
      <c r="A364" s="40"/>
      <c r="B364" s="41"/>
      <c r="C364" s="40"/>
      <c r="D364" s="192" t="s">
        <v>263</v>
      </c>
      <c r="E364" s="40"/>
      <c r="F364" s="193" t="s">
        <v>1193</v>
      </c>
      <c r="G364" s="40"/>
      <c r="H364" s="40"/>
      <c r="I364" s="194"/>
      <c r="J364" s="40"/>
      <c r="K364" s="40"/>
      <c r="L364" s="41"/>
      <c r="M364" s="195"/>
      <c r="N364" s="196"/>
      <c r="O364" s="74"/>
      <c r="P364" s="74"/>
      <c r="Q364" s="74"/>
      <c r="R364" s="74"/>
      <c r="S364" s="74"/>
      <c r="T364" s="75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21" t="s">
        <v>263</v>
      </c>
      <c r="AU364" s="21" t="s">
        <v>83</v>
      </c>
    </row>
    <row r="365" s="13" customFormat="1">
      <c r="A365" s="13"/>
      <c r="B365" s="197"/>
      <c r="C365" s="13"/>
      <c r="D365" s="198" t="s">
        <v>265</v>
      </c>
      <c r="E365" s="199" t="s">
        <v>3</v>
      </c>
      <c r="F365" s="200" t="s">
        <v>181</v>
      </c>
      <c r="G365" s="13"/>
      <c r="H365" s="201">
        <v>31.047999999999998</v>
      </c>
      <c r="I365" s="202"/>
      <c r="J365" s="13"/>
      <c r="K365" s="13"/>
      <c r="L365" s="197"/>
      <c r="M365" s="203"/>
      <c r="N365" s="204"/>
      <c r="O365" s="204"/>
      <c r="P365" s="204"/>
      <c r="Q365" s="204"/>
      <c r="R365" s="204"/>
      <c r="S365" s="204"/>
      <c r="T365" s="205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199" t="s">
        <v>265</v>
      </c>
      <c r="AU365" s="199" t="s">
        <v>83</v>
      </c>
      <c r="AV365" s="13" t="s">
        <v>83</v>
      </c>
      <c r="AW365" s="13" t="s">
        <v>35</v>
      </c>
      <c r="AX365" s="13" t="s">
        <v>74</v>
      </c>
      <c r="AY365" s="199" t="s">
        <v>256</v>
      </c>
    </row>
    <row r="366" s="14" customFormat="1">
      <c r="A366" s="14"/>
      <c r="B366" s="206"/>
      <c r="C366" s="14"/>
      <c r="D366" s="198" t="s">
        <v>265</v>
      </c>
      <c r="E366" s="207" t="s">
        <v>3</v>
      </c>
      <c r="F366" s="208" t="s">
        <v>266</v>
      </c>
      <c r="G366" s="14"/>
      <c r="H366" s="209">
        <v>31.047999999999998</v>
      </c>
      <c r="I366" s="210"/>
      <c r="J366" s="14"/>
      <c r="K366" s="14"/>
      <c r="L366" s="206"/>
      <c r="M366" s="211"/>
      <c r="N366" s="212"/>
      <c r="O366" s="212"/>
      <c r="P366" s="212"/>
      <c r="Q366" s="212"/>
      <c r="R366" s="212"/>
      <c r="S366" s="212"/>
      <c r="T366" s="213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07" t="s">
        <v>265</v>
      </c>
      <c r="AU366" s="207" t="s">
        <v>83</v>
      </c>
      <c r="AV366" s="14" t="s">
        <v>261</v>
      </c>
      <c r="AW366" s="14" t="s">
        <v>35</v>
      </c>
      <c r="AX366" s="14" t="s">
        <v>81</v>
      </c>
      <c r="AY366" s="207" t="s">
        <v>256</v>
      </c>
    </row>
    <row r="367" s="2" customFormat="1" ht="33" customHeight="1">
      <c r="A367" s="40"/>
      <c r="B367" s="177"/>
      <c r="C367" s="178" t="s">
        <v>669</v>
      </c>
      <c r="D367" s="178" t="s">
        <v>258</v>
      </c>
      <c r="E367" s="179" t="s">
        <v>2437</v>
      </c>
      <c r="F367" s="180" t="s">
        <v>2438</v>
      </c>
      <c r="G367" s="181" t="s">
        <v>110</v>
      </c>
      <c r="H367" s="182">
        <v>7.29</v>
      </c>
      <c r="I367" s="183"/>
      <c r="J367" s="184">
        <f>ROUND(I367*H367,2)</f>
        <v>0</v>
      </c>
      <c r="K367" s="185"/>
      <c r="L367" s="41"/>
      <c r="M367" s="186" t="s">
        <v>3</v>
      </c>
      <c r="N367" s="187" t="s">
        <v>45</v>
      </c>
      <c r="O367" s="74"/>
      <c r="P367" s="188">
        <f>O367*H367</f>
        <v>0</v>
      </c>
      <c r="Q367" s="188">
        <v>0</v>
      </c>
      <c r="R367" s="188">
        <f>Q367*H367</f>
        <v>0</v>
      </c>
      <c r="S367" s="188">
        <v>0.050999999999999997</v>
      </c>
      <c r="T367" s="189">
        <f>S367*H367</f>
        <v>0.37178999999999995</v>
      </c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190" t="s">
        <v>261</v>
      </c>
      <c r="AT367" s="190" t="s">
        <v>258</v>
      </c>
      <c r="AU367" s="190" t="s">
        <v>83</v>
      </c>
      <c r="AY367" s="21" t="s">
        <v>256</v>
      </c>
      <c r="BE367" s="191">
        <f>IF(N367="základní",J367,0)</f>
        <v>0</v>
      </c>
      <c r="BF367" s="191">
        <f>IF(N367="snížená",J367,0)</f>
        <v>0</v>
      </c>
      <c r="BG367" s="191">
        <f>IF(N367="zákl. přenesená",J367,0)</f>
        <v>0</v>
      </c>
      <c r="BH367" s="191">
        <f>IF(N367="sníž. přenesená",J367,0)</f>
        <v>0</v>
      </c>
      <c r="BI367" s="191">
        <f>IF(N367="nulová",J367,0)</f>
        <v>0</v>
      </c>
      <c r="BJ367" s="21" t="s">
        <v>81</v>
      </c>
      <c r="BK367" s="191">
        <f>ROUND(I367*H367,2)</f>
        <v>0</v>
      </c>
      <c r="BL367" s="21" t="s">
        <v>261</v>
      </c>
      <c r="BM367" s="190" t="s">
        <v>2439</v>
      </c>
    </row>
    <row r="368" s="2" customFormat="1">
      <c r="A368" s="40"/>
      <c r="B368" s="41"/>
      <c r="C368" s="40"/>
      <c r="D368" s="192" t="s">
        <v>263</v>
      </c>
      <c r="E368" s="40"/>
      <c r="F368" s="193" t="s">
        <v>2440</v>
      </c>
      <c r="G368" s="40"/>
      <c r="H368" s="40"/>
      <c r="I368" s="194"/>
      <c r="J368" s="40"/>
      <c r="K368" s="40"/>
      <c r="L368" s="41"/>
      <c r="M368" s="195"/>
      <c r="N368" s="196"/>
      <c r="O368" s="74"/>
      <c r="P368" s="74"/>
      <c r="Q368" s="74"/>
      <c r="R368" s="74"/>
      <c r="S368" s="74"/>
      <c r="T368" s="75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T368" s="21" t="s">
        <v>263</v>
      </c>
      <c r="AU368" s="21" t="s">
        <v>83</v>
      </c>
    </row>
    <row r="369" s="13" customFormat="1">
      <c r="A369" s="13"/>
      <c r="B369" s="197"/>
      <c r="C369" s="13"/>
      <c r="D369" s="198" t="s">
        <v>265</v>
      </c>
      <c r="E369" s="199" t="s">
        <v>3</v>
      </c>
      <c r="F369" s="200" t="s">
        <v>2441</v>
      </c>
      <c r="G369" s="13"/>
      <c r="H369" s="201">
        <v>2.25</v>
      </c>
      <c r="I369" s="202"/>
      <c r="J369" s="13"/>
      <c r="K369" s="13"/>
      <c r="L369" s="197"/>
      <c r="M369" s="203"/>
      <c r="N369" s="204"/>
      <c r="O369" s="204"/>
      <c r="P369" s="204"/>
      <c r="Q369" s="204"/>
      <c r="R369" s="204"/>
      <c r="S369" s="204"/>
      <c r="T369" s="205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199" t="s">
        <v>265</v>
      </c>
      <c r="AU369" s="199" t="s">
        <v>83</v>
      </c>
      <c r="AV369" s="13" t="s">
        <v>83</v>
      </c>
      <c r="AW369" s="13" t="s">
        <v>35</v>
      </c>
      <c r="AX369" s="13" t="s">
        <v>74</v>
      </c>
      <c r="AY369" s="199" t="s">
        <v>256</v>
      </c>
    </row>
    <row r="370" s="13" customFormat="1">
      <c r="A370" s="13"/>
      <c r="B370" s="197"/>
      <c r="C370" s="13"/>
      <c r="D370" s="198" t="s">
        <v>265</v>
      </c>
      <c r="E370" s="199" t="s">
        <v>3</v>
      </c>
      <c r="F370" s="200" t="s">
        <v>2442</v>
      </c>
      <c r="G370" s="13"/>
      <c r="H370" s="201">
        <v>5.04</v>
      </c>
      <c r="I370" s="202"/>
      <c r="J370" s="13"/>
      <c r="K370" s="13"/>
      <c r="L370" s="197"/>
      <c r="M370" s="203"/>
      <c r="N370" s="204"/>
      <c r="O370" s="204"/>
      <c r="P370" s="204"/>
      <c r="Q370" s="204"/>
      <c r="R370" s="204"/>
      <c r="S370" s="204"/>
      <c r="T370" s="205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199" t="s">
        <v>265</v>
      </c>
      <c r="AU370" s="199" t="s">
        <v>83</v>
      </c>
      <c r="AV370" s="13" t="s">
        <v>83</v>
      </c>
      <c r="AW370" s="13" t="s">
        <v>35</v>
      </c>
      <c r="AX370" s="13" t="s">
        <v>74</v>
      </c>
      <c r="AY370" s="199" t="s">
        <v>256</v>
      </c>
    </row>
    <row r="371" s="14" customFormat="1">
      <c r="A371" s="14"/>
      <c r="B371" s="206"/>
      <c r="C371" s="14"/>
      <c r="D371" s="198" t="s">
        <v>265</v>
      </c>
      <c r="E371" s="207" t="s">
        <v>3</v>
      </c>
      <c r="F371" s="208" t="s">
        <v>266</v>
      </c>
      <c r="G371" s="14"/>
      <c r="H371" s="209">
        <v>7.29</v>
      </c>
      <c r="I371" s="210"/>
      <c r="J371" s="14"/>
      <c r="K371" s="14"/>
      <c r="L371" s="206"/>
      <c r="M371" s="211"/>
      <c r="N371" s="212"/>
      <c r="O371" s="212"/>
      <c r="P371" s="212"/>
      <c r="Q371" s="212"/>
      <c r="R371" s="212"/>
      <c r="S371" s="212"/>
      <c r="T371" s="213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07" t="s">
        <v>265</v>
      </c>
      <c r="AU371" s="207" t="s">
        <v>83</v>
      </c>
      <c r="AV371" s="14" t="s">
        <v>261</v>
      </c>
      <c r="AW371" s="14" t="s">
        <v>35</v>
      </c>
      <c r="AX371" s="14" t="s">
        <v>81</v>
      </c>
      <c r="AY371" s="207" t="s">
        <v>256</v>
      </c>
    </row>
    <row r="372" s="2" customFormat="1" ht="37.8" customHeight="1">
      <c r="A372" s="40"/>
      <c r="B372" s="177"/>
      <c r="C372" s="178" t="s">
        <v>674</v>
      </c>
      <c r="D372" s="178" t="s">
        <v>258</v>
      </c>
      <c r="E372" s="179" t="s">
        <v>2443</v>
      </c>
      <c r="F372" s="180" t="s">
        <v>2444</v>
      </c>
      <c r="G372" s="181" t="s">
        <v>110</v>
      </c>
      <c r="H372" s="182">
        <v>7.6829999999999998</v>
      </c>
      <c r="I372" s="183"/>
      <c r="J372" s="184">
        <f>ROUND(I372*H372,2)</f>
        <v>0</v>
      </c>
      <c r="K372" s="185"/>
      <c r="L372" s="41"/>
      <c r="M372" s="186" t="s">
        <v>3</v>
      </c>
      <c r="N372" s="187" t="s">
        <v>45</v>
      </c>
      <c r="O372" s="74"/>
      <c r="P372" s="188">
        <f>O372*H372</f>
        <v>0</v>
      </c>
      <c r="Q372" s="188">
        <v>0</v>
      </c>
      <c r="R372" s="188">
        <f>Q372*H372</f>
        <v>0</v>
      </c>
      <c r="S372" s="188">
        <v>0.087999999999999995</v>
      </c>
      <c r="T372" s="189">
        <f>S372*H372</f>
        <v>0.67610399999999993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190" t="s">
        <v>261</v>
      </c>
      <c r="AT372" s="190" t="s">
        <v>258</v>
      </c>
      <c r="AU372" s="190" t="s">
        <v>83</v>
      </c>
      <c r="AY372" s="21" t="s">
        <v>256</v>
      </c>
      <c r="BE372" s="191">
        <f>IF(N372="základní",J372,0)</f>
        <v>0</v>
      </c>
      <c r="BF372" s="191">
        <f>IF(N372="snížená",J372,0)</f>
        <v>0</v>
      </c>
      <c r="BG372" s="191">
        <f>IF(N372="zákl. přenesená",J372,0)</f>
        <v>0</v>
      </c>
      <c r="BH372" s="191">
        <f>IF(N372="sníž. přenesená",J372,0)</f>
        <v>0</v>
      </c>
      <c r="BI372" s="191">
        <f>IF(N372="nulová",J372,0)</f>
        <v>0</v>
      </c>
      <c r="BJ372" s="21" t="s">
        <v>81</v>
      </c>
      <c r="BK372" s="191">
        <f>ROUND(I372*H372,2)</f>
        <v>0</v>
      </c>
      <c r="BL372" s="21" t="s">
        <v>261</v>
      </c>
      <c r="BM372" s="190" t="s">
        <v>2445</v>
      </c>
    </row>
    <row r="373" s="2" customFormat="1">
      <c r="A373" s="40"/>
      <c r="B373" s="41"/>
      <c r="C373" s="40"/>
      <c r="D373" s="192" t="s">
        <v>263</v>
      </c>
      <c r="E373" s="40"/>
      <c r="F373" s="193" t="s">
        <v>2446</v>
      </c>
      <c r="G373" s="40"/>
      <c r="H373" s="40"/>
      <c r="I373" s="194"/>
      <c r="J373" s="40"/>
      <c r="K373" s="40"/>
      <c r="L373" s="41"/>
      <c r="M373" s="195"/>
      <c r="N373" s="196"/>
      <c r="O373" s="74"/>
      <c r="P373" s="74"/>
      <c r="Q373" s="74"/>
      <c r="R373" s="74"/>
      <c r="S373" s="74"/>
      <c r="T373" s="75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21" t="s">
        <v>263</v>
      </c>
      <c r="AU373" s="21" t="s">
        <v>83</v>
      </c>
    </row>
    <row r="374" s="13" customFormat="1">
      <c r="A374" s="13"/>
      <c r="B374" s="197"/>
      <c r="C374" s="13"/>
      <c r="D374" s="198" t="s">
        <v>265</v>
      </c>
      <c r="E374" s="199" t="s">
        <v>3</v>
      </c>
      <c r="F374" s="200" t="s">
        <v>2447</v>
      </c>
      <c r="G374" s="13"/>
      <c r="H374" s="201">
        <v>1.7729999999999999</v>
      </c>
      <c r="I374" s="202"/>
      <c r="J374" s="13"/>
      <c r="K374" s="13"/>
      <c r="L374" s="197"/>
      <c r="M374" s="203"/>
      <c r="N374" s="204"/>
      <c r="O374" s="204"/>
      <c r="P374" s="204"/>
      <c r="Q374" s="204"/>
      <c r="R374" s="204"/>
      <c r="S374" s="204"/>
      <c r="T374" s="205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199" t="s">
        <v>265</v>
      </c>
      <c r="AU374" s="199" t="s">
        <v>83</v>
      </c>
      <c r="AV374" s="13" t="s">
        <v>83</v>
      </c>
      <c r="AW374" s="13" t="s">
        <v>35</v>
      </c>
      <c r="AX374" s="13" t="s">
        <v>74</v>
      </c>
      <c r="AY374" s="199" t="s">
        <v>256</v>
      </c>
    </row>
    <row r="375" s="13" customFormat="1">
      <c r="A375" s="13"/>
      <c r="B375" s="197"/>
      <c r="C375" s="13"/>
      <c r="D375" s="198" t="s">
        <v>265</v>
      </c>
      <c r="E375" s="199" t="s">
        <v>3</v>
      </c>
      <c r="F375" s="200" t="s">
        <v>2448</v>
      </c>
      <c r="G375" s="13"/>
      <c r="H375" s="201">
        <v>1.1819999999999999</v>
      </c>
      <c r="I375" s="202"/>
      <c r="J375" s="13"/>
      <c r="K375" s="13"/>
      <c r="L375" s="197"/>
      <c r="M375" s="203"/>
      <c r="N375" s="204"/>
      <c r="O375" s="204"/>
      <c r="P375" s="204"/>
      <c r="Q375" s="204"/>
      <c r="R375" s="204"/>
      <c r="S375" s="204"/>
      <c r="T375" s="20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199" t="s">
        <v>265</v>
      </c>
      <c r="AU375" s="199" t="s">
        <v>83</v>
      </c>
      <c r="AV375" s="13" t="s">
        <v>83</v>
      </c>
      <c r="AW375" s="13" t="s">
        <v>35</v>
      </c>
      <c r="AX375" s="13" t="s">
        <v>74</v>
      </c>
      <c r="AY375" s="199" t="s">
        <v>256</v>
      </c>
    </row>
    <row r="376" s="13" customFormat="1">
      <c r="A376" s="13"/>
      <c r="B376" s="197"/>
      <c r="C376" s="13"/>
      <c r="D376" s="198" t="s">
        <v>265</v>
      </c>
      <c r="E376" s="199" t="s">
        <v>3</v>
      </c>
      <c r="F376" s="200" t="s">
        <v>2449</v>
      </c>
      <c r="G376" s="13"/>
      <c r="H376" s="201">
        <v>1.5760000000000001</v>
      </c>
      <c r="I376" s="202"/>
      <c r="J376" s="13"/>
      <c r="K376" s="13"/>
      <c r="L376" s="197"/>
      <c r="M376" s="203"/>
      <c r="N376" s="204"/>
      <c r="O376" s="204"/>
      <c r="P376" s="204"/>
      <c r="Q376" s="204"/>
      <c r="R376" s="204"/>
      <c r="S376" s="204"/>
      <c r="T376" s="205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199" t="s">
        <v>265</v>
      </c>
      <c r="AU376" s="199" t="s">
        <v>83</v>
      </c>
      <c r="AV376" s="13" t="s">
        <v>83</v>
      </c>
      <c r="AW376" s="13" t="s">
        <v>35</v>
      </c>
      <c r="AX376" s="13" t="s">
        <v>74</v>
      </c>
      <c r="AY376" s="199" t="s">
        <v>256</v>
      </c>
    </row>
    <row r="377" s="13" customFormat="1">
      <c r="A377" s="13"/>
      <c r="B377" s="197"/>
      <c r="C377" s="13"/>
      <c r="D377" s="198" t="s">
        <v>265</v>
      </c>
      <c r="E377" s="199" t="s">
        <v>3</v>
      </c>
      <c r="F377" s="200" t="s">
        <v>2450</v>
      </c>
      <c r="G377" s="13"/>
      <c r="H377" s="201">
        <v>1.5760000000000001</v>
      </c>
      <c r="I377" s="202"/>
      <c r="J377" s="13"/>
      <c r="K377" s="13"/>
      <c r="L377" s="197"/>
      <c r="M377" s="203"/>
      <c r="N377" s="204"/>
      <c r="O377" s="204"/>
      <c r="P377" s="204"/>
      <c r="Q377" s="204"/>
      <c r="R377" s="204"/>
      <c r="S377" s="204"/>
      <c r="T377" s="20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199" t="s">
        <v>265</v>
      </c>
      <c r="AU377" s="199" t="s">
        <v>83</v>
      </c>
      <c r="AV377" s="13" t="s">
        <v>83</v>
      </c>
      <c r="AW377" s="13" t="s">
        <v>35</v>
      </c>
      <c r="AX377" s="13" t="s">
        <v>74</v>
      </c>
      <c r="AY377" s="199" t="s">
        <v>256</v>
      </c>
    </row>
    <row r="378" s="13" customFormat="1">
      <c r="A378" s="13"/>
      <c r="B378" s="197"/>
      <c r="C378" s="13"/>
      <c r="D378" s="198" t="s">
        <v>265</v>
      </c>
      <c r="E378" s="199" t="s">
        <v>3</v>
      </c>
      <c r="F378" s="200" t="s">
        <v>2451</v>
      </c>
      <c r="G378" s="13"/>
      <c r="H378" s="201">
        <v>1.5760000000000001</v>
      </c>
      <c r="I378" s="202"/>
      <c r="J378" s="13"/>
      <c r="K378" s="13"/>
      <c r="L378" s="197"/>
      <c r="M378" s="203"/>
      <c r="N378" s="204"/>
      <c r="O378" s="204"/>
      <c r="P378" s="204"/>
      <c r="Q378" s="204"/>
      <c r="R378" s="204"/>
      <c r="S378" s="204"/>
      <c r="T378" s="205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199" t="s">
        <v>265</v>
      </c>
      <c r="AU378" s="199" t="s">
        <v>83</v>
      </c>
      <c r="AV378" s="13" t="s">
        <v>83</v>
      </c>
      <c r="AW378" s="13" t="s">
        <v>35</v>
      </c>
      <c r="AX378" s="13" t="s">
        <v>74</v>
      </c>
      <c r="AY378" s="199" t="s">
        <v>256</v>
      </c>
    </row>
    <row r="379" s="14" customFormat="1">
      <c r="A379" s="14"/>
      <c r="B379" s="206"/>
      <c r="C379" s="14"/>
      <c r="D379" s="198" t="s">
        <v>265</v>
      </c>
      <c r="E379" s="207" t="s">
        <v>3</v>
      </c>
      <c r="F379" s="208" t="s">
        <v>266</v>
      </c>
      <c r="G379" s="14"/>
      <c r="H379" s="209">
        <v>7.6829999999999998</v>
      </c>
      <c r="I379" s="210"/>
      <c r="J379" s="14"/>
      <c r="K379" s="14"/>
      <c r="L379" s="206"/>
      <c r="M379" s="211"/>
      <c r="N379" s="212"/>
      <c r="O379" s="212"/>
      <c r="P379" s="212"/>
      <c r="Q379" s="212"/>
      <c r="R379" s="212"/>
      <c r="S379" s="212"/>
      <c r="T379" s="213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07" t="s">
        <v>265</v>
      </c>
      <c r="AU379" s="207" t="s">
        <v>83</v>
      </c>
      <c r="AV379" s="14" t="s">
        <v>261</v>
      </c>
      <c r="AW379" s="14" t="s">
        <v>35</v>
      </c>
      <c r="AX379" s="14" t="s">
        <v>81</v>
      </c>
      <c r="AY379" s="207" t="s">
        <v>256</v>
      </c>
    </row>
    <row r="380" s="2" customFormat="1" ht="33" customHeight="1">
      <c r="A380" s="40"/>
      <c r="B380" s="177"/>
      <c r="C380" s="178" t="s">
        <v>680</v>
      </c>
      <c r="D380" s="178" t="s">
        <v>258</v>
      </c>
      <c r="E380" s="179" t="s">
        <v>2452</v>
      </c>
      <c r="F380" s="180" t="s">
        <v>2453</v>
      </c>
      <c r="G380" s="181" t="s">
        <v>110</v>
      </c>
      <c r="H380" s="182">
        <v>2.79</v>
      </c>
      <c r="I380" s="183"/>
      <c r="J380" s="184">
        <f>ROUND(I380*H380,2)</f>
        <v>0</v>
      </c>
      <c r="K380" s="185"/>
      <c r="L380" s="41"/>
      <c r="M380" s="186" t="s">
        <v>3</v>
      </c>
      <c r="N380" s="187" t="s">
        <v>45</v>
      </c>
      <c r="O380" s="74"/>
      <c r="P380" s="188">
        <f>O380*H380</f>
        <v>0</v>
      </c>
      <c r="Q380" s="188">
        <v>0</v>
      </c>
      <c r="R380" s="188">
        <f>Q380*H380</f>
        <v>0</v>
      </c>
      <c r="S380" s="188">
        <v>0.062</v>
      </c>
      <c r="T380" s="189">
        <f>S380*H380</f>
        <v>0.17298</v>
      </c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R380" s="190" t="s">
        <v>261</v>
      </c>
      <c r="AT380" s="190" t="s">
        <v>258</v>
      </c>
      <c r="AU380" s="190" t="s">
        <v>83</v>
      </c>
      <c r="AY380" s="21" t="s">
        <v>256</v>
      </c>
      <c r="BE380" s="191">
        <f>IF(N380="základní",J380,0)</f>
        <v>0</v>
      </c>
      <c r="BF380" s="191">
        <f>IF(N380="snížená",J380,0)</f>
        <v>0</v>
      </c>
      <c r="BG380" s="191">
        <f>IF(N380="zákl. přenesená",J380,0)</f>
        <v>0</v>
      </c>
      <c r="BH380" s="191">
        <f>IF(N380="sníž. přenesená",J380,0)</f>
        <v>0</v>
      </c>
      <c r="BI380" s="191">
        <f>IF(N380="nulová",J380,0)</f>
        <v>0</v>
      </c>
      <c r="BJ380" s="21" t="s">
        <v>81</v>
      </c>
      <c r="BK380" s="191">
        <f>ROUND(I380*H380,2)</f>
        <v>0</v>
      </c>
      <c r="BL380" s="21" t="s">
        <v>261</v>
      </c>
      <c r="BM380" s="190" t="s">
        <v>2454</v>
      </c>
    </row>
    <row r="381" s="2" customFormat="1">
      <c r="A381" s="40"/>
      <c r="B381" s="41"/>
      <c r="C381" s="40"/>
      <c r="D381" s="192" t="s">
        <v>263</v>
      </c>
      <c r="E381" s="40"/>
      <c r="F381" s="193" t="s">
        <v>2455</v>
      </c>
      <c r="G381" s="40"/>
      <c r="H381" s="40"/>
      <c r="I381" s="194"/>
      <c r="J381" s="40"/>
      <c r="K381" s="40"/>
      <c r="L381" s="41"/>
      <c r="M381" s="195"/>
      <c r="N381" s="196"/>
      <c r="O381" s="74"/>
      <c r="P381" s="74"/>
      <c r="Q381" s="74"/>
      <c r="R381" s="74"/>
      <c r="S381" s="74"/>
      <c r="T381" s="75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T381" s="21" t="s">
        <v>263</v>
      </c>
      <c r="AU381" s="21" t="s">
        <v>83</v>
      </c>
    </row>
    <row r="382" s="13" customFormat="1">
      <c r="A382" s="13"/>
      <c r="B382" s="197"/>
      <c r="C382" s="13"/>
      <c r="D382" s="198" t="s">
        <v>265</v>
      </c>
      <c r="E382" s="199" t="s">
        <v>3</v>
      </c>
      <c r="F382" s="200" t="s">
        <v>2456</v>
      </c>
      <c r="G382" s="13"/>
      <c r="H382" s="201">
        <v>2.79</v>
      </c>
      <c r="I382" s="202"/>
      <c r="J382" s="13"/>
      <c r="K382" s="13"/>
      <c r="L382" s="197"/>
      <c r="M382" s="203"/>
      <c r="N382" s="204"/>
      <c r="O382" s="204"/>
      <c r="P382" s="204"/>
      <c r="Q382" s="204"/>
      <c r="R382" s="204"/>
      <c r="S382" s="204"/>
      <c r="T382" s="205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199" t="s">
        <v>265</v>
      </c>
      <c r="AU382" s="199" t="s">
        <v>83</v>
      </c>
      <c r="AV382" s="13" t="s">
        <v>83</v>
      </c>
      <c r="AW382" s="13" t="s">
        <v>35</v>
      </c>
      <c r="AX382" s="13" t="s">
        <v>74</v>
      </c>
      <c r="AY382" s="199" t="s">
        <v>256</v>
      </c>
    </row>
    <row r="383" s="14" customFormat="1">
      <c r="A383" s="14"/>
      <c r="B383" s="206"/>
      <c r="C383" s="14"/>
      <c r="D383" s="198" t="s">
        <v>265</v>
      </c>
      <c r="E383" s="207" t="s">
        <v>3</v>
      </c>
      <c r="F383" s="208" t="s">
        <v>266</v>
      </c>
      <c r="G383" s="14"/>
      <c r="H383" s="209">
        <v>2.79</v>
      </c>
      <c r="I383" s="210"/>
      <c r="J383" s="14"/>
      <c r="K383" s="14"/>
      <c r="L383" s="206"/>
      <c r="M383" s="211"/>
      <c r="N383" s="212"/>
      <c r="O383" s="212"/>
      <c r="P383" s="212"/>
      <c r="Q383" s="212"/>
      <c r="R383" s="212"/>
      <c r="S383" s="212"/>
      <c r="T383" s="213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07" t="s">
        <v>265</v>
      </c>
      <c r="AU383" s="207" t="s">
        <v>83</v>
      </c>
      <c r="AV383" s="14" t="s">
        <v>261</v>
      </c>
      <c r="AW383" s="14" t="s">
        <v>35</v>
      </c>
      <c r="AX383" s="14" t="s">
        <v>81</v>
      </c>
      <c r="AY383" s="207" t="s">
        <v>256</v>
      </c>
    </row>
    <row r="384" s="2" customFormat="1" ht="55.5" customHeight="1">
      <c r="A384" s="40"/>
      <c r="B384" s="177"/>
      <c r="C384" s="178" t="s">
        <v>687</v>
      </c>
      <c r="D384" s="178" t="s">
        <v>258</v>
      </c>
      <c r="E384" s="179" t="s">
        <v>2457</v>
      </c>
      <c r="F384" s="180" t="s">
        <v>2458</v>
      </c>
      <c r="G384" s="181" t="s">
        <v>274</v>
      </c>
      <c r="H384" s="182">
        <v>5.7329999999999997</v>
      </c>
      <c r="I384" s="183"/>
      <c r="J384" s="184">
        <f>ROUND(I384*H384,2)</f>
        <v>0</v>
      </c>
      <c r="K384" s="185"/>
      <c r="L384" s="41"/>
      <c r="M384" s="186" t="s">
        <v>3</v>
      </c>
      <c r="N384" s="187" t="s">
        <v>45</v>
      </c>
      <c r="O384" s="74"/>
      <c r="P384" s="188">
        <f>O384*H384</f>
        <v>0</v>
      </c>
      <c r="Q384" s="188">
        <v>0</v>
      </c>
      <c r="R384" s="188">
        <f>Q384*H384</f>
        <v>0</v>
      </c>
      <c r="S384" s="188">
        <v>1.8</v>
      </c>
      <c r="T384" s="189">
        <f>S384*H384</f>
        <v>10.3194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190" t="s">
        <v>261</v>
      </c>
      <c r="AT384" s="190" t="s">
        <v>258</v>
      </c>
      <c r="AU384" s="190" t="s">
        <v>83</v>
      </c>
      <c r="AY384" s="21" t="s">
        <v>256</v>
      </c>
      <c r="BE384" s="191">
        <f>IF(N384="základní",J384,0)</f>
        <v>0</v>
      </c>
      <c r="BF384" s="191">
        <f>IF(N384="snížená",J384,0)</f>
        <v>0</v>
      </c>
      <c r="BG384" s="191">
        <f>IF(N384="zákl. přenesená",J384,0)</f>
        <v>0</v>
      </c>
      <c r="BH384" s="191">
        <f>IF(N384="sníž. přenesená",J384,0)</f>
        <v>0</v>
      </c>
      <c r="BI384" s="191">
        <f>IF(N384="nulová",J384,0)</f>
        <v>0</v>
      </c>
      <c r="BJ384" s="21" t="s">
        <v>81</v>
      </c>
      <c r="BK384" s="191">
        <f>ROUND(I384*H384,2)</f>
        <v>0</v>
      </c>
      <c r="BL384" s="21" t="s">
        <v>261</v>
      </c>
      <c r="BM384" s="190" t="s">
        <v>2459</v>
      </c>
    </row>
    <row r="385" s="2" customFormat="1">
      <c r="A385" s="40"/>
      <c r="B385" s="41"/>
      <c r="C385" s="40"/>
      <c r="D385" s="192" t="s">
        <v>263</v>
      </c>
      <c r="E385" s="40"/>
      <c r="F385" s="193" t="s">
        <v>2460</v>
      </c>
      <c r="G385" s="40"/>
      <c r="H385" s="40"/>
      <c r="I385" s="194"/>
      <c r="J385" s="40"/>
      <c r="K385" s="40"/>
      <c r="L385" s="41"/>
      <c r="M385" s="195"/>
      <c r="N385" s="196"/>
      <c r="O385" s="74"/>
      <c r="P385" s="74"/>
      <c r="Q385" s="74"/>
      <c r="R385" s="74"/>
      <c r="S385" s="74"/>
      <c r="T385" s="75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21" t="s">
        <v>263</v>
      </c>
      <c r="AU385" s="21" t="s">
        <v>83</v>
      </c>
    </row>
    <row r="386" s="13" customFormat="1">
      <c r="A386" s="13"/>
      <c r="B386" s="197"/>
      <c r="C386" s="13"/>
      <c r="D386" s="198" t="s">
        <v>265</v>
      </c>
      <c r="E386" s="199" t="s">
        <v>3</v>
      </c>
      <c r="F386" s="200" t="s">
        <v>2461</v>
      </c>
      <c r="G386" s="13"/>
      <c r="H386" s="201">
        <v>1.6770000000000001</v>
      </c>
      <c r="I386" s="202"/>
      <c r="J386" s="13"/>
      <c r="K386" s="13"/>
      <c r="L386" s="197"/>
      <c r="M386" s="203"/>
      <c r="N386" s="204"/>
      <c r="O386" s="204"/>
      <c r="P386" s="204"/>
      <c r="Q386" s="204"/>
      <c r="R386" s="204"/>
      <c r="S386" s="204"/>
      <c r="T386" s="205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199" t="s">
        <v>265</v>
      </c>
      <c r="AU386" s="199" t="s">
        <v>83</v>
      </c>
      <c r="AV386" s="13" t="s">
        <v>83</v>
      </c>
      <c r="AW386" s="13" t="s">
        <v>35</v>
      </c>
      <c r="AX386" s="13" t="s">
        <v>74</v>
      </c>
      <c r="AY386" s="199" t="s">
        <v>256</v>
      </c>
    </row>
    <row r="387" s="13" customFormat="1">
      <c r="A387" s="13"/>
      <c r="B387" s="197"/>
      <c r="C387" s="13"/>
      <c r="D387" s="198" t="s">
        <v>265</v>
      </c>
      <c r="E387" s="199" t="s">
        <v>3</v>
      </c>
      <c r="F387" s="200" t="s">
        <v>2461</v>
      </c>
      <c r="G387" s="13"/>
      <c r="H387" s="201">
        <v>1.6770000000000001</v>
      </c>
      <c r="I387" s="202"/>
      <c r="J387" s="13"/>
      <c r="K387" s="13"/>
      <c r="L387" s="197"/>
      <c r="M387" s="203"/>
      <c r="N387" s="204"/>
      <c r="O387" s="204"/>
      <c r="P387" s="204"/>
      <c r="Q387" s="204"/>
      <c r="R387" s="204"/>
      <c r="S387" s="204"/>
      <c r="T387" s="205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199" t="s">
        <v>265</v>
      </c>
      <c r="AU387" s="199" t="s">
        <v>83</v>
      </c>
      <c r="AV387" s="13" t="s">
        <v>83</v>
      </c>
      <c r="AW387" s="13" t="s">
        <v>35</v>
      </c>
      <c r="AX387" s="13" t="s">
        <v>74</v>
      </c>
      <c r="AY387" s="199" t="s">
        <v>256</v>
      </c>
    </row>
    <row r="388" s="13" customFormat="1">
      <c r="A388" s="13"/>
      <c r="B388" s="197"/>
      <c r="C388" s="13"/>
      <c r="D388" s="198" t="s">
        <v>265</v>
      </c>
      <c r="E388" s="199" t="s">
        <v>3</v>
      </c>
      <c r="F388" s="200" t="s">
        <v>2462</v>
      </c>
      <c r="G388" s="13"/>
      <c r="H388" s="201">
        <v>2.379</v>
      </c>
      <c r="I388" s="202"/>
      <c r="J388" s="13"/>
      <c r="K388" s="13"/>
      <c r="L388" s="197"/>
      <c r="M388" s="203"/>
      <c r="N388" s="204"/>
      <c r="O388" s="204"/>
      <c r="P388" s="204"/>
      <c r="Q388" s="204"/>
      <c r="R388" s="204"/>
      <c r="S388" s="204"/>
      <c r="T388" s="205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199" t="s">
        <v>265</v>
      </c>
      <c r="AU388" s="199" t="s">
        <v>83</v>
      </c>
      <c r="AV388" s="13" t="s">
        <v>83</v>
      </c>
      <c r="AW388" s="13" t="s">
        <v>35</v>
      </c>
      <c r="AX388" s="13" t="s">
        <v>74</v>
      </c>
      <c r="AY388" s="199" t="s">
        <v>256</v>
      </c>
    </row>
    <row r="389" s="14" customFormat="1">
      <c r="A389" s="14"/>
      <c r="B389" s="206"/>
      <c r="C389" s="14"/>
      <c r="D389" s="198" t="s">
        <v>265</v>
      </c>
      <c r="E389" s="207" t="s">
        <v>3</v>
      </c>
      <c r="F389" s="208" t="s">
        <v>266</v>
      </c>
      <c r="G389" s="14"/>
      <c r="H389" s="209">
        <v>5.7329999999999997</v>
      </c>
      <c r="I389" s="210"/>
      <c r="J389" s="14"/>
      <c r="K389" s="14"/>
      <c r="L389" s="206"/>
      <c r="M389" s="211"/>
      <c r="N389" s="212"/>
      <c r="O389" s="212"/>
      <c r="P389" s="212"/>
      <c r="Q389" s="212"/>
      <c r="R389" s="212"/>
      <c r="S389" s="212"/>
      <c r="T389" s="213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07" t="s">
        <v>265</v>
      </c>
      <c r="AU389" s="207" t="s">
        <v>83</v>
      </c>
      <c r="AV389" s="14" t="s">
        <v>261</v>
      </c>
      <c r="AW389" s="14" t="s">
        <v>35</v>
      </c>
      <c r="AX389" s="14" t="s">
        <v>81</v>
      </c>
      <c r="AY389" s="207" t="s">
        <v>256</v>
      </c>
    </row>
    <row r="390" s="2" customFormat="1" ht="33" customHeight="1">
      <c r="A390" s="40"/>
      <c r="B390" s="177"/>
      <c r="C390" s="178" t="s">
        <v>693</v>
      </c>
      <c r="D390" s="178" t="s">
        <v>258</v>
      </c>
      <c r="E390" s="179" t="s">
        <v>2463</v>
      </c>
      <c r="F390" s="180" t="s">
        <v>2464</v>
      </c>
      <c r="G390" s="181" t="s">
        <v>110</v>
      </c>
      <c r="H390" s="182">
        <v>26.32</v>
      </c>
      <c r="I390" s="183"/>
      <c r="J390" s="184">
        <f>ROUND(I390*H390,2)</f>
        <v>0</v>
      </c>
      <c r="K390" s="185"/>
      <c r="L390" s="41"/>
      <c r="M390" s="186" t="s">
        <v>3</v>
      </c>
      <c r="N390" s="187" t="s">
        <v>45</v>
      </c>
      <c r="O390" s="74"/>
      <c r="P390" s="188">
        <f>O390*H390</f>
        <v>0</v>
      </c>
      <c r="Q390" s="188">
        <v>0</v>
      </c>
      <c r="R390" s="188">
        <f>Q390*H390</f>
        <v>0</v>
      </c>
      <c r="S390" s="188">
        <v>0.050000000000000003</v>
      </c>
      <c r="T390" s="189">
        <f>S390*H390</f>
        <v>1.3160000000000001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190" t="s">
        <v>261</v>
      </c>
      <c r="AT390" s="190" t="s">
        <v>258</v>
      </c>
      <c r="AU390" s="190" t="s">
        <v>83</v>
      </c>
      <c r="AY390" s="21" t="s">
        <v>256</v>
      </c>
      <c r="BE390" s="191">
        <f>IF(N390="základní",J390,0)</f>
        <v>0</v>
      </c>
      <c r="BF390" s="191">
        <f>IF(N390="snížená",J390,0)</f>
        <v>0</v>
      </c>
      <c r="BG390" s="191">
        <f>IF(N390="zákl. přenesená",J390,0)</f>
        <v>0</v>
      </c>
      <c r="BH390" s="191">
        <f>IF(N390="sníž. přenesená",J390,0)</f>
        <v>0</v>
      </c>
      <c r="BI390" s="191">
        <f>IF(N390="nulová",J390,0)</f>
        <v>0</v>
      </c>
      <c r="BJ390" s="21" t="s">
        <v>81</v>
      </c>
      <c r="BK390" s="191">
        <f>ROUND(I390*H390,2)</f>
        <v>0</v>
      </c>
      <c r="BL390" s="21" t="s">
        <v>261</v>
      </c>
      <c r="BM390" s="190" t="s">
        <v>2465</v>
      </c>
    </row>
    <row r="391" s="2" customFormat="1">
      <c r="A391" s="40"/>
      <c r="B391" s="41"/>
      <c r="C391" s="40"/>
      <c r="D391" s="192" t="s">
        <v>263</v>
      </c>
      <c r="E391" s="40"/>
      <c r="F391" s="193" t="s">
        <v>2466</v>
      </c>
      <c r="G391" s="40"/>
      <c r="H391" s="40"/>
      <c r="I391" s="194"/>
      <c r="J391" s="40"/>
      <c r="K391" s="40"/>
      <c r="L391" s="41"/>
      <c r="M391" s="195"/>
      <c r="N391" s="196"/>
      <c r="O391" s="74"/>
      <c r="P391" s="74"/>
      <c r="Q391" s="74"/>
      <c r="R391" s="74"/>
      <c r="S391" s="74"/>
      <c r="T391" s="75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21" t="s">
        <v>263</v>
      </c>
      <c r="AU391" s="21" t="s">
        <v>83</v>
      </c>
    </row>
    <row r="392" s="13" customFormat="1">
      <c r="A392" s="13"/>
      <c r="B392" s="197"/>
      <c r="C392" s="13"/>
      <c r="D392" s="198" t="s">
        <v>265</v>
      </c>
      <c r="E392" s="199" t="s">
        <v>3</v>
      </c>
      <c r="F392" s="200" t="s">
        <v>2467</v>
      </c>
      <c r="G392" s="13"/>
      <c r="H392" s="201">
        <v>26.32</v>
      </c>
      <c r="I392" s="202"/>
      <c r="J392" s="13"/>
      <c r="K392" s="13"/>
      <c r="L392" s="197"/>
      <c r="M392" s="203"/>
      <c r="N392" s="204"/>
      <c r="O392" s="204"/>
      <c r="P392" s="204"/>
      <c r="Q392" s="204"/>
      <c r="R392" s="204"/>
      <c r="S392" s="204"/>
      <c r="T392" s="205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199" t="s">
        <v>265</v>
      </c>
      <c r="AU392" s="199" t="s">
        <v>83</v>
      </c>
      <c r="AV392" s="13" t="s">
        <v>83</v>
      </c>
      <c r="AW392" s="13" t="s">
        <v>35</v>
      </c>
      <c r="AX392" s="13" t="s">
        <v>74</v>
      </c>
      <c r="AY392" s="199" t="s">
        <v>256</v>
      </c>
    </row>
    <row r="393" s="14" customFormat="1">
      <c r="A393" s="14"/>
      <c r="B393" s="206"/>
      <c r="C393" s="14"/>
      <c r="D393" s="198" t="s">
        <v>265</v>
      </c>
      <c r="E393" s="207" t="s">
        <v>3</v>
      </c>
      <c r="F393" s="208" t="s">
        <v>266</v>
      </c>
      <c r="G393" s="14"/>
      <c r="H393" s="209">
        <v>26.32</v>
      </c>
      <c r="I393" s="210"/>
      <c r="J393" s="14"/>
      <c r="K393" s="14"/>
      <c r="L393" s="206"/>
      <c r="M393" s="211"/>
      <c r="N393" s="212"/>
      <c r="O393" s="212"/>
      <c r="P393" s="212"/>
      <c r="Q393" s="212"/>
      <c r="R393" s="212"/>
      <c r="S393" s="212"/>
      <c r="T393" s="213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07" t="s">
        <v>265</v>
      </c>
      <c r="AU393" s="207" t="s">
        <v>83</v>
      </c>
      <c r="AV393" s="14" t="s">
        <v>261</v>
      </c>
      <c r="AW393" s="14" t="s">
        <v>35</v>
      </c>
      <c r="AX393" s="14" t="s">
        <v>81</v>
      </c>
      <c r="AY393" s="207" t="s">
        <v>256</v>
      </c>
    </row>
    <row r="394" s="2" customFormat="1" ht="44.25" customHeight="1">
      <c r="A394" s="40"/>
      <c r="B394" s="177"/>
      <c r="C394" s="178" t="s">
        <v>701</v>
      </c>
      <c r="D394" s="178" t="s">
        <v>258</v>
      </c>
      <c r="E394" s="179" t="s">
        <v>2468</v>
      </c>
      <c r="F394" s="180" t="s">
        <v>2469</v>
      </c>
      <c r="G394" s="181" t="s">
        <v>110</v>
      </c>
      <c r="H394" s="182">
        <v>54.255000000000003</v>
      </c>
      <c r="I394" s="183"/>
      <c r="J394" s="184">
        <f>ROUND(I394*H394,2)</f>
        <v>0</v>
      </c>
      <c r="K394" s="185"/>
      <c r="L394" s="41"/>
      <c r="M394" s="186" t="s">
        <v>3</v>
      </c>
      <c r="N394" s="187" t="s">
        <v>45</v>
      </c>
      <c r="O394" s="74"/>
      <c r="P394" s="188">
        <f>O394*H394</f>
        <v>0</v>
      </c>
      <c r="Q394" s="188">
        <v>0</v>
      </c>
      <c r="R394" s="188">
        <f>Q394*H394</f>
        <v>0</v>
      </c>
      <c r="S394" s="188">
        <v>0.045999999999999999</v>
      </c>
      <c r="T394" s="189">
        <f>S394*H394</f>
        <v>2.49573</v>
      </c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R394" s="190" t="s">
        <v>261</v>
      </c>
      <c r="AT394" s="190" t="s">
        <v>258</v>
      </c>
      <c r="AU394" s="190" t="s">
        <v>83</v>
      </c>
      <c r="AY394" s="21" t="s">
        <v>256</v>
      </c>
      <c r="BE394" s="191">
        <f>IF(N394="základní",J394,0)</f>
        <v>0</v>
      </c>
      <c r="BF394" s="191">
        <f>IF(N394="snížená",J394,0)</f>
        <v>0</v>
      </c>
      <c r="BG394" s="191">
        <f>IF(N394="zákl. přenesená",J394,0)</f>
        <v>0</v>
      </c>
      <c r="BH394" s="191">
        <f>IF(N394="sníž. přenesená",J394,0)</f>
        <v>0</v>
      </c>
      <c r="BI394" s="191">
        <f>IF(N394="nulová",J394,0)</f>
        <v>0</v>
      </c>
      <c r="BJ394" s="21" t="s">
        <v>81</v>
      </c>
      <c r="BK394" s="191">
        <f>ROUND(I394*H394,2)</f>
        <v>0</v>
      </c>
      <c r="BL394" s="21" t="s">
        <v>261</v>
      </c>
      <c r="BM394" s="190" t="s">
        <v>2470</v>
      </c>
    </row>
    <row r="395" s="2" customFormat="1">
      <c r="A395" s="40"/>
      <c r="B395" s="41"/>
      <c r="C395" s="40"/>
      <c r="D395" s="192" t="s">
        <v>263</v>
      </c>
      <c r="E395" s="40"/>
      <c r="F395" s="193" t="s">
        <v>2471</v>
      </c>
      <c r="G395" s="40"/>
      <c r="H395" s="40"/>
      <c r="I395" s="194"/>
      <c r="J395" s="40"/>
      <c r="K395" s="40"/>
      <c r="L395" s="41"/>
      <c r="M395" s="195"/>
      <c r="N395" s="196"/>
      <c r="O395" s="74"/>
      <c r="P395" s="74"/>
      <c r="Q395" s="74"/>
      <c r="R395" s="74"/>
      <c r="S395" s="74"/>
      <c r="T395" s="75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21" t="s">
        <v>263</v>
      </c>
      <c r="AU395" s="21" t="s">
        <v>83</v>
      </c>
    </row>
    <row r="396" s="13" customFormat="1">
      <c r="A396" s="13"/>
      <c r="B396" s="197"/>
      <c r="C396" s="13"/>
      <c r="D396" s="198" t="s">
        <v>265</v>
      </c>
      <c r="E396" s="199" t="s">
        <v>3</v>
      </c>
      <c r="F396" s="200" t="s">
        <v>2472</v>
      </c>
      <c r="G396" s="13"/>
      <c r="H396" s="201">
        <v>54.255000000000003</v>
      </c>
      <c r="I396" s="202"/>
      <c r="J396" s="13"/>
      <c r="K396" s="13"/>
      <c r="L396" s="197"/>
      <c r="M396" s="203"/>
      <c r="N396" s="204"/>
      <c r="O396" s="204"/>
      <c r="P396" s="204"/>
      <c r="Q396" s="204"/>
      <c r="R396" s="204"/>
      <c r="S396" s="204"/>
      <c r="T396" s="205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199" t="s">
        <v>265</v>
      </c>
      <c r="AU396" s="199" t="s">
        <v>83</v>
      </c>
      <c r="AV396" s="13" t="s">
        <v>83</v>
      </c>
      <c r="AW396" s="13" t="s">
        <v>35</v>
      </c>
      <c r="AX396" s="13" t="s">
        <v>74</v>
      </c>
      <c r="AY396" s="199" t="s">
        <v>256</v>
      </c>
    </row>
    <row r="397" s="14" customFormat="1">
      <c r="A397" s="14"/>
      <c r="B397" s="206"/>
      <c r="C397" s="14"/>
      <c r="D397" s="198" t="s">
        <v>265</v>
      </c>
      <c r="E397" s="207" t="s">
        <v>3</v>
      </c>
      <c r="F397" s="208" t="s">
        <v>266</v>
      </c>
      <c r="G397" s="14"/>
      <c r="H397" s="209">
        <v>54.255000000000003</v>
      </c>
      <c r="I397" s="210"/>
      <c r="J397" s="14"/>
      <c r="K397" s="14"/>
      <c r="L397" s="206"/>
      <c r="M397" s="211"/>
      <c r="N397" s="212"/>
      <c r="O397" s="212"/>
      <c r="P397" s="212"/>
      <c r="Q397" s="212"/>
      <c r="R397" s="212"/>
      <c r="S397" s="212"/>
      <c r="T397" s="213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07" t="s">
        <v>265</v>
      </c>
      <c r="AU397" s="207" t="s">
        <v>83</v>
      </c>
      <c r="AV397" s="14" t="s">
        <v>261</v>
      </c>
      <c r="AW397" s="14" t="s">
        <v>35</v>
      </c>
      <c r="AX397" s="14" t="s">
        <v>81</v>
      </c>
      <c r="AY397" s="207" t="s">
        <v>256</v>
      </c>
    </row>
    <row r="398" s="2" customFormat="1" ht="44.25" customHeight="1">
      <c r="A398" s="40"/>
      <c r="B398" s="177"/>
      <c r="C398" s="178" t="s">
        <v>705</v>
      </c>
      <c r="D398" s="178" t="s">
        <v>258</v>
      </c>
      <c r="E398" s="179" t="s">
        <v>1231</v>
      </c>
      <c r="F398" s="180" t="s">
        <v>1232</v>
      </c>
      <c r="G398" s="181" t="s">
        <v>110</v>
      </c>
      <c r="H398" s="182">
        <v>10.859999999999999</v>
      </c>
      <c r="I398" s="183"/>
      <c r="J398" s="184">
        <f>ROUND(I398*H398,2)</f>
        <v>0</v>
      </c>
      <c r="K398" s="185"/>
      <c r="L398" s="41"/>
      <c r="M398" s="186" t="s">
        <v>3</v>
      </c>
      <c r="N398" s="187" t="s">
        <v>45</v>
      </c>
      <c r="O398" s="74"/>
      <c r="P398" s="188">
        <f>O398*H398</f>
        <v>0</v>
      </c>
      <c r="Q398" s="188">
        <v>0</v>
      </c>
      <c r="R398" s="188">
        <f>Q398*H398</f>
        <v>0</v>
      </c>
      <c r="S398" s="188">
        <v>0.071999999999999995</v>
      </c>
      <c r="T398" s="189">
        <f>S398*H398</f>
        <v>0.78191999999999995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190" t="s">
        <v>261</v>
      </c>
      <c r="AT398" s="190" t="s">
        <v>258</v>
      </c>
      <c r="AU398" s="190" t="s">
        <v>83</v>
      </c>
      <c r="AY398" s="21" t="s">
        <v>256</v>
      </c>
      <c r="BE398" s="191">
        <f>IF(N398="základní",J398,0)</f>
        <v>0</v>
      </c>
      <c r="BF398" s="191">
        <f>IF(N398="snížená",J398,0)</f>
        <v>0</v>
      </c>
      <c r="BG398" s="191">
        <f>IF(N398="zákl. přenesená",J398,0)</f>
        <v>0</v>
      </c>
      <c r="BH398" s="191">
        <f>IF(N398="sníž. přenesená",J398,0)</f>
        <v>0</v>
      </c>
      <c r="BI398" s="191">
        <f>IF(N398="nulová",J398,0)</f>
        <v>0</v>
      </c>
      <c r="BJ398" s="21" t="s">
        <v>81</v>
      </c>
      <c r="BK398" s="191">
        <f>ROUND(I398*H398,2)</f>
        <v>0</v>
      </c>
      <c r="BL398" s="21" t="s">
        <v>261</v>
      </c>
      <c r="BM398" s="190" t="s">
        <v>2473</v>
      </c>
    </row>
    <row r="399" s="2" customFormat="1">
      <c r="A399" s="40"/>
      <c r="B399" s="41"/>
      <c r="C399" s="40"/>
      <c r="D399" s="192" t="s">
        <v>263</v>
      </c>
      <c r="E399" s="40"/>
      <c r="F399" s="193" t="s">
        <v>1234</v>
      </c>
      <c r="G399" s="40"/>
      <c r="H399" s="40"/>
      <c r="I399" s="194"/>
      <c r="J399" s="40"/>
      <c r="K399" s="40"/>
      <c r="L399" s="41"/>
      <c r="M399" s="195"/>
      <c r="N399" s="196"/>
      <c r="O399" s="74"/>
      <c r="P399" s="74"/>
      <c r="Q399" s="74"/>
      <c r="R399" s="74"/>
      <c r="S399" s="74"/>
      <c r="T399" s="75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21" t="s">
        <v>263</v>
      </c>
      <c r="AU399" s="21" t="s">
        <v>83</v>
      </c>
    </row>
    <row r="400" s="13" customFormat="1">
      <c r="A400" s="13"/>
      <c r="B400" s="197"/>
      <c r="C400" s="13"/>
      <c r="D400" s="198" t="s">
        <v>265</v>
      </c>
      <c r="E400" s="199" t="s">
        <v>3</v>
      </c>
      <c r="F400" s="200" t="s">
        <v>143</v>
      </c>
      <c r="G400" s="13"/>
      <c r="H400" s="201">
        <v>10.859999999999999</v>
      </c>
      <c r="I400" s="202"/>
      <c r="J400" s="13"/>
      <c r="K400" s="13"/>
      <c r="L400" s="197"/>
      <c r="M400" s="203"/>
      <c r="N400" s="204"/>
      <c r="O400" s="204"/>
      <c r="P400" s="204"/>
      <c r="Q400" s="204"/>
      <c r="R400" s="204"/>
      <c r="S400" s="204"/>
      <c r="T400" s="205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199" t="s">
        <v>265</v>
      </c>
      <c r="AU400" s="199" t="s">
        <v>83</v>
      </c>
      <c r="AV400" s="13" t="s">
        <v>83</v>
      </c>
      <c r="AW400" s="13" t="s">
        <v>35</v>
      </c>
      <c r="AX400" s="13" t="s">
        <v>74</v>
      </c>
      <c r="AY400" s="199" t="s">
        <v>256</v>
      </c>
    </row>
    <row r="401" s="14" customFormat="1">
      <c r="A401" s="14"/>
      <c r="B401" s="206"/>
      <c r="C401" s="14"/>
      <c r="D401" s="198" t="s">
        <v>265</v>
      </c>
      <c r="E401" s="207" t="s">
        <v>3</v>
      </c>
      <c r="F401" s="208" t="s">
        <v>266</v>
      </c>
      <c r="G401" s="14"/>
      <c r="H401" s="209">
        <v>10.859999999999999</v>
      </c>
      <c r="I401" s="210"/>
      <c r="J401" s="14"/>
      <c r="K401" s="14"/>
      <c r="L401" s="206"/>
      <c r="M401" s="211"/>
      <c r="N401" s="212"/>
      <c r="O401" s="212"/>
      <c r="P401" s="212"/>
      <c r="Q401" s="212"/>
      <c r="R401" s="212"/>
      <c r="S401" s="212"/>
      <c r="T401" s="213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07" t="s">
        <v>265</v>
      </c>
      <c r="AU401" s="207" t="s">
        <v>83</v>
      </c>
      <c r="AV401" s="14" t="s">
        <v>261</v>
      </c>
      <c r="AW401" s="14" t="s">
        <v>35</v>
      </c>
      <c r="AX401" s="14" t="s">
        <v>81</v>
      </c>
      <c r="AY401" s="207" t="s">
        <v>256</v>
      </c>
    </row>
    <row r="402" s="2" customFormat="1" ht="24.15" customHeight="1">
      <c r="A402" s="40"/>
      <c r="B402" s="177"/>
      <c r="C402" s="178" t="s">
        <v>721</v>
      </c>
      <c r="D402" s="178" t="s">
        <v>258</v>
      </c>
      <c r="E402" s="179" t="s">
        <v>1236</v>
      </c>
      <c r="F402" s="180" t="s">
        <v>1237</v>
      </c>
      <c r="G402" s="181" t="s">
        <v>110</v>
      </c>
      <c r="H402" s="182">
        <v>130</v>
      </c>
      <c r="I402" s="183"/>
      <c r="J402" s="184">
        <f>ROUND(I402*H402,2)</f>
        <v>0</v>
      </c>
      <c r="K402" s="185"/>
      <c r="L402" s="41"/>
      <c r="M402" s="186" t="s">
        <v>3</v>
      </c>
      <c r="N402" s="187" t="s">
        <v>45</v>
      </c>
      <c r="O402" s="74"/>
      <c r="P402" s="188">
        <f>O402*H402</f>
        <v>0</v>
      </c>
      <c r="Q402" s="188">
        <v>0</v>
      </c>
      <c r="R402" s="188">
        <f>Q402*H402</f>
        <v>0</v>
      </c>
      <c r="S402" s="188">
        <v>0</v>
      </c>
      <c r="T402" s="189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190" t="s">
        <v>261</v>
      </c>
      <c r="AT402" s="190" t="s">
        <v>258</v>
      </c>
      <c r="AU402" s="190" t="s">
        <v>83</v>
      </c>
      <c r="AY402" s="21" t="s">
        <v>256</v>
      </c>
      <c r="BE402" s="191">
        <f>IF(N402="základní",J402,0)</f>
        <v>0</v>
      </c>
      <c r="BF402" s="191">
        <f>IF(N402="snížená",J402,0)</f>
        <v>0</v>
      </c>
      <c r="BG402" s="191">
        <f>IF(N402="zákl. přenesená",J402,0)</f>
        <v>0</v>
      </c>
      <c r="BH402" s="191">
        <f>IF(N402="sníž. přenesená",J402,0)</f>
        <v>0</v>
      </c>
      <c r="BI402" s="191">
        <f>IF(N402="nulová",J402,0)</f>
        <v>0</v>
      </c>
      <c r="BJ402" s="21" t="s">
        <v>81</v>
      </c>
      <c r="BK402" s="191">
        <f>ROUND(I402*H402,2)</f>
        <v>0</v>
      </c>
      <c r="BL402" s="21" t="s">
        <v>261</v>
      </c>
      <c r="BM402" s="190" t="s">
        <v>2474</v>
      </c>
    </row>
    <row r="403" s="2" customFormat="1">
      <c r="A403" s="40"/>
      <c r="B403" s="41"/>
      <c r="C403" s="40"/>
      <c r="D403" s="192" t="s">
        <v>263</v>
      </c>
      <c r="E403" s="40"/>
      <c r="F403" s="193" t="s">
        <v>1239</v>
      </c>
      <c r="G403" s="40"/>
      <c r="H403" s="40"/>
      <c r="I403" s="194"/>
      <c r="J403" s="40"/>
      <c r="K403" s="40"/>
      <c r="L403" s="41"/>
      <c r="M403" s="195"/>
      <c r="N403" s="196"/>
      <c r="O403" s="74"/>
      <c r="P403" s="74"/>
      <c r="Q403" s="74"/>
      <c r="R403" s="74"/>
      <c r="S403" s="74"/>
      <c r="T403" s="75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21" t="s">
        <v>263</v>
      </c>
      <c r="AU403" s="21" t="s">
        <v>83</v>
      </c>
    </row>
    <row r="404" s="13" customFormat="1">
      <c r="A404" s="13"/>
      <c r="B404" s="197"/>
      <c r="C404" s="13"/>
      <c r="D404" s="198" t="s">
        <v>265</v>
      </c>
      <c r="E404" s="199" t="s">
        <v>3</v>
      </c>
      <c r="F404" s="200" t="s">
        <v>202</v>
      </c>
      <c r="G404" s="13"/>
      <c r="H404" s="201">
        <v>130</v>
      </c>
      <c r="I404" s="202"/>
      <c r="J404" s="13"/>
      <c r="K404" s="13"/>
      <c r="L404" s="197"/>
      <c r="M404" s="203"/>
      <c r="N404" s="204"/>
      <c r="O404" s="204"/>
      <c r="P404" s="204"/>
      <c r="Q404" s="204"/>
      <c r="R404" s="204"/>
      <c r="S404" s="204"/>
      <c r="T404" s="205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199" t="s">
        <v>265</v>
      </c>
      <c r="AU404" s="199" t="s">
        <v>83</v>
      </c>
      <c r="AV404" s="13" t="s">
        <v>83</v>
      </c>
      <c r="AW404" s="13" t="s">
        <v>35</v>
      </c>
      <c r="AX404" s="13" t="s">
        <v>74</v>
      </c>
      <c r="AY404" s="199" t="s">
        <v>256</v>
      </c>
    </row>
    <row r="405" s="14" customFormat="1">
      <c r="A405" s="14"/>
      <c r="B405" s="206"/>
      <c r="C405" s="14"/>
      <c r="D405" s="198" t="s">
        <v>265</v>
      </c>
      <c r="E405" s="207" t="s">
        <v>3</v>
      </c>
      <c r="F405" s="208" t="s">
        <v>266</v>
      </c>
      <c r="G405" s="14"/>
      <c r="H405" s="209">
        <v>130</v>
      </c>
      <c r="I405" s="210"/>
      <c r="J405" s="14"/>
      <c r="K405" s="14"/>
      <c r="L405" s="206"/>
      <c r="M405" s="211"/>
      <c r="N405" s="212"/>
      <c r="O405" s="212"/>
      <c r="P405" s="212"/>
      <c r="Q405" s="212"/>
      <c r="R405" s="212"/>
      <c r="S405" s="212"/>
      <c r="T405" s="213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07" t="s">
        <v>265</v>
      </c>
      <c r="AU405" s="207" t="s">
        <v>83</v>
      </c>
      <c r="AV405" s="14" t="s">
        <v>261</v>
      </c>
      <c r="AW405" s="14" t="s">
        <v>35</v>
      </c>
      <c r="AX405" s="14" t="s">
        <v>81</v>
      </c>
      <c r="AY405" s="207" t="s">
        <v>256</v>
      </c>
    </row>
    <row r="406" s="2" customFormat="1" ht="44.25" customHeight="1">
      <c r="A406" s="40"/>
      <c r="B406" s="177"/>
      <c r="C406" s="178" t="s">
        <v>731</v>
      </c>
      <c r="D406" s="178" t="s">
        <v>258</v>
      </c>
      <c r="E406" s="179" t="s">
        <v>1241</v>
      </c>
      <c r="F406" s="180" t="s">
        <v>1242</v>
      </c>
      <c r="G406" s="181" t="s">
        <v>110</v>
      </c>
      <c r="H406" s="182">
        <v>1170</v>
      </c>
      <c r="I406" s="183"/>
      <c r="J406" s="184">
        <f>ROUND(I406*H406,2)</f>
        <v>0</v>
      </c>
      <c r="K406" s="185"/>
      <c r="L406" s="41"/>
      <c r="M406" s="186" t="s">
        <v>3</v>
      </c>
      <c r="N406" s="187" t="s">
        <v>45</v>
      </c>
      <c r="O406" s="74"/>
      <c r="P406" s="188">
        <f>O406*H406</f>
        <v>0</v>
      </c>
      <c r="Q406" s="188">
        <v>0</v>
      </c>
      <c r="R406" s="188">
        <f>Q406*H406</f>
        <v>0</v>
      </c>
      <c r="S406" s="188">
        <v>0</v>
      </c>
      <c r="T406" s="189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190" t="s">
        <v>261</v>
      </c>
      <c r="AT406" s="190" t="s">
        <v>258</v>
      </c>
      <c r="AU406" s="190" t="s">
        <v>83</v>
      </c>
      <c r="AY406" s="21" t="s">
        <v>256</v>
      </c>
      <c r="BE406" s="191">
        <f>IF(N406="základní",J406,0)</f>
        <v>0</v>
      </c>
      <c r="BF406" s="191">
        <f>IF(N406="snížená",J406,0)</f>
        <v>0</v>
      </c>
      <c r="BG406" s="191">
        <f>IF(N406="zákl. přenesená",J406,0)</f>
        <v>0</v>
      </c>
      <c r="BH406" s="191">
        <f>IF(N406="sníž. přenesená",J406,0)</f>
        <v>0</v>
      </c>
      <c r="BI406" s="191">
        <f>IF(N406="nulová",J406,0)</f>
        <v>0</v>
      </c>
      <c r="BJ406" s="21" t="s">
        <v>81</v>
      </c>
      <c r="BK406" s="191">
        <f>ROUND(I406*H406,2)</f>
        <v>0</v>
      </c>
      <c r="BL406" s="21" t="s">
        <v>261</v>
      </c>
      <c r="BM406" s="190" t="s">
        <v>2475</v>
      </c>
    </row>
    <row r="407" s="2" customFormat="1">
      <c r="A407" s="40"/>
      <c r="B407" s="41"/>
      <c r="C407" s="40"/>
      <c r="D407" s="192" t="s">
        <v>263</v>
      </c>
      <c r="E407" s="40"/>
      <c r="F407" s="193" t="s">
        <v>1244</v>
      </c>
      <c r="G407" s="40"/>
      <c r="H407" s="40"/>
      <c r="I407" s="194"/>
      <c r="J407" s="40"/>
      <c r="K407" s="40"/>
      <c r="L407" s="41"/>
      <c r="M407" s="195"/>
      <c r="N407" s="196"/>
      <c r="O407" s="74"/>
      <c r="P407" s="74"/>
      <c r="Q407" s="74"/>
      <c r="R407" s="74"/>
      <c r="S407" s="74"/>
      <c r="T407" s="75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21" t="s">
        <v>263</v>
      </c>
      <c r="AU407" s="21" t="s">
        <v>83</v>
      </c>
    </row>
    <row r="408" s="13" customFormat="1">
      <c r="A408" s="13"/>
      <c r="B408" s="197"/>
      <c r="C408" s="13"/>
      <c r="D408" s="198" t="s">
        <v>265</v>
      </c>
      <c r="E408" s="199" t="s">
        <v>3</v>
      </c>
      <c r="F408" s="200" t="s">
        <v>1245</v>
      </c>
      <c r="G408" s="13"/>
      <c r="H408" s="201">
        <v>1170</v>
      </c>
      <c r="I408" s="202"/>
      <c r="J408" s="13"/>
      <c r="K408" s="13"/>
      <c r="L408" s="197"/>
      <c r="M408" s="203"/>
      <c r="N408" s="204"/>
      <c r="O408" s="204"/>
      <c r="P408" s="204"/>
      <c r="Q408" s="204"/>
      <c r="R408" s="204"/>
      <c r="S408" s="204"/>
      <c r="T408" s="205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199" t="s">
        <v>265</v>
      </c>
      <c r="AU408" s="199" t="s">
        <v>83</v>
      </c>
      <c r="AV408" s="13" t="s">
        <v>83</v>
      </c>
      <c r="AW408" s="13" t="s">
        <v>35</v>
      </c>
      <c r="AX408" s="13" t="s">
        <v>74</v>
      </c>
      <c r="AY408" s="199" t="s">
        <v>256</v>
      </c>
    </row>
    <row r="409" s="14" customFormat="1">
      <c r="A409" s="14"/>
      <c r="B409" s="206"/>
      <c r="C409" s="14"/>
      <c r="D409" s="198" t="s">
        <v>265</v>
      </c>
      <c r="E409" s="207" t="s">
        <v>3</v>
      </c>
      <c r="F409" s="208" t="s">
        <v>266</v>
      </c>
      <c r="G409" s="14"/>
      <c r="H409" s="209">
        <v>1170</v>
      </c>
      <c r="I409" s="210"/>
      <c r="J409" s="14"/>
      <c r="K409" s="14"/>
      <c r="L409" s="206"/>
      <c r="M409" s="211"/>
      <c r="N409" s="212"/>
      <c r="O409" s="212"/>
      <c r="P409" s="212"/>
      <c r="Q409" s="212"/>
      <c r="R409" s="212"/>
      <c r="S409" s="212"/>
      <c r="T409" s="213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07" t="s">
        <v>265</v>
      </c>
      <c r="AU409" s="207" t="s">
        <v>83</v>
      </c>
      <c r="AV409" s="14" t="s">
        <v>261</v>
      </c>
      <c r="AW409" s="14" t="s">
        <v>35</v>
      </c>
      <c r="AX409" s="14" t="s">
        <v>81</v>
      </c>
      <c r="AY409" s="207" t="s">
        <v>256</v>
      </c>
    </row>
    <row r="410" s="12" customFormat="1" ht="22.8" customHeight="1">
      <c r="A410" s="12"/>
      <c r="B410" s="164"/>
      <c r="C410" s="12"/>
      <c r="D410" s="165" t="s">
        <v>73</v>
      </c>
      <c r="E410" s="175" t="s">
        <v>1246</v>
      </c>
      <c r="F410" s="175" t="s">
        <v>1247</v>
      </c>
      <c r="G410" s="12"/>
      <c r="H410" s="12"/>
      <c r="I410" s="167"/>
      <c r="J410" s="176">
        <f>BK410</f>
        <v>0</v>
      </c>
      <c r="K410" s="12"/>
      <c r="L410" s="164"/>
      <c r="M410" s="169"/>
      <c r="N410" s="170"/>
      <c r="O410" s="170"/>
      <c r="P410" s="171">
        <f>SUM(P411:P436)</f>
        <v>0</v>
      </c>
      <c r="Q410" s="170"/>
      <c r="R410" s="171">
        <f>SUM(R411:R436)</f>
        <v>0</v>
      </c>
      <c r="S410" s="170"/>
      <c r="T410" s="172">
        <f>SUM(T411:T436)</f>
        <v>0</v>
      </c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R410" s="165" t="s">
        <v>81</v>
      </c>
      <c r="AT410" s="173" t="s">
        <v>73</v>
      </c>
      <c r="AU410" s="173" t="s">
        <v>81</v>
      </c>
      <c r="AY410" s="165" t="s">
        <v>256</v>
      </c>
      <c r="BK410" s="174">
        <f>SUM(BK411:BK436)</f>
        <v>0</v>
      </c>
    </row>
    <row r="411" s="2" customFormat="1" ht="37.8" customHeight="1">
      <c r="A411" s="40"/>
      <c r="B411" s="177"/>
      <c r="C411" s="178" t="s">
        <v>736</v>
      </c>
      <c r="D411" s="178" t="s">
        <v>258</v>
      </c>
      <c r="E411" s="179" t="s">
        <v>1249</v>
      </c>
      <c r="F411" s="180" t="s">
        <v>1250</v>
      </c>
      <c r="G411" s="181" t="s">
        <v>338</v>
      </c>
      <c r="H411" s="182">
        <v>46.250999999999998</v>
      </c>
      <c r="I411" s="183"/>
      <c r="J411" s="184">
        <f>ROUND(I411*H411,2)</f>
        <v>0</v>
      </c>
      <c r="K411" s="185"/>
      <c r="L411" s="41"/>
      <c r="M411" s="186" t="s">
        <v>3</v>
      </c>
      <c r="N411" s="187" t="s">
        <v>45</v>
      </c>
      <c r="O411" s="74"/>
      <c r="P411" s="188">
        <f>O411*H411</f>
        <v>0</v>
      </c>
      <c r="Q411" s="188">
        <v>0</v>
      </c>
      <c r="R411" s="188">
        <f>Q411*H411</f>
        <v>0</v>
      </c>
      <c r="S411" s="188">
        <v>0</v>
      </c>
      <c r="T411" s="189">
        <f>S411*H411</f>
        <v>0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190" t="s">
        <v>261</v>
      </c>
      <c r="AT411" s="190" t="s">
        <v>258</v>
      </c>
      <c r="AU411" s="190" t="s">
        <v>83</v>
      </c>
      <c r="AY411" s="21" t="s">
        <v>256</v>
      </c>
      <c r="BE411" s="191">
        <f>IF(N411="základní",J411,0)</f>
        <v>0</v>
      </c>
      <c r="BF411" s="191">
        <f>IF(N411="snížená",J411,0)</f>
        <v>0</v>
      </c>
      <c r="BG411" s="191">
        <f>IF(N411="zákl. přenesená",J411,0)</f>
        <v>0</v>
      </c>
      <c r="BH411" s="191">
        <f>IF(N411="sníž. přenesená",J411,0)</f>
        <v>0</v>
      </c>
      <c r="BI411" s="191">
        <f>IF(N411="nulová",J411,0)</f>
        <v>0</v>
      </c>
      <c r="BJ411" s="21" t="s">
        <v>81</v>
      </c>
      <c r="BK411" s="191">
        <f>ROUND(I411*H411,2)</f>
        <v>0</v>
      </c>
      <c r="BL411" s="21" t="s">
        <v>261</v>
      </c>
      <c r="BM411" s="190" t="s">
        <v>2476</v>
      </c>
    </row>
    <row r="412" s="2" customFormat="1">
      <c r="A412" s="40"/>
      <c r="B412" s="41"/>
      <c r="C412" s="40"/>
      <c r="D412" s="192" t="s">
        <v>263</v>
      </c>
      <c r="E412" s="40"/>
      <c r="F412" s="193" t="s">
        <v>1252</v>
      </c>
      <c r="G412" s="40"/>
      <c r="H412" s="40"/>
      <c r="I412" s="194"/>
      <c r="J412" s="40"/>
      <c r="K412" s="40"/>
      <c r="L412" s="41"/>
      <c r="M412" s="195"/>
      <c r="N412" s="196"/>
      <c r="O412" s="74"/>
      <c r="P412" s="74"/>
      <c r="Q412" s="74"/>
      <c r="R412" s="74"/>
      <c r="S412" s="74"/>
      <c r="T412" s="75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21" t="s">
        <v>263</v>
      </c>
      <c r="AU412" s="21" t="s">
        <v>83</v>
      </c>
    </row>
    <row r="413" s="2" customFormat="1" ht="33" customHeight="1">
      <c r="A413" s="40"/>
      <c r="B413" s="177"/>
      <c r="C413" s="178" t="s">
        <v>743</v>
      </c>
      <c r="D413" s="178" t="s">
        <v>258</v>
      </c>
      <c r="E413" s="179" t="s">
        <v>1254</v>
      </c>
      <c r="F413" s="180" t="s">
        <v>1255</v>
      </c>
      <c r="G413" s="181" t="s">
        <v>338</v>
      </c>
      <c r="H413" s="182">
        <v>46.250999999999998</v>
      </c>
      <c r="I413" s="183"/>
      <c r="J413" s="184">
        <f>ROUND(I413*H413,2)</f>
        <v>0</v>
      </c>
      <c r="K413" s="185"/>
      <c r="L413" s="41"/>
      <c r="M413" s="186" t="s">
        <v>3</v>
      </c>
      <c r="N413" s="187" t="s">
        <v>45</v>
      </c>
      <c r="O413" s="74"/>
      <c r="P413" s="188">
        <f>O413*H413</f>
        <v>0</v>
      </c>
      <c r="Q413" s="188">
        <v>0</v>
      </c>
      <c r="R413" s="188">
        <f>Q413*H413</f>
        <v>0</v>
      </c>
      <c r="S413" s="188">
        <v>0</v>
      </c>
      <c r="T413" s="189">
        <f>S413*H413</f>
        <v>0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190" t="s">
        <v>261</v>
      </c>
      <c r="AT413" s="190" t="s">
        <v>258</v>
      </c>
      <c r="AU413" s="190" t="s">
        <v>83</v>
      </c>
      <c r="AY413" s="21" t="s">
        <v>256</v>
      </c>
      <c r="BE413" s="191">
        <f>IF(N413="základní",J413,0)</f>
        <v>0</v>
      </c>
      <c r="BF413" s="191">
        <f>IF(N413="snížená",J413,0)</f>
        <v>0</v>
      </c>
      <c r="BG413" s="191">
        <f>IF(N413="zákl. přenesená",J413,0)</f>
        <v>0</v>
      </c>
      <c r="BH413" s="191">
        <f>IF(N413="sníž. přenesená",J413,0)</f>
        <v>0</v>
      </c>
      <c r="BI413" s="191">
        <f>IF(N413="nulová",J413,0)</f>
        <v>0</v>
      </c>
      <c r="BJ413" s="21" t="s">
        <v>81</v>
      </c>
      <c r="BK413" s="191">
        <f>ROUND(I413*H413,2)</f>
        <v>0</v>
      </c>
      <c r="BL413" s="21" t="s">
        <v>261</v>
      </c>
      <c r="BM413" s="190" t="s">
        <v>2477</v>
      </c>
    </row>
    <row r="414" s="2" customFormat="1">
      <c r="A414" s="40"/>
      <c r="B414" s="41"/>
      <c r="C414" s="40"/>
      <c r="D414" s="192" t="s">
        <v>263</v>
      </c>
      <c r="E414" s="40"/>
      <c r="F414" s="193" t="s">
        <v>1257</v>
      </c>
      <c r="G414" s="40"/>
      <c r="H414" s="40"/>
      <c r="I414" s="194"/>
      <c r="J414" s="40"/>
      <c r="K414" s="40"/>
      <c r="L414" s="41"/>
      <c r="M414" s="195"/>
      <c r="N414" s="196"/>
      <c r="O414" s="74"/>
      <c r="P414" s="74"/>
      <c r="Q414" s="74"/>
      <c r="R414" s="74"/>
      <c r="S414" s="74"/>
      <c r="T414" s="75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T414" s="21" t="s">
        <v>263</v>
      </c>
      <c r="AU414" s="21" t="s">
        <v>83</v>
      </c>
    </row>
    <row r="415" s="2" customFormat="1" ht="44.25" customHeight="1">
      <c r="A415" s="40"/>
      <c r="B415" s="177"/>
      <c r="C415" s="178" t="s">
        <v>748</v>
      </c>
      <c r="D415" s="178" t="s">
        <v>258</v>
      </c>
      <c r="E415" s="179" t="s">
        <v>1259</v>
      </c>
      <c r="F415" s="180" t="s">
        <v>1260</v>
      </c>
      <c r="G415" s="181" t="s">
        <v>338</v>
      </c>
      <c r="H415" s="182">
        <v>878.76900000000001</v>
      </c>
      <c r="I415" s="183"/>
      <c r="J415" s="184">
        <f>ROUND(I415*H415,2)</f>
        <v>0</v>
      </c>
      <c r="K415" s="185"/>
      <c r="L415" s="41"/>
      <c r="M415" s="186" t="s">
        <v>3</v>
      </c>
      <c r="N415" s="187" t="s">
        <v>45</v>
      </c>
      <c r="O415" s="74"/>
      <c r="P415" s="188">
        <f>O415*H415</f>
        <v>0</v>
      </c>
      <c r="Q415" s="188">
        <v>0</v>
      </c>
      <c r="R415" s="188">
        <f>Q415*H415</f>
        <v>0</v>
      </c>
      <c r="S415" s="188">
        <v>0</v>
      </c>
      <c r="T415" s="189">
        <f>S415*H415</f>
        <v>0</v>
      </c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R415" s="190" t="s">
        <v>261</v>
      </c>
      <c r="AT415" s="190" t="s">
        <v>258</v>
      </c>
      <c r="AU415" s="190" t="s">
        <v>83</v>
      </c>
      <c r="AY415" s="21" t="s">
        <v>256</v>
      </c>
      <c r="BE415" s="191">
        <f>IF(N415="základní",J415,0)</f>
        <v>0</v>
      </c>
      <c r="BF415" s="191">
        <f>IF(N415="snížená",J415,0)</f>
        <v>0</v>
      </c>
      <c r="BG415" s="191">
        <f>IF(N415="zákl. přenesená",J415,0)</f>
        <v>0</v>
      </c>
      <c r="BH415" s="191">
        <f>IF(N415="sníž. přenesená",J415,0)</f>
        <v>0</v>
      </c>
      <c r="BI415" s="191">
        <f>IF(N415="nulová",J415,0)</f>
        <v>0</v>
      </c>
      <c r="BJ415" s="21" t="s">
        <v>81</v>
      </c>
      <c r="BK415" s="191">
        <f>ROUND(I415*H415,2)</f>
        <v>0</v>
      </c>
      <c r="BL415" s="21" t="s">
        <v>261</v>
      </c>
      <c r="BM415" s="190" t="s">
        <v>2478</v>
      </c>
    </row>
    <row r="416" s="2" customFormat="1">
      <c r="A416" s="40"/>
      <c r="B416" s="41"/>
      <c r="C416" s="40"/>
      <c r="D416" s="192" t="s">
        <v>263</v>
      </c>
      <c r="E416" s="40"/>
      <c r="F416" s="193" t="s">
        <v>1262</v>
      </c>
      <c r="G416" s="40"/>
      <c r="H416" s="40"/>
      <c r="I416" s="194"/>
      <c r="J416" s="40"/>
      <c r="K416" s="40"/>
      <c r="L416" s="41"/>
      <c r="M416" s="195"/>
      <c r="N416" s="196"/>
      <c r="O416" s="74"/>
      <c r="P416" s="74"/>
      <c r="Q416" s="74"/>
      <c r="R416" s="74"/>
      <c r="S416" s="74"/>
      <c r="T416" s="75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T416" s="21" t="s">
        <v>263</v>
      </c>
      <c r="AU416" s="21" t="s">
        <v>83</v>
      </c>
    </row>
    <row r="417" s="13" customFormat="1">
      <c r="A417" s="13"/>
      <c r="B417" s="197"/>
      <c r="C417" s="13"/>
      <c r="D417" s="198" t="s">
        <v>265</v>
      </c>
      <c r="E417" s="199" t="s">
        <v>3</v>
      </c>
      <c r="F417" s="200" t="s">
        <v>2479</v>
      </c>
      <c r="G417" s="13"/>
      <c r="H417" s="201">
        <v>878.76900000000001</v>
      </c>
      <c r="I417" s="202"/>
      <c r="J417" s="13"/>
      <c r="K417" s="13"/>
      <c r="L417" s="197"/>
      <c r="M417" s="203"/>
      <c r="N417" s="204"/>
      <c r="O417" s="204"/>
      <c r="P417" s="204"/>
      <c r="Q417" s="204"/>
      <c r="R417" s="204"/>
      <c r="S417" s="204"/>
      <c r="T417" s="205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199" t="s">
        <v>265</v>
      </c>
      <c r="AU417" s="199" t="s">
        <v>83</v>
      </c>
      <c r="AV417" s="13" t="s">
        <v>83</v>
      </c>
      <c r="AW417" s="13" t="s">
        <v>35</v>
      </c>
      <c r="AX417" s="13" t="s">
        <v>81</v>
      </c>
      <c r="AY417" s="199" t="s">
        <v>256</v>
      </c>
    </row>
    <row r="418" s="2" customFormat="1" ht="37.8" customHeight="1">
      <c r="A418" s="40"/>
      <c r="B418" s="177"/>
      <c r="C418" s="178" t="s">
        <v>753</v>
      </c>
      <c r="D418" s="178" t="s">
        <v>258</v>
      </c>
      <c r="E418" s="179" t="s">
        <v>2480</v>
      </c>
      <c r="F418" s="180" t="s">
        <v>2481</v>
      </c>
      <c r="G418" s="181" t="s">
        <v>338</v>
      </c>
      <c r="H418" s="182">
        <v>0.67600000000000005</v>
      </c>
      <c r="I418" s="183"/>
      <c r="J418" s="184">
        <f>ROUND(I418*H418,2)</f>
        <v>0</v>
      </c>
      <c r="K418" s="185"/>
      <c r="L418" s="41"/>
      <c r="M418" s="186" t="s">
        <v>3</v>
      </c>
      <c r="N418" s="187" t="s">
        <v>45</v>
      </c>
      <c r="O418" s="74"/>
      <c r="P418" s="188">
        <f>O418*H418</f>
        <v>0</v>
      </c>
      <c r="Q418" s="188">
        <v>0</v>
      </c>
      <c r="R418" s="188">
        <f>Q418*H418</f>
        <v>0</v>
      </c>
      <c r="S418" s="188">
        <v>0</v>
      </c>
      <c r="T418" s="189">
        <f>S418*H418</f>
        <v>0</v>
      </c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R418" s="190" t="s">
        <v>261</v>
      </c>
      <c r="AT418" s="190" t="s">
        <v>258</v>
      </c>
      <c r="AU418" s="190" t="s">
        <v>83</v>
      </c>
      <c r="AY418" s="21" t="s">
        <v>256</v>
      </c>
      <c r="BE418" s="191">
        <f>IF(N418="základní",J418,0)</f>
        <v>0</v>
      </c>
      <c r="BF418" s="191">
        <f>IF(N418="snížená",J418,0)</f>
        <v>0</v>
      </c>
      <c r="BG418" s="191">
        <f>IF(N418="zákl. přenesená",J418,0)</f>
        <v>0</v>
      </c>
      <c r="BH418" s="191">
        <f>IF(N418="sníž. přenesená",J418,0)</f>
        <v>0</v>
      </c>
      <c r="BI418" s="191">
        <f>IF(N418="nulová",J418,0)</f>
        <v>0</v>
      </c>
      <c r="BJ418" s="21" t="s">
        <v>81</v>
      </c>
      <c r="BK418" s="191">
        <f>ROUND(I418*H418,2)</f>
        <v>0</v>
      </c>
      <c r="BL418" s="21" t="s">
        <v>261</v>
      </c>
      <c r="BM418" s="190" t="s">
        <v>2482</v>
      </c>
    </row>
    <row r="419" s="2" customFormat="1">
      <c r="A419" s="40"/>
      <c r="B419" s="41"/>
      <c r="C419" s="40"/>
      <c r="D419" s="192" t="s">
        <v>263</v>
      </c>
      <c r="E419" s="40"/>
      <c r="F419" s="193" t="s">
        <v>2483</v>
      </c>
      <c r="G419" s="40"/>
      <c r="H419" s="40"/>
      <c r="I419" s="194"/>
      <c r="J419" s="40"/>
      <c r="K419" s="40"/>
      <c r="L419" s="41"/>
      <c r="M419" s="195"/>
      <c r="N419" s="196"/>
      <c r="O419" s="74"/>
      <c r="P419" s="74"/>
      <c r="Q419" s="74"/>
      <c r="R419" s="74"/>
      <c r="S419" s="74"/>
      <c r="T419" s="75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T419" s="21" t="s">
        <v>263</v>
      </c>
      <c r="AU419" s="21" t="s">
        <v>83</v>
      </c>
    </row>
    <row r="420" s="13" customFormat="1">
      <c r="A420" s="13"/>
      <c r="B420" s="197"/>
      <c r="C420" s="13"/>
      <c r="D420" s="198" t="s">
        <v>265</v>
      </c>
      <c r="E420" s="199" t="s">
        <v>3</v>
      </c>
      <c r="F420" s="200" t="s">
        <v>2484</v>
      </c>
      <c r="G420" s="13"/>
      <c r="H420" s="201">
        <v>0.67600000000000005</v>
      </c>
      <c r="I420" s="202"/>
      <c r="J420" s="13"/>
      <c r="K420" s="13"/>
      <c r="L420" s="197"/>
      <c r="M420" s="203"/>
      <c r="N420" s="204"/>
      <c r="O420" s="204"/>
      <c r="P420" s="204"/>
      <c r="Q420" s="204"/>
      <c r="R420" s="204"/>
      <c r="S420" s="204"/>
      <c r="T420" s="205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199" t="s">
        <v>265</v>
      </c>
      <c r="AU420" s="199" t="s">
        <v>83</v>
      </c>
      <c r="AV420" s="13" t="s">
        <v>83</v>
      </c>
      <c r="AW420" s="13" t="s">
        <v>35</v>
      </c>
      <c r="AX420" s="13" t="s">
        <v>74</v>
      </c>
      <c r="AY420" s="199" t="s">
        <v>256</v>
      </c>
    </row>
    <row r="421" s="14" customFormat="1">
      <c r="A421" s="14"/>
      <c r="B421" s="206"/>
      <c r="C421" s="14"/>
      <c r="D421" s="198" t="s">
        <v>265</v>
      </c>
      <c r="E421" s="207" t="s">
        <v>3</v>
      </c>
      <c r="F421" s="208" t="s">
        <v>266</v>
      </c>
      <c r="G421" s="14"/>
      <c r="H421" s="209">
        <v>0.67600000000000005</v>
      </c>
      <c r="I421" s="210"/>
      <c r="J421" s="14"/>
      <c r="K421" s="14"/>
      <c r="L421" s="206"/>
      <c r="M421" s="211"/>
      <c r="N421" s="212"/>
      <c r="O421" s="212"/>
      <c r="P421" s="212"/>
      <c r="Q421" s="212"/>
      <c r="R421" s="212"/>
      <c r="S421" s="212"/>
      <c r="T421" s="213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07" t="s">
        <v>265</v>
      </c>
      <c r="AU421" s="207" t="s">
        <v>83</v>
      </c>
      <c r="AV421" s="14" t="s">
        <v>261</v>
      </c>
      <c r="AW421" s="14" t="s">
        <v>35</v>
      </c>
      <c r="AX421" s="14" t="s">
        <v>81</v>
      </c>
      <c r="AY421" s="207" t="s">
        <v>256</v>
      </c>
    </row>
    <row r="422" s="2" customFormat="1" ht="44.25" customHeight="1">
      <c r="A422" s="40"/>
      <c r="B422" s="177"/>
      <c r="C422" s="178" t="s">
        <v>758</v>
      </c>
      <c r="D422" s="178" t="s">
        <v>258</v>
      </c>
      <c r="E422" s="179" t="s">
        <v>2485</v>
      </c>
      <c r="F422" s="180" t="s">
        <v>2486</v>
      </c>
      <c r="G422" s="181" t="s">
        <v>338</v>
      </c>
      <c r="H422" s="182">
        <v>0.54500000000000004</v>
      </c>
      <c r="I422" s="183"/>
      <c r="J422" s="184">
        <f>ROUND(I422*H422,2)</f>
        <v>0</v>
      </c>
      <c r="K422" s="185"/>
      <c r="L422" s="41"/>
      <c r="M422" s="186" t="s">
        <v>3</v>
      </c>
      <c r="N422" s="187" t="s">
        <v>45</v>
      </c>
      <c r="O422" s="74"/>
      <c r="P422" s="188">
        <f>O422*H422</f>
        <v>0</v>
      </c>
      <c r="Q422" s="188">
        <v>0</v>
      </c>
      <c r="R422" s="188">
        <f>Q422*H422</f>
        <v>0</v>
      </c>
      <c r="S422" s="188">
        <v>0</v>
      </c>
      <c r="T422" s="189">
        <f>S422*H422</f>
        <v>0</v>
      </c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R422" s="190" t="s">
        <v>261</v>
      </c>
      <c r="AT422" s="190" t="s">
        <v>258</v>
      </c>
      <c r="AU422" s="190" t="s">
        <v>83</v>
      </c>
      <c r="AY422" s="21" t="s">
        <v>256</v>
      </c>
      <c r="BE422" s="191">
        <f>IF(N422="základní",J422,0)</f>
        <v>0</v>
      </c>
      <c r="BF422" s="191">
        <f>IF(N422="snížená",J422,0)</f>
        <v>0</v>
      </c>
      <c r="BG422" s="191">
        <f>IF(N422="zákl. přenesená",J422,0)</f>
        <v>0</v>
      </c>
      <c r="BH422" s="191">
        <f>IF(N422="sníž. přenesená",J422,0)</f>
        <v>0</v>
      </c>
      <c r="BI422" s="191">
        <f>IF(N422="nulová",J422,0)</f>
        <v>0</v>
      </c>
      <c r="BJ422" s="21" t="s">
        <v>81</v>
      </c>
      <c r="BK422" s="191">
        <f>ROUND(I422*H422,2)</f>
        <v>0</v>
      </c>
      <c r="BL422" s="21" t="s">
        <v>261</v>
      </c>
      <c r="BM422" s="190" t="s">
        <v>2487</v>
      </c>
    </row>
    <row r="423" s="2" customFormat="1">
      <c r="A423" s="40"/>
      <c r="B423" s="41"/>
      <c r="C423" s="40"/>
      <c r="D423" s="192" t="s">
        <v>263</v>
      </c>
      <c r="E423" s="40"/>
      <c r="F423" s="193" t="s">
        <v>2488</v>
      </c>
      <c r="G423" s="40"/>
      <c r="H423" s="40"/>
      <c r="I423" s="194"/>
      <c r="J423" s="40"/>
      <c r="K423" s="40"/>
      <c r="L423" s="41"/>
      <c r="M423" s="195"/>
      <c r="N423" s="196"/>
      <c r="O423" s="74"/>
      <c r="P423" s="74"/>
      <c r="Q423" s="74"/>
      <c r="R423" s="74"/>
      <c r="S423" s="74"/>
      <c r="T423" s="75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T423" s="21" t="s">
        <v>263</v>
      </c>
      <c r="AU423" s="21" t="s">
        <v>83</v>
      </c>
    </row>
    <row r="424" s="13" customFormat="1">
      <c r="A424" s="13"/>
      <c r="B424" s="197"/>
      <c r="C424" s="13"/>
      <c r="D424" s="198" t="s">
        <v>265</v>
      </c>
      <c r="E424" s="199" t="s">
        <v>3</v>
      </c>
      <c r="F424" s="200" t="s">
        <v>2489</v>
      </c>
      <c r="G424" s="13"/>
      <c r="H424" s="201">
        <v>0.54500000000000004</v>
      </c>
      <c r="I424" s="202"/>
      <c r="J424" s="13"/>
      <c r="K424" s="13"/>
      <c r="L424" s="197"/>
      <c r="M424" s="203"/>
      <c r="N424" s="204"/>
      <c r="O424" s="204"/>
      <c r="P424" s="204"/>
      <c r="Q424" s="204"/>
      <c r="R424" s="204"/>
      <c r="S424" s="204"/>
      <c r="T424" s="205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199" t="s">
        <v>265</v>
      </c>
      <c r="AU424" s="199" t="s">
        <v>83</v>
      </c>
      <c r="AV424" s="13" t="s">
        <v>83</v>
      </c>
      <c r="AW424" s="13" t="s">
        <v>35</v>
      </c>
      <c r="AX424" s="13" t="s">
        <v>74</v>
      </c>
      <c r="AY424" s="199" t="s">
        <v>256</v>
      </c>
    </row>
    <row r="425" s="14" customFormat="1">
      <c r="A425" s="14"/>
      <c r="B425" s="206"/>
      <c r="C425" s="14"/>
      <c r="D425" s="198" t="s">
        <v>265</v>
      </c>
      <c r="E425" s="207" t="s">
        <v>3</v>
      </c>
      <c r="F425" s="208" t="s">
        <v>266</v>
      </c>
      <c r="G425" s="14"/>
      <c r="H425" s="209">
        <v>0.54500000000000004</v>
      </c>
      <c r="I425" s="210"/>
      <c r="J425" s="14"/>
      <c r="K425" s="14"/>
      <c r="L425" s="206"/>
      <c r="M425" s="211"/>
      <c r="N425" s="212"/>
      <c r="O425" s="212"/>
      <c r="P425" s="212"/>
      <c r="Q425" s="212"/>
      <c r="R425" s="212"/>
      <c r="S425" s="212"/>
      <c r="T425" s="213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07" t="s">
        <v>265</v>
      </c>
      <c r="AU425" s="207" t="s">
        <v>83</v>
      </c>
      <c r="AV425" s="14" t="s">
        <v>261</v>
      </c>
      <c r="AW425" s="14" t="s">
        <v>35</v>
      </c>
      <c r="AX425" s="14" t="s">
        <v>81</v>
      </c>
      <c r="AY425" s="207" t="s">
        <v>256</v>
      </c>
    </row>
    <row r="426" s="2" customFormat="1" ht="44.25" customHeight="1">
      <c r="A426" s="40"/>
      <c r="B426" s="177"/>
      <c r="C426" s="178" t="s">
        <v>764</v>
      </c>
      <c r="D426" s="178" t="s">
        <v>258</v>
      </c>
      <c r="E426" s="179" t="s">
        <v>2490</v>
      </c>
      <c r="F426" s="180" t="s">
        <v>2491</v>
      </c>
      <c r="G426" s="181" t="s">
        <v>338</v>
      </c>
      <c r="H426" s="182">
        <v>0.044999999999999998</v>
      </c>
      <c r="I426" s="183"/>
      <c r="J426" s="184">
        <f>ROUND(I426*H426,2)</f>
        <v>0</v>
      </c>
      <c r="K426" s="185"/>
      <c r="L426" s="41"/>
      <c r="M426" s="186" t="s">
        <v>3</v>
      </c>
      <c r="N426" s="187" t="s">
        <v>45</v>
      </c>
      <c r="O426" s="74"/>
      <c r="P426" s="188">
        <f>O426*H426</f>
        <v>0</v>
      </c>
      <c r="Q426" s="188">
        <v>0</v>
      </c>
      <c r="R426" s="188">
        <f>Q426*H426</f>
        <v>0</v>
      </c>
      <c r="S426" s="188">
        <v>0</v>
      </c>
      <c r="T426" s="189">
        <f>S426*H426</f>
        <v>0</v>
      </c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R426" s="190" t="s">
        <v>261</v>
      </c>
      <c r="AT426" s="190" t="s">
        <v>258</v>
      </c>
      <c r="AU426" s="190" t="s">
        <v>83</v>
      </c>
      <c r="AY426" s="21" t="s">
        <v>256</v>
      </c>
      <c r="BE426" s="191">
        <f>IF(N426="základní",J426,0)</f>
        <v>0</v>
      </c>
      <c r="BF426" s="191">
        <f>IF(N426="snížená",J426,0)</f>
        <v>0</v>
      </c>
      <c r="BG426" s="191">
        <f>IF(N426="zákl. přenesená",J426,0)</f>
        <v>0</v>
      </c>
      <c r="BH426" s="191">
        <f>IF(N426="sníž. přenesená",J426,0)</f>
        <v>0</v>
      </c>
      <c r="BI426" s="191">
        <f>IF(N426="nulová",J426,0)</f>
        <v>0</v>
      </c>
      <c r="BJ426" s="21" t="s">
        <v>81</v>
      </c>
      <c r="BK426" s="191">
        <f>ROUND(I426*H426,2)</f>
        <v>0</v>
      </c>
      <c r="BL426" s="21" t="s">
        <v>261</v>
      </c>
      <c r="BM426" s="190" t="s">
        <v>2492</v>
      </c>
    </row>
    <row r="427" s="2" customFormat="1">
      <c r="A427" s="40"/>
      <c r="B427" s="41"/>
      <c r="C427" s="40"/>
      <c r="D427" s="192" t="s">
        <v>263</v>
      </c>
      <c r="E427" s="40"/>
      <c r="F427" s="193" t="s">
        <v>2493</v>
      </c>
      <c r="G427" s="40"/>
      <c r="H427" s="40"/>
      <c r="I427" s="194"/>
      <c r="J427" s="40"/>
      <c r="K427" s="40"/>
      <c r="L427" s="41"/>
      <c r="M427" s="195"/>
      <c r="N427" s="196"/>
      <c r="O427" s="74"/>
      <c r="P427" s="74"/>
      <c r="Q427" s="74"/>
      <c r="R427" s="74"/>
      <c r="S427" s="74"/>
      <c r="T427" s="75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T427" s="21" t="s">
        <v>263</v>
      </c>
      <c r="AU427" s="21" t="s">
        <v>83</v>
      </c>
    </row>
    <row r="428" s="13" customFormat="1">
      <c r="A428" s="13"/>
      <c r="B428" s="197"/>
      <c r="C428" s="13"/>
      <c r="D428" s="198" t="s">
        <v>265</v>
      </c>
      <c r="E428" s="199" t="s">
        <v>3</v>
      </c>
      <c r="F428" s="200" t="s">
        <v>2494</v>
      </c>
      <c r="G428" s="13"/>
      <c r="H428" s="201">
        <v>0.044999999999999998</v>
      </c>
      <c r="I428" s="202"/>
      <c r="J428" s="13"/>
      <c r="K428" s="13"/>
      <c r="L428" s="197"/>
      <c r="M428" s="203"/>
      <c r="N428" s="204"/>
      <c r="O428" s="204"/>
      <c r="P428" s="204"/>
      <c r="Q428" s="204"/>
      <c r="R428" s="204"/>
      <c r="S428" s="204"/>
      <c r="T428" s="205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199" t="s">
        <v>265</v>
      </c>
      <c r="AU428" s="199" t="s">
        <v>83</v>
      </c>
      <c r="AV428" s="13" t="s">
        <v>83</v>
      </c>
      <c r="AW428" s="13" t="s">
        <v>35</v>
      </c>
      <c r="AX428" s="13" t="s">
        <v>74</v>
      </c>
      <c r="AY428" s="199" t="s">
        <v>256</v>
      </c>
    </row>
    <row r="429" s="14" customFormat="1">
      <c r="A429" s="14"/>
      <c r="B429" s="206"/>
      <c r="C429" s="14"/>
      <c r="D429" s="198" t="s">
        <v>265</v>
      </c>
      <c r="E429" s="207" t="s">
        <v>3</v>
      </c>
      <c r="F429" s="208" t="s">
        <v>266</v>
      </c>
      <c r="G429" s="14"/>
      <c r="H429" s="209">
        <v>0.044999999999999998</v>
      </c>
      <c r="I429" s="210"/>
      <c r="J429" s="14"/>
      <c r="K429" s="14"/>
      <c r="L429" s="206"/>
      <c r="M429" s="211"/>
      <c r="N429" s="212"/>
      <c r="O429" s="212"/>
      <c r="P429" s="212"/>
      <c r="Q429" s="212"/>
      <c r="R429" s="212"/>
      <c r="S429" s="212"/>
      <c r="T429" s="213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07" t="s">
        <v>265</v>
      </c>
      <c r="AU429" s="207" t="s">
        <v>83</v>
      </c>
      <c r="AV429" s="14" t="s">
        <v>261</v>
      </c>
      <c r="AW429" s="14" t="s">
        <v>35</v>
      </c>
      <c r="AX429" s="14" t="s">
        <v>81</v>
      </c>
      <c r="AY429" s="207" t="s">
        <v>256</v>
      </c>
    </row>
    <row r="430" s="2" customFormat="1" ht="49.05" customHeight="1">
      <c r="A430" s="40"/>
      <c r="B430" s="177"/>
      <c r="C430" s="178" t="s">
        <v>769</v>
      </c>
      <c r="D430" s="178" t="s">
        <v>258</v>
      </c>
      <c r="E430" s="179" t="s">
        <v>1265</v>
      </c>
      <c r="F430" s="180" t="s">
        <v>1266</v>
      </c>
      <c r="G430" s="181" t="s">
        <v>338</v>
      </c>
      <c r="H430" s="182">
        <v>44.984999999999999</v>
      </c>
      <c r="I430" s="183"/>
      <c r="J430" s="184">
        <f>ROUND(I430*H430,2)</f>
        <v>0</v>
      </c>
      <c r="K430" s="185"/>
      <c r="L430" s="41"/>
      <c r="M430" s="186" t="s">
        <v>3</v>
      </c>
      <c r="N430" s="187" t="s">
        <v>45</v>
      </c>
      <c r="O430" s="74"/>
      <c r="P430" s="188">
        <f>O430*H430</f>
        <v>0</v>
      </c>
      <c r="Q430" s="188">
        <v>0</v>
      </c>
      <c r="R430" s="188">
        <f>Q430*H430</f>
        <v>0</v>
      </c>
      <c r="S430" s="188">
        <v>0</v>
      </c>
      <c r="T430" s="189">
        <f>S430*H430</f>
        <v>0</v>
      </c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R430" s="190" t="s">
        <v>261</v>
      </c>
      <c r="AT430" s="190" t="s">
        <v>258</v>
      </c>
      <c r="AU430" s="190" t="s">
        <v>83</v>
      </c>
      <c r="AY430" s="21" t="s">
        <v>256</v>
      </c>
      <c r="BE430" s="191">
        <f>IF(N430="základní",J430,0)</f>
        <v>0</v>
      </c>
      <c r="BF430" s="191">
        <f>IF(N430="snížená",J430,0)</f>
        <v>0</v>
      </c>
      <c r="BG430" s="191">
        <f>IF(N430="zákl. přenesená",J430,0)</f>
        <v>0</v>
      </c>
      <c r="BH430" s="191">
        <f>IF(N430="sníž. přenesená",J430,0)</f>
        <v>0</v>
      </c>
      <c r="BI430" s="191">
        <f>IF(N430="nulová",J430,0)</f>
        <v>0</v>
      </c>
      <c r="BJ430" s="21" t="s">
        <v>81</v>
      </c>
      <c r="BK430" s="191">
        <f>ROUND(I430*H430,2)</f>
        <v>0</v>
      </c>
      <c r="BL430" s="21" t="s">
        <v>261</v>
      </c>
      <c r="BM430" s="190" t="s">
        <v>2495</v>
      </c>
    </row>
    <row r="431" s="2" customFormat="1">
      <c r="A431" s="40"/>
      <c r="B431" s="41"/>
      <c r="C431" s="40"/>
      <c r="D431" s="192" t="s">
        <v>263</v>
      </c>
      <c r="E431" s="40"/>
      <c r="F431" s="193" t="s">
        <v>1268</v>
      </c>
      <c r="G431" s="40"/>
      <c r="H431" s="40"/>
      <c r="I431" s="194"/>
      <c r="J431" s="40"/>
      <c r="K431" s="40"/>
      <c r="L431" s="41"/>
      <c r="M431" s="195"/>
      <c r="N431" s="196"/>
      <c r="O431" s="74"/>
      <c r="P431" s="74"/>
      <c r="Q431" s="74"/>
      <c r="R431" s="74"/>
      <c r="S431" s="74"/>
      <c r="T431" s="75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T431" s="21" t="s">
        <v>263</v>
      </c>
      <c r="AU431" s="21" t="s">
        <v>83</v>
      </c>
    </row>
    <row r="432" s="13" customFormat="1">
      <c r="A432" s="13"/>
      <c r="B432" s="197"/>
      <c r="C432" s="13"/>
      <c r="D432" s="198" t="s">
        <v>265</v>
      </c>
      <c r="E432" s="199" t="s">
        <v>3</v>
      </c>
      <c r="F432" s="200" t="s">
        <v>2496</v>
      </c>
      <c r="G432" s="13"/>
      <c r="H432" s="201">
        <v>46.250999999999998</v>
      </c>
      <c r="I432" s="202"/>
      <c r="J432" s="13"/>
      <c r="K432" s="13"/>
      <c r="L432" s="197"/>
      <c r="M432" s="203"/>
      <c r="N432" s="204"/>
      <c r="O432" s="204"/>
      <c r="P432" s="204"/>
      <c r="Q432" s="204"/>
      <c r="R432" s="204"/>
      <c r="S432" s="204"/>
      <c r="T432" s="205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199" t="s">
        <v>265</v>
      </c>
      <c r="AU432" s="199" t="s">
        <v>83</v>
      </c>
      <c r="AV432" s="13" t="s">
        <v>83</v>
      </c>
      <c r="AW432" s="13" t="s">
        <v>35</v>
      </c>
      <c r="AX432" s="13" t="s">
        <v>74</v>
      </c>
      <c r="AY432" s="199" t="s">
        <v>256</v>
      </c>
    </row>
    <row r="433" s="13" customFormat="1">
      <c r="A433" s="13"/>
      <c r="B433" s="197"/>
      <c r="C433" s="13"/>
      <c r="D433" s="198" t="s">
        <v>265</v>
      </c>
      <c r="E433" s="199" t="s">
        <v>3</v>
      </c>
      <c r="F433" s="200" t="s">
        <v>2497</v>
      </c>
      <c r="G433" s="13"/>
      <c r="H433" s="201">
        <v>-0.67600000000000005</v>
      </c>
      <c r="I433" s="202"/>
      <c r="J433" s="13"/>
      <c r="K433" s="13"/>
      <c r="L433" s="197"/>
      <c r="M433" s="203"/>
      <c r="N433" s="204"/>
      <c r="O433" s="204"/>
      <c r="P433" s="204"/>
      <c r="Q433" s="204"/>
      <c r="R433" s="204"/>
      <c r="S433" s="204"/>
      <c r="T433" s="205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199" t="s">
        <v>265</v>
      </c>
      <c r="AU433" s="199" t="s">
        <v>83</v>
      </c>
      <c r="AV433" s="13" t="s">
        <v>83</v>
      </c>
      <c r="AW433" s="13" t="s">
        <v>35</v>
      </c>
      <c r="AX433" s="13" t="s">
        <v>74</v>
      </c>
      <c r="AY433" s="199" t="s">
        <v>256</v>
      </c>
    </row>
    <row r="434" s="13" customFormat="1">
      <c r="A434" s="13"/>
      <c r="B434" s="197"/>
      <c r="C434" s="13"/>
      <c r="D434" s="198" t="s">
        <v>265</v>
      </c>
      <c r="E434" s="199" t="s">
        <v>3</v>
      </c>
      <c r="F434" s="200" t="s">
        <v>2498</v>
      </c>
      <c r="G434" s="13"/>
      <c r="H434" s="201">
        <v>-0.54500000000000004</v>
      </c>
      <c r="I434" s="202"/>
      <c r="J434" s="13"/>
      <c r="K434" s="13"/>
      <c r="L434" s="197"/>
      <c r="M434" s="203"/>
      <c r="N434" s="204"/>
      <c r="O434" s="204"/>
      <c r="P434" s="204"/>
      <c r="Q434" s="204"/>
      <c r="R434" s="204"/>
      <c r="S434" s="204"/>
      <c r="T434" s="205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199" t="s">
        <v>265</v>
      </c>
      <c r="AU434" s="199" t="s">
        <v>83</v>
      </c>
      <c r="AV434" s="13" t="s">
        <v>83</v>
      </c>
      <c r="AW434" s="13" t="s">
        <v>35</v>
      </c>
      <c r="AX434" s="13" t="s">
        <v>74</v>
      </c>
      <c r="AY434" s="199" t="s">
        <v>256</v>
      </c>
    </row>
    <row r="435" s="13" customFormat="1">
      <c r="A435" s="13"/>
      <c r="B435" s="197"/>
      <c r="C435" s="13"/>
      <c r="D435" s="198" t="s">
        <v>265</v>
      </c>
      <c r="E435" s="199" t="s">
        <v>3</v>
      </c>
      <c r="F435" s="200" t="s">
        <v>2499</v>
      </c>
      <c r="G435" s="13"/>
      <c r="H435" s="201">
        <v>-0.044999999999999998</v>
      </c>
      <c r="I435" s="202"/>
      <c r="J435" s="13"/>
      <c r="K435" s="13"/>
      <c r="L435" s="197"/>
      <c r="M435" s="203"/>
      <c r="N435" s="204"/>
      <c r="O435" s="204"/>
      <c r="P435" s="204"/>
      <c r="Q435" s="204"/>
      <c r="R435" s="204"/>
      <c r="S435" s="204"/>
      <c r="T435" s="205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199" t="s">
        <v>265</v>
      </c>
      <c r="AU435" s="199" t="s">
        <v>83</v>
      </c>
      <c r="AV435" s="13" t="s">
        <v>83</v>
      </c>
      <c r="AW435" s="13" t="s">
        <v>35</v>
      </c>
      <c r="AX435" s="13" t="s">
        <v>74</v>
      </c>
      <c r="AY435" s="199" t="s">
        <v>256</v>
      </c>
    </row>
    <row r="436" s="14" customFormat="1">
      <c r="A436" s="14"/>
      <c r="B436" s="206"/>
      <c r="C436" s="14"/>
      <c r="D436" s="198" t="s">
        <v>265</v>
      </c>
      <c r="E436" s="207" t="s">
        <v>3</v>
      </c>
      <c r="F436" s="208" t="s">
        <v>266</v>
      </c>
      <c r="G436" s="14"/>
      <c r="H436" s="209">
        <v>44.984999999999999</v>
      </c>
      <c r="I436" s="210"/>
      <c r="J436" s="14"/>
      <c r="K436" s="14"/>
      <c r="L436" s="206"/>
      <c r="M436" s="211"/>
      <c r="N436" s="212"/>
      <c r="O436" s="212"/>
      <c r="P436" s="212"/>
      <c r="Q436" s="212"/>
      <c r="R436" s="212"/>
      <c r="S436" s="212"/>
      <c r="T436" s="213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07" t="s">
        <v>265</v>
      </c>
      <c r="AU436" s="207" t="s">
        <v>83</v>
      </c>
      <c r="AV436" s="14" t="s">
        <v>261</v>
      </c>
      <c r="AW436" s="14" t="s">
        <v>35</v>
      </c>
      <c r="AX436" s="14" t="s">
        <v>81</v>
      </c>
      <c r="AY436" s="207" t="s">
        <v>256</v>
      </c>
    </row>
    <row r="437" s="12" customFormat="1" ht="22.8" customHeight="1">
      <c r="A437" s="12"/>
      <c r="B437" s="164"/>
      <c r="C437" s="12"/>
      <c r="D437" s="165" t="s">
        <v>73</v>
      </c>
      <c r="E437" s="175" t="s">
        <v>1269</v>
      </c>
      <c r="F437" s="175" t="s">
        <v>1270</v>
      </c>
      <c r="G437" s="12"/>
      <c r="H437" s="12"/>
      <c r="I437" s="167"/>
      <c r="J437" s="176">
        <f>BK437</f>
        <v>0</v>
      </c>
      <c r="K437" s="12"/>
      <c r="L437" s="164"/>
      <c r="M437" s="169"/>
      <c r="N437" s="170"/>
      <c r="O437" s="170"/>
      <c r="P437" s="171">
        <f>SUM(P438:P439)</f>
        <v>0</v>
      </c>
      <c r="Q437" s="170"/>
      <c r="R437" s="171">
        <f>SUM(R438:R439)</f>
        <v>0</v>
      </c>
      <c r="S437" s="170"/>
      <c r="T437" s="172">
        <f>SUM(T438:T439)</f>
        <v>0</v>
      </c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R437" s="165" t="s">
        <v>81</v>
      </c>
      <c r="AT437" s="173" t="s">
        <v>73</v>
      </c>
      <c r="AU437" s="173" t="s">
        <v>81</v>
      </c>
      <c r="AY437" s="165" t="s">
        <v>256</v>
      </c>
      <c r="BK437" s="174">
        <f>SUM(BK438:BK439)</f>
        <v>0</v>
      </c>
    </row>
    <row r="438" s="2" customFormat="1" ht="55.5" customHeight="1">
      <c r="A438" s="40"/>
      <c r="B438" s="177"/>
      <c r="C438" s="178" t="s">
        <v>774</v>
      </c>
      <c r="D438" s="178" t="s">
        <v>258</v>
      </c>
      <c r="E438" s="179" t="s">
        <v>1272</v>
      </c>
      <c r="F438" s="180" t="s">
        <v>1273</v>
      </c>
      <c r="G438" s="181" t="s">
        <v>338</v>
      </c>
      <c r="H438" s="182">
        <v>41.381999999999998</v>
      </c>
      <c r="I438" s="183"/>
      <c r="J438" s="184">
        <f>ROUND(I438*H438,2)</f>
        <v>0</v>
      </c>
      <c r="K438" s="185"/>
      <c r="L438" s="41"/>
      <c r="M438" s="186" t="s">
        <v>3</v>
      </c>
      <c r="N438" s="187" t="s">
        <v>45</v>
      </c>
      <c r="O438" s="74"/>
      <c r="P438" s="188">
        <f>O438*H438</f>
        <v>0</v>
      </c>
      <c r="Q438" s="188">
        <v>0</v>
      </c>
      <c r="R438" s="188">
        <f>Q438*H438</f>
        <v>0</v>
      </c>
      <c r="S438" s="188">
        <v>0</v>
      </c>
      <c r="T438" s="189">
        <f>S438*H438</f>
        <v>0</v>
      </c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R438" s="190" t="s">
        <v>261</v>
      </c>
      <c r="AT438" s="190" t="s">
        <v>258</v>
      </c>
      <c r="AU438" s="190" t="s">
        <v>83</v>
      </c>
      <c r="AY438" s="21" t="s">
        <v>256</v>
      </c>
      <c r="BE438" s="191">
        <f>IF(N438="základní",J438,0)</f>
        <v>0</v>
      </c>
      <c r="BF438" s="191">
        <f>IF(N438="snížená",J438,0)</f>
        <v>0</v>
      </c>
      <c r="BG438" s="191">
        <f>IF(N438="zákl. přenesená",J438,0)</f>
        <v>0</v>
      </c>
      <c r="BH438" s="191">
        <f>IF(N438="sníž. přenesená",J438,0)</f>
        <v>0</v>
      </c>
      <c r="BI438" s="191">
        <f>IF(N438="nulová",J438,0)</f>
        <v>0</v>
      </c>
      <c r="BJ438" s="21" t="s">
        <v>81</v>
      </c>
      <c r="BK438" s="191">
        <f>ROUND(I438*H438,2)</f>
        <v>0</v>
      </c>
      <c r="BL438" s="21" t="s">
        <v>261</v>
      </c>
      <c r="BM438" s="190" t="s">
        <v>2500</v>
      </c>
    </row>
    <row r="439" s="2" customFormat="1">
      <c r="A439" s="40"/>
      <c r="B439" s="41"/>
      <c r="C439" s="40"/>
      <c r="D439" s="192" t="s">
        <v>263</v>
      </c>
      <c r="E439" s="40"/>
      <c r="F439" s="193" t="s">
        <v>1275</v>
      </c>
      <c r="G439" s="40"/>
      <c r="H439" s="40"/>
      <c r="I439" s="194"/>
      <c r="J439" s="40"/>
      <c r="K439" s="40"/>
      <c r="L439" s="41"/>
      <c r="M439" s="195"/>
      <c r="N439" s="196"/>
      <c r="O439" s="74"/>
      <c r="P439" s="74"/>
      <c r="Q439" s="74"/>
      <c r="R439" s="74"/>
      <c r="S439" s="74"/>
      <c r="T439" s="75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T439" s="21" t="s">
        <v>263</v>
      </c>
      <c r="AU439" s="21" t="s">
        <v>83</v>
      </c>
    </row>
    <row r="440" s="12" customFormat="1" ht="25.92" customHeight="1">
      <c r="A440" s="12"/>
      <c r="B440" s="164"/>
      <c r="C440" s="12"/>
      <c r="D440" s="165" t="s">
        <v>73</v>
      </c>
      <c r="E440" s="166" t="s">
        <v>1276</v>
      </c>
      <c r="F440" s="166" t="s">
        <v>1277</v>
      </c>
      <c r="G440" s="12"/>
      <c r="H440" s="12"/>
      <c r="I440" s="167"/>
      <c r="J440" s="168">
        <f>BK440</f>
        <v>0</v>
      </c>
      <c r="K440" s="12"/>
      <c r="L440" s="164"/>
      <c r="M440" s="169"/>
      <c r="N440" s="170"/>
      <c r="O440" s="170"/>
      <c r="P440" s="171">
        <f>P441+P480+P495+P517+P525+P553+P602+P644+P659</f>
        <v>0</v>
      </c>
      <c r="Q440" s="170"/>
      <c r="R440" s="171">
        <f>R441+R480+R495+R517+R525+R553+R602+R644+R659</f>
        <v>5.0115287300000002</v>
      </c>
      <c r="S440" s="170"/>
      <c r="T440" s="172">
        <f>T441+T480+T495+T517+T525+T553+T602+T644+T659</f>
        <v>6.8633588999999997</v>
      </c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R440" s="165" t="s">
        <v>83</v>
      </c>
      <c r="AT440" s="173" t="s">
        <v>73</v>
      </c>
      <c r="AU440" s="173" t="s">
        <v>74</v>
      </c>
      <c r="AY440" s="165" t="s">
        <v>256</v>
      </c>
      <c r="BK440" s="174">
        <f>BK441+BK480+BK495+BK517+BK525+BK553+BK602+BK644+BK659</f>
        <v>0</v>
      </c>
    </row>
    <row r="441" s="12" customFormat="1" ht="22.8" customHeight="1">
      <c r="A441" s="12"/>
      <c r="B441" s="164"/>
      <c r="C441" s="12"/>
      <c r="D441" s="165" t="s">
        <v>73</v>
      </c>
      <c r="E441" s="175" t="s">
        <v>1278</v>
      </c>
      <c r="F441" s="175" t="s">
        <v>1279</v>
      </c>
      <c r="G441" s="12"/>
      <c r="H441" s="12"/>
      <c r="I441" s="167"/>
      <c r="J441" s="176">
        <f>BK441</f>
        <v>0</v>
      </c>
      <c r="K441" s="12"/>
      <c r="L441" s="164"/>
      <c r="M441" s="169"/>
      <c r="N441" s="170"/>
      <c r="O441" s="170"/>
      <c r="P441" s="171">
        <f>SUM(P442:P479)</f>
        <v>0</v>
      </c>
      <c r="Q441" s="170"/>
      <c r="R441" s="171">
        <f>SUM(R442:R479)</f>
        <v>0.49864329999999996</v>
      </c>
      <c r="S441" s="170"/>
      <c r="T441" s="172">
        <f>SUM(T442:T479)</f>
        <v>0.044743999999999999</v>
      </c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R441" s="165" t="s">
        <v>83</v>
      </c>
      <c r="AT441" s="173" t="s">
        <v>73</v>
      </c>
      <c r="AU441" s="173" t="s">
        <v>81</v>
      </c>
      <c r="AY441" s="165" t="s">
        <v>256</v>
      </c>
      <c r="BK441" s="174">
        <f>SUM(BK442:BK479)</f>
        <v>0</v>
      </c>
    </row>
    <row r="442" s="2" customFormat="1" ht="37.8" customHeight="1">
      <c r="A442" s="40"/>
      <c r="B442" s="177"/>
      <c r="C442" s="178" t="s">
        <v>779</v>
      </c>
      <c r="D442" s="178" t="s">
        <v>258</v>
      </c>
      <c r="E442" s="179" t="s">
        <v>1281</v>
      </c>
      <c r="F442" s="180" t="s">
        <v>1282</v>
      </c>
      <c r="G442" s="181" t="s">
        <v>110</v>
      </c>
      <c r="H442" s="182">
        <v>26.32</v>
      </c>
      <c r="I442" s="183"/>
      <c r="J442" s="184">
        <f>ROUND(I442*H442,2)</f>
        <v>0</v>
      </c>
      <c r="K442" s="185"/>
      <c r="L442" s="41"/>
      <c r="M442" s="186" t="s">
        <v>3</v>
      </c>
      <c r="N442" s="187" t="s">
        <v>45</v>
      </c>
      <c r="O442" s="74"/>
      <c r="P442" s="188">
        <f>O442*H442</f>
        <v>0</v>
      </c>
      <c r="Q442" s="188">
        <v>0</v>
      </c>
      <c r="R442" s="188">
        <f>Q442*H442</f>
        <v>0</v>
      </c>
      <c r="S442" s="188">
        <v>0</v>
      </c>
      <c r="T442" s="189">
        <f>S442*H442</f>
        <v>0</v>
      </c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R442" s="190" t="s">
        <v>342</v>
      </c>
      <c r="AT442" s="190" t="s">
        <v>258</v>
      </c>
      <c r="AU442" s="190" t="s">
        <v>83</v>
      </c>
      <c r="AY442" s="21" t="s">
        <v>256</v>
      </c>
      <c r="BE442" s="191">
        <f>IF(N442="základní",J442,0)</f>
        <v>0</v>
      </c>
      <c r="BF442" s="191">
        <f>IF(N442="snížená",J442,0)</f>
        <v>0</v>
      </c>
      <c r="BG442" s="191">
        <f>IF(N442="zákl. přenesená",J442,0)</f>
        <v>0</v>
      </c>
      <c r="BH442" s="191">
        <f>IF(N442="sníž. přenesená",J442,0)</f>
        <v>0</v>
      </c>
      <c r="BI442" s="191">
        <f>IF(N442="nulová",J442,0)</f>
        <v>0</v>
      </c>
      <c r="BJ442" s="21" t="s">
        <v>81</v>
      </c>
      <c r="BK442" s="191">
        <f>ROUND(I442*H442,2)</f>
        <v>0</v>
      </c>
      <c r="BL442" s="21" t="s">
        <v>342</v>
      </c>
      <c r="BM442" s="190" t="s">
        <v>2501</v>
      </c>
    </row>
    <row r="443" s="2" customFormat="1">
      <c r="A443" s="40"/>
      <c r="B443" s="41"/>
      <c r="C443" s="40"/>
      <c r="D443" s="192" t="s">
        <v>263</v>
      </c>
      <c r="E443" s="40"/>
      <c r="F443" s="193" t="s">
        <v>1284</v>
      </c>
      <c r="G443" s="40"/>
      <c r="H443" s="40"/>
      <c r="I443" s="194"/>
      <c r="J443" s="40"/>
      <c r="K443" s="40"/>
      <c r="L443" s="41"/>
      <c r="M443" s="195"/>
      <c r="N443" s="196"/>
      <c r="O443" s="74"/>
      <c r="P443" s="74"/>
      <c r="Q443" s="74"/>
      <c r="R443" s="74"/>
      <c r="S443" s="74"/>
      <c r="T443" s="75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T443" s="21" t="s">
        <v>263</v>
      </c>
      <c r="AU443" s="21" t="s">
        <v>83</v>
      </c>
    </row>
    <row r="444" s="13" customFormat="1">
      <c r="A444" s="13"/>
      <c r="B444" s="197"/>
      <c r="C444" s="13"/>
      <c r="D444" s="198" t="s">
        <v>265</v>
      </c>
      <c r="E444" s="199" t="s">
        <v>3</v>
      </c>
      <c r="F444" s="200" t="s">
        <v>146</v>
      </c>
      <c r="G444" s="13"/>
      <c r="H444" s="201">
        <v>26.32</v>
      </c>
      <c r="I444" s="202"/>
      <c r="J444" s="13"/>
      <c r="K444" s="13"/>
      <c r="L444" s="197"/>
      <c r="M444" s="203"/>
      <c r="N444" s="204"/>
      <c r="O444" s="204"/>
      <c r="P444" s="204"/>
      <c r="Q444" s="204"/>
      <c r="R444" s="204"/>
      <c r="S444" s="204"/>
      <c r="T444" s="205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199" t="s">
        <v>265</v>
      </c>
      <c r="AU444" s="199" t="s">
        <v>83</v>
      </c>
      <c r="AV444" s="13" t="s">
        <v>83</v>
      </c>
      <c r="AW444" s="13" t="s">
        <v>35</v>
      </c>
      <c r="AX444" s="13" t="s">
        <v>74</v>
      </c>
      <c r="AY444" s="199" t="s">
        <v>256</v>
      </c>
    </row>
    <row r="445" s="14" customFormat="1">
      <c r="A445" s="14"/>
      <c r="B445" s="206"/>
      <c r="C445" s="14"/>
      <c r="D445" s="198" t="s">
        <v>265</v>
      </c>
      <c r="E445" s="207" t="s">
        <v>3</v>
      </c>
      <c r="F445" s="208" t="s">
        <v>266</v>
      </c>
      <c r="G445" s="14"/>
      <c r="H445" s="209">
        <v>26.32</v>
      </c>
      <c r="I445" s="210"/>
      <c r="J445" s="14"/>
      <c r="K445" s="14"/>
      <c r="L445" s="206"/>
      <c r="M445" s="211"/>
      <c r="N445" s="212"/>
      <c r="O445" s="212"/>
      <c r="P445" s="212"/>
      <c r="Q445" s="212"/>
      <c r="R445" s="212"/>
      <c r="S445" s="212"/>
      <c r="T445" s="213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07" t="s">
        <v>265</v>
      </c>
      <c r="AU445" s="207" t="s">
        <v>83</v>
      </c>
      <c r="AV445" s="14" t="s">
        <v>261</v>
      </c>
      <c r="AW445" s="14" t="s">
        <v>35</v>
      </c>
      <c r="AX445" s="14" t="s">
        <v>81</v>
      </c>
      <c r="AY445" s="207" t="s">
        <v>256</v>
      </c>
    </row>
    <row r="446" s="2" customFormat="1" ht="16.5" customHeight="1">
      <c r="A446" s="40"/>
      <c r="B446" s="177"/>
      <c r="C446" s="221" t="s">
        <v>787</v>
      </c>
      <c r="D446" s="221" t="s">
        <v>374</v>
      </c>
      <c r="E446" s="222" t="s">
        <v>1287</v>
      </c>
      <c r="F446" s="223" t="s">
        <v>1288</v>
      </c>
      <c r="G446" s="224" t="s">
        <v>338</v>
      </c>
      <c r="H446" s="225">
        <v>0.0080000000000000002</v>
      </c>
      <c r="I446" s="226"/>
      <c r="J446" s="227">
        <f>ROUND(I446*H446,2)</f>
        <v>0</v>
      </c>
      <c r="K446" s="228"/>
      <c r="L446" s="229"/>
      <c r="M446" s="230" t="s">
        <v>3</v>
      </c>
      <c r="N446" s="231" t="s">
        <v>45</v>
      </c>
      <c r="O446" s="74"/>
      <c r="P446" s="188">
        <f>O446*H446</f>
        <v>0</v>
      </c>
      <c r="Q446" s="188">
        <v>1</v>
      </c>
      <c r="R446" s="188">
        <f>Q446*H446</f>
        <v>0.0080000000000000002</v>
      </c>
      <c r="S446" s="188">
        <v>0</v>
      </c>
      <c r="T446" s="189">
        <f>S446*H446</f>
        <v>0</v>
      </c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R446" s="190" t="s">
        <v>451</v>
      </c>
      <c r="AT446" s="190" t="s">
        <v>374</v>
      </c>
      <c r="AU446" s="190" t="s">
        <v>83</v>
      </c>
      <c r="AY446" s="21" t="s">
        <v>256</v>
      </c>
      <c r="BE446" s="191">
        <f>IF(N446="základní",J446,0)</f>
        <v>0</v>
      </c>
      <c r="BF446" s="191">
        <f>IF(N446="snížená",J446,0)</f>
        <v>0</v>
      </c>
      <c r="BG446" s="191">
        <f>IF(N446="zákl. přenesená",J446,0)</f>
        <v>0</v>
      </c>
      <c r="BH446" s="191">
        <f>IF(N446="sníž. přenesená",J446,0)</f>
        <v>0</v>
      </c>
      <c r="BI446" s="191">
        <f>IF(N446="nulová",J446,0)</f>
        <v>0</v>
      </c>
      <c r="BJ446" s="21" t="s">
        <v>81</v>
      </c>
      <c r="BK446" s="191">
        <f>ROUND(I446*H446,2)</f>
        <v>0</v>
      </c>
      <c r="BL446" s="21" t="s">
        <v>342</v>
      </c>
      <c r="BM446" s="190" t="s">
        <v>2502</v>
      </c>
    </row>
    <row r="447" s="13" customFormat="1">
      <c r="A447" s="13"/>
      <c r="B447" s="197"/>
      <c r="C447" s="13"/>
      <c r="D447" s="198" t="s">
        <v>265</v>
      </c>
      <c r="E447" s="13"/>
      <c r="F447" s="200" t="s">
        <v>2503</v>
      </c>
      <c r="G447" s="13"/>
      <c r="H447" s="201">
        <v>0.0080000000000000002</v>
      </c>
      <c r="I447" s="202"/>
      <c r="J447" s="13"/>
      <c r="K447" s="13"/>
      <c r="L447" s="197"/>
      <c r="M447" s="203"/>
      <c r="N447" s="204"/>
      <c r="O447" s="204"/>
      <c r="P447" s="204"/>
      <c r="Q447" s="204"/>
      <c r="R447" s="204"/>
      <c r="S447" s="204"/>
      <c r="T447" s="205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199" t="s">
        <v>265</v>
      </c>
      <c r="AU447" s="199" t="s">
        <v>83</v>
      </c>
      <c r="AV447" s="13" t="s">
        <v>83</v>
      </c>
      <c r="AW447" s="13" t="s">
        <v>4</v>
      </c>
      <c r="AX447" s="13" t="s">
        <v>81</v>
      </c>
      <c r="AY447" s="199" t="s">
        <v>256</v>
      </c>
    </row>
    <row r="448" s="2" customFormat="1" ht="33" customHeight="1">
      <c r="A448" s="40"/>
      <c r="B448" s="177"/>
      <c r="C448" s="178" t="s">
        <v>792</v>
      </c>
      <c r="D448" s="178" t="s">
        <v>258</v>
      </c>
      <c r="E448" s="179" t="s">
        <v>1292</v>
      </c>
      <c r="F448" s="180" t="s">
        <v>1293</v>
      </c>
      <c r="G448" s="181" t="s">
        <v>110</v>
      </c>
      <c r="H448" s="182">
        <v>10.35</v>
      </c>
      <c r="I448" s="183"/>
      <c r="J448" s="184">
        <f>ROUND(I448*H448,2)</f>
        <v>0</v>
      </c>
      <c r="K448" s="185"/>
      <c r="L448" s="41"/>
      <c r="M448" s="186" t="s">
        <v>3</v>
      </c>
      <c r="N448" s="187" t="s">
        <v>45</v>
      </c>
      <c r="O448" s="74"/>
      <c r="P448" s="188">
        <f>O448*H448</f>
        <v>0</v>
      </c>
      <c r="Q448" s="188">
        <v>0</v>
      </c>
      <c r="R448" s="188">
        <f>Q448*H448</f>
        <v>0</v>
      </c>
      <c r="S448" s="188">
        <v>0</v>
      </c>
      <c r="T448" s="189">
        <f>S448*H448</f>
        <v>0</v>
      </c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R448" s="190" t="s">
        <v>342</v>
      </c>
      <c r="AT448" s="190" t="s">
        <v>258</v>
      </c>
      <c r="AU448" s="190" t="s">
        <v>83</v>
      </c>
      <c r="AY448" s="21" t="s">
        <v>256</v>
      </c>
      <c r="BE448" s="191">
        <f>IF(N448="základní",J448,0)</f>
        <v>0</v>
      </c>
      <c r="BF448" s="191">
        <f>IF(N448="snížená",J448,0)</f>
        <v>0</v>
      </c>
      <c r="BG448" s="191">
        <f>IF(N448="zákl. přenesená",J448,0)</f>
        <v>0</v>
      </c>
      <c r="BH448" s="191">
        <f>IF(N448="sníž. přenesená",J448,0)</f>
        <v>0</v>
      </c>
      <c r="BI448" s="191">
        <f>IF(N448="nulová",J448,0)</f>
        <v>0</v>
      </c>
      <c r="BJ448" s="21" t="s">
        <v>81</v>
      </c>
      <c r="BK448" s="191">
        <f>ROUND(I448*H448,2)</f>
        <v>0</v>
      </c>
      <c r="BL448" s="21" t="s">
        <v>342</v>
      </c>
      <c r="BM448" s="190" t="s">
        <v>2504</v>
      </c>
    </row>
    <row r="449" s="2" customFormat="1">
      <c r="A449" s="40"/>
      <c r="B449" s="41"/>
      <c r="C449" s="40"/>
      <c r="D449" s="192" t="s">
        <v>263</v>
      </c>
      <c r="E449" s="40"/>
      <c r="F449" s="193" t="s">
        <v>1295</v>
      </c>
      <c r="G449" s="40"/>
      <c r="H449" s="40"/>
      <c r="I449" s="194"/>
      <c r="J449" s="40"/>
      <c r="K449" s="40"/>
      <c r="L449" s="41"/>
      <c r="M449" s="195"/>
      <c r="N449" s="196"/>
      <c r="O449" s="74"/>
      <c r="P449" s="74"/>
      <c r="Q449" s="74"/>
      <c r="R449" s="74"/>
      <c r="S449" s="74"/>
      <c r="T449" s="75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T449" s="21" t="s">
        <v>263</v>
      </c>
      <c r="AU449" s="21" t="s">
        <v>83</v>
      </c>
    </row>
    <row r="450" s="13" customFormat="1">
      <c r="A450" s="13"/>
      <c r="B450" s="197"/>
      <c r="C450" s="13"/>
      <c r="D450" s="198" t="s">
        <v>265</v>
      </c>
      <c r="E450" s="199" t="s">
        <v>3</v>
      </c>
      <c r="F450" s="200" t="s">
        <v>2505</v>
      </c>
      <c r="G450" s="13"/>
      <c r="H450" s="201">
        <v>10.35</v>
      </c>
      <c r="I450" s="202"/>
      <c r="J450" s="13"/>
      <c r="K450" s="13"/>
      <c r="L450" s="197"/>
      <c r="M450" s="203"/>
      <c r="N450" s="204"/>
      <c r="O450" s="204"/>
      <c r="P450" s="204"/>
      <c r="Q450" s="204"/>
      <c r="R450" s="204"/>
      <c r="S450" s="204"/>
      <c r="T450" s="205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199" t="s">
        <v>265</v>
      </c>
      <c r="AU450" s="199" t="s">
        <v>83</v>
      </c>
      <c r="AV450" s="13" t="s">
        <v>83</v>
      </c>
      <c r="AW450" s="13" t="s">
        <v>35</v>
      </c>
      <c r="AX450" s="13" t="s">
        <v>74</v>
      </c>
      <c r="AY450" s="199" t="s">
        <v>256</v>
      </c>
    </row>
    <row r="451" s="14" customFormat="1">
      <c r="A451" s="14"/>
      <c r="B451" s="206"/>
      <c r="C451" s="14"/>
      <c r="D451" s="198" t="s">
        <v>265</v>
      </c>
      <c r="E451" s="207" t="s">
        <v>3</v>
      </c>
      <c r="F451" s="208" t="s">
        <v>266</v>
      </c>
      <c r="G451" s="14"/>
      <c r="H451" s="209">
        <v>10.35</v>
      </c>
      <c r="I451" s="210"/>
      <c r="J451" s="14"/>
      <c r="K451" s="14"/>
      <c r="L451" s="206"/>
      <c r="M451" s="211"/>
      <c r="N451" s="212"/>
      <c r="O451" s="212"/>
      <c r="P451" s="212"/>
      <c r="Q451" s="212"/>
      <c r="R451" s="212"/>
      <c r="S451" s="212"/>
      <c r="T451" s="213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07" t="s">
        <v>265</v>
      </c>
      <c r="AU451" s="207" t="s">
        <v>83</v>
      </c>
      <c r="AV451" s="14" t="s">
        <v>261</v>
      </c>
      <c r="AW451" s="14" t="s">
        <v>35</v>
      </c>
      <c r="AX451" s="14" t="s">
        <v>81</v>
      </c>
      <c r="AY451" s="207" t="s">
        <v>256</v>
      </c>
    </row>
    <row r="452" s="2" customFormat="1" ht="16.5" customHeight="1">
      <c r="A452" s="40"/>
      <c r="B452" s="177"/>
      <c r="C452" s="221" t="s">
        <v>797</v>
      </c>
      <c r="D452" s="221" t="s">
        <v>374</v>
      </c>
      <c r="E452" s="222" t="s">
        <v>1287</v>
      </c>
      <c r="F452" s="223" t="s">
        <v>1288</v>
      </c>
      <c r="G452" s="224" t="s">
        <v>338</v>
      </c>
      <c r="H452" s="225">
        <v>0.0040000000000000001</v>
      </c>
      <c r="I452" s="226"/>
      <c r="J452" s="227">
        <f>ROUND(I452*H452,2)</f>
        <v>0</v>
      </c>
      <c r="K452" s="228"/>
      <c r="L452" s="229"/>
      <c r="M452" s="230" t="s">
        <v>3</v>
      </c>
      <c r="N452" s="231" t="s">
        <v>45</v>
      </c>
      <c r="O452" s="74"/>
      <c r="P452" s="188">
        <f>O452*H452</f>
        <v>0</v>
      </c>
      <c r="Q452" s="188">
        <v>1</v>
      </c>
      <c r="R452" s="188">
        <f>Q452*H452</f>
        <v>0.0040000000000000001</v>
      </c>
      <c r="S452" s="188">
        <v>0</v>
      </c>
      <c r="T452" s="189">
        <f>S452*H452</f>
        <v>0</v>
      </c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R452" s="190" t="s">
        <v>451</v>
      </c>
      <c r="AT452" s="190" t="s">
        <v>374</v>
      </c>
      <c r="AU452" s="190" t="s">
        <v>83</v>
      </c>
      <c r="AY452" s="21" t="s">
        <v>256</v>
      </c>
      <c r="BE452" s="191">
        <f>IF(N452="základní",J452,0)</f>
        <v>0</v>
      </c>
      <c r="BF452" s="191">
        <f>IF(N452="snížená",J452,0)</f>
        <v>0</v>
      </c>
      <c r="BG452" s="191">
        <f>IF(N452="zákl. přenesená",J452,0)</f>
        <v>0</v>
      </c>
      <c r="BH452" s="191">
        <f>IF(N452="sníž. přenesená",J452,0)</f>
        <v>0</v>
      </c>
      <c r="BI452" s="191">
        <f>IF(N452="nulová",J452,0)</f>
        <v>0</v>
      </c>
      <c r="BJ452" s="21" t="s">
        <v>81</v>
      </c>
      <c r="BK452" s="191">
        <f>ROUND(I452*H452,2)</f>
        <v>0</v>
      </c>
      <c r="BL452" s="21" t="s">
        <v>342</v>
      </c>
      <c r="BM452" s="190" t="s">
        <v>2506</v>
      </c>
    </row>
    <row r="453" s="13" customFormat="1">
      <c r="A453" s="13"/>
      <c r="B453" s="197"/>
      <c r="C453" s="13"/>
      <c r="D453" s="198" t="s">
        <v>265</v>
      </c>
      <c r="E453" s="13"/>
      <c r="F453" s="200" t="s">
        <v>2507</v>
      </c>
      <c r="G453" s="13"/>
      <c r="H453" s="201">
        <v>0.0040000000000000001</v>
      </c>
      <c r="I453" s="202"/>
      <c r="J453" s="13"/>
      <c r="K453" s="13"/>
      <c r="L453" s="197"/>
      <c r="M453" s="203"/>
      <c r="N453" s="204"/>
      <c r="O453" s="204"/>
      <c r="P453" s="204"/>
      <c r="Q453" s="204"/>
      <c r="R453" s="204"/>
      <c r="S453" s="204"/>
      <c r="T453" s="205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199" t="s">
        <v>265</v>
      </c>
      <c r="AU453" s="199" t="s">
        <v>83</v>
      </c>
      <c r="AV453" s="13" t="s">
        <v>83</v>
      </c>
      <c r="AW453" s="13" t="s">
        <v>4</v>
      </c>
      <c r="AX453" s="13" t="s">
        <v>81</v>
      </c>
      <c r="AY453" s="199" t="s">
        <v>256</v>
      </c>
    </row>
    <row r="454" s="2" customFormat="1" ht="33" customHeight="1">
      <c r="A454" s="40"/>
      <c r="B454" s="177"/>
      <c r="C454" s="178" t="s">
        <v>803</v>
      </c>
      <c r="D454" s="178" t="s">
        <v>258</v>
      </c>
      <c r="E454" s="179" t="s">
        <v>2508</v>
      </c>
      <c r="F454" s="180" t="s">
        <v>2509</v>
      </c>
      <c r="G454" s="181" t="s">
        <v>110</v>
      </c>
      <c r="H454" s="182">
        <v>26.32</v>
      </c>
      <c r="I454" s="183"/>
      <c r="J454" s="184">
        <f>ROUND(I454*H454,2)</f>
        <v>0</v>
      </c>
      <c r="K454" s="185"/>
      <c r="L454" s="41"/>
      <c r="M454" s="186" t="s">
        <v>3</v>
      </c>
      <c r="N454" s="187" t="s">
        <v>45</v>
      </c>
      <c r="O454" s="74"/>
      <c r="P454" s="188">
        <f>O454*H454</f>
        <v>0</v>
      </c>
      <c r="Q454" s="188">
        <v>0</v>
      </c>
      <c r="R454" s="188">
        <f>Q454*H454</f>
        <v>0</v>
      </c>
      <c r="S454" s="188">
        <v>0.0016999999999999999</v>
      </c>
      <c r="T454" s="189">
        <f>S454*H454</f>
        <v>0.044743999999999999</v>
      </c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R454" s="190" t="s">
        <v>342</v>
      </c>
      <c r="AT454" s="190" t="s">
        <v>258</v>
      </c>
      <c r="AU454" s="190" t="s">
        <v>83</v>
      </c>
      <c r="AY454" s="21" t="s">
        <v>256</v>
      </c>
      <c r="BE454" s="191">
        <f>IF(N454="základní",J454,0)</f>
        <v>0</v>
      </c>
      <c r="BF454" s="191">
        <f>IF(N454="snížená",J454,0)</f>
        <v>0</v>
      </c>
      <c r="BG454" s="191">
        <f>IF(N454="zákl. přenesená",J454,0)</f>
        <v>0</v>
      </c>
      <c r="BH454" s="191">
        <f>IF(N454="sníž. přenesená",J454,0)</f>
        <v>0</v>
      </c>
      <c r="BI454" s="191">
        <f>IF(N454="nulová",J454,0)</f>
        <v>0</v>
      </c>
      <c r="BJ454" s="21" t="s">
        <v>81</v>
      </c>
      <c r="BK454" s="191">
        <f>ROUND(I454*H454,2)</f>
        <v>0</v>
      </c>
      <c r="BL454" s="21" t="s">
        <v>342</v>
      </c>
      <c r="BM454" s="190" t="s">
        <v>2510</v>
      </c>
    </row>
    <row r="455" s="2" customFormat="1">
      <c r="A455" s="40"/>
      <c r="B455" s="41"/>
      <c r="C455" s="40"/>
      <c r="D455" s="192" t="s">
        <v>263</v>
      </c>
      <c r="E455" s="40"/>
      <c r="F455" s="193" t="s">
        <v>2511</v>
      </c>
      <c r="G455" s="40"/>
      <c r="H455" s="40"/>
      <c r="I455" s="194"/>
      <c r="J455" s="40"/>
      <c r="K455" s="40"/>
      <c r="L455" s="41"/>
      <c r="M455" s="195"/>
      <c r="N455" s="196"/>
      <c r="O455" s="74"/>
      <c r="P455" s="74"/>
      <c r="Q455" s="74"/>
      <c r="R455" s="74"/>
      <c r="S455" s="74"/>
      <c r="T455" s="75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T455" s="21" t="s">
        <v>263</v>
      </c>
      <c r="AU455" s="21" t="s">
        <v>83</v>
      </c>
    </row>
    <row r="456" s="13" customFormat="1">
      <c r="A456" s="13"/>
      <c r="B456" s="197"/>
      <c r="C456" s="13"/>
      <c r="D456" s="198" t="s">
        <v>265</v>
      </c>
      <c r="E456" s="199" t="s">
        <v>3</v>
      </c>
      <c r="F456" s="200" t="s">
        <v>2426</v>
      </c>
      <c r="G456" s="13"/>
      <c r="H456" s="201">
        <v>26.32</v>
      </c>
      <c r="I456" s="202"/>
      <c r="J456" s="13"/>
      <c r="K456" s="13"/>
      <c r="L456" s="197"/>
      <c r="M456" s="203"/>
      <c r="N456" s="204"/>
      <c r="O456" s="204"/>
      <c r="P456" s="204"/>
      <c r="Q456" s="204"/>
      <c r="R456" s="204"/>
      <c r="S456" s="204"/>
      <c r="T456" s="205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199" t="s">
        <v>265</v>
      </c>
      <c r="AU456" s="199" t="s">
        <v>83</v>
      </c>
      <c r="AV456" s="13" t="s">
        <v>83</v>
      </c>
      <c r="AW456" s="13" t="s">
        <v>35</v>
      </c>
      <c r="AX456" s="13" t="s">
        <v>74</v>
      </c>
      <c r="AY456" s="199" t="s">
        <v>256</v>
      </c>
    </row>
    <row r="457" s="14" customFormat="1">
      <c r="A457" s="14"/>
      <c r="B457" s="206"/>
      <c r="C457" s="14"/>
      <c r="D457" s="198" t="s">
        <v>265</v>
      </c>
      <c r="E457" s="207" t="s">
        <v>3</v>
      </c>
      <c r="F457" s="208" t="s">
        <v>266</v>
      </c>
      <c r="G457" s="14"/>
      <c r="H457" s="209">
        <v>26.32</v>
      </c>
      <c r="I457" s="210"/>
      <c r="J457" s="14"/>
      <c r="K457" s="14"/>
      <c r="L457" s="206"/>
      <c r="M457" s="211"/>
      <c r="N457" s="212"/>
      <c r="O457" s="212"/>
      <c r="P457" s="212"/>
      <c r="Q457" s="212"/>
      <c r="R457" s="212"/>
      <c r="S457" s="212"/>
      <c r="T457" s="213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07" t="s">
        <v>265</v>
      </c>
      <c r="AU457" s="207" t="s">
        <v>83</v>
      </c>
      <c r="AV457" s="14" t="s">
        <v>261</v>
      </c>
      <c r="AW457" s="14" t="s">
        <v>35</v>
      </c>
      <c r="AX457" s="14" t="s">
        <v>81</v>
      </c>
      <c r="AY457" s="207" t="s">
        <v>256</v>
      </c>
    </row>
    <row r="458" s="2" customFormat="1" ht="24.15" customHeight="1">
      <c r="A458" s="40"/>
      <c r="B458" s="177"/>
      <c r="C458" s="178" t="s">
        <v>808</v>
      </c>
      <c r="D458" s="178" t="s">
        <v>258</v>
      </c>
      <c r="E458" s="179" t="s">
        <v>1300</v>
      </c>
      <c r="F458" s="180" t="s">
        <v>1301</v>
      </c>
      <c r="G458" s="181" t="s">
        <v>110</v>
      </c>
      <c r="H458" s="182">
        <v>52.640000000000001</v>
      </c>
      <c r="I458" s="183"/>
      <c r="J458" s="184">
        <f>ROUND(I458*H458,2)</f>
        <v>0</v>
      </c>
      <c r="K458" s="185"/>
      <c r="L458" s="41"/>
      <c r="M458" s="186" t="s">
        <v>3</v>
      </c>
      <c r="N458" s="187" t="s">
        <v>45</v>
      </c>
      <c r="O458" s="74"/>
      <c r="P458" s="188">
        <f>O458*H458</f>
        <v>0</v>
      </c>
      <c r="Q458" s="188">
        <v>0.00040000000000000002</v>
      </c>
      <c r="R458" s="188">
        <f>Q458*H458</f>
        <v>0.021056000000000002</v>
      </c>
      <c r="S458" s="188">
        <v>0</v>
      </c>
      <c r="T458" s="189">
        <f>S458*H458</f>
        <v>0</v>
      </c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R458" s="190" t="s">
        <v>342</v>
      </c>
      <c r="AT458" s="190" t="s">
        <v>258</v>
      </c>
      <c r="AU458" s="190" t="s">
        <v>83</v>
      </c>
      <c r="AY458" s="21" t="s">
        <v>256</v>
      </c>
      <c r="BE458" s="191">
        <f>IF(N458="základní",J458,0)</f>
        <v>0</v>
      </c>
      <c r="BF458" s="191">
        <f>IF(N458="snížená",J458,0)</f>
        <v>0</v>
      </c>
      <c r="BG458" s="191">
        <f>IF(N458="zákl. přenesená",J458,0)</f>
        <v>0</v>
      </c>
      <c r="BH458" s="191">
        <f>IF(N458="sníž. přenesená",J458,0)</f>
        <v>0</v>
      </c>
      <c r="BI458" s="191">
        <f>IF(N458="nulová",J458,0)</f>
        <v>0</v>
      </c>
      <c r="BJ458" s="21" t="s">
        <v>81</v>
      </c>
      <c r="BK458" s="191">
        <f>ROUND(I458*H458,2)</f>
        <v>0</v>
      </c>
      <c r="BL458" s="21" t="s">
        <v>342</v>
      </c>
      <c r="BM458" s="190" t="s">
        <v>2512</v>
      </c>
    </row>
    <row r="459" s="2" customFormat="1">
      <c r="A459" s="40"/>
      <c r="B459" s="41"/>
      <c r="C459" s="40"/>
      <c r="D459" s="192" t="s">
        <v>263</v>
      </c>
      <c r="E459" s="40"/>
      <c r="F459" s="193" t="s">
        <v>1303</v>
      </c>
      <c r="G459" s="40"/>
      <c r="H459" s="40"/>
      <c r="I459" s="194"/>
      <c r="J459" s="40"/>
      <c r="K459" s="40"/>
      <c r="L459" s="41"/>
      <c r="M459" s="195"/>
      <c r="N459" s="196"/>
      <c r="O459" s="74"/>
      <c r="P459" s="74"/>
      <c r="Q459" s="74"/>
      <c r="R459" s="74"/>
      <c r="S459" s="74"/>
      <c r="T459" s="75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T459" s="21" t="s">
        <v>263</v>
      </c>
      <c r="AU459" s="21" t="s">
        <v>83</v>
      </c>
    </row>
    <row r="460" s="2" customFormat="1" ht="49.05" customHeight="1">
      <c r="A460" s="40"/>
      <c r="B460" s="177"/>
      <c r="C460" s="221" t="s">
        <v>815</v>
      </c>
      <c r="D460" s="221" t="s">
        <v>374</v>
      </c>
      <c r="E460" s="222" t="s">
        <v>1305</v>
      </c>
      <c r="F460" s="223" t="s">
        <v>1306</v>
      </c>
      <c r="G460" s="224" t="s">
        <v>110</v>
      </c>
      <c r="H460" s="225">
        <v>30.675999999999998</v>
      </c>
      <c r="I460" s="226"/>
      <c r="J460" s="227">
        <f>ROUND(I460*H460,2)</f>
        <v>0</v>
      </c>
      <c r="K460" s="228"/>
      <c r="L460" s="229"/>
      <c r="M460" s="230" t="s">
        <v>3</v>
      </c>
      <c r="N460" s="231" t="s">
        <v>45</v>
      </c>
      <c r="O460" s="74"/>
      <c r="P460" s="188">
        <f>O460*H460</f>
        <v>0</v>
      </c>
      <c r="Q460" s="188">
        <v>0.0054000000000000003</v>
      </c>
      <c r="R460" s="188">
        <f>Q460*H460</f>
        <v>0.1656504</v>
      </c>
      <c r="S460" s="188">
        <v>0</v>
      </c>
      <c r="T460" s="189">
        <f>S460*H460</f>
        <v>0</v>
      </c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R460" s="190" t="s">
        <v>451</v>
      </c>
      <c r="AT460" s="190" t="s">
        <v>374</v>
      </c>
      <c r="AU460" s="190" t="s">
        <v>83</v>
      </c>
      <c r="AY460" s="21" t="s">
        <v>256</v>
      </c>
      <c r="BE460" s="191">
        <f>IF(N460="základní",J460,0)</f>
        <v>0</v>
      </c>
      <c r="BF460" s="191">
        <f>IF(N460="snížená",J460,0)</f>
        <v>0</v>
      </c>
      <c r="BG460" s="191">
        <f>IF(N460="zákl. přenesená",J460,0)</f>
        <v>0</v>
      </c>
      <c r="BH460" s="191">
        <f>IF(N460="sníž. přenesená",J460,0)</f>
        <v>0</v>
      </c>
      <c r="BI460" s="191">
        <f>IF(N460="nulová",J460,0)</f>
        <v>0</v>
      </c>
      <c r="BJ460" s="21" t="s">
        <v>81</v>
      </c>
      <c r="BK460" s="191">
        <f>ROUND(I460*H460,2)</f>
        <v>0</v>
      </c>
      <c r="BL460" s="21" t="s">
        <v>342</v>
      </c>
      <c r="BM460" s="190" t="s">
        <v>2513</v>
      </c>
    </row>
    <row r="461" s="13" customFormat="1">
      <c r="A461" s="13"/>
      <c r="B461" s="197"/>
      <c r="C461" s="13"/>
      <c r="D461" s="198" t="s">
        <v>265</v>
      </c>
      <c r="E461" s="199" t="s">
        <v>3</v>
      </c>
      <c r="F461" s="200" t="s">
        <v>146</v>
      </c>
      <c r="G461" s="13"/>
      <c r="H461" s="201">
        <v>26.32</v>
      </c>
      <c r="I461" s="202"/>
      <c r="J461" s="13"/>
      <c r="K461" s="13"/>
      <c r="L461" s="197"/>
      <c r="M461" s="203"/>
      <c r="N461" s="204"/>
      <c r="O461" s="204"/>
      <c r="P461" s="204"/>
      <c r="Q461" s="204"/>
      <c r="R461" s="204"/>
      <c r="S461" s="204"/>
      <c r="T461" s="205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199" t="s">
        <v>265</v>
      </c>
      <c r="AU461" s="199" t="s">
        <v>83</v>
      </c>
      <c r="AV461" s="13" t="s">
        <v>83</v>
      </c>
      <c r="AW461" s="13" t="s">
        <v>35</v>
      </c>
      <c r="AX461" s="13" t="s">
        <v>74</v>
      </c>
      <c r="AY461" s="199" t="s">
        <v>256</v>
      </c>
    </row>
    <row r="462" s="14" customFormat="1">
      <c r="A462" s="14"/>
      <c r="B462" s="206"/>
      <c r="C462" s="14"/>
      <c r="D462" s="198" t="s">
        <v>265</v>
      </c>
      <c r="E462" s="207" t="s">
        <v>3</v>
      </c>
      <c r="F462" s="208" t="s">
        <v>266</v>
      </c>
      <c r="G462" s="14"/>
      <c r="H462" s="209">
        <v>26.32</v>
      </c>
      <c r="I462" s="210"/>
      <c r="J462" s="14"/>
      <c r="K462" s="14"/>
      <c r="L462" s="206"/>
      <c r="M462" s="211"/>
      <c r="N462" s="212"/>
      <c r="O462" s="212"/>
      <c r="P462" s="212"/>
      <c r="Q462" s="212"/>
      <c r="R462" s="212"/>
      <c r="S462" s="212"/>
      <c r="T462" s="213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07" t="s">
        <v>265</v>
      </c>
      <c r="AU462" s="207" t="s">
        <v>83</v>
      </c>
      <c r="AV462" s="14" t="s">
        <v>261</v>
      </c>
      <c r="AW462" s="14" t="s">
        <v>35</v>
      </c>
      <c r="AX462" s="14" t="s">
        <v>81</v>
      </c>
      <c r="AY462" s="207" t="s">
        <v>256</v>
      </c>
    </row>
    <row r="463" s="13" customFormat="1">
      <c r="A463" s="13"/>
      <c r="B463" s="197"/>
      <c r="C463" s="13"/>
      <c r="D463" s="198" t="s">
        <v>265</v>
      </c>
      <c r="E463" s="13"/>
      <c r="F463" s="200" t="s">
        <v>2514</v>
      </c>
      <c r="G463" s="13"/>
      <c r="H463" s="201">
        <v>30.675999999999998</v>
      </c>
      <c r="I463" s="202"/>
      <c r="J463" s="13"/>
      <c r="K463" s="13"/>
      <c r="L463" s="197"/>
      <c r="M463" s="203"/>
      <c r="N463" s="204"/>
      <c r="O463" s="204"/>
      <c r="P463" s="204"/>
      <c r="Q463" s="204"/>
      <c r="R463" s="204"/>
      <c r="S463" s="204"/>
      <c r="T463" s="205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199" t="s">
        <v>265</v>
      </c>
      <c r="AU463" s="199" t="s">
        <v>83</v>
      </c>
      <c r="AV463" s="13" t="s">
        <v>83</v>
      </c>
      <c r="AW463" s="13" t="s">
        <v>4</v>
      </c>
      <c r="AX463" s="13" t="s">
        <v>81</v>
      </c>
      <c r="AY463" s="199" t="s">
        <v>256</v>
      </c>
    </row>
    <row r="464" s="2" customFormat="1" ht="49.05" customHeight="1">
      <c r="A464" s="40"/>
      <c r="B464" s="177"/>
      <c r="C464" s="221" t="s">
        <v>820</v>
      </c>
      <c r="D464" s="221" t="s">
        <v>374</v>
      </c>
      <c r="E464" s="222" t="s">
        <v>1310</v>
      </c>
      <c r="F464" s="223" t="s">
        <v>1311</v>
      </c>
      <c r="G464" s="224" t="s">
        <v>110</v>
      </c>
      <c r="H464" s="225">
        <v>30.675999999999998</v>
      </c>
      <c r="I464" s="226"/>
      <c r="J464" s="227">
        <f>ROUND(I464*H464,2)</f>
        <v>0</v>
      </c>
      <c r="K464" s="228"/>
      <c r="L464" s="229"/>
      <c r="M464" s="230" t="s">
        <v>3</v>
      </c>
      <c r="N464" s="231" t="s">
        <v>45</v>
      </c>
      <c r="O464" s="74"/>
      <c r="P464" s="188">
        <f>O464*H464</f>
        <v>0</v>
      </c>
      <c r="Q464" s="188">
        <v>0.0053</v>
      </c>
      <c r="R464" s="188">
        <f>Q464*H464</f>
        <v>0.1625828</v>
      </c>
      <c r="S464" s="188">
        <v>0</v>
      </c>
      <c r="T464" s="189">
        <f>S464*H464</f>
        <v>0</v>
      </c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R464" s="190" t="s">
        <v>451</v>
      </c>
      <c r="AT464" s="190" t="s">
        <v>374</v>
      </c>
      <c r="AU464" s="190" t="s">
        <v>83</v>
      </c>
      <c r="AY464" s="21" t="s">
        <v>256</v>
      </c>
      <c r="BE464" s="191">
        <f>IF(N464="základní",J464,0)</f>
        <v>0</v>
      </c>
      <c r="BF464" s="191">
        <f>IF(N464="snížená",J464,0)</f>
        <v>0</v>
      </c>
      <c r="BG464" s="191">
        <f>IF(N464="zákl. přenesená",J464,0)</f>
        <v>0</v>
      </c>
      <c r="BH464" s="191">
        <f>IF(N464="sníž. přenesená",J464,0)</f>
        <v>0</v>
      </c>
      <c r="BI464" s="191">
        <f>IF(N464="nulová",J464,0)</f>
        <v>0</v>
      </c>
      <c r="BJ464" s="21" t="s">
        <v>81</v>
      </c>
      <c r="BK464" s="191">
        <f>ROUND(I464*H464,2)</f>
        <v>0</v>
      </c>
      <c r="BL464" s="21" t="s">
        <v>342</v>
      </c>
      <c r="BM464" s="190" t="s">
        <v>2515</v>
      </c>
    </row>
    <row r="465" s="13" customFormat="1">
      <c r="A465" s="13"/>
      <c r="B465" s="197"/>
      <c r="C465" s="13"/>
      <c r="D465" s="198" t="s">
        <v>265</v>
      </c>
      <c r="E465" s="199" t="s">
        <v>3</v>
      </c>
      <c r="F465" s="200" t="s">
        <v>146</v>
      </c>
      <c r="G465" s="13"/>
      <c r="H465" s="201">
        <v>26.32</v>
      </c>
      <c r="I465" s="202"/>
      <c r="J465" s="13"/>
      <c r="K465" s="13"/>
      <c r="L465" s="197"/>
      <c r="M465" s="203"/>
      <c r="N465" s="204"/>
      <c r="O465" s="204"/>
      <c r="P465" s="204"/>
      <c r="Q465" s="204"/>
      <c r="R465" s="204"/>
      <c r="S465" s="204"/>
      <c r="T465" s="205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199" t="s">
        <v>265</v>
      </c>
      <c r="AU465" s="199" t="s">
        <v>83</v>
      </c>
      <c r="AV465" s="13" t="s">
        <v>83</v>
      </c>
      <c r="AW465" s="13" t="s">
        <v>35</v>
      </c>
      <c r="AX465" s="13" t="s">
        <v>74</v>
      </c>
      <c r="AY465" s="199" t="s">
        <v>256</v>
      </c>
    </row>
    <row r="466" s="14" customFormat="1">
      <c r="A466" s="14"/>
      <c r="B466" s="206"/>
      <c r="C466" s="14"/>
      <c r="D466" s="198" t="s">
        <v>265</v>
      </c>
      <c r="E466" s="207" t="s">
        <v>3</v>
      </c>
      <c r="F466" s="208" t="s">
        <v>266</v>
      </c>
      <c r="G466" s="14"/>
      <c r="H466" s="209">
        <v>26.32</v>
      </c>
      <c r="I466" s="210"/>
      <c r="J466" s="14"/>
      <c r="K466" s="14"/>
      <c r="L466" s="206"/>
      <c r="M466" s="211"/>
      <c r="N466" s="212"/>
      <c r="O466" s="212"/>
      <c r="P466" s="212"/>
      <c r="Q466" s="212"/>
      <c r="R466" s="212"/>
      <c r="S466" s="212"/>
      <c r="T466" s="213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07" t="s">
        <v>265</v>
      </c>
      <c r="AU466" s="207" t="s">
        <v>83</v>
      </c>
      <c r="AV466" s="14" t="s">
        <v>261</v>
      </c>
      <c r="AW466" s="14" t="s">
        <v>35</v>
      </c>
      <c r="AX466" s="14" t="s">
        <v>81</v>
      </c>
      <c r="AY466" s="207" t="s">
        <v>256</v>
      </c>
    </row>
    <row r="467" s="13" customFormat="1">
      <c r="A467" s="13"/>
      <c r="B467" s="197"/>
      <c r="C467" s="13"/>
      <c r="D467" s="198" t="s">
        <v>265</v>
      </c>
      <c r="E467" s="13"/>
      <c r="F467" s="200" t="s">
        <v>2514</v>
      </c>
      <c r="G467" s="13"/>
      <c r="H467" s="201">
        <v>30.675999999999998</v>
      </c>
      <c r="I467" s="202"/>
      <c r="J467" s="13"/>
      <c r="K467" s="13"/>
      <c r="L467" s="197"/>
      <c r="M467" s="203"/>
      <c r="N467" s="204"/>
      <c r="O467" s="204"/>
      <c r="P467" s="204"/>
      <c r="Q467" s="204"/>
      <c r="R467" s="204"/>
      <c r="S467" s="204"/>
      <c r="T467" s="205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199" t="s">
        <v>265</v>
      </c>
      <c r="AU467" s="199" t="s">
        <v>83</v>
      </c>
      <c r="AV467" s="13" t="s">
        <v>83</v>
      </c>
      <c r="AW467" s="13" t="s">
        <v>4</v>
      </c>
      <c r="AX467" s="13" t="s">
        <v>81</v>
      </c>
      <c r="AY467" s="199" t="s">
        <v>256</v>
      </c>
    </row>
    <row r="468" s="2" customFormat="1" ht="24.15" customHeight="1">
      <c r="A468" s="40"/>
      <c r="B468" s="177"/>
      <c r="C468" s="178" t="s">
        <v>825</v>
      </c>
      <c r="D468" s="178" t="s">
        <v>258</v>
      </c>
      <c r="E468" s="179" t="s">
        <v>1319</v>
      </c>
      <c r="F468" s="180" t="s">
        <v>1320</v>
      </c>
      <c r="G468" s="181" t="s">
        <v>110</v>
      </c>
      <c r="H468" s="182">
        <v>20.699999999999999</v>
      </c>
      <c r="I468" s="183"/>
      <c r="J468" s="184">
        <f>ROUND(I468*H468,2)</f>
        <v>0</v>
      </c>
      <c r="K468" s="185"/>
      <c r="L468" s="41"/>
      <c r="M468" s="186" t="s">
        <v>3</v>
      </c>
      <c r="N468" s="187" t="s">
        <v>45</v>
      </c>
      <c r="O468" s="74"/>
      <c r="P468" s="188">
        <f>O468*H468</f>
        <v>0</v>
      </c>
      <c r="Q468" s="188">
        <v>0.00040000000000000002</v>
      </c>
      <c r="R468" s="188">
        <f>Q468*H468</f>
        <v>0.0082800000000000009</v>
      </c>
      <c r="S468" s="188">
        <v>0</v>
      </c>
      <c r="T468" s="189">
        <f>S468*H468</f>
        <v>0</v>
      </c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R468" s="190" t="s">
        <v>342</v>
      </c>
      <c r="AT468" s="190" t="s">
        <v>258</v>
      </c>
      <c r="AU468" s="190" t="s">
        <v>83</v>
      </c>
      <c r="AY468" s="21" t="s">
        <v>256</v>
      </c>
      <c r="BE468" s="191">
        <f>IF(N468="základní",J468,0)</f>
        <v>0</v>
      </c>
      <c r="BF468" s="191">
        <f>IF(N468="snížená",J468,0)</f>
        <v>0</v>
      </c>
      <c r="BG468" s="191">
        <f>IF(N468="zákl. přenesená",J468,0)</f>
        <v>0</v>
      </c>
      <c r="BH468" s="191">
        <f>IF(N468="sníž. přenesená",J468,0)</f>
        <v>0</v>
      </c>
      <c r="BI468" s="191">
        <f>IF(N468="nulová",J468,0)</f>
        <v>0</v>
      </c>
      <c r="BJ468" s="21" t="s">
        <v>81</v>
      </c>
      <c r="BK468" s="191">
        <f>ROUND(I468*H468,2)</f>
        <v>0</v>
      </c>
      <c r="BL468" s="21" t="s">
        <v>342</v>
      </c>
      <c r="BM468" s="190" t="s">
        <v>2516</v>
      </c>
    </row>
    <row r="469" s="2" customFormat="1">
      <c r="A469" s="40"/>
      <c r="B469" s="41"/>
      <c r="C469" s="40"/>
      <c r="D469" s="192" t="s">
        <v>263</v>
      </c>
      <c r="E469" s="40"/>
      <c r="F469" s="193" t="s">
        <v>1322</v>
      </c>
      <c r="G469" s="40"/>
      <c r="H469" s="40"/>
      <c r="I469" s="194"/>
      <c r="J469" s="40"/>
      <c r="K469" s="40"/>
      <c r="L469" s="41"/>
      <c r="M469" s="195"/>
      <c r="N469" s="196"/>
      <c r="O469" s="74"/>
      <c r="P469" s="74"/>
      <c r="Q469" s="74"/>
      <c r="R469" s="74"/>
      <c r="S469" s="74"/>
      <c r="T469" s="75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T469" s="21" t="s">
        <v>263</v>
      </c>
      <c r="AU469" s="21" t="s">
        <v>83</v>
      </c>
    </row>
    <row r="470" s="2" customFormat="1" ht="49.05" customHeight="1">
      <c r="A470" s="40"/>
      <c r="B470" s="177"/>
      <c r="C470" s="221" t="s">
        <v>830</v>
      </c>
      <c r="D470" s="221" t="s">
        <v>374</v>
      </c>
      <c r="E470" s="222" t="s">
        <v>1305</v>
      </c>
      <c r="F470" s="223" t="s">
        <v>1306</v>
      </c>
      <c r="G470" s="224" t="s">
        <v>110</v>
      </c>
      <c r="H470" s="225">
        <v>12.063000000000001</v>
      </c>
      <c r="I470" s="226"/>
      <c r="J470" s="227">
        <f>ROUND(I470*H470,2)</f>
        <v>0</v>
      </c>
      <c r="K470" s="228"/>
      <c r="L470" s="229"/>
      <c r="M470" s="230" t="s">
        <v>3</v>
      </c>
      <c r="N470" s="231" t="s">
        <v>45</v>
      </c>
      <c r="O470" s="74"/>
      <c r="P470" s="188">
        <f>O470*H470</f>
        <v>0</v>
      </c>
      <c r="Q470" s="188">
        <v>0.0054000000000000003</v>
      </c>
      <c r="R470" s="188">
        <f>Q470*H470</f>
        <v>0.065140200000000009</v>
      </c>
      <c r="S470" s="188">
        <v>0</v>
      </c>
      <c r="T470" s="189">
        <f>S470*H470</f>
        <v>0</v>
      </c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R470" s="190" t="s">
        <v>451</v>
      </c>
      <c r="AT470" s="190" t="s">
        <v>374</v>
      </c>
      <c r="AU470" s="190" t="s">
        <v>83</v>
      </c>
      <c r="AY470" s="21" t="s">
        <v>256</v>
      </c>
      <c r="BE470" s="191">
        <f>IF(N470="základní",J470,0)</f>
        <v>0</v>
      </c>
      <c r="BF470" s="191">
        <f>IF(N470="snížená",J470,0)</f>
        <v>0</v>
      </c>
      <c r="BG470" s="191">
        <f>IF(N470="zákl. přenesená",J470,0)</f>
        <v>0</v>
      </c>
      <c r="BH470" s="191">
        <f>IF(N470="sníž. přenesená",J470,0)</f>
        <v>0</v>
      </c>
      <c r="BI470" s="191">
        <f>IF(N470="nulová",J470,0)</f>
        <v>0</v>
      </c>
      <c r="BJ470" s="21" t="s">
        <v>81</v>
      </c>
      <c r="BK470" s="191">
        <f>ROUND(I470*H470,2)</f>
        <v>0</v>
      </c>
      <c r="BL470" s="21" t="s">
        <v>342</v>
      </c>
      <c r="BM470" s="190" t="s">
        <v>2517</v>
      </c>
    </row>
    <row r="471" s="13" customFormat="1">
      <c r="A471" s="13"/>
      <c r="B471" s="197"/>
      <c r="C471" s="13"/>
      <c r="D471" s="198" t="s">
        <v>265</v>
      </c>
      <c r="E471" s="199" t="s">
        <v>3</v>
      </c>
      <c r="F471" s="200" t="s">
        <v>2505</v>
      </c>
      <c r="G471" s="13"/>
      <c r="H471" s="201">
        <v>10.35</v>
      </c>
      <c r="I471" s="202"/>
      <c r="J471" s="13"/>
      <c r="K471" s="13"/>
      <c r="L471" s="197"/>
      <c r="M471" s="203"/>
      <c r="N471" s="204"/>
      <c r="O471" s="204"/>
      <c r="P471" s="204"/>
      <c r="Q471" s="204"/>
      <c r="R471" s="204"/>
      <c r="S471" s="204"/>
      <c r="T471" s="205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199" t="s">
        <v>265</v>
      </c>
      <c r="AU471" s="199" t="s">
        <v>83</v>
      </c>
      <c r="AV471" s="13" t="s">
        <v>83</v>
      </c>
      <c r="AW471" s="13" t="s">
        <v>35</v>
      </c>
      <c r="AX471" s="13" t="s">
        <v>74</v>
      </c>
      <c r="AY471" s="199" t="s">
        <v>256</v>
      </c>
    </row>
    <row r="472" s="14" customFormat="1">
      <c r="A472" s="14"/>
      <c r="B472" s="206"/>
      <c r="C472" s="14"/>
      <c r="D472" s="198" t="s">
        <v>265</v>
      </c>
      <c r="E472" s="207" t="s">
        <v>3</v>
      </c>
      <c r="F472" s="208" t="s">
        <v>266</v>
      </c>
      <c r="G472" s="14"/>
      <c r="H472" s="209">
        <v>10.35</v>
      </c>
      <c r="I472" s="210"/>
      <c r="J472" s="14"/>
      <c r="K472" s="14"/>
      <c r="L472" s="206"/>
      <c r="M472" s="211"/>
      <c r="N472" s="212"/>
      <c r="O472" s="212"/>
      <c r="P472" s="212"/>
      <c r="Q472" s="212"/>
      <c r="R472" s="212"/>
      <c r="S472" s="212"/>
      <c r="T472" s="213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07" t="s">
        <v>265</v>
      </c>
      <c r="AU472" s="207" t="s">
        <v>83</v>
      </c>
      <c r="AV472" s="14" t="s">
        <v>261</v>
      </c>
      <c r="AW472" s="14" t="s">
        <v>35</v>
      </c>
      <c r="AX472" s="14" t="s">
        <v>81</v>
      </c>
      <c r="AY472" s="207" t="s">
        <v>256</v>
      </c>
    </row>
    <row r="473" s="13" customFormat="1">
      <c r="A473" s="13"/>
      <c r="B473" s="197"/>
      <c r="C473" s="13"/>
      <c r="D473" s="198" t="s">
        <v>265</v>
      </c>
      <c r="E473" s="13"/>
      <c r="F473" s="200" t="s">
        <v>2518</v>
      </c>
      <c r="G473" s="13"/>
      <c r="H473" s="201">
        <v>12.063000000000001</v>
      </c>
      <c r="I473" s="202"/>
      <c r="J473" s="13"/>
      <c r="K473" s="13"/>
      <c r="L473" s="197"/>
      <c r="M473" s="203"/>
      <c r="N473" s="204"/>
      <c r="O473" s="204"/>
      <c r="P473" s="204"/>
      <c r="Q473" s="204"/>
      <c r="R473" s="204"/>
      <c r="S473" s="204"/>
      <c r="T473" s="205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199" t="s">
        <v>265</v>
      </c>
      <c r="AU473" s="199" t="s">
        <v>83</v>
      </c>
      <c r="AV473" s="13" t="s">
        <v>83</v>
      </c>
      <c r="AW473" s="13" t="s">
        <v>4</v>
      </c>
      <c r="AX473" s="13" t="s">
        <v>81</v>
      </c>
      <c r="AY473" s="199" t="s">
        <v>256</v>
      </c>
    </row>
    <row r="474" s="2" customFormat="1" ht="49.05" customHeight="1">
      <c r="A474" s="40"/>
      <c r="B474" s="177"/>
      <c r="C474" s="221" t="s">
        <v>835</v>
      </c>
      <c r="D474" s="221" t="s">
        <v>374</v>
      </c>
      <c r="E474" s="222" t="s">
        <v>1310</v>
      </c>
      <c r="F474" s="223" t="s">
        <v>1311</v>
      </c>
      <c r="G474" s="224" t="s">
        <v>110</v>
      </c>
      <c r="H474" s="225">
        <v>12.063000000000001</v>
      </c>
      <c r="I474" s="226"/>
      <c r="J474" s="227">
        <f>ROUND(I474*H474,2)</f>
        <v>0</v>
      </c>
      <c r="K474" s="228"/>
      <c r="L474" s="229"/>
      <c r="M474" s="230" t="s">
        <v>3</v>
      </c>
      <c r="N474" s="231" t="s">
        <v>45</v>
      </c>
      <c r="O474" s="74"/>
      <c r="P474" s="188">
        <f>O474*H474</f>
        <v>0</v>
      </c>
      <c r="Q474" s="188">
        <v>0.0053</v>
      </c>
      <c r="R474" s="188">
        <f>Q474*H474</f>
        <v>0.063933900000000002</v>
      </c>
      <c r="S474" s="188">
        <v>0</v>
      </c>
      <c r="T474" s="189">
        <f>S474*H474</f>
        <v>0</v>
      </c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R474" s="190" t="s">
        <v>451</v>
      </c>
      <c r="AT474" s="190" t="s">
        <v>374</v>
      </c>
      <c r="AU474" s="190" t="s">
        <v>83</v>
      </c>
      <c r="AY474" s="21" t="s">
        <v>256</v>
      </c>
      <c r="BE474" s="191">
        <f>IF(N474="základní",J474,0)</f>
        <v>0</v>
      </c>
      <c r="BF474" s="191">
        <f>IF(N474="snížená",J474,0)</f>
        <v>0</v>
      </c>
      <c r="BG474" s="191">
        <f>IF(N474="zákl. přenesená",J474,0)</f>
        <v>0</v>
      </c>
      <c r="BH474" s="191">
        <f>IF(N474="sníž. přenesená",J474,0)</f>
        <v>0</v>
      </c>
      <c r="BI474" s="191">
        <f>IF(N474="nulová",J474,0)</f>
        <v>0</v>
      </c>
      <c r="BJ474" s="21" t="s">
        <v>81</v>
      </c>
      <c r="BK474" s="191">
        <f>ROUND(I474*H474,2)</f>
        <v>0</v>
      </c>
      <c r="BL474" s="21" t="s">
        <v>342</v>
      </c>
      <c r="BM474" s="190" t="s">
        <v>2519</v>
      </c>
    </row>
    <row r="475" s="13" customFormat="1">
      <c r="A475" s="13"/>
      <c r="B475" s="197"/>
      <c r="C475" s="13"/>
      <c r="D475" s="198" t="s">
        <v>265</v>
      </c>
      <c r="E475" s="199" t="s">
        <v>3</v>
      </c>
      <c r="F475" s="200" t="s">
        <v>2505</v>
      </c>
      <c r="G475" s="13"/>
      <c r="H475" s="201">
        <v>10.35</v>
      </c>
      <c r="I475" s="202"/>
      <c r="J475" s="13"/>
      <c r="K475" s="13"/>
      <c r="L475" s="197"/>
      <c r="M475" s="203"/>
      <c r="N475" s="204"/>
      <c r="O475" s="204"/>
      <c r="P475" s="204"/>
      <c r="Q475" s="204"/>
      <c r="R475" s="204"/>
      <c r="S475" s="204"/>
      <c r="T475" s="205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199" t="s">
        <v>265</v>
      </c>
      <c r="AU475" s="199" t="s">
        <v>83</v>
      </c>
      <c r="AV475" s="13" t="s">
        <v>83</v>
      </c>
      <c r="AW475" s="13" t="s">
        <v>35</v>
      </c>
      <c r="AX475" s="13" t="s">
        <v>74</v>
      </c>
      <c r="AY475" s="199" t="s">
        <v>256</v>
      </c>
    </row>
    <row r="476" s="14" customFormat="1">
      <c r="A476" s="14"/>
      <c r="B476" s="206"/>
      <c r="C476" s="14"/>
      <c r="D476" s="198" t="s">
        <v>265</v>
      </c>
      <c r="E476" s="207" t="s">
        <v>3</v>
      </c>
      <c r="F476" s="208" t="s">
        <v>266</v>
      </c>
      <c r="G476" s="14"/>
      <c r="H476" s="209">
        <v>10.35</v>
      </c>
      <c r="I476" s="210"/>
      <c r="J476" s="14"/>
      <c r="K476" s="14"/>
      <c r="L476" s="206"/>
      <c r="M476" s="211"/>
      <c r="N476" s="212"/>
      <c r="O476" s="212"/>
      <c r="P476" s="212"/>
      <c r="Q476" s="212"/>
      <c r="R476" s="212"/>
      <c r="S476" s="212"/>
      <c r="T476" s="213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07" t="s">
        <v>265</v>
      </c>
      <c r="AU476" s="207" t="s">
        <v>83</v>
      </c>
      <c r="AV476" s="14" t="s">
        <v>261</v>
      </c>
      <c r="AW476" s="14" t="s">
        <v>35</v>
      </c>
      <c r="AX476" s="14" t="s">
        <v>81</v>
      </c>
      <c r="AY476" s="207" t="s">
        <v>256</v>
      </c>
    </row>
    <row r="477" s="13" customFormat="1">
      <c r="A477" s="13"/>
      <c r="B477" s="197"/>
      <c r="C477" s="13"/>
      <c r="D477" s="198" t="s">
        <v>265</v>
      </c>
      <c r="E477" s="13"/>
      <c r="F477" s="200" t="s">
        <v>2518</v>
      </c>
      <c r="G477" s="13"/>
      <c r="H477" s="201">
        <v>12.063000000000001</v>
      </c>
      <c r="I477" s="202"/>
      <c r="J477" s="13"/>
      <c r="K477" s="13"/>
      <c r="L477" s="197"/>
      <c r="M477" s="203"/>
      <c r="N477" s="204"/>
      <c r="O477" s="204"/>
      <c r="P477" s="204"/>
      <c r="Q477" s="204"/>
      <c r="R477" s="204"/>
      <c r="S477" s="204"/>
      <c r="T477" s="205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199" t="s">
        <v>265</v>
      </c>
      <c r="AU477" s="199" t="s">
        <v>83</v>
      </c>
      <c r="AV477" s="13" t="s">
        <v>83</v>
      </c>
      <c r="AW477" s="13" t="s">
        <v>4</v>
      </c>
      <c r="AX477" s="13" t="s">
        <v>81</v>
      </c>
      <c r="AY477" s="199" t="s">
        <v>256</v>
      </c>
    </row>
    <row r="478" s="2" customFormat="1" ht="49.05" customHeight="1">
      <c r="A478" s="40"/>
      <c r="B478" s="177"/>
      <c r="C478" s="178" t="s">
        <v>840</v>
      </c>
      <c r="D478" s="178" t="s">
        <v>258</v>
      </c>
      <c r="E478" s="179" t="s">
        <v>1339</v>
      </c>
      <c r="F478" s="180" t="s">
        <v>1340</v>
      </c>
      <c r="G478" s="181" t="s">
        <v>338</v>
      </c>
      <c r="H478" s="182">
        <v>0.499</v>
      </c>
      <c r="I478" s="183"/>
      <c r="J478" s="184">
        <f>ROUND(I478*H478,2)</f>
        <v>0</v>
      </c>
      <c r="K478" s="185"/>
      <c r="L478" s="41"/>
      <c r="M478" s="186" t="s">
        <v>3</v>
      </c>
      <c r="N478" s="187" t="s">
        <v>45</v>
      </c>
      <c r="O478" s="74"/>
      <c r="P478" s="188">
        <f>O478*H478</f>
        <v>0</v>
      </c>
      <c r="Q478" s="188">
        <v>0</v>
      </c>
      <c r="R478" s="188">
        <f>Q478*H478</f>
        <v>0</v>
      </c>
      <c r="S478" s="188">
        <v>0</v>
      </c>
      <c r="T478" s="189">
        <f>S478*H478</f>
        <v>0</v>
      </c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R478" s="190" t="s">
        <v>342</v>
      </c>
      <c r="AT478" s="190" t="s">
        <v>258</v>
      </c>
      <c r="AU478" s="190" t="s">
        <v>83</v>
      </c>
      <c r="AY478" s="21" t="s">
        <v>256</v>
      </c>
      <c r="BE478" s="191">
        <f>IF(N478="základní",J478,0)</f>
        <v>0</v>
      </c>
      <c r="BF478" s="191">
        <f>IF(N478="snížená",J478,0)</f>
        <v>0</v>
      </c>
      <c r="BG478" s="191">
        <f>IF(N478="zákl. přenesená",J478,0)</f>
        <v>0</v>
      </c>
      <c r="BH478" s="191">
        <f>IF(N478="sníž. přenesená",J478,0)</f>
        <v>0</v>
      </c>
      <c r="BI478" s="191">
        <f>IF(N478="nulová",J478,0)</f>
        <v>0</v>
      </c>
      <c r="BJ478" s="21" t="s">
        <v>81</v>
      </c>
      <c r="BK478" s="191">
        <f>ROUND(I478*H478,2)</f>
        <v>0</v>
      </c>
      <c r="BL478" s="21" t="s">
        <v>342</v>
      </c>
      <c r="BM478" s="190" t="s">
        <v>2520</v>
      </c>
    </row>
    <row r="479" s="2" customFormat="1">
      <c r="A479" s="40"/>
      <c r="B479" s="41"/>
      <c r="C479" s="40"/>
      <c r="D479" s="192" t="s">
        <v>263</v>
      </c>
      <c r="E479" s="40"/>
      <c r="F479" s="193" t="s">
        <v>1342</v>
      </c>
      <c r="G479" s="40"/>
      <c r="H479" s="40"/>
      <c r="I479" s="194"/>
      <c r="J479" s="40"/>
      <c r="K479" s="40"/>
      <c r="L479" s="41"/>
      <c r="M479" s="195"/>
      <c r="N479" s="196"/>
      <c r="O479" s="74"/>
      <c r="P479" s="74"/>
      <c r="Q479" s="74"/>
      <c r="R479" s="74"/>
      <c r="S479" s="74"/>
      <c r="T479" s="75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T479" s="21" t="s">
        <v>263</v>
      </c>
      <c r="AU479" s="21" t="s">
        <v>83</v>
      </c>
    </row>
    <row r="480" s="12" customFormat="1" ht="22.8" customHeight="1">
      <c r="A480" s="12"/>
      <c r="B480" s="164"/>
      <c r="C480" s="12"/>
      <c r="D480" s="165" t="s">
        <v>73</v>
      </c>
      <c r="E480" s="175" t="s">
        <v>1438</v>
      </c>
      <c r="F480" s="175" t="s">
        <v>1439</v>
      </c>
      <c r="G480" s="12"/>
      <c r="H480" s="12"/>
      <c r="I480" s="167"/>
      <c r="J480" s="176">
        <f>BK480</f>
        <v>0</v>
      </c>
      <c r="K480" s="12"/>
      <c r="L480" s="164"/>
      <c r="M480" s="169"/>
      <c r="N480" s="170"/>
      <c r="O480" s="170"/>
      <c r="P480" s="171">
        <f>SUM(P481:P494)</f>
        <v>0</v>
      </c>
      <c r="Q480" s="170"/>
      <c r="R480" s="171">
        <f>SUM(R481:R494)</f>
        <v>0.16647400000000001</v>
      </c>
      <c r="S480" s="170"/>
      <c r="T480" s="172">
        <f>SUM(T481:T494)</f>
        <v>0</v>
      </c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R480" s="165" t="s">
        <v>83</v>
      </c>
      <c r="AT480" s="173" t="s">
        <v>73</v>
      </c>
      <c r="AU480" s="173" t="s">
        <v>81</v>
      </c>
      <c r="AY480" s="165" t="s">
        <v>256</v>
      </c>
      <c r="BK480" s="174">
        <f>SUM(BK481:BK494)</f>
        <v>0</v>
      </c>
    </row>
    <row r="481" s="2" customFormat="1" ht="37.8" customHeight="1">
      <c r="A481" s="40"/>
      <c r="B481" s="177"/>
      <c r="C481" s="178" t="s">
        <v>845</v>
      </c>
      <c r="D481" s="178" t="s">
        <v>258</v>
      </c>
      <c r="E481" s="179" t="s">
        <v>1449</v>
      </c>
      <c r="F481" s="180" t="s">
        <v>1450</v>
      </c>
      <c r="G481" s="181" t="s">
        <v>110</v>
      </c>
      <c r="H481" s="182">
        <v>26.32</v>
      </c>
      <c r="I481" s="183"/>
      <c r="J481" s="184">
        <f>ROUND(I481*H481,2)</f>
        <v>0</v>
      </c>
      <c r="K481" s="185"/>
      <c r="L481" s="41"/>
      <c r="M481" s="186" t="s">
        <v>3</v>
      </c>
      <c r="N481" s="187" t="s">
        <v>45</v>
      </c>
      <c r="O481" s="74"/>
      <c r="P481" s="188">
        <f>O481*H481</f>
        <v>0</v>
      </c>
      <c r="Q481" s="188">
        <v>0</v>
      </c>
      <c r="R481" s="188">
        <f>Q481*H481</f>
        <v>0</v>
      </c>
      <c r="S481" s="188">
        <v>0</v>
      </c>
      <c r="T481" s="189">
        <f>S481*H481</f>
        <v>0</v>
      </c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R481" s="190" t="s">
        <v>342</v>
      </c>
      <c r="AT481" s="190" t="s">
        <v>258</v>
      </c>
      <c r="AU481" s="190" t="s">
        <v>83</v>
      </c>
      <c r="AY481" s="21" t="s">
        <v>256</v>
      </c>
      <c r="BE481" s="191">
        <f>IF(N481="základní",J481,0)</f>
        <v>0</v>
      </c>
      <c r="BF481" s="191">
        <f>IF(N481="snížená",J481,0)</f>
        <v>0</v>
      </c>
      <c r="BG481" s="191">
        <f>IF(N481="zákl. přenesená",J481,0)</f>
        <v>0</v>
      </c>
      <c r="BH481" s="191">
        <f>IF(N481="sníž. přenesená",J481,0)</f>
        <v>0</v>
      </c>
      <c r="BI481" s="191">
        <f>IF(N481="nulová",J481,0)</f>
        <v>0</v>
      </c>
      <c r="BJ481" s="21" t="s">
        <v>81</v>
      </c>
      <c r="BK481" s="191">
        <f>ROUND(I481*H481,2)</f>
        <v>0</v>
      </c>
      <c r="BL481" s="21" t="s">
        <v>342</v>
      </c>
      <c r="BM481" s="190" t="s">
        <v>2521</v>
      </c>
    </row>
    <row r="482" s="2" customFormat="1">
      <c r="A482" s="40"/>
      <c r="B482" s="41"/>
      <c r="C482" s="40"/>
      <c r="D482" s="192" t="s">
        <v>263</v>
      </c>
      <c r="E482" s="40"/>
      <c r="F482" s="193" t="s">
        <v>1452</v>
      </c>
      <c r="G482" s="40"/>
      <c r="H482" s="40"/>
      <c r="I482" s="194"/>
      <c r="J482" s="40"/>
      <c r="K482" s="40"/>
      <c r="L482" s="41"/>
      <c r="M482" s="195"/>
      <c r="N482" s="196"/>
      <c r="O482" s="74"/>
      <c r="P482" s="74"/>
      <c r="Q482" s="74"/>
      <c r="R482" s="74"/>
      <c r="S482" s="74"/>
      <c r="T482" s="75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T482" s="21" t="s">
        <v>263</v>
      </c>
      <c r="AU482" s="21" t="s">
        <v>83</v>
      </c>
    </row>
    <row r="483" s="13" customFormat="1">
      <c r="A483" s="13"/>
      <c r="B483" s="197"/>
      <c r="C483" s="13"/>
      <c r="D483" s="198" t="s">
        <v>265</v>
      </c>
      <c r="E483" s="199" t="s">
        <v>3</v>
      </c>
      <c r="F483" s="200" t="s">
        <v>146</v>
      </c>
      <c r="G483" s="13"/>
      <c r="H483" s="201">
        <v>26.32</v>
      </c>
      <c r="I483" s="202"/>
      <c r="J483" s="13"/>
      <c r="K483" s="13"/>
      <c r="L483" s="197"/>
      <c r="M483" s="203"/>
      <c r="N483" s="204"/>
      <c r="O483" s="204"/>
      <c r="P483" s="204"/>
      <c r="Q483" s="204"/>
      <c r="R483" s="204"/>
      <c r="S483" s="204"/>
      <c r="T483" s="205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199" t="s">
        <v>265</v>
      </c>
      <c r="AU483" s="199" t="s">
        <v>83</v>
      </c>
      <c r="AV483" s="13" t="s">
        <v>83</v>
      </c>
      <c r="AW483" s="13" t="s">
        <v>35</v>
      </c>
      <c r="AX483" s="13" t="s">
        <v>74</v>
      </c>
      <c r="AY483" s="199" t="s">
        <v>256</v>
      </c>
    </row>
    <row r="484" s="14" customFormat="1">
      <c r="A484" s="14"/>
      <c r="B484" s="206"/>
      <c r="C484" s="14"/>
      <c r="D484" s="198" t="s">
        <v>265</v>
      </c>
      <c r="E484" s="207" t="s">
        <v>3</v>
      </c>
      <c r="F484" s="208" t="s">
        <v>266</v>
      </c>
      <c r="G484" s="14"/>
      <c r="H484" s="209">
        <v>26.32</v>
      </c>
      <c r="I484" s="210"/>
      <c r="J484" s="14"/>
      <c r="K484" s="14"/>
      <c r="L484" s="206"/>
      <c r="M484" s="211"/>
      <c r="N484" s="212"/>
      <c r="O484" s="212"/>
      <c r="P484" s="212"/>
      <c r="Q484" s="212"/>
      <c r="R484" s="212"/>
      <c r="S484" s="212"/>
      <c r="T484" s="213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07" t="s">
        <v>265</v>
      </c>
      <c r="AU484" s="207" t="s">
        <v>83</v>
      </c>
      <c r="AV484" s="14" t="s">
        <v>261</v>
      </c>
      <c r="AW484" s="14" t="s">
        <v>35</v>
      </c>
      <c r="AX484" s="14" t="s">
        <v>81</v>
      </c>
      <c r="AY484" s="207" t="s">
        <v>256</v>
      </c>
    </row>
    <row r="485" s="2" customFormat="1" ht="24.15" customHeight="1">
      <c r="A485" s="40"/>
      <c r="B485" s="177"/>
      <c r="C485" s="221" t="s">
        <v>850</v>
      </c>
      <c r="D485" s="221" t="s">
        <v>374</v>
      </c>
      <c r="E485" s="222" t="s">
        <v>1454</v>
      </c>
      <c r="F485" s="223" t="s">
        <v>1455</v>
      </c>
      <c r="G485" s="224" t="s">
        <v>110</v>
      </c>
      <c r="H485" s="225">
        <v>28.952000000000002</v>
      </c>
      <c r="I485" s="226"/>
      <c r="J485" s="227">
        <f>ROUND(I485*H485,2)</f>
        <v>0</v>
      </c>
      <c r="K485" s="228"/>
      <c r="L485" s="229"/>
      <c r="M485" s="230" t="s">
        <v>3</v>
      </c>
      <c r="N485" s="231" t="s">
        <v>45</v>
      </c>
      <c r="O485" s="74"/>
      <c r="P485" s="188">
        <f>O485*H485</f>
        <v>0</v>
      </c>
      <c r="Q485" s="188">
        <v>0.002</v>
      </c>
      <c r="R485" s="188">
        <f>Q485*H485</f>
        <v>0.057904000000000004</v>
      </c>
      <c r="S485" s="188">
        <v>0</v>
      </c>
      <c r="T485" s="189">
        <f>S485*H485</f>
        <v>0</v>
      </c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R485" s="190" t="s">
        <v>451</v>
      </c>
      <c r="AT485" s="190" t="s">
        <v>374</v>
      </c>
      <c r="AU485" s="190" t="s">
        <v>83</v>
      </c>
      <c r="AY485" s="21" t="s">
        <v>256</v>
      </c>
      <c r="BE485" s="191">
        <f>IF(N485="základní",J485,0)</f>
        <v>0</v>
      </c>
      <c r="BF485" s="191">
        <f>IF(N485="snížená",J485,0)</f>
        <v>0</v>
      </c>
      <c r="BG485" s="191">
        <f>IF(N485="zákl. přenesená",J485,0)</f>
        <v>0</v>
      </c>
      <c r="BH485" s="191">
        <f>IF(N485="sníž. přenesená",J485,0)</f>
        <v>0</v>
      </c>
      <c r="BI485" s="191">
        <f>IF(N485="nulová",J485,0)</f>
        <v>0</v>
      </c>
      <c r="BJ485" s="21" t="s">
        <v>81</v>
      </c>
      <c r="BK485" s="191">
        <f>ROUND(I485*H485,2)</f>
        <v>0</v>
      </c>
      <c r="BL485" s="21" t="s">
        <v>342</v>
      </c>
      <c r="BM485" s="190" t="s">
        <v>2522</v>
      </c>
    </row>
    <row r="486" s="13" customFormat="1">
      <c r="A486" s="13"/>
      <c r="B486" s="197"/>
      <c r="C486" s="13"/>
      <c r="D486" s="198" t="s">
        <v>265</v>
      </c>
      <c r="E486" s="199" t="s">
        <v>3</v>
      </c>
      <c r="F486" s="200" t="s">
        <v>146</v>
      </c>
      <c r="G486" s="13"/>
      <c r="H486" s="201">
        <v>26.32</v>
      </c>
      <c r="I486" s="202"/>
      <c r="J486" s="13"/>
      <c r="K486" s="13"/>
      <c r="L486" s="197"/>
      <c r="M486" s="203"/>
      <c r="N486" s="204"/>
      <c r="O486" s="204"/>
      <c r="P486" s="204"/>
      <c r="Q486" s="204"/>
      <c r="R486" s="204"/>
      <c r="S486" s="204"/>
      <c r="T486" s="205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199" t="s">
        <v>265</v>
      </c>
      <c r="AU486" s="199" t="s">
        <v>83</v>
      </c>
      <c r="AV486" s="13" t="s">
        <v>83</v>
      </c>
      <c r="AW486" s="13" t="s">
        <v>35</v>
      </c>
      <c r="AX486" s="13" t="s">
        <v>74</v>
      </c>
      <c r="AY486" s="199" t="s">
        <v>256</v>
      </c>
    </row>
    <row r="487" s="14" customFormat="1">
      <c r="A487" s="14"/>
      <c r="B487" s="206"/>
      <c r="C487" s="14"/>
      <c r="D487" s="198" t="s">
        <v>265</v>
      </c>
      <c r="E487" s="207" t="s">
        <v>3</v>
      </c>
      <c r="F487" s="208" t="s">
        <v>266</v>
      </c>
      <c r="G487" s="14"/>
      <c r="H487" s="209">
        <v>26.32</v>
      </c>
      <c r="I487" s="210"/>
      <c r="J487" s="14"/>
      <c r="K487" s="14"/>
      <c r="L487" s="206"/>
      <c r="M487" s="211"/>
      <c r="N487" s="212"/>
      <c r="O487" s="212"/>
      <c r="P487" s="212"/>
      <c r="Q487" s="212"/>
      <c r="R487" s="212"/>
      <c r="S487" s="212"/>
      <c r="T487" s="213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07" t="s">
        <v>265</v>
      </c>
      <c r="AU487" s="207" t="s">
        <v>83</v>
      </c>
      <c r="AV487" s="14" t="s">
        <v>261</v>
      </c>
      <c r="AW487" s="14" t="s">
        <v>35</v>
      </c>
      <c r="AX487" s="14" t="s">
        <v>81</v>
      </c>
      <c r="AY487" s="207" t="s">
        <v>256</v>
      </c>
    </row>
    <row r="488" s="13" customFormat="1">
      <c r="A488" s="13"/>
      <c r="B488" s="197"/>
      <c r="C488" s="13"/>
      <c r="D488" s="198" t="s">
        <v>265</v>
      </c>
      <c r="E488" s="13"/>
      <c r="F488" s="200" t="s">
        <v>2523</v>
      </c>
      <c r="G488" s="13"/>
      <c r="H488" s="201">
        <v>28.952000000000002</v>
      </c>
      <c r="I488" s="202"/>
      <c r="J488" s="13"/>
      <c r="K488" s="13"/>
      <c r="L488" s="197"/>
      <c r="M488" s="203"/>
      <c r="N488" s="204"/>
      <c r="O488" s="204"/>
      <c r="P488" s="204"/>
      <c r="Q488" s="204"/>
      <c r="R488" s="204"/>
      <c r="S488" s="204"/>
      <c r="T488" s="205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199" t="s">
        <v>265</v>
      </c>
      <c r="AU488" s="199" t="s">
        <v>83</v>
      </c>
      <c r="AV488" s="13" t="s">
        <v>83</v>
      </c>
      <c r="AW488" s="13" t="s">
        <v>4</v>
      </c>
      <c r="AX488" s="13" t="s">
        <v>81</v>
      </c>
      <c r="AY488" s="199" t="s">
        <v>256</v>
      </c>
    </row>
    <row r="489" s="2" customFormat="1" ht="24.15" customHeight="1">
      <c r="A489" s="40"/>
      <c r="B489" s="177"/>
      <c r="C489" s="221" t="s">
        <v>855</v>
      </c>
      <c r="D489" s="221" t="s">
        <v>374</v>
      </c>
      <c r="E489" s="222" t="s">
        <v>1459</v>
      </c>
      <c r="F489" s="223" t="s">
        <v>1460</v>
      </c>
      <c r="G489" s="224" t="s">
        <v>110</v>
      </c>
      <c r="H489" s="225">
        <v>28.952000000000002</v>
      </c>
      <c r="I489" s="226"/>
      <c r="J489" s="227">
        <f>ROUND(I489*H489,2)</f>
        <v>0</v>
      </c>
      <c r="K489" s="228"/>
      <c r="L489" s="229"/>
      <c r="M489" s="230" t="s">
        <v>3</v>
      </c>
      <c r="N489" s="231" t="s">
        <v>45</v>
      </c>
      <c r="O489" s="74"/>
      <c r="P489" s="188">
        <f>O489*H489</f>
        <v>0</v>
      </c>
      <c r="Q489" s="188">
        <v>0.0037499999999999999</v>
      </c>
      <c r="R489" s="188">
        <f>Q489*H489</f>
        <v>0.10857</v>
      </c>
      <c r="S489" s="188">
        <v>0</v>
      </c>
      <c r="T489" s="189">
        <f>S489*H489</f>
        <v>0</v>
      </c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R489" s="190" t="s">
        <v>451</v>
      </c>
      <c r="AT489" s="190" t="s">
        <v>374</v>
      </c>
      <c r="AU489" s="190" t="s">
        <v>83</v>
      </c>
      <c r="AY489" s="21" t="s">
        <v>256</v>
      </c>
      <c r="BE489" s="191">
        <f>IF(N489="základní",J489,0)</f>
        <v>0</v>
      </c>
      <c r="BF489" s="191">
        <f>IF(N489="snížená",J489,0)</f>
        <v>0</v>
      </c>
      <c r="BG489" s="191">
        <f>IF(N489="zákl. přenesená",J489,0)</f>
        <v>0</v>
      </c>
      <c r="BH489" s="191">
        <f>IF(N489="sníž. přenesená",J489,0)</f>
        <v>0</v>
      </c>
      <c r="BI489" s="191">
        <f>IF(N489="nulová",J489,0)</f>
        <v>0</v>
      </c>
      <c r="BJ489" s="21" t="s">
        <v>81</v>
      </c>
      <c r="BK489" s="191">
        <f>ROUND(I489*H489,2)</f>
        <v>0</v>
      </c>
      <c r="BL489" s="21" t="s">
        <v>342</v>
      </c>
      <c r="BM489" s="190" t="s">
        <v>2524</v>
      </c>
    </row>
    <row r="490" s="13" customFormat="1">
      <c r="A490" s="13"/>
      <c r="B490" s="197"/>
      <c r="C490" s="13"/>
      <c r="D490" s="198" t="s">
        <v>265</v>
      </c>
      <c r="E490" s="199" t="s">
        <v>3</v>
      </c>
      <c r="F490" s="200" t="s">
        <v>146</v>
      </c>
      <c r="G490" s="13"/>
      <c r="H490" s="201">
        <v>26.32</v>
      </c>
      <c r="I490" s="202"/>
      <c r="J490" s="13"/>
      <c r="K490" s="13"/>
      <c r="L490" s="197"/>
      <c r="M490" s="203"/>
      <c r="N490" s="204"/>
      <c r="O490" s="204"/>
      <c r="P490" s="204"/>
      <c r="Q490" s="204"/>
      <c r="R490" s="204"/>
      <c r="S490" s="204"/>
      <c r="T490" s="205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199" t="s">
        <v>265</v>
      </c>
      <c r="AU490" s="199" t="s">
        <v>83</v>
      </c>
      <c r="AV490" s="13" t="s">
        <v>83</v>
      </c>
      <c r="AW490" s="13" t="s">
        <v>35</v>
      </c>
      <c r="AX490" s="13" t="s">
        <v>74</v>
      </c>
      <c r="AY490" s="199" t="s">
        <v>256</v>
      </c>
    </row>
    <row r="491" s="14" customFormat="1">
      <c r="A491" s="14"/>
      <c r="B491" s="206"/>
      <c r="C491" s="14"/>
      <c r="D491" s="198" t="s">
        <v>265</v>
      </c>
      <c r="E491" s="207" t="s">
        <v>3</v>
      </c>
      <c r="F491" s="208" t="s">
        <v>266</v>
      </c>
      <c r="G491" s="14"/>
      <c r="H491" s="209">
        <v>26.32</v>
      </c>
      <c r="I491" s="210"/>
      <c r="J491" s="14"/>
      <c r="K491" s="14"/>
      <c r="L491" s="206"/>
      <c r="M491" s="211"/>
      <c r="N491" s="212"/>
      <c r="O491" s="212"/>
      <c r="P491" s="212"/>
      <c r="Q491" s="212"/>
      <c r="R491" s="212"/>
      <c r="S491" s="212"/>
      <c r="T491" s="213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07" t="s">
        <v>265</v>
      </c>
      <c r="AU491" s="207" t="s">
        <v>83</v>
      </c>
      <c r="AV491" s="14" t="s">
        <v>261</v>
      </c>
      <c r="AW491" s="14" t="s">
        <v>35</v>
      </c>
      <c r="AX491" s="14" t="s">
        <v>81</v>
      </c>
      <c r="AY491" s="207" t="s">
        <v>256</v>
      </c>
    </row>
    <row r="492" s="13" customFormat="1">
      <c r="A492" s="13"/>
      <c r="B492" s="197"/>
      <c r="C492" s="13"/>
      <c r="D492" s="198" t="s">
        <v>265</v>
      </c>
      <c r="E492" s="13"/>
      <c r="F492" s="200" t="s">
        <v>2523</v>
      </c>
      <c r="G492" s="13"/>
      <c r="H492" s="201">
        <v>28.952000000000002</v>
      </c>
      <c r="I492" s="202"/>
      <c r="J492" s="13"/>
      <c r="K492" s="13"/>
      <c r="L492" s="197"/>
      <c r="M492" s="203"/>
      <c r="N492" s="204"/>
      <c r="O492" s="204"/>
      <c r="P492" s="204"/>
      <c r="Q492" s="204"/>
      <c r="R492" s="204"/>
      <c r="S492" s="204"/>
      <c r="T492" s="205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199" t="s">
        <v>265</v>
      </c>
      <c r="AU492" s="199" t="s">
        <v>83</v>
      </c>
      <c r="AV492" s="13" t="s">
        <v>83</v>
      </c>
      <c r="AW492" s="13" t="s">
        <v>4</v>
      </c>
      <c r="AX492" s="13" t="s">
        <v>81</v>
      </c>
      <c r="AY492" s="199" t="s">
        <v>256</v>
      </c>
    </row>
    <row r="493" s="2" customFormat="1" ht="49.05" customHeight="1">
      <c r="A493" s="40"/>
      <c r="B493" s="177"/>
      <c r="C493" s="178" t="s">
        <v>862</v>
      </c>
      <c r="D493" s="178" t="s">
        <v>258</v>
      </c>
      <c r="E493" s="179" t="s">
        <v>1518</v>
      </c>
      <c r="F493" s="180" t="s">
        <v>1519</v>
      </c>
      <c r="G493" s="181" t="s">
        <v>338</v>
      </c>
      <c r="H493" s="182">
        <v>0.16600000000000001</v>
      </c>
      <c r="I493" s="183"/>
      <c r="J493" s="184">
        <f>ROUND(I493*H493,2)</f>
        <v>0</v>
      </c>
      <c r="K493" s="185"/>
      <c r="L493" s="41"/>
      <c r="M493" s="186" t="s">
        <v>3</v>
      </c>
      <c r="N493" s="187" t="s">
        <v>45</v>
      </c>
      <c r="O493" s="74"/>
      <c r="P493" s="188">
        <f>O493*H493</f>
        <v>0</v>
      </c>
      <c r="Q493" s="188">
        <v>0</v>
      </c>
      <c r="R493" s="188">
        <f>Q493*H493</f>
        <v>0</v>
      </c>
      <c r="S493" s="188">
        <v>0</v>
      </c>
      <c r="T493" s="189">
        <f>S493*H493</f>
        <v>0</v>
      </c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R493" s="190" t="s">
        <v>342</v>
      </c>
      <c r="AT493" s="190" t="s">
        <v>258</v>
      </c>
      <c r="AU493" s="190" t="s">
        <v>83</v>
      </c>
      <c r="AY493" s="21" t="s">
        <v>256</v>
      </c>
      <c r="BE493" s="191">
        <f>IF(N493="základní",J493,0)</f>
        <v>0</v>
      </c>
      <c r="BF493" s="191">
        <f>IF(N493="snížená",J493,0)</f>
        <v>0</v>
      </c>
      <c r="BG493" s="191">
        <f>IF(N493="zákl. přenesená",J493,0)</f>
        <v>0</v>
      </c>
      <c r="BH493" s="191">
        <f>IF(N493="sníž. přenesená",J493,0)</f>
        <v>0</v>
      </c>
      <c r="BI493" s="191">
        <f>IF(N493="nulová",J493,0)</f>
        <v>0</v>
      </c>
      <c r="BJ493" s="21" t="s">
        <v>81</v>
      </c>
      <c r="BK493" s="191">
        <f>ROUND(I493*H493,2)</f>
        <v>0</v>
      </c>
      <c r="BL493" s="21" t="s">
        <v>342</v>
      </c>
      <c r="BM493" s="190" t="s">
        <v>2525</v>
      </c>
    </row>
    <row r="494" s="2" customFormat="1">
      <c r="A494" s="40"/>
      <c r="B494" s="41"/>
      <c r="C494" s="40"/>
      <c r="D494" s="192" t="s">
        <v>263</v>
      </c>
      <c r="E494" s="40"/>
      <c r="F494" s="193" t="s">
        <v>1521</v>
      </c>
      <c r="G494" s="40"/>
      <c r="H494" s="40"/>
      <c r="I494" s="194"/>
      <c r="J494" s="40"/>
      <c r="K494" s="40"/>
      <c r="L494" s="41"/>
      <c r="M494" s="195"/>
      <c r="N494" s="196"/>
      <c r="O494" s="74"/>
      <c r="P494" s="74"/>
      <c r="Q494" s="74"/>
      <c r="R494" s="74"/>
      <c r="S494" s="74"/>
      <c r="T494" s="75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T494" s="21" t="s">
        <v>263</v>
      </c>
      <c r="AU494" s="21" t="s">
        <v>83</v>
      </c>
    </row>
    <row r="495" s="12" customFormat="1" ht="22.8" customHeight="1">
      <c r="A495" s="12"/>
      <c r="B495" s="164"/>
      <c r="C495" s="12"/>
      <c r="D495" s="165" t="s">
        <v>73</v>
      </c>
      <c r="E495" s="175" t="s">
        <v>1642</v>
      </c>
      <c r="F495" s="175" t="s">
        <v>1643</v>
      </c>
      <c r="G495" s="12"/>
      <c r="H495" s="12"/>
      <c r="I495" s="167"/>
      <c r="J495" s="176">
        <f>BK495</f>
        <v>0</v>
      </c>
      <c r="K495" s="12"/>
      <c r="L495" s="164"/>
      <c r="M495" s="169"/>
      <c r="N495" s="170"/>
      <c r="O495" s="170"/>
      <c r="P495" s="171">
        <f>SUM(P496:P516)</f>
        <v>0</v>
      </c>
      <c r="Q495" s="170"/>
      <c r="R495" s="171">
        <f>SUM(R496:R516)</f>
        <v>0.91690899999999997</v>
      </c>
      <c r="S495" s="170"/>
      <c r="T495" s="172">
        <f>SUM(T496:T516)</f>
        <v>0</v>
      </c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R495" s="165" t="s">
        <v>83</v>
      </c>
      <c r="AT495" s="173" t="s">
        <v>73</v>
      </c>
      <c r="AU495" s="173" t="s">
        <v>81</v>
      </c>
      <c r="AY495" s="165" t="s">
        <v>256</v>
      </c>
      <c r="BK495" s="174">
        <f>SUM(BK496:BK516)</f>
        <v>0</v>
      </c>
    </row>
    <row r="496" s="2" customFormat="1" ht="49.05" customHeight="1">
      <c r="A496" s="40"/>
      <c r="B496" s="177"/>
      <c r="C496" s="178" t="s">
        <v>867</v>
      </c>
      <c r="D496" s="178" t="s">
        <v>258</v>
      </c>
      <c r="E496" s="179" t="s">
        <v>1645</v>
      </c>
      <c r="F496" s="180" t="s">
        <v>1646</v>
      </c>
      <c r="G496" s="181" t="s">
        <v>110</v>
      </c>
      <c r="H496" s="182">
        <v>25.199999999999999</v>
      </c>
      <c r="I496" s="183"/>
      <c r="J496" s="184">
        <f>ROUND(I496*H496,2)</f>
        <v>0</v>
      </c>
      <c r="K496" s="185"/>
      <c r="L496" s="41"/>
      <c r="M496" s="186" t="s">
        <v>3</v>
      </c>
      <c r="N496" s="187" t="s">
        <v>45</v>
      </c>
      <c r="O496" s="74"/>
      <c r="P496" s="188">
        <f>O496*H496</f>
        <v>0</v>
      </c>
      <c r="Q496" s="188">
        <v>0.01217</v>
      </c>
      <c r="R496" s="188">
        <f>Q496*H496</f>
        <v>0.30668400000000001</v>
      </c>
      <c r="S496" s="188">
        <v>0</v>
      </c>
      <c r="T496" s="189">
        <f>S496*H496</f>
        <v>0</v>
      </c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R496" s="190" t="s">
        <v>342</v>
      </c>
      <c r="AT496" s="190" t="s">
        <v>258</v>
      </c>
      <c r="AU496" s="190" t="s">
        <v>83</v>
      </c>
      <c r="AY496" s="21" t="s">
        <v>256</v>
      </c>
      <c r="BE496" s="191">
        <f>IF(N496="základní",J496,0)</f>
        <v>0</v>
      </c>
      <c r="BF496" s="191">
        <f>IF(N496="snížená",J496,0)</f>
        <v>0</v>
      </c>
      <c r="BG496" s="191">
        <f>IF(N496="zákl. přenesená",J496,0)</f>
        <v>0</v>
      </c>
      <c r="BH496" s="191">
        <f>IF(N496="sníž. přenesená",J496,0)</f>
        <v>0</v>
      </c>
      <c r="BI496" s="191">
        <f>IF(N496="nulová",J496,0)</f>
        <v>0</v>
      </c>
      <c r="BJ496" s="21" t="s">
        <v>81</v>
      </c>
      <c r="BK496" s="191">
        <f>ROUND(I496*H496,2)</f>
        <v>0</v>
      </c>
      <c r="BL496" s="21" t="s">
        <v>342</v>
      </c>
      <c r="BM496" s="190" t="s">
        <v>2526</v>
      </c>
    </row>
    <row r="497" s="2" customFormat="1">
      <c r="A497" s="40"/>
      <c r="B497" s="41"/>
      <c r="C497" s="40"/>
      <c r="D497" s="192" t="s">
        <v>263</v>
      </c>
      <c r="E497" s="40"/>
      <c r="F497" s="193" t="s">
        <v>1648</v>
      </c>
      <c r="G497" s="40"/>
      <c r="H497" s="40"/>
      <c r="I497" s="194"/>
      <c r="J497" s="40"/>
      <c r="K497" s="40"/>
      <c r="L497" s="41"/>
      <c r="M497" s="195"/>
      <c r="N497" s="196"/>
      <c r="O497" s="74"/>
      <c r="P497" s="74"/>
      <c r="Q497" s="74"/>
      <c r="R497" s="74"/>
      <c r="S497" s="74"/>
      <c r="T497" s="75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T497" s="21" t="s">
        <v>263</v>
      </c>
      <c r="AU497" s="21" t="s">
        <v>83</v>
      </c>
    </row>
    <row r="498" s="13" customFormat="1">
      <c r="A498" s="13"/>
      <c r="B498" s="197"/>
      <c r="C498" s="13"/>
      <c r="D498" s="198" t="s">
        <v>265</v>
      </c>
      <c r="E498" s="199" t="s">
        <v>3</v>
      </c>
      <c r="F498" s="200" t="s">
        <v>121</v>
      </c>
      <c r="G498" s="13"/>
      <c r="H498" s="201">
        <v>25.199999999999999</v>
      </c>
      <c r="I498" s="202"/>
      <c r="J498" s="13"/>
      <c r="K498" s="13"/>
      <c r="L498" s="197"/>
      <c r="M498" s="203"/>
      <c r="N498" s="204"/>
      <c r="O498" s="204"/>
      <c r="P498" s="204"/>
      <c r="Q498" s="204"/>
      <c r="R498" s="204"/>
      <c r="S498" s="204"/>
      <c r="T498" s="205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199" t="s">
        <v>265</v>
      </c>
      <c r="AU498" s="199" t="s">
        <v>83</v>
      </c>
      <c r="AV498" s="13" t="s">
        <v>83</v>
      </c>
      <c r="AW498" s="13" t="s">
        <v>35</v>
      </c>
      <c r="AX498" s="13" t="s">
        <v>74</v>
      </c>
      <c r="AY498" s="199" t="s">
        <v>256</v>
      </c>
    </row>
    <row r="499" s="14" customFormat="1">
      <c r="A499" s="14"/>
      <c r="B499" s="206"/>
      <c r="C499" s="14"/>
      <c r="D499" s="198" t="s">
        <v>265</v>
      </c>
      <c r="E499" s="207" t="s">
        <v>3</v>
      </c>
      <c r="F499" s="208" t="s">
        <v>266</v>
      </c>
      <c r="G499" s="14"/>
      <c r="H499" s="209">
        <v>25.199999999999999</v>
      </c>
      <c r="I499" s="210"/>
      <c r="J499" s="14"/>
      <c r="K499" s="14"/>
      <c r="L499" s="206"/>
      <c r="M499" s="211"/>
      <c r="N499" s="212"/>
      <c r="O499" s="212"/>
      <c r="P499" s="212"/>
      <c r="Q499" s="212"/>
      <c r="R499" s="212"/>
      <c r="S499" s="212"/>
      <c r="T499" s="213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07" t="s">
        <v>265</v>
      </c>
      <c r="AU499" s="207" t="s">
        <v>83</v>
      </c>
      <c r="AV499" s="14" t="s">
        <v>261</v>
      </c>
      <c r="AW499" s="14" t="s">
        <v>35</v>
      </c>
      <c r="AX499" s="14" t="s">
        <v>81</v>
      </c>
      <c r="AY499" s="207" t="s">
        <v>256</v>
      </c>
    </row>
    <row r="500" s="2" customFormat="1" ht="37.8" customHeight="1">
      <c r="A500" s="40"/>
      <c r="B500" s="177"/>
      <c r="C500" s="178" t="s">
        <v>872</v>
      </c>
      <c r="D500" s="178" t="s">
        <v>258</v>
      </c>
      <c r="E500" s="179" t="s">
        <v>1659</v>
      </c>
      <c r="F500" s="180" t="s">
        <v>1660</v>
      </c>
      <c r="G500" s="181" t="s">
        <v>110</v>
      </c>
      <c r="H500" s="182">
        <v>25.199999999999999</v>
      </c>
      <c r="I500" s="183"/>
      <c r="J500" s="184">
        <f>ROUND(I500*H500,2)</f>
        <v>0</v>
      </c>
      <c r="K500" s="185"/>
      <c r="L500" s="41"/>
      <c r="M500" s="186" t="s">
        <v>3</v>
      </c>
      <c r="N500" s="187" t="s">
        <v>45</v>
      </c>
      <c r="O500" s="74"/>
      <c r="P500" s="188">
        <f>O500*H500</f>
        <v>0</v>
      </c>
      <c r="Q500" s="188">
        <v>0.00010000000000000001</v>
      </c>
      <c r="R500" s="188">
        <f>Q500*H500</f>
        <v>0.0025200000000000001</v>
      </c>
      <c r="S500" s="188">
        <v>0</v>
      </c>
      <c r="T500" s="189">
        <f>S500*H500</f>
        <v>0</v>
      </c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R500" s="190" t="s">
        <v>342</v>
      </c>
      <c r="AT500" s="190" t="s">
        <v>258</v>
      </c>
      <c r="AU500" s="190" t="s">
        <v>83</v>
      </c>
      <c r="AY500" s="21" t="s">
        <v>256</v>
      </c>
      <c r="BE500" s="191">
        <f>IF(N500="základní",J500,0)</f>
        <v>0</v>
      </c>
      <c r="BF500" s="191">
        <f>IF(N500="snížená",J500,0)</f>
        <v>0</v>
      </c>
      <c r="BG500" s="191">
        <f>IF(N500="zákl. přenesená",J500,0)</f>
        <v>0</v>
      </c>
      <c r="BH500" s="191">
        <f>IF(N500="sníž. přenesená",J500,0)</f>
        <v>0</v>
      </c>
      <c r="BI500" s="191">
        <f>IF(N500="nulová",J500,0)</f>
        <v>0</v>
      </c>
      <c r="BJ500" s="21" t="s">
        <v>81</v>
      </c>
      <c r="BK500" s="191">
        <f>ROUND(I500*H500,2)</f>
        <v>0</v>
      </c>
      <c r="BL500" s="21" t="s">
        <v>342</v>
      </c>
      <c r="BM500" s="190" t="s">
        <v>2527</v>
      </c>
    </row>
    <row r="501" s="2" customFormat="1">
      <c r="A501" s="40"/>
      <c r="B501" s="41"/>
      <c r="C501" s="40"/>
      <c r="D501" s="192" t="s">
        <v>263</v>
      </c>
      <c r="E501" s="40"/>
      <c r="F501" s="193" t="s">
        <v>1662</v>
      </c>
      <c r="G501" s="40"/>
      <c r="H501" s="40"/>
      <c r="I501" s="194"/>
      <c r="J501" s="40"/>
      <c r="K501" s="40"/>
      <c r="L501" s="41"/>
      <c r="M501" s="195"/>
      <c r="N501" s="196"/>
      <c r="O501" s="74"/>
      <c r="P501" s="74"/>
      <c r="Q501" s="74"/>
      <c r="R501" s="74"/>
      <c r="S501" s="74"/>
      <c r="T501" s="75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T501" s="21" t="s">
        <v>263</v>
      </c>
      <c r="AU501" s="21" t="s">
        <v>83</v>
      </c>
    </row>
    <row r="502" s="13" customFormat="1">
      <c r="A502" s="13"/>
      <c r="B502" s="197"/>
      <c r="C502" s="13"/>
      <c r="D502" s="198" t="s">
        <v>265</v>
      </c>
      <c r="E502" s="199" t="s">
        <v>3</v>
      </c>
      <c r="F502" s="200" t="s">
        <v>121</v>
      </c>
      <c r="G502" s="13"/>
      <c r="H502" s="201">
        <v>25.199999999999999</v>
      </c>
      <c r="I502" s="202"/>
      <c r="J502" s="13"/>
      <c r="K502" s="13"/>
      <c r="L502" s="197"/>
      <c r="M502" s="203"/>
      <c r="N502" s="204"/>
      <c r="O502" s="204"/>
      <c r="P502" s="204"/>
      <c r="Q502" s="204"/>
      <c r="R502" s="204"/>
      <c r="S502" s="204"/>
      <c r="T502" s="205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199" t="s">
        <v>265</v>
      </c>
      <c r="AU502" s="199" t="s">
        <v>83</v>
      </c>
      <c r="AV502" s="13" t="s">
        <v>83</v>
      </c>
      <c r="AW502" s="13" t="s">
        <v>35</v>
      </c>
      <c r="AX502" s="13" t="s">
        <v>74</v>
      </c>
      <c r="AY502" s="199" t="s">
        <v>256</v>
      </c>
    </row>
    <row r="503" s="14" customFormat="1">
      <c r="A503" s="14"/>
      <c r="B503" s="206"/>
      <c r="C503" s="14"/>
      <c r="D503" s="198" t="s">
        <v>265</v>
      </c>
      <c r="E503" s="207" t="s">
        <v>3</v>
      </c>
      <c r="F503" s="208" t="s">
        <v>266</v>
      </c>
      <c r="G503" s="14"/>
      <c r="H503" s="209">
        <v>25.199999999999999</v>
      </c>
      <c r="I503" s="210"/>
      <c r="J503" s="14"/>
      <c r="K503" s="14"/>
      <c r="L503" s="206"/>
      <c r="M503" s="211"/>
      <c r="N503" s="212"/>
      <c r="O503" s="212"/>
      <c r="P503" s="212"/>
      <c r="Q503" s="212"/>
      <c r="R503" s="212"/>
      <c r="S503" s="212"/>
      <c r="T503" s="213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07" t="s">
        <v>265</v>
      </c>
      <c r="AU503" s="207" t="s">
        <v>83</v>
      </c>
      <c r="AV503" s="14" t="s">
        <v>261</v>
      </c>
      <c r="AW503" s="14" t="s">
        <v>35</v>
      </c>
      <c r="AX503" s="14" t="s">
        <v>81</v>
      </c>
      <c r="AY503" s="207" t="s">
        <v>256</v>
      </c>
    </row>
    <row r="504" s="2" customFormat="1" ht="33" customHeight="1">
      <c r="A504" s="40"/>
      <c r="B504" s="177"/>
      <c r="C504" s="178" t="s">
        <v>878</v>
      </c>
      <c r="D504" s="178" t="s">
        <v>258</v>
      </c>
      <c r="E504" s="179" t="s">
        <v>2528</v>
      </c>
      <c r="F504" s="180" t="s">
        <v>2529</v>
      </c>
      <c r="G504" s="181" t="s">
        <v>110</v>
      </c>
      <c r="H504" s="182">
        <v>9.1400000000000006</v>
      </c>
      <c r="I504" s="183"/>
      <c r="J504" s="184">
        <f>ROUND(I504*H504,2)</f>
        <v>0</v>
      </c>
      <c r="K504" s="185"/>
      <c r="L504" s="41"/>
      <c r="M504" s="186" t="s">
        <v>3</v>
      </c>
      <c r="N504" s="187" t="s">
        <v>45</v>
      </c>
      <c r="O504" s="74"/>
      <c r="P504" s="188">
        <f>O504*H504</f>
        <v>0</v>
      </c>
      <c r="Q504" s="188">
        <v>0.04725</v>
      </c>
      <c r="R504" s="188">
        <f>Q504*H504</f>
        <v>0.43186500000000005</v>
      </c>
      <c r="S504" s="188">
        <v>0</v>
      </c>
      <c r="T504" s="189">
        <f>S504*H504</f>
        <v>0</v>
      </c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R504" s="190" t="s">
        <v>342</v>
      </c>
      <c r="AT504" s="190" t="s">
        <v>258</v>
      </c>
      <c r="AU504" s="190" t="s">
        <v>83</v>
      </c>
      <c r="AY504" s="21" t="s">
        <v>256</v>
      </c>
      <c r="BE504" s="191">
        <f>IF(N504="základní",J504,0)</f>
        <v>0</v>
      </c>
      <c r="BF504" s="191">
        <f>IF(N504="snížená",J504,0)</f>
        <v>0</v>
      </c>
      <c r="BG504" s="191">
        <f>IF(N504="zákl. přenesená",J504,0)</f>
        <v>0</v>
      </c>
      <c r="BH504" s="191">
        <f>IF(N504="sníž. přenesená",J504,0)</f>
        <v>0</v>
      </c>
      <c r="BI504" s="191">
        <f>IF(N504="nulová",J504,0)</f>
        <v>0</v>
      </c>
      <c r="BJ504" s="21" t="s">
        <v>81</v>
      </c>
      <c r="BK504" s="191">
        <f>ROUND(I504*H504,2)</f>
        <v>0</v>
      </c>
      <c r="BL504" s="21" t="s">
        <v>342</v>
      </c>
      <c r="BM504" s="190" t="s">
        <v>2530</v>
      </c>
    </row>
    <row r="505" s="2" customFormat="1">
      <c r="A505" s="40"/>
      <c r="B505" s="41"/>
      <c r="C505" s="40"/>
      <c r="D505" s="192" t="s">
        <v>263</v>
      </c>
      <c r="E505" s="40"/>
      <c r="F505" s="193" t="s">
        <v>2531</v>
      </c>
      <c r="G505" s="40"/>
      <c r="H505" s="40"/>
      <c r="I505" s="194"/>
      <c r="J505" s="40"/>
      <c r="K505" s="40"/>
      <c r="L505" s="41"/>
      <c r="M505" s="195"/>
      <c r="N505" s="196"/>
      <c r="O505" s="74"/>
      <c r="P505" s="74"/>
      <c r="Q505" s="74"/>
      <c r="R505" s="74"/>
      <c r="S505" s="74"/>
      <c r="T505" s="75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T505" s="21" t="s">
        <v>263</v>
      </c>
      <c r="AU505" s="21" t="s">
        <v>83</v>
      </c>
    </row>
    <row r="506" s="13" customFormat="1">
      <c r="A506" s="13"/>
      <c r="B506" s="197"/>
      <c r="C506" s="13"/>
      <c r="D506" s="198" t="s">
        <v>265</v>
      </c>
      <c r="E506" s="199" t="s">
        <v>3</v>
      </c>
      <c r="F506" s="200" t="s">
        <v>2532</v>
      </c>
      <c r="G506" s="13"/>
      <c r="H506" s="201">
        <v>7.3700000000000001</v>
      </c>
      <c r="I506" s="202"/>
      <c r="J506" s="13"/>
      <c r="K506" s="13"/>
      <c r="L506" s="197"/>
      <c r="M506" s="203"/>
      <c r="N506" s="204"/>
      <c r="O506" s="204"/>
      <c r="P506" s="204"/>
      <c r="Q506" s="204"/>
      <c r="R506" s="204"/>
      <c r="S506" s="204"/>
      <c r="T506" s="205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199" t="s">
        <v>265</v>
      </c>
      <c r="AU506" s="199" t="s">
        <v>83</v>
      </c>
      <c r="AV506" s="13" t="s">
        <v>83</v>
      </c>
      <c r="AW506" s="13" t="s">
        <v>35</v>
      </c>
      <c r="AX506" s="13" t="s">
        <v>74</v>
      </c>
      <c r="AY506" s="199" t="s">
        <v>256</v>
      </c>
    </row>
    <row r="507" s="13" customFormat="1">
      <c r="A507" s="13"/>
      <c r="B507" s="197"/>
      <c r="C507" s="13"/>
      <c r="D507" s="198" t="s">
        <v>265</v>
      </c>
      <c r="E507" s="199" t="s">
        <v>3</v>
      </c>
      <c r="F507" s="200" t="s">
        <v>2533</v>
      </c>
      <c r="G507" s="13"/>
      <c r="H507" s="201">
        <v>7.3700000000000001</v>
      </c>
      <c r="I507" s="202"/>
      <c r="J507" s="13"/>
      <c r="K507" s="13"/>
      <c r="L507" s="197"/>
      <c r="M507" s="203"/>
      <c r="N507" s="204"/>
      <c r="O507" s="204"/>
      <c r="P507" s="204"/>
      <c r="Q507" s="204"/>
      <c r="R507" s="204"/>
      <c r="S507" s="204"/>
      <c r="T507" s="205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199" t="s">
        <v>265</v>
      </c>
      <c r="AU507" s="199" t="s">
        <v>83</v>
      </c>
      <c r="AV507" s="13" t="s">
        <v>83</v>
      </c>
      <c r="AW507" s="13" t="s">
        <v>35</v>
      </c>
      <c r="AX507" s="13" t="s">
        <v>74</v>
      </c>
      <c r="AY507" s="199" t="s">
        <v>256</v>
      </c>
    </row>
    <row r="508" s="13" customFormat="1">
      <c r="A508" s="13"/>
      <c r="B508" s="197"/>
      <c r="C508" s="13"/>
      <c r="D508" s="198" t="s">
        <v>265</v>
      </c>
      <c r="E508" s="199" t="s">
        <v>3</v>
      </c>
      <c r="F508" s="200" t="s">
        <v>2534</v>
      </c>
      <c r="G508" s="13"/>
      <c r="H508" s="201">
        <v>-5.5999999999999996</v>
      </c>
      <c r="I508" s="202"/>
      <c r="J508" s="13"/>
      <c r="K508" s="13"/>
      <c r="L508" s="197"/>
      <c r="M508" s="203"/>
      <c r="N508" s="204"/>
      <c r="O508" s="204"/>
      <c r="P508" s="204"/>
      <c r="Q508" s="204"/>
      <c r="R508" s="204"/>
      <c r="S508" s="204"/>
      <c r="T508" s="205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199" t="s">
        <v>265</v>
      </c>
      <c r="AU508" s="199" t="s">
        <v>83</v>
      </c>
      <c r="AV508" s="13" t="s">
        <v>83</v>
      </c>
      <c r="AW508" s="13" t="s">
        <v>35</v>
      </c>
      <c r="AX508" s="13" t="s">
        <v>74</v>
      </c>
      <c r="AY508" s="199" t="s">
        <v>256</v>
      </c>
    </row>
    <row r="509" s="14" customFormat="1">
      <c r="A509" s="14"/>
      <c r="B509" s="206"/>
      <c r="C509" s="14"/>
      <c r="D509" s="198" t="s">
        <v>265</v>
      </c>
      <c r="E509" s="207" t="s">
        <v>3</v>
      </c>
      <c r="F509" s="208" t="s">
        <v>266</v>
      </c>
      <c r="G509" s="14"/>
      <c r="H509" s="209">
        <v>9.1400000000000006</v>
      </c>
      <c r="I509" s="210"/>
      <c r="J509" s="14"/>
      <c r="K509" s="14"/>
      <c r="L509" s="206"/>
      <c r="M509" s="211"/>
      <c r="N509" s="212"/>
      <c r="O509" s="212"/>
      <c r="P509" s="212"/>
      <c r="Q509" s="212"/>
      <c r="R509" s="212"/>
      <c r="S509" s="212"/>
      <c r="T509" s="213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07" t="s">
        <v>265</v>
      </c>
      <c r="AU509" s="207" t="s">
        <v>83</v>
      </c>
      <c r="AV509" s="14" t="s">
        <v>261</v>
      </c>
      <c r="AW509" s="14" t="s">
        <v>35</v>
      </c>
      <c r="AX509" s="14" t="s">
        <v>81</v>
      </c>
      <c r="AY509" s="207" t="s">
        <v>256</v>
      </c>
    </row>
    <row r="510" s="2" customFormat="1" ht="55.5" customHeight="1">
      <c r="A510" s="40"/>
      <c r="B510" s="177"/>
      <c r="C510" s="178" t="s">
        <v>884</v>
      </c>
      <c r="D510" s="178" t="s">
        <v>258</v>
      </c>
      <c r="E510" s="179" t="s">
        <v>2535</v>
      </c>
      <c r="F510" s="180" t="s">
        <v>2536</v>
      </c>
      <c r="G510" s="181" t="s">
        <v>539</v>
      </c>
      <c r="H510" s="182">
        <v>4</v>
      </c>
      <c r="I510" s="183"/>
      <c r="J510" s="184">
        <f>ROUND(I510*H510,2)</f>
        <v>0</v>
      </c>
      <c r="K510" s="185"/>
      <c r="L510" s="41"/>
      <c r="M510" s="186" t="s">
        <v>3</v>
      </c>
      <c r="N510" s="187" t="s">
        <v>45</v>
      </c>
      <c r="O510" s="74"/>
      <c r="P510" s="188">
        <f>O510*H510</f>
        <v>0</v>
      </c>
      <c r="Q510" s="188">
        <v>0.043959999999999999</v>
      </c>
      <c r="R510" s="188">
        <f>Q510*H510</f>
        <v>0.17584</v>
      </c>
      <c r="S510" s="188">
        <v>0</v>
      </c>
      <c r="T510" s="189">
        <f>S510*H510</f>
        <v>0</v>
      </c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R510" s="190" t="s">
        <v>342</v>
      </c>
      <c r="AT510" s="190" t="s">
        <v>258</v>
      </c>
      <c r="AU510" s="190" t="s">
        <v>83</v>
      </c>
      <c r="AY510" s="21" t="s">
        <v>256</v>
      </c>
      <c r="BE510" s="191">
        <f>IF(N510="základní",J510,0)</f>
        <v>0</v>
      </c>
      <c r="BF510" s="191">
        <f>IF(N510="snížená",J510,0)</f>
        <v>0</v>
      </c>
      <c r="BG510" s="191">
        <f>IF(N510="zákl. přenesená",J510,0)</f>
        <v>0</v>
      </c>
      <c r="BH510" s="191">
        <f>IF(N510="sníž. přenesená",J510,0)</f>
        <v>0</v>
      </c>
      <c r="BI510" s="191">
        <f>IF(N510="nulová",J510,0)</f>
        <v>0</v>
      </c>
      <c r="BJ510" s="21" t="s">
        <v>81</v>
      </c>
      <c r="BK510" s="191">
        <f>ROUND(I510*H510,2)</f>
        <v>0</v>
      </c>
      <c r="BL510" s="21" t="s">
        <v>342</v>
      </c>
      <c r="BM510" s="190" t="s">
        <v>2537</v>
      </c>
    </row>
    <row r="511" s="2" customFormat="1">
      <c r="A511" s="40"/>
      <c r="B511" s="41"/>
      <c r="C511" s="40"/>
      <c r="D511" s="192" t="s">
        <v>263</v>
      </c>
      <c r="E511" s="40"/>
      <c r="F511" s="193" t="s">
        <v>2538</v>
      </c>
      <c r="G511" s="40"/>
      <c r="H511" s="40"/>
      <c r="I511" s="194"/>
      <c r="J511" s="40"/>
      <c r="K511" s="40"/>
      <c r="L511" s="41"/>
      <c r="M511" s="195"/>
      <c r="N511" s="196"/>
      <c r="O511" s="74"/>
      <c r="P511" s="74"/>
      <c r="Q511" s="74"/>
      <c r="R511" s="74"/>
      <c r="S511" s="74"/>
      <c r="T511" s="75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T511" s="21" t="s">
        <v>263</v>
      </c>
      <c r="AU511" s="21" t="s">
        <v>83</v>
      </c>
    </row>
    <row r="512" s="13" customFormat="1">
      <c r="A512" s="13"/>
      <c r="B512" s="197"/>
      <c r="C512" s="13"/>
      <c r="D512" s="198" t="s">
        <v>265</v>
      </c>
      <c r="E512" s="199" t="s">
        <v>3</v>
      </c>
      <c r="F512" s="200" t="s">
        <v>2539</v>
      </c>
      <c r="G512" s="13"/>
      <c r="H512" s="201">
        <v>2</v>
      </c>
      <c r="I512" s="202"/>
      <c r="J512" s="13"/>
      <c r="K512" s="13"/>
      <c r="L512" s="197"/>
      <c r="M512" s="203"/>
      <c r="N512" s="204"/>
      <c r="O512" s="204"/>
      <c r="P512" s="204"/>
      <c r="Q512" s="204"/>
      <c r="R512" s="204"/>
      <c r="S512" s="204"/>
      <c r="T512" s="205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199" t="s">
        <v>265</v>
      </c>
      <c r="AU512" s="199" t="s">
        <v>83</v>
      </c>
      <c r="AV512" s="13" t="s">
        <v>83</v>
      </c>
      <c r="AW512" s="13" t="s">
        <v>35</v>
      </c>
      <c r="AX512" s="13" t="s">
        <v>74</v>
      </c>
      <c r="AY512" s="199" t="s">
        <v>256</v>
      </c>
    </row>
    <row r="513" s="13" customFormat="1">
      <c r="A513" s="13"/>
      <c r="B513" s="197"/>
      <c r="C513" s="13"/>
      <c r="D513" s="198" t="s">
        <v>265</v>
      </c>
      <c r="E513" s="199" t="s">
        <v>3</v>
      </c>
      <c r="F513" s="200" t="s">
        <v>2540</v>
      </c>
      <c r="G513" s="13"/>
      <c r="H513" s="201">
        <v>2</v>
      </c>
      <c r="I513" s="202"/>
      <c r="J513" s="13"/>
      <c r="K513" s="13"/>
      <c r="L513" s="197"/>
      <c r="M513" s="203"/>
      <c r="N513" s="204"/>
      <c r="O513" s="204"/>
      <c r="P513" s="204"/>
      <c r="Q513" s="204"/>
      <c r="R513" s="204"/>
      <c r="S513" s="204"/>
      <c r="T513" s="205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199" t="s">
        <v>265</v>
      </c>
      <c r="AU513" s="199" t="s">
        <v>83</v>
      </c>
      <c r="AV513" s="13" t="s">
        <v>83</v>
      </c>
      <c r="AW513" s="13" t="s">
        <v>35</v>
      </c>
      <c r="AX513" s="13" t="s">
        <v>74</v>
      </c>
      <c r="AY513" s="199" t="s">
        <v>256</v>
      </c>
    </row>
    <row r="514" s="14" customFormat="1">
      <c r="A514" s="14"/>
      <c r="B514" s="206"/>
      <c r="C514" s="14"/>
      <c r="D514" s="198" t="s">
        <v>265</v>
      </c>
      <c r="E514" s="207" t="s">
        <v>3</v>
      </c>
      <c r="F514" s="208" t="s">
        <v>266</v>
      </c>
      <c r="G514" s="14"/>
      <c r="H514" s="209">
        <v>4</v>
      </c>
      <c r="I514" s="210"/>
      <c r="J514" s="14"/>
      <c r="K514" s="14"/>
      <c r="L514" s="206"/>
      <c r="M514" s="211"/>
      <c r="N514" s="212"/>
      <c r="O514" s="212"/>
      <c r="P514" s="212"/>
      <c r="Q514" s="212"/>
      <c r="R514" s="212"/>
      <c r="S514" s="212"/>
      <c r="T514" s="213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07" t="s">
        <v>265</v>
      </c>
      <c r="AU514" s="207" t="s">
        <v>83</v>
      </c>
      <c r="AV514" s="14" t="s">
        <v>261</v>
      </c>
      <c r="AW514" s="14" t="s">
        <v>35</v>
      </c>
      <c r="AX514" s="14" t="s">
        <v>81</v>
      </c>
      <c r="AY514" s="207" t="s">
        <v>256</v>
      </c>
    </row>
    <row r="515" s="2" customFormat="1" ht="66.75" customHeight="1">
      <c r="A515" s="40"/>
      <c r="B515" s="177"/>
      <c r="C515" s="178" t="s">
        <v>889</v>
      </c>
      <c r="D515" s="178" t="s">
        <v>258</v>
      </c>
      <c r="E515" s="179" t="s">
        <v>1680</v>
      </c>
      <c r="F515" s="180" t="s">
        <v>1681</v>
      </c>
      <c r="G515" s="181" t="s">
        <v>338</v>
      </c>
      <c r="H515" s="182">
        <v>0.91700000000000004</v>
      </c>
      <c r="I515" s="183"/>
      <c r="J515" s="184">
        <f>ROUND(I515*H515,2)</f>
        <v>0</v>
      </c>
      <c r="K515" s="185"/>
      <c r="L515" s="41"/>
      <c r="M515" s="186" t="s">
        <v>3</v>
      </c>
      <c r="N515" s="187" t="s">
        <v>45</v>
      </c>
      <c r="O515" s="74"/>
      <c r="P515" s="188">
        <f>O515*H515</f>
        <v>0</v>
      </c>
      <c r="Q515" s="188">
        <v>0</v>
      </c>
      <c r="R515" s="188">
        <f>Q515*H515</f>
        <v>0</v>
      </c>
      <c r="S515" s="188">
        <v>0</v>
      </c>
      <c r="T515" s="189">
        <f>S515*H515</f>
        <v>0</v>
      </c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R515" s="190" t="s">
        <v>342</v>
      </c>
      <c r="AT515" s="190" t="s">
        <v>258</v>
      </c>
      <c r="AU515" s="190" t="s">
        <v>83</v>
      </c>
      <c r="AY515" s="21" t="s">
        <v>256</v>
      </c>
      <c r="BE515" s="191">
        <f>IF(N515="základní",J515,0)</f>
        <v>0</v>
      </c>
      <c r="BF515" s="191">
        <f>IF(N515="snížená",J515,0)</f>
        <v>0</v>
      </c>
      <c r="BG515" s="191">
        <f>IF(N515="zákl. přenesená",J515,0)</f>
        <v>0</v>
      </c>
      <c r="BH515" s="191">
        <f>IF(N515="sníž. přenesená",J515,0)</f>
        <v>0</v>
      </c>
      <c r="BI515" s="191">
        <f>IF(N515="nulová",J515,0)</f>
        <v>0</v>
      </c>
      <c r="BJ515" s="21" t="s">
        <v>81</v>
      </c>
      <c r="BK515" s="191">
        <f>ROUND(I515*H515,2)</f>
        <v>0</v>
      </c>
      <c r="BL515" s="21" t="s">
        <v>342</v>
      </c>
      <c r="BM515" s="190" t="s">
        <v>2541</v>
      </c>
    </row>
    <row r="516" s="2" customFormat="1">
      <c r="A516" s="40"/>
      <c r="B516" s="41"/>
      <c r="C516" s="40"/>
      <c r="D516" s="192" t="s">
        <v>263</v>
      </c>
      <c r="E516" s="40"/>
      <c r="F516" s="193" t="s">
        <v>1683</v>
      </c>
      <c r="G516" s="40"/>
      <c r="H516" s="40"/>
      <c r="I516" s="194"/>
      <c r="J516" s="40"/>
      <c r="K516" s="40"/>
      <c r="L516" s="41"/>
      <c r="M516" s="195"/>
      <c r="N516" s="196"/>
      <c r="O516" s="74"/>
      <c r="P516" s="74"/>
      <c r="Q516" s="74"/>
      <c r="R516" s="74"/>
      <c r="S516" s="74"/>
      <c r="T516" s="75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T516" s="21" t="s">
        <v>263</v>
      </c>
      <c r="AU516" s="21" t="s">
        <v>83</v>
      </c>
    </row>
    <row r="517" s="12" customFormat="1" ht="22.8" customHeight="1">
      <c r="A517" s="12"/>
      <c r="B517" s="164"/>
      <c r="C517" s="12"/>
      <c r="D517" s="165" t="s">
        <v>73</v>
      </c>
      <c r="E517" s="175" t="s">
        <v>1684</v>
      </c>
      <c r="F517" s="175" t="s">
        <v>1685</v>
      </c>
      <c r="G517" s="12"/>
      <c r="H517" s="12"/>
      <c r="I517" s="167"/>
      <c r="J517" s="176">
        <f>BK517</f>
        <v>0</v>
      </c>
      <c r="K517" s="12"/>
      <c r="L517" s="164"/>
      <c r="M517" s="169"/>
      <c r="N517" s="170"/>
      <c r="O517" s="170"/>
      <c r="P517" s="171">
        <f>SUM(P518:P524)</f>
        <v>0</v>
      </c>
      <c r="Q517" s="170"/>
      <c r="R517" s="171">
        <f>SUM(R518:R524)</f>
        <v>0.0029679999999999997</v>
      </c>
      <c r="S517" s="170"/>
      <c r="T517" s="172">
        <f>SUM(T518:T524)</f>
        <v>0</v>
      </c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R517" s="165" t="s">
        <v>83</v>
      </c>
      <c r="AT517" s="173" t="s">
        <v>73</v>
      </c>
      <c r="AU517" s="173" t="s">
        <v>81</v>
      </c>
      <c r="AY517" s="165" t="s">
        <v>256</v>
      </c>
      <c r="BK517" s="174">
        <f>SUM(BK518:BK524)</f>
        <v>0</v>
      </c>
    </row>
    <row r="518" s="2" customFormat="1" ht="33" customHeight="1">
      <c r="A518" s="40"/>
      <c r="B518" s="177"/>
      <c r="C518" s="178" t="s">
        <v>895</v>
      </c>
      <c r="D518" s="178" t="s">
        <v>258</v>
      </c>
      <c r="E518" s="179" t="s">
        <v>1736</v>
      </c>
      <c r="F518" s="180" t="s">
        <v>1737</v>
      </c>
      <c r="G518" s="181" t="s">
        <v>119</v>
      </c>
      <c r="H518" s="182">
        <v>2.6499999999999999</v>
      </c>
      <c r="I518" s="183"/>
      <c r="J518" s="184">
        <f>ROUND(I518*H518,2)</f>
        <v>0</v>
      </c>
      <c r="K518" s="185"/>
      <c r="L518" s="41"/>
      <c r="M518" s="186" t="s">
        <v>3</v>
      </c>
      <c r="N518" s="187" t="s">
        <v>45</v>
      </c>
      <c r="O518" s="74"/>
      <c r="P518" s="188">
        <f>O518*H518</f>
        <v>0</v>
      </c>
      <c r="Q518" s="188">
        <v>0.0011199999999999999</v>
      </c>
      <c r="R518" s="188">
        <f>Q518*H518</f>
        <v>0.0029679999999999997</v>
      </c>
      <c r="S518" s="188">
        <v>0</v>
      </c>
      <c r="T518" s="189">
        <f>S518*H518</f>
        <v>0</v>
      </c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R518" s="190" t="s">
        <v>342</v>
      </c>
      <c r="AT518" s="190" t="s">
        <v>258</v>
      </c>
      <c r="AU518" s="190" t="s">
        <v>83</v>
      </c>
      <c r="AY518" s="21" t="s">
        <v>256</v>
      </c>
      <c r="BE518" s="191">
        <f>IF(N518="základní",J518,0)</f>
        <v>0</v>
      </c>
      <c r="BF518" s="191">
        <f>IF(N518="snížená",J518,0)</f>
        <v>0</v>
      </c>
      <c r="BG518" s="191">
        <f>IF(N518="zákl. přenesená",J518,0)</f>
        <v>0</v>
      </c>
      <c r="BH518" s="191">
        <f>IF(N518="sníž. přenesená",J518,0)</f>
        <v>0</v>
      </c>
      <c r="BI518" s="191">
        <f>IF(N518="nulová",J518,0)</f>
        <v>0</v>
      </c>
      <c r="BJ518" s="21" t="s">
        <v>81</v>
      </c>
      <c r="BK518" s="191">
        <f>ROUND(I518*H518,2)</f>
        <v>0</v>
      </c>
      <c r="BL518" s="21" t="s">
        <v>342</v>
      </c>
      <c r="BM518" s="190" t="s">
        <v>2542</v>
      </c>
    </row>
    <row r="519" s="2" customFormat="1">
      <c r="A519" s="40"/>
      <c r="B519" s="41"/>
      <c r="C519" s="40"/>
      <c r="D519" s="192" t="s">
        <v>263</v>
      </c>
      <c r="E519" s="40"/>
      <c r="F519" s="193" t="s">
        <v>1739</v>
      </c>
      <c r="G519" s="40"/>
      <c r="H519" s="40"/>
      <c r="I519" s="194"/>
      <c r="J519" s="40"/>
      <c r="K519" s="40"/>
      <c r="L519" s="41"/>
      <c r="M519" s="195"/>
      <c r="N519" s="196"/>
      <c r="O519" s="74"/>
      <c r="P519" s="74"/>
      <c r="Q519" s="74"/>
      <c r="R519" s="74"/>
      <c r="S519" s="74"/>
      <c r="T519" s="75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T519" s="21" t="s">
        <v>263</v>
      </c>
      <c r="AU519" s="21" t="s">
        <v>83</v>
      </c>
    </row>
    <row r="520" s="13" customFormat="1">
      <c r="A520" s="13"/>
      <c r="B520" s="197"/>
      <c r="C520" s="13"/>
      <c r="D520" s="198" t="s">
        <v>265</v>
      </c>
      <c r="E520" s="199" t="s">
        <v>3</v>
      </c>
      <c r="F520" s="200" t="s">
        <v>1508</v>
      </c>
      <c r="G520" s="13"/>
      <c r="H520" s="201">
        <v>1.5</v>
      </c>
      <c r="I520" s="202"/>
      <c r="J520" s="13"/>
      <c r="K520" s="13"/>
      <c r="L520" s="197"/>
      <c r="M520" s="203"/>
      <c r="N520" s="204"/>
      <c r="O520" s="204"/>
      <c r="P520" s="204"/>
      <c r="Q520" s="204"/>
      <c r="R520" s="204"/>
      <c r="S520" s="204"/>
      <c r="T520" s="205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199" t="s">
        <v>265</v>
      </c>
      <c r="AU520" s="199" t="s">
        <v>83</v>
      </c>
      <c r="AV520" s="13" t="s">
        <v>83</v>
      </c>
      <c r="AW520" s="13" t="s">
        <v>35</v>
      </c>
      <c r="AX520" s="13" t="s">
        <v>74</v>
      </c>
      <c r="AY520" s="199" t="s">
        <v>256</v>
      </c>
    </row>
    <row r="521" s="13" customFormat="1">
      <c r="A521" s="13"/>
      <c r="B521" s="197"/>
      <c r="C521" s="13"/>
      <c r="D521" s="198" t="s">
        <v>265</v>
      </c>
      <c r="E521" s="199" t="s">
        <v>3</v>
      </c>
      <c r="F521" s="200" t="s">
        <v>2543</v>
      </c>
      <c r="G521" s="13"/>
      <c r="H521" s="201">
        <v>1.1499999999999999</v>
      </c>
      <c r="I521" s="202"/>
      <c r="J521" s="13"/>
      <c r="K521" s="13"/>
      <c r="L521" s="197"/>
      <c r="M521" s="203"/>
      <c r="N521" s="204"/>
      <c r="O521" s="204"/>
      <c r="P521" s="204"/>
      <c r="Q521" s="204"/>
      <c r="R521" s="204"/>
      <c r="S521" s="204"/>
      <c r="T521" s="205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199" t="s">
        <v>265</v>
      </c>
      <c r="AU521" s="199" t="s">
        <v>83</v>
      </c>
      <c r="AV521" s="13" t="s">
        <v>83</v>
      </c>
      <c r="AW521" s="13" t="s">
        <v>35</v>
      </c>
      <c r="AX521" s="13" t="s">
        <v>74</v>
      </c>
      <c r="AY521" s="199" t="s">
        <v>256</v>
      </c>
    </row>
    <row r="522" s="14" customFormat="1">
      <c r="A522" s="14"/>
      <c r="B522" s="206"/>
      <c r="C522" s="14"/>
      <c r="D522" s="198" t="s">
        <v>265</v>
      </c>
      <c r="E522" s="207" t="s">
        <v>3</v>
      </c>
      <c r="F522" s="208" t="s">
        <v>266</v>
      </c>
      <c r="G522" s="14"/>
      <c r="H522" s="209">
        <v>2.6499999999999999</v>
      </c>
      <c r="I522" s="210"/>
      <c r="J522" s="14"/>
      <c r="K522" s="14"/>
      <c r="L522" s="206"/>
      <c r="M522" s="211"/>
      <c r="N522" s="212"/>
      <c r="O522" s="212"/>
      <c r="P522" s="212"/>
      <c r="Q522" s="212"/>
      <c r="R522" s="212"/>
      <c r="S522" s="212"/>
      <c r="T522" s="213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07" t="s">
        <v>265</v>
      </c>
      <c r="AU522" s="207" t="s">
        <v>83</v>
      </c>
      <c r="AV522" s="14" t="s">
        <v>261</v>
      </c>
      <c r="AW522" s="14" t="s">
        <v>35</v>
      </c>
      <c r="AX522" s="14" t="s">
        <v>81</v>
      </c>
      <c r="AY522" s="207" t="s">
        <v>256</v>
      </c>
    </row>
    <row r="523" s="2" customFormat="1" ht="49.05" customHeight="1">
      <c r="A523" s="40"/>
      <c r="B523" s="177"/>
      <c r="C523" s="178" t="s">
        <v>900</v>
      </c>
      <c r="D523" s="178" t="s">
        <v>258</v>
      </c>
      <c r="E523" s="179" t="s">
        <v>1774</v>
      </c>
      <c r="F523" s="180" t="s">
        <v>1775</v>
      </c>
      <c r="G523" s="181" t="s">
        <v>338</v>
      </c>
      <c r="H523" s="182">
        <v>0.0030000000000000001</v>
      </c>
      <c r="I523" s="183"/>
      <c r="J523" s="184">
        <f>ROUND(I523*H523,2)</f>
        <v>0</v>
      </c>
      <c r="K523" s="185"/>
      <c r="L523" s="41"/>
      <c r="M523" s="186" t="s">
        <v>3</v>
      </c>
      <c r="N523" s="187" t="s">
        <v>45</v>
      </c>
      <c r="O523" s="74"/>
      <c r="P523" s="188">
        <f>O523*H523</f>
        <v>0</v>
      </c>
      <c r="Q523" s="188">
        <v>0</v>
      </c>
      <c r="R523" s="188">
        <f>Q523*H523</f>
        <v>0</v>
      </c>
      <c r="S523" s="188">
        <v>0</v>
      </c>
      <c r="T523" s="189">
        <f>S523*H523</f>
        <v>0</v>
      </c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R523" s="190" t="s">
        <v>342</v>
      </c>
      <c r="AT523" s="190" t="s">
        <v>258</v>
      </c>
      <c r="AU523" s="190" t="s">
        <v>83</v>
      </c>
      <c r="AY523" s="21" t="s">
        <v>256</v>
      </c>
      <c r="BE523" s="191">
        <f>IF(N523="základní",J523,0)</f>
        <v>0</v>
      </c>
      <c r="BF523" s="191">
        <f>IF(N523="snížená",J523,0)</f>
        <v>0</v>
      </c>
      <c r="BG523" s="191">
        <f>IF(N523="zákl. přenesená",J523,0)</f>
        <v>0</v>
      </c>
      <c r="BH523" s="191">
        <f>IF(N523="sníž. přenesená",J523,0)</f>
        <v>0</v>
      </c>
      <c r="BI523" s="191">
        <f>IF(N523="nulová",J523,0)</f>
        <v>0</v>
      </c>
      <c r="BJ523" s="21" t="s">
        <v>81</v>
      </c>
      <c r="BK523" s="191">
        <f>ROUND(I523*H523,2)</f>
        <v>0</v>
      </c>
      <c r="BL523" s="21" t="s">
        <v>342</v>
      </c>
      <c r="BM523" s="190" t="s">
        <v>2544</v>
      </c>
    </row>
    <row r="524" s="2" customFormat="1">
      <c r="A524" s="40"/>
      <c r="B524" s="41"/>
      <c r="C524" s="40"/>
      <c r="D524" s="192" t="s">
        <v>263</v>
      </c>
      <c r="E524" s="40"/>
      <c r="F524" s="193" t="s">
        <v>1777</v>
      </c>
      <c r="G524" s="40"/>
      <c r="H524" s="40"/>
      <c r="I524" s="194"/>
      <c r="J524" s="40"/>
      <c r="K524" s="40"/>
      <c r="L524" s="41"/>
      <c r="M524" s="195"/>
      <c r="N524" s="196"/>
      <c r="O524" s="74"/>
      <c r="P524" s="74"/>
      <c r="Q524" s="74"/>
      <c r="R524" s="74"/>
      <c r="S524" s="74"/>
      <c r="T524" s="75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T524" s="21" t="s">
        <v>263</v>
      </c>
      <c r="AU524" s="21" t="s">
        <v>83</v>
      </c>
    </row>
    <row r="525" s="12" customFormat="1" ht="22.8" customHeight="1">
      <c r="A525" s="12"/>
      <c r="B525" s="164"/>
      <c r="C525" s="12"/>
      <c r="D525" s="165" t="s">
        <v>73</v>
      </c>
      <c r="E525" s="175" t="s">
        <v>1778</v>
      </c>
      <c r="F525" s="175" t="s">
        <v>1779</v>
      </c>
      <c r="G525" s="12"/>
      <c r="H525" s="12"/>
      <c r="I525" s="167"/>
      <c r="J525" s="176">
        <f>BK525</f>
        <v>0</v>
      </c>
      <c r="K525" s="12"/>
      <c r="L525" s="164"/>
      <c r="M525" s="169"/>
      <c r="N525" s="170"/>
      <c r="O525" s="170"/>
      <c r="P525" s="171">
        <f>SUM(P526:P552)</f>
        <v>0</v>
      </c>
      <c r="Q525" s="170"/>
      <c r="R525" s="171">
        <f>SUM(R526:R552)</f>
        <v>0.20152571</v>
      </c>
      <c r="S525" s="170"/>
      <c r="T525" s="172">
        <f>SUM(T526:T552)</f>
        <v>0</v>
      </c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R525" s="165" t="s">
        <v>83</v>
      </c>
      <c r="AT525" s="173" t="s">
        <v>73</v>
      </c>
      <c r="AU525" s="173" t="s">
        <v>81</v>
      </c>
      <c r="AY525" s="165" t="s">
        <v>256</v>
      </c>
      <c r="BK525" s="174">
        <f>SUM(BK526:BK552)</f>
        <v>0</v>
      </c>
    </row>
    <row r="526" s="2" customFormat="1" ht="33" customHeight="1">
      <c r="A526" s="40"/>
      <c r="B526" s="177"/>
      <c r="C526" s="178" t="s">
        <v>906</v>
      </c>
      <c r="D526" s="178" t="s">
        <v>258</v>
      </c>
      <c r="E526" s="179" t="s">
        <v>2545</v>
      </c>
      <c r="F526" s="180" t="s">
        <v>2546</v>
      </c>
      <c r="G526" s="181" t="s">
        <v>110</v>
      </c>
      <c r="H526" s="182">
        <v>1.5529999999999999</v>
      </c>
      <c r="I526" s="183"/>
      <c r="J526" s="184">
        <f>ROUND(I526*H526,2)</f>
        <v>0</v>
      </c>
      <c r="K526" s="185"/>
      <c r="L526" s="41"/>
      <c r="M526" s="186" t="s">
        <v>3</v>
      </c>
      <c r="N526" s="187" t="s">
        <v>45</v>
      </c>
      <c r="O526" s="74"/>
      <c r="P526" s="188">
        <f>O526*H526</f>
        <v>0</v>
      </c>
      <c r="Q526" s="188">
        <v>0.00025999999999999998</v>
      </c>
      <c r="R526" s="188">
        <f>Q526*H526</f>
        <v>0.00040377999999999996</v>
      </c>
      <c r="S526" s="188">
        <v>0</v>
      </c>
      <c r="T526" s="189">
        <f>S526*H526</f>
        <v>0</v>
      </c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R526" s="190" t="s">
        <v>342</v>
      </c>
      <c r="AT526" s="190" t="s">
        <v>258</v>
      </c>
      <c r="AU526" s="190" t="s">
        <v>83</v>
      </c>
      <c r="AY526" s="21" t="s">
        <v>256</v>
      </c>
      <c r="BE526" s="191">
        <f>IF(N526="základní",J526,0)</f>
        <v>0</v>
      </c>
      <c r="BF526" s="191">
        <f>IF(N526="snížená",J526,0)</f>
        <v>0</v>
      </c>
      <c r="BG526" s="191">
        <f>IF(N526="zákl. přenesená",J526,0)</f>
        <v>0</v>
      </c>
      <c r="BH526" s="191">
        <f>IF(N526="sníž. přenesená",J526,0)</f>
        <v>0</v>
      </c>
      <c r="BI526" s="191">
        <f>IF(N526="nulová",J526,0)</f>
        <v>0</v>
      </c>
      <c r="BJ526" s="21" t="s">
        <v>81</v>
      </c>
      <c r="BK526" s="191">
        <f>ROUND(I526*H526,2)</f>
        <v>0</v>
      </c>
      <c r="BL526" s="21" t="s">
        <v>342</v>
      </c>
      <c r="BM526" s="190" t="s">
        <v>2547</v>
      </c>
    </row>
    <row r="527" s="2" customFormat="1">
      <c r="A527" s="40"/>
      <c r="B527" s="41"/>
      <c r="C527" s="40"/>
      <c r="D527" s="192" t="s">
        <v>263</v>
      </c>
      <c r="E527" s="40"/>
      <c r="F527" s="193" t="s">
        <v>2548</v>
      </c>
      <c r="G527" s="40"/>
      <c r="H527" s="40"/>
      <c r="I527" s="194"/>
      <c r="J527" s="40"/>
      <c r="K527" s="40"/>
      <c r="L527" s="41"/>
      <c r="M527" s="195"/>
      <c r="N527" s="196"/>
      <c r="O527" s="74"/>
      <c r="P527" s="74"/>
      <c r="Q527" s="74"/>
      <c r="R527" s="74"/>
      <c r="S527" s="74"/>
      <c r="T527" s="75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T527" s="21" t="s">
        <v>263</v>
      </c>
      <c r="AU527" s="21" t="s">
        <v>83</v>
      </c>
    </row>
    <row r="528" s="2" customFormat="1" ht="24.15" customHeight="1">
      <c r="A528" s="40"/>
      <c r="B528" s="177"/>
      <c r="C528" s="221" t="s">
        <v>912</v>
      </c>
      <c r="D528" s="221" t="s">
        <v>374</v>
      </c>
      <c r="E528" s="222" t="s">
        <v>2549</v>
      </c>
      <c r="F528" s="223" t="s">
        <v>2550</v>
      </c>
      <c r="G528" s="224" t="s">
        <v>110</v>
      </c>
      <c r="H528" s="225">
        <v>1.5529999999999999</v>
      </c>
      <c r="I528" s="226"/>
      <c r="J528" s="227">
        <f>ROUND(I528*H528,2)</f>
        <v>0</v>
      </c>
      <c r="K528" s="228"/>
      <c r="L528" s="229"/>
      <c r="M528" s="230" t="s">
        <v>3</v>
      </c>
      <c r="N528" s="231" t="s">
        <v>45</v>
      </c>
      <c r="O528" s="74"/>
      <c r="P528" s="188">
        <f>O528*H528</f>
        <v>0</v>
      </c>
      <c r="Q528" s="188">
        <v>0.036810000000000002</v>
      </c>
      <c r="R528" s="188">
        <f>Q528*H528</f>
        <v>0.057165930000000004</v>
      </c>
      <c r="S528" s="188">
        <v>0</v>
      </c>
      <c r="T528" s="189">
        <f>S528*H528</f>
        <v>0</v>
      </c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R528" s="190" t="s">
        <v>451</v>
      </c>
      <c r="AT528" s="190" t="s">
        <v>374</v>
      </c>
      <c r="AU528" s="190" t="s">
        <v>83</v>
      </c>
      <c r="AY528" s="21" t="s">
        <v>256</v>
      </c>
      <c r="BE528" s="191">
        <f>IF(N528="základní",J528,0)</f>
        <v>0</v>
      </c>
      <c r="BF528" s="191">
        <f>IF(N528="snížená",J528,0)</f>
        <v>0</v>
      </c>
      <c r="BG528" s="191">
        <f>IF(N528="zákl. přenesená",J528,0)</f>
        <v>0</v>
      </c>
      <c r="BH528" s="191">
        <f>IF(N528="sníž. přenesená",J528,0)</f>
        <v>0</v>
      </c>
      <c r="BI528" s="191">
        <f>IF(N528="nulová",J528,0)</f>
        <v>0</v>
      </c>
      <c r="BJ528" s="21" t="s">
        <v>81</v>
      </c>
      <c r="BK528" s="191">
        <f>ROUND(I528*H528,2)</f>
        <v>0</v>
      </c>
      <c r="BL528" s="21" t="s">
        <v>342</v>
      </c>
      <c r="BM528" s="190" t="s">
        <v>2551</v>
      </c>
    </row>
    <row r="529" s="13" customFormat="1">
      <c r="A529" s="13"/>
      <c r="B529" s="197"/>
      <c r="C529" s="13"/>
      <c r="D529" s="198" t="s">
        <v>265</v>
      </c>
      <c r="E529" s="199" t="s">
        <v>3</v>
      </c>
      <c r="F529" s="200" t="s">
        <v>2552</v>
      </c>
      <c r="G529" s="13"/>
      <c r="H529" s="201">
        <v>1.5529999999999999</v>
      </c>
      <c r="I529" s="202"/>
      <c r="J529" s="13"/>
      <c r="K529" s="13"/>
      <c r="L529" s="197"/>
      <c r="M529" s="203"/>
      <c r="N529" s="204"/>
      <c r="O529" s="204"/>
      <c r="P529" s="204"/>
      <c r="Q529" s="204"/>
      <c r="R529" s="204"/>
      <c r="S529" s="204"/>
      <c r="T529" s="205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199" t="s">
        <v>265</v>
      </c>
      <c r="AU529" s="199" t="s">
        <v>83</v>
      </c>
      <c r="AV529" s="13" t="s">
        <v>83</v>
      </c>
      <c r="AW529" s="13" t="s">
        <v>35</v>
      </c>
      <c r="AX529" s="13" t="s">
        <v>74</v>
      </c>
      <c r="AY529" s="199" t="s">
        <v>256</v>
      </c>
    </row>
    <row r="530" s="14" customFormat="1">
      <c r="A530" s="14"/>
      <c r="B530" s="206"/>
      <c r="C530" s="14"/>
      <c r="D530" s="198" t="s">
        <v>265</v>
      </c>
      <c r="E530" s="207" t="s">
        <v>3</v>
      </c>
      <c r="F530" s="208" t="s">
        <v>266</v>
      </c>
      <c r="G530" s="14"/>
      <c r="H530" s="209">
        <v>1.5529999999999999</v>
      </c>
      <c r="I530" s="210"/>
      <c r="J530" s="14"/>
      <c r="K530" s="14"/>
      <c r="L530" s="206"/>
      <c r="M530" s="211"/>
      <c r="N530" s="212"/>
      <c r="O530" s="212"/>
      <c r="P530" s="212"/>
      <c r="Q530" s="212"/>
      <c r="R530" s="212"/>
      <c r="S530" s="212"/>
      <c r="T530" s="213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07" t="s">
        <v>265</v>
      </c>
      <c r="AU530" s="207" t="s">
        <v>83</v>
      </c>
      <c r="AV530" s="14" t="s">
        <v>261</v>
      </c>
      <c r="AW530" s="14" t="s">
        <v>35</v>
      </c>
      <c r="AX530" s="14" t="s">
        <v>81</v>
      </c>
      <c r="AY530" s="207" t="s">
        <v>256</v>
      </c>
    </row>
    <row r="531" s="2" customFormat="1" ht="24.15" customHeight="1">
      <c r="A531" s="40"/>
      <c r="B531" s="177"/>
      <c r="C531" s="178" t="s">
        <v>917</v>
      </c>
      <c r="D531" s="178" t="s">
        <v>258</v>
      </c>
      <c r="E531" s="179" t="s">
        <v>2553</v>
      </c>
      <c r="F531" s="180" t="s">
        <v>2554</v>
      </c>
      <c r="G531" s="181" t="s">
        <v>539</v>
      </c>
      <c r="H531" s="182">
        <v>2</v>
      </c>
      <c r="I531" s="183"/>
      <c r="J531" s="184">
        <f>ROUND(I531*H531,2)</f>
        <v>0</v>
      </c>
      <c r="K531" s="185"/>
      <c r="L531" s="41"/>
      <c r="M531" s="186" t="s">
        <v>3</v>
      </c>
      <c r="N531" s="187" t="s">
        <v>45</v>
      </c>
      <c r="O531" s="74"/>
      <c r="P531" s="188">
        <f>O531*H531</f>
        <v>0</v>
      </c>
      <c r="Q531" s="188">
        <v>0.00025999999999999998</v>
      </c>
      <c r="R531" s="188">
        <f>Q531*H531</f>
        <v>0.00051999999999999995</v>
      </c>
      <c r="S531" s="188">
        <v>0</v>
      </c>
      <c r="T531" s="189">
        <f>S531*H531</f>
        <v>0</v>
      </c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R531" s="190" t="s">
        <v>342</v>
      </c>
      <c r="AT531" s="190" t="s">
        <v>258</v>
      </c>
      <c r="AU531" s="190" t="s">
        <v>83</v>
      </c>
      <c r="AY531" s="21" t="s">
        <v>256</v>
      </c>
      <c r="BE531" s="191">
        <f>IF(N531="základní",J531,0)</f>
        <v>0</v>
      </c>
      <c r="BF531" s="191">
        <f>IF(N531="snížená",J531,0)</f>
        <v>0</v>
      </c>
      <c r="BG531" s="191">
        <f>IF(N531="zákl. přenesená",J531,0)</f>
        <v>0</v>
      </c>
      <c r="BH531" s="191">
        <f>IF(N531="sníž. přenesená",J531,0)</f>
        <v>0</v>
      </c>
      <c r="BI531" s="191">
        <f>IF(N531="nulová",J531,0)</f>
        <v>0</v>
      </c>
      <c r="BJ531" s="21" t="s">
        <v>81</v>
      </c>
      <c r="BK531" s="191">
        <f>ROUND(I531*H531,2)</f>
        <v>0</v>
      </c>
      <c r="BL531" s="21" t="s">
        <v>342</v>
      </c>
      <c r="BM531" s="190" t="s">
        <v>2555</v>
      </c>
    </row>
    <row r="532" s="2" customFormat="1">
      <c r="A532" s="40"/>
      <c r="B532" s="41"/>
      <c r="C532" s="40"/>
      <c r="D532" s="192" t="s">
        <v>263</v>
      </c>
      <c r="E532" s="40"/>
      <c r="F532" s="193" t="s">
        <v>2556</v>
      </c>
      <c r="G532" s="40"/>
      <c r="H532" s="40"/>
      <c r="I532" s="194"/>
      <c r="J532" s="40"/>
      <c r="K532" s="40"/>
      <c r="L532" s="41"/>
      <c r="M532" s="195"/>
      <c r="N532" s="196"/>
      <c r="O532" s="74"/>
      <c r="P532" s="74"/>
      <c r="Q532" s="74"/>
      <c r="R532" s="74"/>
      <c r="S532" s="74"/>
      <c r="T532" s="75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T532" s="21" t="s">
        <v>263</v>
      </c>
      <c r="AU532" s="21" t="s">
        <v>83</v>
      </c>
    </row>
    <row r="533" s="2" customFormat="1" ht="21.75" customHeight="1">
      <c r="A533" s="40"/>
      <c r="B533" s="177"/>
      <c r="C533" s="221" t="s">
        <v>922</v>
      </c>
      <c r="D533" s="221" t="s">
        <v>374</v>
      </c>
      <c r="E533" s="222" t="s">
        <v>2557</v>
      </c>
      <c r="F533" s="223" t="s">
        <v>2558</v>
      </c>
      <c r="G533" s="224" t="s">
        <v>110</v>
      </c>
      <c r="H533" s="225">
        <v>1.2</v>
      </c>
      <c r="I533" s="226"/>
      <c r="J533" s="227">
        <f>ROUND(I533*H533,2)</f>
        <v>0</v>
      </c>
      <c r="K533" s="228"/>
      <c r="L533" s="229"/>
      <c r="M533" s="230" t="s">
        <v>3</v>
      </c>
      <c r="N533" s="231" t="s">
        <v>45</v>
      </c>
      <c r="O533" s="74"/>
      <c r="P533" s="188">
        <f>O533*H533</f>
        <v>0</v>
      </c>
      <c r="Q533" s="188">
        <v>0.040280000000000003</v>
      </c>
      <c r="R533" s="188">
        <f>Q533*H533</f>
        <v>0.048336000000000004</v>
      </c>
      <c r="S533" s="188">
        <v>0</v>
      </c>
      <c r="T533" s="189">
        <f>S533*H533</f>
        <v>0</v>
      </c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R533" s="190" t="s">
        <v>451</v>
      </c>
      <c r="AT533" s="190" t="s">
        <v>374</v>
      </c>
      <c r="AU533" s="190" t="s">
        <v>83</v>
      </c>
      <c r="AY533" s="21" t="s">
        <v>256</v>
      </c>
      <c r="BE533" s="191">
        <f>IF(N533="základní",J533,0)</f>
        <v>0</v>
      </c>
      <c r="BF533" s="191">
        <f>IF(N533="snížená",J533,0)</f>
        <v>0</v>
      </c>
      <c r="BG533" s="191">
        <f>IF(N533="zákl. přenesená",J533,0)</f>
        <v>0</v>
      </c>
      <c r="BH533" s="191">
        <f>IF(N533="sníž. přenesená",J533,0)</f>
        <v>0</v>
      </c>
      <c r="BI533" s="191">
        <f>IF(N533="nulová",J533,0)</f>
        <v>0</v>
      </c>
      <c r="BJ533" s="21" t="s">
        <v>81</v>
      </c>
      <c r="BK533" s="191">
        <f>ROUND(I533*H533,2)</f>
        <v>0</v>
      </c>
      <c r="BL533" s="21" t="s">
        <v>342</v>
      </c>
      <c r="BM533" s="190" t="s">
        <v>2559</v>
      </c>
    </row>
    <row r="534" s="13" customFormat="1">
      <c r="A534" s="13"/>
      <c r="B534" s="197"/>
      <c r="C534" s="13"/>
      <c r="D534" s="198" t="s">
        <v>265</v>
      </c>
      <c r="E534" s="199" t="s">
        <v>3</v>
      </c>
      <c r="F534" s="200" t="s">
        <v>2560</v>
      </c>
      <c r="G534" s="13"/>
      <c r="H534" s="201">
        <v>1.2</v>
      </c>
      <c r="I534" s="202"/>
      <c r="J534" s="13"/>
      <c r="K534" s="13"/>
      <c r="L534" s="197"/>
      <c r="M534" s="203"/>
      <c r="N534" s="204"/>
      <c r="O534" s="204"/>
      <c r="P534" s="204"/>
      <c r="Q534" s="204"/>
      <c r="R534" s="204"/>
      <c r="S534" s="204"/>
      <c r="T534" s="205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199" t="s">
        <v>265</v>
      </c>
      <c r="AU534" s="199" t="s">
        <v>83</v>
      </c>
      <c r="AV534" s="13" t="s">
        <v>83</v>
      </c>
      <c r="AW534" s="13" t="s">
        <v>35</v>
      </c>
      <c r="AX534" s="13" t="s">
        <v>74</v>
      </c>
      <c r="AY534" s="199" t="s">
        <v>256</v>
      </c>
    </row>
    <row r="535" s="14" customFormat="1">
      <c r="A535" s="14"/>
      <c r="B535" s="206"/>
      <c r="C535" s="14"/>
      <c r="D535" s="198" t="s">
        <v>265</v>
      </c>
      <c r="E535" s="207" t="s">
        <v>3</v>
      </c>
      <c r="F535" s="208" t="s">
        <v>266</v>
      </c>
      <c r="G535" s="14"/>
      <c r="H535" s="209">
        <v>1.2</v>
      </c>
      <c r="I535" s="210"/>
      <c r="J535" s="14"/>
      <c r="K535" s="14"/>
      <c r="L535" s="206"/>
      <c r="M535" s="211"/>
      <c r="N535" s="212"/>
      <c r="O535" s="212"/>
      <c r="P535" s="212"/>
      <c r="Q535" s="212"/>
      <c r="R535" s="212"/>
      <c r="S535" s="212"/>
      <c r="T535" s="213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07" t="s">
        <v>265</v>
      </c>
      <c r="AU535" s="207" t="s">
        <v>83</v>
      </c>
      <c r="AV535" s="14" t="s">
        <v>261</v>
      </c>
      <c r="AW535" s="14" t="s">
        <v>35</v>
      </c>
      <c r="AX535" s="14" t="s">
        <v>81</v>
      </c>
      <c r="AY535" s="207" t="s">
        <v>256</v>
      </c>
    </row>
    <row r="536" s="2" customFormat="1" ht="37.8" customHeight="1">
      <c r="A536" s="40"/>
      <c r="B536" s="177"/>
      <c r="C536" s="178" t="s">
        <v>927</v>
      </c>
      <c r="D536" s="178" t="s">
        <v>258</v>
      </c>
      <c r="E536" s="179" t="s">
        <v>1812</v>
      </c>
      <c r="F536" s="180" t="s">
        <v>1813</v>
      </c>
      <c r="G536" s="181" t="s">
        <v>539</v>
      </c>
      <c r="H536" s="182">
        <v>3</v>
      </c>
      <c r="I536" s="183"/>
      <c r="J536" s="184">
        <f>ROUND(I536*H536,2)</f>
        <v>0</v>
      </c>
      <c r="K536" s="185"/>
      <c r="L536" s="41"/>
      <c r="M536" s="186" t="s">
        <v>3</v>
      </c>
      <c r="N536" s="187" t="s">
        <v>45</v>
      </c>
      <c r="O536" s="74"/>
      <c r="P536" s="188">
        <f>O536*H536</f>
        <v>0</v>
      </c>
      <c r="Q536" s="188">
        <v>0</v>
      </c>
      <c r="R536" s="188">
        <f>Q536*H536</f>
        <v>0</v>
      </c>
      <c r="S536" s="188">
        <v>0</v>
      </c>
      <c r="T536" s="189">
        <f>S536*H536</f>
        <v>0</v>
      </c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R536" s="190" t="s">
        <v>342</v>
      </c>
      <c r="AT536" s="190" t="s">
        <v>258</v>
      </c>
      <c r="AU536" s="190" t="s">
        <v>83</v>
      </c>
      <c r="AY536" s="21" t="s">
        <v>256</v>
      </c>
      <c r="BE536" s="191">
        <f>IF(N536="základní",J536,0)</f>
        <v>0</v>
      </c>
      <c r="BF536" s="191">
        <f>IF(N536="snížená",J536,0)</f>
        <v>0</v>
      </c>
      <c r="BG536" s="191">
        <f>IF(N536="zákl. přenesená",J536,0)</f>
        <v>0</v>
      </c>
      <c r="BH536" s="191">
        <f>IF(N536="sníž. přenesená",J536,0)</f>
        <v>0</v>
      </c>
      <c r="BI536" s="191">
        <f>IF(N536="nulová",J536,0)</f>
        <v>0</v>
      </c>
      <c r="BJ536" s="21" t="s">
        <v>81</v>
      </c>
      <c r="BK536" s="191">
        <f>ROUND(I536*H536,2)</f>
        <v>0</v>
      </c>
      <c r="BL536" s="21" t="s">
        <v>342</v>
      </c>
      <c r="BM536" s="190" t="s">
        <v>2561</v>
      </c>
    </row>
    <row r="537" s="2" customFormat="1">
      <c r="A537" s="40"/>
      <c r="B537" s="41"/>
      <c r="C537" s="40"/>
      <c r="D537" s="192" t="s">
        <v>263</v>
      </c>
      <c r="E537" s="40"/>
      <c r="F537" s="193" t="s">
        <v>1815</v>
      </c>
      <c r="G537" s="40"/>
      <c r="H537" s="40"/>
      <c r="I537" s="194"/>
      <c r="J537" s="40"/>
      <c r="K537" s="40"/>
      <c r="L537" s="41"/>
      <c r="M537" s="195"/>
      <c r="N537" s="196"/>
      <c r="O537" s="74"/>
      <c r="P537" s="74"/>
      <c r="Q537" s="74"/>
      <c r="R537" s="74"/>
      <c r="S537" s="74"/>
      <c r="T537" s="75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T537" s="21" t="s">
        <v>263</v>
      </c>
      <c r="AU537" s="21" t="s">
        <v>83</v>
      </c>
    </row>
    <row r="538" s="2" customFormat="1" ht="16.5" customHeight="1">
      <c r="A538" s="40"/>
      <c r="B538" s="177"/>
      <c r="C538" s="221" t="s">
        <v>933</v>
      </c>
      <c r="D538" s="221" t="s">
        <v>374</v>
      </c>
      <c r="E538" s="222" t="s">
        <v>1817</v>
      </c>
      <c r="F538" s="223" t="s">
        <v>1818</v>
      </c>
      <c r="G538" s="224" t="s">
        <v>539</v>
      </c>
      <c r="H538" s="225">
        <v>3</v>
      </c>
      <c r="I538" s="226"/>
      <c r="J538" s="227">
        <f>ROUND(I538*H538,2)</f>
        <v>0</v>
      </c>
      <c r="K538" s="228"/>
      <c r="L538" s="229"/>
      <c r="M538" s="230" t="s">
        <v>3</v>
      </c>
      <c r="N538" s="231" t="s">
        <v>45</v>
      </c>
      <c r="O538" s="74"/>
      <c r="P538" s="188">
        <f>O538*H538</f>
        <v>0</v>
      </c>
      <c r="Q538" s="188">
        <v>0.017500000000000002</v>
      </c>
      <c r="R538" s="188">
        <f>Q538*H538</f>
        <v>0.052500000000000005</v>
      </c>
      <c r="S538" s="188">
        <v>0</v>
      </c>
      <c r="T538" s="189">
        <f>S538*H538</f>
        <v>0</v>
      </c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R538" s="190" t="s">
        <v>451</v>
      </c>
      <c r="AT538" s="190" t="s">
        <v>374</v>
      </c>
      <c r="AU538" s="190" t="s">
        <v>83</v>
      </c>
      <c r="AY538" s="21" t="s">
        <v>256</v>
      </c>
      <c r="BE538" s="191">
        <f>IF(N538="základní",J538,0)</f>
        <v>0</v>
      </c>
      <c r="BF538" s="191">
        <f>IF(N538="snížená",J538,0)</f>
        <v>0</v>
      </c>
      <c r="BG538" s="191">
        <f>IF(N538="zákl. přenesená",J538,0)</f>
        <v>0</v>
      </c>
      <c r="BH538" s="191">
        <f>IF(N538="sníž. přenesená",J538,0)</f>
        <v>0</v>
      </c>
      <c r="BI538" s="191">
        <f>IF(N538="nulová",J538,0)</f>
        <v>0</v>
      </c>
      <c r="BJ538" s="21" t="s">
        <v>81</v>
      </c>
      <c r="BK538" s="191">
        <f>ROUND(I538*H538,2)</f>
        <v>0</v>
      </c>
      <c r="BL538" s="21" t="s">
        <v>342</v>
      </c>
      <c r="BM538" s="190" t="s">
        <v>2562</v>
      </c>
    </row>
    <row r="539" s="13" customFormat="1">
      <c r="A539" s="13"/>
      <c r="B539" s="197"/>
      <c r="C539" s="13"/>
      <c r="D539" s="198" t="s">
        <v>265</v>
      </c>
      <c r="E539" s="199" t="s">
        <v>3</v>
      </c>
      <c r="F539" s="200" t="s">
        <v>2563</v>
      </c>
      <c r="G539" s="13"/>
      <c r="H539" s="201">
        <v>3</v>
      </c>
      <c r="I539" s="202"/>
      <c r="J539" s="13"/>
      <c r="K539" s="13"/>
      <c r="L539" s="197"/>
      <c r="M539" s="203"/>
      <c r="N539" s="204"/>
      <c r="O539" s="204"/>
      <c r="P539" s="204"/>
      <c r="Q539" s="204"/>
      <c r="R539" s="204"/>
      <c r="S539" s="204"/>
      <c r="T539" s="205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199" t="s">
        <v>265</v>
      </c>
      <c r="AU539" s="199" t="s">
        <v>83</v>
      </c>
      <c r="AV539" s="13" t="s">
        <v>83</v>
      </c>
      <c r="AW539" s="13" t="s">
        <v>35</v>
      </c>
      <c r="AX539" s="13" t="s">
        <v>74</v>
      </c>
      <c r="AY539" s="199" t="s">
        <v>256</v>
      </c>
    </row>
    <row r="540" s="14" customFormat="1">
      <c r="A540" s="14"/>
      <c r="B540" s="206"/>
      <c r="C540" s="14"/>
      <c r="D540" s="198" t="s">
        <v>265</v>
      </c>
      <c r="E540" s="207" t="s">
        <v>3</v>
      </c>
      <c r="F540" s="208" t="s">
        <v>266</v>
      </c>
      <c r="G540" s="14"/>
      <c r="H540" s="209">
        <v>3</v>
      </c>
      <c r="I540" s="210"/>
      <c r="J540" s="14"/>
      <c r="K540" s="14"/>
      <c r="L540" s="206"/>
      <c r="M540" s="211"/>
      <c r="N540" s="212"/>
      <c r="O540" s="212"/>
      <c r="P540" s="212"/>
      <c r="Q540" s="212"/>
      <c r="R540" s="212"/>
      <c r="S540" s="212"/>
      <c r="T540" s="213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07" t="s">
        <v>265</v>
      </c>
      <c r="AU540" s="207" t="s">
        <v>83</v>
      </c>
      <c r="AV540" s="14" t="s">
        <v>261</v>
      </c>
      <c r="AW540" s="14" t="s">
        <v>35</v>
      </c>
      <c r="AX540" s="14" t="s">
        <v>81</v>
      </c>
      <c r="AY540" s="207" t="s">
        <v>256</v>
      </c>
    </row>
    <row r="541" s="2" customFormat="1" ht="37.8" customHeight="1">
      <c r="A541" s="40"/>
      <c r="B541" s="177"/>
      <c r="C541" s="178" t="s">
        <v>938</v>
      </c>
      <c r="D541" s="178" t="s">
        <v>258</v>
      </c>
      <c r="E541" s="179" t="s">
        <v>2564</v>
      </c>
      <c r="F541" s="180" t="s">
        <v>2565</v>
      </c>
      <c r="G541" s="181" t="s">
        <v>539</v>
      </c>
      <c r="H541" s="182">
        <v>1</v>
      </c>
      <c r="I541" s="183"/>
      <c r="J541" s="184">
        <f>ROUND(I541*H541,2)</f>
        <v>0</v>
      </c>
      <c r="K541" s="185"/>
      <c r="L541" s="41"/>
      <c r="M541" s="186" t="s">
        <v>3</v>
      </c>
      <c r="N541" s="187" t="s">
        <v>45</v>
      </c>
      <c r="O541" s="74"/>
      <c r="P541" s="188">
        <f>O541*H541</f>
        <v>0</v>
      </c>
      <c r="Q541" s="188">
        <v>0</v>
      </c>
      <c r="R541" s="188">
        <f>Q541*H541</f>
        <v>0</v>
      </c>
      <c r="S541" s="188">
        <v>0</v>
      </c>
      <c r="T541" s="189">
        <f>S541*H541</f>
        <v>0</v>
      </c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R541" s="190" t="s">
        <v>342</v>
      </c>
      <c r="AT541" s="190" t="s">
        <v>258</v>
      </c>
      <c r="AU541" s="190" t="s">
        <v>83</v>
      </c>
      <c r="AY541" s="21" t="s">
        <v>256</v>
      </c>
      <c r="BE541" s="191">
        <f>IF(N541="základní",J541,0)</f>
        <v>0</v>
      </c>
      <c r="BF541" s="191">
        <f>IF(N541="snížená",J541,0)</f>
        <v>0</v>
      </c>
      <c r="BG541" s="191">
        <f>IF(N541="zákl. přenesená",J541,0)</f>
        <v>0</v>
      </c>
      <c r="BH541" s="191">
        <f>IF(N541="sníž. přenesená",J541,0)</f>
        <v>0</v>
      </c>
      <c r="BI541" s="191">
        <f>IF(N541="nulová",J541,0)</f>
        <v>0</v>
      </c>
      <c r="BJ541" s="21" t="s">
        <v>81</v>
      </c>
      <c r="BK541" s="191">
        <f>ROUND(I541*H541,2)</f>
        <v>0</v>
      </c>
      <c r="BL541" s="21" t="s">
        <v>342</v>
      </c>
      <c r="BM541" s="190" t="s">
        <v>2566</v>
      </c>
    </row>
    <row r="542" s="2" customFormat="1">
      <c r="A542" s="40"/>
      <c r="B542" s="41"/>
      <c r="C542" s="40"/>
      <c r="D542" s="192" t="s">
        <v>263</v>
      </c>
      <c r="E542" s="40"/>
      <c r="F542" s="193" t="s">
        <v>2567</v>
      </c>
      <c r="G542" s="40"/>
      <c r="H542" s="40"/>
      <c r="I542" s="194"/>
      <c r="J542" s="40"/>
      <c r="K542" s="40"/>
      <c r="L542" s="41"/>
      <c r="M542" s="195"/>
      <c r="N542" s="196"/>
      <c r="O542" s="74"/>
      <c r="P542" s="74"/>
      <c r="Q542" s="74"/>
      <c r="R542" s="74"/>
      <c r="S542" s="74"/>
      <c r="T542" s="75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T542" s="21" t="s">
        <v>263</v>
      </c>
      <c r="AU542" s="21" t="s">
        <v>83</v>
      </c>
    </row>
    <row r="543" s="2" customFormat="1" ht="16.5" customHeight="1">
      <c r="A543" s="40"/>
      <c r="B543" s="177"/>
      <c r="C543" s="221" t="s">
        <v>943</v>
      </c>
      <c r="D543" s="221" t="s">
        <v>374</v>
      </c>
      <c r="E543" s="222" t="s">
        <v>2568</v>
      </c>
      <c r="F543" s="223" t="s">
        <v>2569</v>
      </c>
      <c r="G543" s="224" t="s">
        <v>539</v>
      </c>
      <c r="H543" s="225">
        <v>1</v>
      </c>
      <c r="I543" s="226"/>
      <c r="J543" s="227">
        <f>ROUND(I543*H543,2)</f>
        <v>0</v>
      </c>
      <c r="K543" s="228"/>
      <c r="L543" s="229"/>
      <c r="M543" s="230" t="s">
        <v>3</v>
      </c>
      <c r="N543" s="231" t="s">
        <v>45</v>
      </c>
      <c r="O543" s="74"/>
      <c r="P543" s="188">
        <f>O543*H543</f>
        <v>0</v>
      </c>
      <c r="Q543" s="188">
        <v>0.037999999999999999</v>
      </c>
      <c r="R543" s="188">
        <f>Q543*H543</f>
        <v>0.037999999999999999</v>
      </c>
      <c r="S543" s="188">
        <v>0</v>
      </c>
      <c r="T543" s="189">
        <f>S543*H543</f>
        <v>0</v>
      </c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R543" s="190" t="s">
        <v>451</v>
      </c>
      <c r="AT543" s="190" t="s">
        <v>374</v>
      </c>
      <c r="AU543" s="190" t="s">
        <v>83</v>
      </c>
      <c r="AY543" s="21" t="s">
        <v>256</v>
      </c>
      <c r="BE543" s="191">
        <f>IF(N543="základní",J543,0)</f>
        <v>0</v>
      </c>
      <c r="BF543" s="191">
        <f>IF(N543="snížená",J543,0)</f>
        <v>0</v>
      </c>
      <c r="BG543" s="191">
        <f>IF(N543="zákl. přenesená",J543,0)</f>
        <v>0</v>
      </c>
      <c r="BH543" s="191">
        <f>IF(N543="sníž. přenesená",J543,0)</f>
        <v>0</v>
      </c>
      <c r="BI543" s="191">
        <f>IF(N543="nulová",J543,0)</f>
        <v>0</v>
      </c>
      <c r="BJ543" s="21" t="s">
        <v>81</v>
      </c>
      <c r="BK543" s="191">
        <f>ROUND(I543*H543,2)</f>
        <v>0</v>
      </c>
      <c r="BL543" s="21" t="s">
        <v>342</v>
      </c>
      <c r="BM543" s="190" t="s">
        <v>2570</v>
      </c>
    </row>
    <row r="544" s="13" customFormat="1">
      <c r="A544" s="13"/>
      <c r="B544" s="197"/>
      <c r="C544" s="13"/>
      <c r="D544" s="198" t="s">
        <v>265</v>
      </c>
      <c r="E544" s="199" t="s">
        <v>3</v>
      </c>
      <c r="F544" s="200" t="s">
        <v>2571</v>
      </c>
      <c r="G544" s="13"/>
      <c r="H544" s="201">
        <v>1</v>
      </c>
      <c r="I544" s="202"/>
      <c r="J544" s="13"/>
      <c r="K544" s="13"/>
      <c r="L544" s="197"/>
      <c r="M544" s="203"/>
      <c r="N544" s="204"/>
      <c r="O544" s="204"/>
      <c r="P544" s="204"/>
      <c r="Q544" s="204"/>
      <c r="R544" s="204"/>
      <c r="S544" s="204"/>
      <c r="T544" s="205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199" t="s">
        <v>265</v>
      </c>
      <c r="AU544" s="199" t="s">
        <v>83</v>
      </c>
      <c r="AV544" s="13" t="s">
        <v>83</v>
      </c>
      <c r="AW544" s="13" t="s">
        <v>35</v>
      </c>
      <c r="AX544" s="13" t="s">
        <v>74</v>
      </c>
      <c r="AY544" s="199" t="s">
        <v>256</v>
      </c>
    </row>
    <row r="545" s="14" customFormat="1">
      <c r="A545" s="14"/>
      <c r="B545" s="206"/>
      <c r="C545" s="14"/>
      <c r="D545" s="198" t="s">
        <v>265</v>
      </c>
      <c r="E545" s="207" t="s">
        <v>3</v>
      </c>
      <c r="F545" s="208" t="s">
        <v>266</v>
      </c>
      <c r="G545" s="14"/>
      <c r="H545" s="209">
        <v>1</v>
      </c>
      <c r="I545" s="210"/>
      <c r="J545" s="14"/>
      <c r="K545" s="14"/>
      <c r="L545" s="206"/>
      <c r="M545" s="211"/>
      <c r="N545" s="212"/>
      <c r="O545" s="212"/>
      <c r="P545" s="212"/>
      <c r="Q545" s="212"/>
      <c r="R545" s="212"/>
      <c r="S545" s="212"/>
      <c r="T545" s="213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07" t="s">
        <v>265</v>
      </c>
      <c r="AU545" s="207" t="s">
        <v>83</v>
      </c>
      <c r="AV545" s="14" t="s">
        <v>261</v>
      </c>
      <c r="AW545" s="14" t="s">
        <v>35</v>
      </c>
      <c r="AX545" s="14" t="s">
        <v>81</v>
      </c>
      <c r="AY545" s="207" t="s">
        <v>256</v>
      </c>
    </row>
    <row r="546" s="2" customFormat="1" ht="33" customHeight="1">
      <c r="A546" s="40"/>
      <c r="B546" s="177"/>
      <c r="C546" s="178" t="s">
        <v>955</v>
      </c>
      <c r="D546" s="178" t="s">
        <v>258</v>
      </c>
      <c r="E546" s="179" t="s">
        <v>1877</v>
      </c>
      <c r="F546" s="180" t="s">
        <v>1878</v>
      </c>
      <c r="G546" s="181" t="s">
        <v>119</v>
      </c>
      <c r="H546" s="182">
        <v>1.1499999999999999</v>
      </c>
      <c r="I546" s="183"/>
      <c r="J546" s="184">
        <f>ROUND(I546*H546,2)</f>
        <v>0</v>
      </c>
      <c r="K546" s="185"/>
      <c r="L546" s="41"/>
      <c r="M546" s="186" t="s">
        <v>3</v>
      </c>
      <c r="N546" s="187" t="s">
        <v>45</v>
      </c>
      <c r="O546" s="74"/>
      <c r="P546" s="188">
        <f>O546*H546</f>
        <v>0</v>
      </c>
      <c r="Q546" s="188">
        <v>0</v>
      </c>
      <c r="R546" s="188">
        <f>Q546*H546</f>
        <v>0</v>
      </c>
      <c r="S546" s="188">
        <v>0</v>
      </c>
      <c r="T546" s="189">
        <f>S546*H546</f>
        <v>0</v>
      </c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R546" s="190" t="s">
        <v>342</v>
      </c>
      <c r="AT546" s="190" t="s">
        <v>258</v>
      </c>
      <c r="AU546" s="190" t="s">
        <v>83</v>
      </c>
      <c r="AY546" s="21" t="s">
        <v>256</v>
      </c>
      <c r="BE546" s="191">
        <f>IF(N546="základní",J546,0)</f>
        <v>0</v>
      </c>
      <c r="BF546" s="191">
        <f>IF(N546="snížená",J546,0)</f>
        <v>0</v>
      </c>
      <c r="BG546" s="191">
        <f>IF(N546="zákl. přenesená",J546,0)</f>
        <v>0</v>
      </c>
      <c r="BH546" s="191">
        <f>IF(N546="sníž. přenesená",J546,0)</f>
        <v>0</v>
      </c>
      <c r="BI546" s="191">
        <f>IF(N546="nulová",J546,0)</f>
        <v>0</v>
      </c>
      <c r="BJ546" s="21" t="s">
        <v>81</v>
      </c>
      <c r="BK546" s="191">
        <f>ROUND(I546*H546,2)</f>
        <v>0</v>
      </c>
      <c r="BL546" s="21" t="s">
        <v>342</v>
      </c>
      <c r="BM546" s="190" t="s">
        <v>2572</v>
      </c>
    </row>
    <row r="547" s="2" customFormat="1">
      <c r="A547" s="40"/>
      <c r="B547" s="41"/>
      <c r="C547" s="40"/>
      <c r="D547" s="192" t="s">
        <v>263</v>
      </c>
      <c r="E547" s="40"/>
      <c r="F547" s="193" t="s">
        <v>1880</v>
      </c>
      <c r="G547" s="40"/>
      <c r="H547" s="40"/>
      <c r="I547" s="194"/>
      <c r="J547" s="40"/>
      <c r="K547" s="40"/>
      <c r="L547" s="41"/>
      <c r="M547" s="195"/>
      <c r="N547" s="196"/>
      <c r="O547" s="74"/>
      <c r="P547" s="74"/>
      <c r="Q547" s="74"/>
      <c r="R547" s="74"/>
      <c r="S547" s="74"/>
      <c r="T547" s="75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T547" s="21" t="s">
        <v>263</v>
      </c>
      <c r="AU547" s="21" t="s">
        <v>83</v>
      </c>
    </row>
    <row r="548" s="2" customFormat="1" ht="24.15" customHeight="1">
      <c r="A548" s="40"/>
      <c r="B548" s="177"/>
      <c r="C548" s="221" t="s">
        <v>960</v>
      </c>
      <c r="D548" s="221" t="s">
        <v>374</v>
      </c>
      <c r="E548" s="222" t="s">
        <v>1882</v>
      </c>
      <c r="F548" s="223" t="s">
        <v>1883</v>
      </c>
      <c r="G548" s="224" t="s">
        <v>119</v>
      </c>
      <c r="H548" s="225">
        <v>1.1499999999999999</v>
      </c>
      <c r="I548" s="226"/>
      <c r="J548" s="227">
        <f>ROUND(I548*H548,2)</f>
        <v>0</v>
      </c>
      <c r="K548" s="228"/>
      <c r="L548" s="229"/>
      <c r="M548" s="230" t="s">
        <v>3</v>
      </c>
      <c r="N548" s="231" t="s">
        <v>45</v>
      </c>
      <c r="O548" s="74"/>
      <c r="P548" s="188">
        <f>O548*H548</f>
        <v>0</v>
      </c>
      <c r="Q548" s="188">
        <v>0.0040000000000000001</v>
      </c>
      <c r="R548" s="188">
        <f>Q548*H548</f>
        <v>0.0045999999999999999</v>
      </c>
      <c r="S548" s="188">
        <v>0</v>
      </c>
      <c r="T548" s="189">
        <f>S548*H548</f>
        <v>0</v>
      </c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R548" s="190" t="s">
        <v>451</v>
      </c>
      <c r="AT548" s="190" t="s">
        <v>374</v>
      </c>
      <c r="AU548" s="190" t="s">
        <v>83</v>
      </c>
      <c r="AY548" s="21" t="s">
        <v>256</v>
      </c>
      <c r="BE548" s="191">
        <f>IF(N548="základní",J548,0)</f>
        <v>0</v>
      </c>
      <c r="BF548" s="191">
        <f>IF(N548="snížená",J548,0)</f>
        <v>0</v>
      </c>
      <c r="BG548" s="191">
        <f>IF(N548="zákl. přenesená",J548,0)</f>
        <v>0</v>
      </c>
      <c r="BH548" s="191">
        <f>IF(N548="sníž. přenesená",J548,0)</f>
        <v>0</v>
      </c>
      <c r="BI548" s="191">
        <f>IF(N548="nulová",J548,0)</f>
        <v>0</v>
      </c>
      <c r="BJ548" s="21" t="s">
        <v>81</v>
      </c>
      <c r="BK548" s="191">
        <f>ROUND(I548*H548,2)</f>
        <v>0</v>
      </c>
      <c r="BL548" s="21" t="s">
        <v>342</v>
      </c>
      <c r="BM548" s="190" t="s">
        <v>2573</v>
      </c>
    </row>
    <row r="549" s="13" customFormat="1">
      <c r="A549" s="13"/>
      <c r="B549" s="197"/>
      <c r="C549" s="13"/>
      <c r="D549" s="198" t="s">
        <v>265</v>
      </c>
      <c r="E549" s="199" t="s">
        <v>3</v>
      </c>
      <c r="F549" s="200" t="s">
        <v>2543</v>
      </c>
      <c r="G549" s="13"/>
      <c r="H549" s="201">
        <v>1.1499999999999999</v>
      </c>
      <c r="I549" s="202"/>
      <c r="J549" s="13"/>
      <c r="K549" s="13"/>
      <c r="L549" s="197"/>
      <c r="M549" s="203"/>
      <c r="N549" s="204"/>
      <c r="O549" s="204"/>
      <c r="P549" s="204"/>
      <c r="Q549" s="204"/>
      <c r="R549" s="204"/>
      <c r="S549" s="204"/>
      <c r="T549" s="205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199" t="s">
        <v>265</v>
      </c>
      <c r="AU549" s="199" t="s">
        <v>83</v>
      </c>
      <c r="AV549" s="13" t="s">
        <v>83</v>
      </c>
      <c r="AW549" s="13" t="s">
        <v>35</v>
      </c>
      <c r="AX549" s="13" t="s">
        <v>74</v>
      </c>
      <c r="AY549" s="199" t="s">
        <v>256</v>
      </c>
    </row>
    <row r="550" s="14" customFormat="1">
      <c r="A550" s="14"/>
      <c r="B550" s="206"/>
      <c r="C550" s="14"/>
      <c r="D550" s="198" t="s">
        <v>265</v>
      </c>
      <c r="E550" s="207" t="s">
        <v>3</v>
      </c>
      <c r="F550" s="208" t="s">
        <v>266</v>
      </c>
      <c r="G550" s="14"/>
      <c r="H550" s="209">
        <v>1.1499999999999999</v>
      </c>
      <c r="I550" s="210"/>
      <c r="J550" s="14"/>
      <c r="K550" s="14"/>
      <c r="L550" s="206"/>
      <c r="M550" s="211"/>
      <c r="N550" s="212"/>
      <c r="O550" s="212"/>
      <c r="P550" s="212"/>
      <c r="Q550" s="212"/>
      <c r="R550" s="212"/>
      <c r="S550" s="212"/>
      <c r="T550" s="213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07" t="s">
        <v>265</v>
      </c>
      <c r="AU550" s="207" t="s">
        <v>83</v>
      </c>
      <c r="AV550" s="14" t="s">
        <v>261</v>
      </c>
      <c r="AW550" s="14" t="s">
        <v>35</v>
      </c>
      <c r="AX550" s="14" t="s">
        <v>81</v>
      </c>
      <c r="AY550" s="207" t="s">
        <v>256</v>
      </c>
    </row>
    <row r="551" s="2" customFormat="1" ht="49.05" customHeight="1">
      <c r="A551" s="40"/>
      <c r="B551" s="177"/>
      <c r="C551" s="178" t="s">
        <v>967</v>
      </c>
      <c r="D551" s="178" t="s">
        <v>258</v>
      </c>
      <c r="E551" s="179" t="s">
        <v>1886</v>
      </c>
      <c r="F551" s="180" t="s">
        <v>1887</v>
      </c>
      <c r="G551" s="181" t="s">
        <v>338</v>
      </c>
      <c r="H551" s="182">
        <v>0.20200000000000001</v>
      </c>
      <c r="I551" s="183"/>
      <c r="J551" s="184">
        <f>ROUND(I551*H551,2)</f>
        <v>0</v>
      </c>
      <c r="K551" s="185"/>
      <c r="L551" s="41"/>
      <c r="M551" s="186" t="s">
        <v>3</v>
      </c>
      <c r="N551" s="187" t="s">
        <v>45</v>
      </c>
      <c r="O551" s="74"/>
      <c r="P551" s="188">
        <f>O551*H551</f>
        <v>0</v>
      </c>
      <c r="Q551" s="188">
        <v>0</v>
      </c>
      <c r="R551" s="188">
        <f>Q551*H551</f>
        <v>0</v>
      </c>
      <c r="S551" s="188">
        <v>0</v>
      </c>
      <c r="T551" s="189">
        <f>S551*H551</f>
        <v>0</v>
      </c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R551" s="190" t="s">
        <v>342</v>
      </c>
      <c r="AT551" s="190" t="s">
        <v>258</v>
      </c>
      <c r="AU551" s="190" t="s">
        <v>83</v>
      </c>
      <c r="AY551" s="21" t="s">
        <v>256</v>
      </c>
      <c r="BE551" s="191">
        <f>IF(N551="základní",J551,0)</f>
        <v>0</v>
      </c>
      <c r="BF551" s="191">
        <f>IF(N551="snížená",J551,0)</f>
        <v>0</v>
      </c>
      <c r="BG551" s="191">
        <f>IF(N551="zákl. přenesená",J551,0)</f>
        <v>0</v>
      </c>
      <c r="BH551" s="191">
        <f>IF(N551="sníž. přenesená",J551,0)</f>
        <v>0</v>
      </c>
      <c r="BI551" s="191">
        <f>IF(N551="nulová",J551,0)</f>
        <v>0</v>
      </c>
      <c r="BJ551" s="21" t="s">
        <v>81</v>
      </c>
      <c r="BK551" s="191">
        <f>ROUND(I551*H551,2)</f>
        <v>0</v>
      </c>
      <c r="BL551" s="21" t="s">
        <v>342</v>
      </c>
      <c r="BM551" s="190" t="s">
        <v>2574</v>
      </c>
    </row>
    <row r="552" s="2" customFormat="1">
      <c r="A552" s="40"/>
      <c r="B552" s="41"/>
      <c r="C552" s="40"/>
      <c r="D552" s="192" t="s">
        <v>263</v>
      </c>
      <c r="E552" s="40"/>
      <c r="F552" s="193" t="s">
        <v>1889</v>
      </c>
      <c r="G552" s="40"/>
      <c r="H552" s="40"/>
      <c r="I552" s="194"/>
      <c r="J552" s="40"/>
      <c r="K552" s="40"/>
      <c r="L552" s="41"/>
      <c r="M552" s="195"/>
      <c r="N552" s="196"/>
      <c r="O552" s="74"/>
      <c r="P552" s="74"/>
      <c r="Q552" s="74"/>
      <c r="R552" s="74"/>
      <c r="S552" s="74"/>
      <c r="T552" s="75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T552" s="21" t="s">
        <v>263</v>
      </c>
      <c r="AU552" s="21" t="s">
        <v>83</v>
      </c>
    </row>
    <row r="553" s="12" customFormat="1" ht="22.8" customHeight="1">
      <c r="A553" s="12"/>
      <c r="B553" s="164"/>
      <c r="C553" s="12"/>
      <c r="D553" s="165" t="s">
        <v>73</v>
      </c>
      <c r="E553" s="175" t="s">
        <v>1947</v>
      </c>
      <c r="F553" s="175" t="s">
        <v>1948</v>
      </c>
      <c r="G553" s="12"/>
      <c r="H553" s="12"/>
      <c r="I553" s="167"/>
      <c r="J553" s="176">
        <f>BK553</f>
        <v>0</v>
      </c>
      <c r="K553" s="12"/>
      <c r="L553" s="164"/>
      <c r="M553" s="169"/>
      <c r="N553" s="170"/>
      <c r="O553" s="170"/>
      <c r="P553" s="171">
        <f>SUM(P554:P601)</f>
        <v>0</v>
      </c>
      <c r="Q553" s="170"/>
      <c r="R553" s="171">
        <f>SUM(R554:R601)</f>
        <v>0.93728699999999998</v>
      </c>
      <c r="S553" s="170"/>
      <c r="T553" s="172">
        <f>SUM(T554:T601)</f>
        <v>2.3968323999999996</v>
      </c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R553" s="165" t="s">
        <v>83</v>
      </c>
      <c r="AT553" s="173" t="s">
        <v>73</v>
      </c>
      <c r="AU553" s="173" t="s">
        <v>81</v>
      </c>
      <c r="AY553" s="165" t="s">
        <v>256</v>
      </c>
      <c r="BK553" s="174">
        <f>SUM(BK554:BK601)</f>
        <v>0</v>
      </c>
    </row>
    <row r="554" s="2" customFormat="1" ht="24.15" customHeight="1">
      <c r="A554" s="40"/>
      <c r="B554" s="177"/>
      <c r="C554" s="178" t="s">
        <v>973</v>
      </c>
      <c r="D554" s="178" t="s">
        <v>258</v>
      </c>
      <c r="E554" s="179" t="s">
        <v>1950</v>
      </c>
      <c r="F554" s="180" t="s">
        <v>1951</v>
      </c>
      <c r="G554" s="181" t="s">
        <v>110</v>
      </c>
      <c r="H554" s="182">
        <v>25.199999999999999</v>
      </c>
      <c r="I554" s="183"/>
      <c r="J554" s="184">
        <f>ROUND(I554*H554,2)</f>
        <v>0</v>
      </c>
      <c r="K554" s="185"/>
      <c r="L554" s="41"/>
      <c r="M554" s="186" t="s">
        <v>3</v>
      </c>
      <c r="N554" s="187" t="s">
        <v>45</v>
      </c>
      <c r="O554" s="74"/>
      <c r="P554" s="188">
        <f>O554*H554</f>
        <v>0</v>
      </c>
      <c r="Q554" s="188">
        <v>0</v>
      </c>
      <c r="R554" s="188">
        <f>Q554*H554</f>
        <v>0</v>
      </c>
      <c r="S554" s="188">
        <v>0</v>
      </c>
      <c r="T554" s="189">
        <f>S554*H554</f>
        <v>0</v>
      </c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R554" s="190" t="s">
        <v>342</v>
      </c>
      <c r="AT554" s="190" t="s">
        <v>258</v>
      </c>
      <c r="AU554" s="190" t="s">
        <v>83</v>
      </c>
      <c r="AY554" s="21" t="s">
        <v>256</v>
      </c>
      <c r="BE554" s="191">
        <f>IF(N554="základní",J554,0)</f>
        <v>0</v>
      </c>
      <c r="BF554" s="191">
        <f>IF(N554="snížená",J554,0)</f>
        <v>0</v>
      </c>
      <c r="BG554" s="191">
        <f>IF(N554="zákl. přenesená",J554,0)</f>
        <v>0</v>
      </c>
      <c r="BH554" s="191">
        <f>IF(N554="sníž. přenesená",J554,0)</f>
        <v>0</v>
      </c>
      <c r="BI554" s="191">
        <f>IF(N554="nulová",J554,0)</f>
        <v>0</v>
      </c>
      <c r="BJ554" s="21" t="s">
        <v>81</v>
      </c>
      <c r="BK554" s="191">
        <f>ROUND(I554*H554,2)</f>
        <v>0</v>
      </c>
      <c r="BL554" s="21" t="s">
        <v>342</v>
      </c>
      <c r="BM554" s="190" t="s">
        <v>2575</v>
      </c>
    </row>
    <row r="555" s="2" customFormat="1">
      <c r="A555" s="40"/>
      <c r="B555" s="41"/>
      <c r="C555" s="40"/>
      <c r="D555" s="192" t="s">
        <v>263</v>
      </c>
      <c r="E555" s="40"/>
      <c r="F555" s="193" t="s">
        <v>1953</v>
      </c>
      <c r="G555" s="40"/>
      <c r="H555" s="40"/>
      <c r="I555" s="194"/>
      <c r="J555" s="40"/>
      <c r="K555" s="40"/>
      <c r="L555" s="41"/>
      <c r="M555" s="195"/>
      <c r="N555" s="196"/>
      <c r="O555" s="74"/>
      <c r="P555" s="74"/>
      <c r="Q555" s="74"/>
      <c r="R555" s="74"/>
      <c r="S555" s="74"/>
      <c r="T555" s="75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T555" s="21" t="s">
        <v>263</v>
      </c>
      <c r="AU555" s="21" t="s">
        <v>83</v>
      </c>
    </row>
    <row r="556" s="13" customFormat="1">
      <c r="A556" s="13"/>
      <c r="B556" s="197"/>
      <c r="C556" s="13"/>
      <c r="D556" s="198" t="s">
        <v>265</v>
      </c>
      <c r="E556" s="199" t="s">
        <v>3</v>
      </c>
      <c r="F556" s="200" t="s">
        <v>149</v>
      </c>
      <c r="G556" s="13"/>
      <c r="H556" s="201">
        <v>25.199999999999999</v>
      </c>
      <c r="I556" s="202"/>
      <c r="J556" s="13"/>
      <c r="K556" s="13"/>
      <c r="L556" s="197"/>
      <c r="M556" s="203"/>
      <c r="N556" s="204"/>
      <c r="O556" s="204"/>
      <c r="P556" s="204"/>
      <c r="Q556" s="204"/>
      <c r="R556" s="204"/>
      <c r="S556" s="204"/>
      <c r="T556" s="205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199" t="s">
        <v>265</v>
      </c>
      <c r="AU556" s="199" t="s">
        <v>83</v>
      </c>
      <c r="AV556" s="13" t="s">
        <v>83</v>
      </c>
      <c r="AW556" s="13" t="s">
        <v>35</v>
      </c>
      <c r="AX556" s="13" t="s">
        <v>74</v>
      </c>
      <c r="AY556" s="199" t="s">
        <v>256</v>
      </c>
    </row>
    <row r="557" s="14" customFormat="1">
      <c r="A557" s="14"/>
      <c r="B557" s="206"/>
      <c r="C557" s="14"/>
      <c r="D557" s="198" t="s">
        <v>265</v>
      </c>
      <c r="E557" s="207" t="s">
        <v>3</v>
      </c>
      <c r="F557" s="208" t="s">
        <v>266</v>
      </c>
      <c r="G557" s="14"/>
      <c r="H557" s="209">
        <v>25.199999999999999</v>
      </c>
      <c r="I557" s="210"/>
      <c r="J557" s="14"/>
      <c r="K557" s="14"/>
      <c r="L557" s="206"/>
      <c r="M557" s="211"/>
      <c r="N557" s="212"/>
      <c r="O557" s="212"/>
      <c r="P557" s="212"/>
      <c r="Q557" s="212"/>
      <c r="R557" s="212"/>
      <c r="S557" s="212"/>
      <c r="T557" s="213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07" t="s">
        <v>265</v>
      </c>
      <c r="AU557" s="207" t="s">
        <v>83</v>
      </c>
      <c r="AV557" s="14" t="s">
        <v>261</v>
      </c>
      <c r="AW557" s="14" t="s">
        <v>35</v>
      </c>
      <c r="AX557" s="14" t="s">
        <v>81</v>
      </c>
      <c r="AY557" s="207" t="s">
        <v>256</v>
      </c>
    </row>
    <row r="558" s="2" customFormat="1" ht="24.15" customHeight="1">
      <c r="A558" s="40"/>
      <c r="B558" s="177"/>
      <c r="C558" s="178" t="s">
        <v>981</v>
      </c>
      <c r="D558" s="178" t="s">
        <v>258</v>
      </c>
      <c r="E558" s="179" t="s">
        <v>1955</v>
      </c>
      <c r="F558" s="180" t="s">
        <v>1956</v>
      </c>
      <c r="G558" s="181" t="s">
        <v>110</v>
      </c>
      <c r="H558" s="182">
        <v>25.199999999999999</v>
      </c>
      <c r="I558" s="183"/>
      <c r="J558" s="184">
        <f>ROUND(I558*H558,2)</f>
        <v>0</v>
      </c>
      <c r="K558" s="185"/>
      <c r="L558" s="41"/>
      <c r="M558" s="186" t="s">
        <v>3</v>
      </c>
      <c r="N558" s="187" t="s">
        <v>45</v>
      </c>
      <c r="O558" s="74"/>
      <c r="P558" s="188">
        <f>O558*H558</f>
        <v>0</v>
      </c>
      <c r="Q558" s="188">
        <v>0.00029999999999999997</v>
      </c>
      <c r="R558" s="188">
        <f>Q558*H558</f>
        <v>0.007559999999999999</v>
      </c>
      <c r="S558" s="188">
        <v>0</v>
      </c>
      <c r="T558" s="189">
        <f>S558*H558</f>
        <v>0</v>
      </c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R558" s="190" t="s">
        <v>342</v>
      </c>
      <c r="AT558" s="190" t="s">
        <v>258</v>
      </c>
      <c r="AU558" s="190" t="s">
        <v>83</v>
      </c>
      <c r="AY558" s="21" t="s">
        <v>256</v>
      </c>
      <c r="BE558" s="191">
        <f>IF(N558="základní",J558,0)</f>
        <v>0</v>
      </c>
      <c r="BF558" s="191">
        <f>IF(N558="snížená",J558,0)</f>
        <v>0</v>
      </c>
      <c r="BG558" s="191">
        <f>IF(N558="zákl. přenesená",J558,0)</f>
        <v>0</v>
      </c>
      <c r="BH558" s="191">
        <f>IF(N558="sníž. přenesená",J558,0)</f>
        <v>0</v>
      </c>
      <c r="BI558" s="191">
        <f>IF(N558="nulová",J558,0)</f>
        <v>0</v>
      </c>
      <c r="BJ558" s="21" t="s">
        <v>81</v>
      </c>
      <c r="BK558" s="191">
        <f>ROUND(I558*H558,2)</f>
        <v>0</v>
      </c>
      <c r="BL558" s="21" t="s">
        <v>342</v>
      </c>
      <c r="BM558" s="190" t="s">
        <v>2576</v>
      </c>
    </row>
    <row r="559" s="2" customFormat="1">
      <c r="A559" s="40"/>
      <c r="B559" s="41"/>
      <c r="C559" s="40"/>
      <c r="D559" s="192" t="s">
        <v>263</v>
      </c>
      <c r="E559" s="40"/>
      <c r="F559" s="193" t="s">
        <v>1958</v>
      </c>
      <c r="G559" s="40"/>
      <c r="H559" s="40"/>
      <c r="I559" s="194"/>
      <c r="J559" s="40"/>
      <c r="K559" s="40"/>
      <c r="L559" s="41"/>
      <c r="M559" s="195"/>
      <c r="N559" s="196"/>
      <c r="O559" s="74"/>
      <c r="P559" s="74"/>
      <c r="Q559" s="74"/>
      <c r="R559" s="74"/>
      <c r="S559" s="74"/>
      <c r="T559" s="75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T559" s="21" t="s">
        <v>263</v>
      </c>
      <c r="AU559" s="21" t="s">
        <v>83</v>
      </c>
    </row>
    <row r="560" s="13" customFormat="1">
      <c r="A560" s="13"/>
      <c r="B560" s="197"/>
      <c r="C560" s="13"/>
      <c r="D560" s="198" t="s">
        <v>265</v>
      </c>
      <c r="E560" s="199" t="s">
        <v>3</v>
      </c>
      <c r="F560" s="200" t="s">
        <v>149</v>
      </c>
      <c r="G560" s="13"/>
      <c r="H560" s="201">
        <v>25.199999999999999</v>
      </c>
      <c r="I560" s="202"/>
      <c r="J560" s="13"/>
      <c r="K560" s="13"/>
      <c r="L560" s="197"/>
      <c r="M560" s="203"/>
      <c r="N560" s="204"/>
      <c r="O560" s="204"/>
      <c r="P560" s="204"/>
      <c r="Q560" s="204"/>
      <c r="R560" s="204"/>
      <c r="S560" s="204"/>
      <c r="T560" s="205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199" t="s">
        <v>265</v>
      </c>
      <c r="AU560" s="199" t="s">
        <v>83</v>
      </c>
      <c r="AV560" s="13" t="s">
        <v>83</v>
      </c>
      <c r="AW560" s="13" t="s">
        <v>35</v>
      </c>
      <c r="AX560" s="13" t="s">
        <v>74</v>
      </c>
      <c r="AY560" s="199" t="s">
        <v>256</v>
      </c>
    </row>
    <row r="561" s="14" customFormat="1">
      <c r="A561" s="14"/>
      <c r="B561" s="206"/>
      <c r="C561" s="14"/>
      <c r="D561" s="198" t="s">
        <v>265</v>
      </c>
      <c r="E561" s="207" t="s">
        <v>3</v>
      </c>
      <c r="F561" s="208" t="s">
        <v>266</v>
      </c>
      <c r="G561" s="14"/>
      <c r="H561" s="209">
        <v>25.199999999999999</v>
      </c>
      <c r="I561" s="210"/>
      <c r="J561" s="14"/>
      <c r="K561" s="14"/>
      <c r="L561" s="206"/>
      <c r="M561" s="211"/>
      <c r="N561" s="212"/>
      <c r="O561" s="212"/>
      <c r="P561" s="212"/>
      <c r="Q561" s="212"/>
      <c r="R561" s="212"/>
      <c r="S561" s="212"/>
      <c r="T561" s="213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07" t="s">
        <v>265</v>
      </c>
      <c r="AU561" s="207" t="s">
        <v>83</v>
      </c>
      <c r="AV561" s="14" t="s">
        <v>261</v>
      </c>
      <c r="AW561" s="14" t="s">
        <v>35</v>
      </c>
      <c r="AX561" s="14" t="s">
        <v>81</v>
      </c>
      <c r="AY561" s="207" t="s">
        <v>256</v>
      </c>
    </row>
    <row r="562" s="2" customFormat="1" ht="37.8" customHeight="1">
      <c r="A562" s="40"/>
      <c r="B562" s="177"/>
      <c r="C562" s="178" t="s">
        <v>986</v>
      </c>
      <c r="D562" s="178" t="s">
        <v>258</v>
      </c>
      <c r="E562" s="179" t="s">
        <v>1960</v>
      </c>
      <c r="F562" s="180" t="s">
        <v>1961</v>
      </c>
      <c r="G562" s="181" t="s">
        <v>110</v>
      </c>
      <c r="H562" s="182">
        <v>25.199999999999999</v>
      </c>
      <c r="I562" s="183"/>
      <c r="J562" s="184">
        <f>ROUND(I562*H562,2)</f>
        <v>0</v>
      </c>
      <c r="K562" s="185"/>
      <c r="L562" s="41"/>
      <c r="M562" s="186" t="s">
        <v>3</v>
      </c>
      <c r="N562" s="187" t="s">
        <v>45</v>
      </c>
      <c r="O562" s="74"/>
      <c r="P562" s="188">
        <f>O562*H562</f>
        <v>0</v>
      </c>
      <c r="Q562" s="188">
        <v>0.0045500000000000002</v>
      </c>
      <c r="R562" s="188">
        <f>Q562*H562</f>
        <v>0.11466</v>
      </c>
      <c r="S562" s="188">
        <v>0</v>
      </c>
      <c r="T562" s="189">
        <f>S562*H562</f>
        <v>0</v>
      </c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R562" s="190" t="s">
        <v>342</v>
      </c>
      <c r="AT562" s="190" t="s">
        <v>258</v>
      </c>
      <c r="AU562" s="190" t="s">
        <v>83</v>
      </c>
      <c r="AY562" s="21" t="s">
        <v>256</v>
      </c>
      <c r="BE562" s="191">
        <f>IF(N562="základní",J562,0)</f>
        <v>0</v>
      </c>
      <c r="BF562" s="191">
        <f>IF(N562="snížená",J562,0)</f>
        <v>0</v>
      </c>
      <c r="BG562" s="191">
        <f>IF(N562="zákl. přenesená",J562,0)</f>
        <v>0</v>
      </c>
      <c r="BH562" s="191">
        <f>IF(N562="sníž. přenesená",J562,0)</f>
        <v>0</v>
      </c>
      <c r="BI562" s="191">
        <f>IF(N562="nulová",J562,0)</f>
        <v>0</v>
      </c>
      <c r="BJ562" s="21" t="s">
        <v>81</v>
      </c>
      <c r="BK562" s="191">
        <f>ROUND(I562*H562,2)</f>
        <v>0</v>
      </c>
      <c r="BL562" s="21" t="s">
        <v>342</v>
      </c>
      <c r="BM562" s="190" t="s">
        <v>2577</v>
      </c>
    </row>
    <row r="563" s="2" customFormat="1">
      <c r="A563" s="40"/>
      <c r="B563" s="41"/>
      <c r="C563" s="40"/>
      <c r="D563" s="192" t="s">
        <v>263</v>
      </c>
      <c r="E563" s="40"/>
      <c r="F563" s="193" t="s">
        <v>1963</v>
      </c>
      <c r="G563" s="40"/>
      <c r="H563" s="40"/>
      <c r="I563" s="194"/>
      <c r="J563" s="40"/>
      <c r="K563" s="40"/>
      <c r="L563" s="41"/>
      <c r="M563" s="195"/>
      <c r="N563" s="196"/>
      <c r="O563" s="74"/>
      <c r="P563" s="74"/>
      <c r="Q563" s="74"/>
      <c r="R563" s="74"/>
      <c r="S563" s="74"/>
      <c r="T563" s="75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T563" s="21" t="s">
        <v>263</v>
      </c>
      <c r="AU563" s="21" t="s">
        <v>83</v>
      </c>
    </row>
    <row r="564" s="13" customFormat="1">
      <c r="A564" s="13"/>
      <c r="B564" s="197"/>
      <c r="C564" s="13"/>
      <c r="D564" s="198" t="s">
        <v>265</v>
      </c>
      <c r="E564" s="199" t="s">
        <v>3</v>
      </c>
      <c r="F564" s="200" t="s">
        <v>149</v>
      </c>
      <c r="G564" s="13"/>
      <c r="H564" s="201">
        <v>25.199999999999999</v>
      </c>
      <c r="I564" s="202"/>
      <c r="J564" s="13"/>
      <c r="K564" s="13"/>
      <c r="L564" s="197"/>
      <c r="M564" s="203"/>
      <c r="N564" s="204"/>
      <c r="O564" s="204"/>
      <c r="P564" s="204"/>
      <c r="Q564" s="204"/>
      <c r="R564" s="204"/>
      <c r="S564" s="204"/>
      <c r="T564" s="205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199" t="s">
        <v>265</v>
      </c>
      <c r="AU564" s="199" t="s">
        <v>83</v>
      </c>
      <c r="AV564" s="13" t="s">
        <v>83</v>
      </c>
      <c r="AW564" s="13" t="s">
        <v>35</v>
      </c>
      <c r="AX564" s="13" t="s">
        <v>74</v>
      </c>
      <c r="AY564" s="199" t="s">
        <v>256</v>
      </c>
    </row>
    <row r="565" s="14" customFormat="1">
      <c r="A565" s="14"/>
      <c r="B565" s="206"/>
      <c r="C565" s="14"/>
      <c r="D565" s="198" t="s">
        <v>265</v>
      </c>
      <c r="E565" s="207" t="s">
        <v>3</v>
      </c>
      <c r="F565" s="208" t="s">
        <v>266</v>
      </c>
      <c r="G565" s="14"/>
      <c r="H565" s="209">
        <v>25.199999999999999</v>
      </c>
      <c r="I565" s="210"/>
      <c r="J565" s="14"/>
      <c r="K565" s="14"/>
      <c r="L565" s="206"/>
      <c r="M565" s="211"/>
      <c r="N565" s="212"/>
      <c r="O565" s="212"/>
      <c r="P565" s="212"/>
      <c r="Q565" s="212"/>
      <c r="R565" s="212"/>
      <c r="S565" s="212"/>
      <c r="T565" s="213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07" t="s">
        <v>265</v>
      </c>
      <c r="AU565" s="207" t="s">
        <v>83</v>
      </c>
      <c r="AV565" s="14" t="s">
        <v>261</v>
      </c>
      <c r="AW565" s="14" t="s">
        <v>35</v>
      </c>
      <c r="AX565" s="14" t="s">
        <v>81</v>
      </c>
      <c r="AY565" s="207" t="s">
        <v>256</v>
      </c>
    </row>
    <row r="566" s="2" customFormat="1" ht="24.15" customHeight="1">
      <c r="A566" s="40"/>
      <c r="B566" s="177"/>
      <c r="C566" s="178" t="s">
        <v>992</v>
      </c>
      <c r="D566" s="178" t="s">
        <v>258</v>
      </c>
      <c r="E566" s="179" t="s">
        <v>2578</v>
      </c>
      <c r="F566" s="180" t="s">
        <v>2579</v>
      </c>
      <c r="G566" s="181" t="s">
        <v>119</v>
      </c>
      <c r="H566" s="182">
        <v>17.699999999999999</v>
      </c>
      <c r="I566" s="183"/>
      <c r="J566" s="184">
        <f>ROUND(I566*H566,2)</f>
        <v>0</v>
      </c>
      <c r="K566" s="185"/>
      <c r="L566" s="41"/>
      <c r="M566" s="186" t="s">
        <v>3</v>
      </c>
      <c r="N566" s="187" t="s">
        <v>45</v>
      </c>
      <c r="O566" s="74"/>
      <c r="P566" s="188">
        <f>O566*H566</f>
        <v>0</v>
      </c>
      <c r="Q566" s="188">
        <v>0</v>
      </c>
      <c r="R566" s="188">
        <f>Q566*H566</f>
        <v>0</v>
      </c>
      <c r="S566" s="188">
        <v>0.01174</v>
      </c>
      <c r="T566" s="189">
        <f>S566*H566</f>
        <v>0.20779800000000001</v>
      </c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R566" s="190" t="s">
        <v>342</v>
      </c>
      <c r="AT566" s="190" t="s">
        <v>258</v>
      </c>
      <c r="AU566" s="190" t="s">
        <v>83</v>
      </c>
      <c r="AY566" s="21" t="s">
        <v>256</v>
      </c>
      <c r="BE566" s="191">
        <f>IF(N566="základní",J566,0)</f>
        <v>0</v>
      </c>
      <c r="BF566" s="191">
        <f>IF(N566="snížená",J566,0)</f>
        <v>0</v>
      </c>
      <c r="BG566" s="191">
        <f>IF(N566="zákl. přenesená",J566,0)</f>
        <v>0</v>
      </c>
      <c r="BH566" s="191">
        <f>IF(N566="sníž. přenesená",J566,0)</f>
        <v>0</v>
      </c>
      <c r="BI566" s="191">
        <f>IF(N566="nulová",J566,0)</f>
        <v>0</v>
      </c>
      <c r="BJ566" s="21" t="s">
        <v>81</v>
      </c>
      <c r="BK566" s="191">
        <f>ROUND(I566*H566,2)</f>
        <v>0</v>
      </c>
      <c r="BL566" s="21" t="s">
        <v>342</v>
      </c>
      <c r="BM566" s="190" t="s">
        <v>2580</v>
      </c>
    </row>
    <row r="567" s="2" customFormat="1">
      <c r="A567" s="40"/>
      <c r="B567" s="41"/>
      <c r="C567" s="40"/>
      <c r="D567" s="192" t="s">
        <v>263</v>
      </c>
      <c r="E567" s="40"/>
      <c r="F567" s="193" t="s">
        <v>2581</v>
      </c>
      <c r="G567" s="40"/>
      <c r="H567" s="40"/>
      <c r="I567" s="194"/>
      <c r="J567" s="40"/>
      <c r="K567" s="40"/>
      <c r="L567" s="41"/>
      <c r="M567" s="195"/>
      <c r="N567" s="196"/>
      <c r="O567" s="74"/>
      <c r="P567" s="74"/>
      <c r="Q567" s="74"/>
      <c r="R567" s="74"/>
      <c r="S567" s="74"/>
      <c r="T567" s="75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T567" s="21" t="s">
        <v>263</v>
      </c>
      <c r="AU567" s="21" t="s">
        <v>83</v>
      </c>
    </row>
    <row r="568" s="13" customFormat="1">
      <c r="A568" s="13"/>
      <c r="B568" s="197"/>
      <c r="C568" s="13"/>
      <c r="D568" s="198" t="s">
        <v>265</v>
      </c>
      <c r="E568" s="199" t="s">
        <v>3</v>
      </c>
      <c r="F568" s="200" t="s">
        <v>2582</v>
      </c>
      <c r="G568" s="13"/>
      <c r="H568" s="201">
        <v>17.699999999999999</v>
      </c>
      <c r="I568" s="202"/>
      <c r="J568" s="13"/>
      <c r="K568" s="13"/>
      <c r="L568" s="197"/>
      <c r="M568" s="203"/>
      <c r="N568" s="204"/>
      <c r="O568" s="204"/>
      <c r="P568" s="204"/>
      <c r="Q568" s="204"/>
      <c r="R568" s="204"/>
      <c r="S568" s="204"/>
      <c r="T568" s="205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199" t="s">
        <v>265</v>
      </c>
      <c r="AU568" s="199" t="s">
        <v>83</v>
      </c>
      <c r="AV568" s="13" t="s">
        <v>83</v>
      </c>
      <c r="AW568" s="13" t="s">
        <v>35</v>
      </c>
      <c r="AX568" s="13" t="s">
        <v>74</v>
      </c>
      <c r="AY568" s="199" t="s">
        <v>256</v>
      </c>
    </row>
    <row r="569" s="14" customFormat="1">
      <c r="A569" s="14"/>
      <c r="B569" s="206"/>
      <c r="C569" s="14"/>
      <c r="D569" s="198" t="s">
        <v>265</v>
      </c>
      <c r="E569" s="207" t="s">
        <v>3</v>
      </c>
      <c r="F569" s="208" t="s">
        <v>266</v>
      </c>
      <c r="G569" s="14"/>
      <c r="H569" s="209">
        <v>17.699999999999999</v>
      </c>
      <c r="I569" s="210"/>
      <c r="J569" s="14"/>
      <c r="K569" s="14"/>
      <c r="L569" s="206"/>
      <c r="M569" s="211"/>
      <c r="N569" s="212"/>
      <c r="O569" s="212"/>
      <c r="P569" s="212"/>
      <c r="Q569" s="212"/>
      <c r="R569" s="212"/>
      <c r="S569" s="212"/>
      <c r="T569" s="213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07" t="s">
        <v>265</v>
      </c>
      <c r="AU569" s="207" t="s">
        <v>83</v>
      </c>
      <c r="AV569" s="14" t="s">
        <v>261</v>
      </c>
      <c r="AW569" s="14" t="s">
        <v>35</v>
      </c>
      <c r="AX569" s="14" t="s">
        <v>81</v>
      </c>
      <c r="AY569" s="207" t="s">
        <v>256</v>
      </c>
    </row>
    <row r="570" s="2" customFormat="1" ht="37.8" customHeight="1">
      <c r="A570" s="40"/>
      <c r="B570" s="177"/>
      <c r="C570" s="178" t="s">
        <v>998</v>
      </c>
      <c r="D570" s="178" t="s">
        <v>258</v>
      </c>
      <c r="E570" s="179" t="s">
        <v>1965</v>
      </c>
      <c r="F570" s="180" t="s">
        <v>1966</v>
      </c>
      <c r="G570" s="181" t="s">
        <v>119</v>
      </c>
      <c r="H570" s="182">
        <v>9.9000000000000004</v>
      </c>
      <c r="I570" s="183"/>
      <c r="J570" s="184">
        <f>ROUND(I570*H570,2)</f>
        <v>0</v>
      </c>
      <c r="K570" s="185"/>
      <c r="L570" s="41"/>
      <c r="M570" s="186" t="s">
        <v>3</v>
      </c>
      <c r="N570" s="187" t="s">
        <v>45</v>
      </c>
      <c r="O570" s="74"/>
      <c r="P570" s="188">
        <f>O570*H570</f>
        <v>0</v>
      </c>
      <c r="Q570" s="188">
        <v>0.00058</v>
      </c>
      <c r="R570" s="188">
        <f>Q570*H570</f>
        <v>0.0057420000000000006</v>
      </c>
      <c r="S570" s="188">
        <v>0</v>
      </c>
      <c r="T570" s="189">
        <f>S570*H570</f>
        <v>0</v>
      </c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R570" s="190" t="s">
        <v>342</v>
      </c>
      <c r="AT570" s="190" t="s">
        <v>258</v>
      </c>
      <c r="AU570" s="190" t="s">
        <v>83</v>
      </c>
      <c r="AY570" s="21" t="s">
        <v>256</v>
      </c>
      <c r="BE570" s="191">
        <f>IF(N570="základní",J570,0)</f>
        <v>0</v>
      </c>
      <c r="BF570" s="191">
        <f>IF(N570="snížená",J570,0)</f>
        <v>0</v>
      </c>
      <c r="BG570" s="191">
        <f>IF(N570="zákl. přenesená",J570,0)</f>
        <v>0</v>
      </c>
      <c r="BH570" s="191">
        <f>IF(N570="sníž. přenesená",J570,0)</f>
        <v>0</v>
      </c>
      <c r="BI570" s="191">
        <f>IF(N570="nulová",J570,0)</f>
        <v>0</v>
      </c>
      <c r="BJ570" s="21" t="s">
        <v>81</v>
      </c>
      <c r="BK570" s="191">
        <f>ROUND(I570*H570,2)</f>
        <v>0</v>
      </c>
      <c r="BL570" s="21" t="s">
        <v>342</v>
      </c>
      <c r="BM570" s="190" t="s">
        <v>2583</v>
      </c>
    </row>
    <row r="571" s="2" customFormat="1">
      <c r="A571" s="40"/>
      <c r="B571" s="41"/>
      <c r="C571" s="40"/>
      <c r="D571" s="192" t="s">
        <v>263</v>
      </c>
      <c r="E571" s="40"/>
      <c r="F571" s="193" t="s">
        <v>1968</v>
      </c>
      <c r="G571" s="40"/>
      <c r="H571" s="40"/>
      <c r="I571" s="194"/>
      <c r="J571" s="40"/>
      <c r="K571" s="40"/>
      <c r="L571" s="41"/>
      <c r="M571" s="195"/>
      <c r="N571" s="196"/>
      <c r="O571" s="74"/>
      <c r="P571" s="74"/>
      <c r="Q571" s="74"/>
      <c r="R571" s="74"/>
      <c r="S571" s="74"/>
      <c r="T571" s="75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T571" s="21" t="s">
        <v>263</v>
      </c>
      <c r="AU571" s="21" t="s">
        <v>83</v>
      </c>
    </row>
    <row r="572" s="13" customFormat="1">
      <c r="A572" s="13"/>
      <c r="B572" s="197"/>
      <c r="C572" s="13"/>
      <c r="D572" s="198" t="s">
        <v>265</v>
      </c>
      <c r="E572" s="199" t="s">
        <v>3</v>
      </c>
      <c r="F572" s="200" t="s">
        <v>176</v>
      </c>
      <c r="G572" s="13"/>
      <c r="H572" s="201">
        <v>9.9000000000000004</v>
      </c>
      <c r="I572" s="202"/>
      <c r="J572" s="13"/>
      <c r="K572" s="13"/>
      <c r="L572" s="197"/>
      <c r="M572" s="203"/>
      <c r="N572" s="204"/>
      <c r="O572" s="204"/>
      <c r="P572" s="204"/>
      <c r="Q572" s="204"/>
      <c r="R572" s="204"/>
      <c r="S572" s="204"/>
      <c r="T572" s="205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199" t="s">
        <v>265</v>
      </c>
      <c r="AU572" s="199" t="s">
        <v>83</v>
      </c>
      <c r="AV572" s="13" t="s">
        <v>83</v>
      </c>
      <c r="AW572" s="13" t="s">
        <v>35</v>
      </c>
      <c r="AX572" s="13" t="s">
        <v>74</v>
      </c>
      <c r="AY572" s="199" t="s">
        <v>256</v>
      </c>
    </row>
    <row r="573" s="14" customFormat="1">
      <c r="A573" s="14"/>
      <c r="B573" s="206"/>
      <c r="C573" s="14"/>
      <c r="D573" s="198" t="s">
        <v>265</v>
      </c>
      <c r="E573" s="207" t="s">
        <v>3</v>
      </c>
      <c r="F573" s="208" t="s">
        <v>266</v>
      </c>
      <c r="G573" s="14"/>
      <c r="H573" s="209">
        <v>9.9000000000000004</v>
      </c>
      <c r="I573" s="210"/>
      <c r="J573" s="14"/>
      <c r="K573" s="14"/>
      <c r="L573" s="206"/>
      <c r="M573" s="211"/>
      <c r="N573" s="212"/>
      <c r="O573" s="212"/>
      <c r="P573" s="212"/>
      <c r="Q573" s="212"/>
      <c r="R573" s="212"/>
      <c r="S573" s="212"/>
      <c r="T573" s="213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07" t="s">
        <v>265</v>
      </c>
      <c r="AU573" s="207" t="s">
        <v>83</v>
      </c>
      <c r="AV573" s="14" t="s">
        <v>261</v>
      </c>
      <c r="AW573" s="14" t="s">
        <v>35</v>
      </c>
      <c r="AX573" s="14" t="s">
        <v>81</v>
      </c>
      <c r="AY573" s="207" t="s">
        <v>256</v>
      </c>
    </row>
    <row r="574" s="2" customFormat="1" ht="33" customHeight="1">
      <c r="A574" s="40"/>
      <c r="B574" s="177"/>
      <c r="C574" s="221" t="s">
        <v>1003</v>
      </c>
      <c r="D574" s="221" t="s">
        <v>374</v>
      </c>
      <c r="E574" s="222" t="s">
        <v>1970</v>
      </c>
      <c r="F574" s="223" t="s">
        <v>1971</v>
      </c>
      <c r="G574" s="224" t="s">
        <v>110</v>
      </c>
      <c r="H574" s="225">
        <v>1.089</v>
      </c>
      <c r="I574" s="226"/>
      <c r="J574" s="227">
        <f>ROUND(I574*H574,2)</f>
        <v>0</v>
      </c>
      <c r="K574" s="228"/>
      <c r="L574" s="229"/>
      <c r="M574" s="230" t="s">
        <v>3</v>
      </c>
      <c r="N574" s="231" t="s">
        <v>45</v>
      </c>
      <c r="O574" s="74"/>
      <c r="P574" s="188">
        <f>O574*H574</f>
        <v>0</v>
      </c>
      <c r="Q574" s="188">
        <v>0.021999999999999999</v>
      </c>
      <c r="R574" s="188">
        <f>Q574*H574</f>
        <v>0.023957999999999997</v>
      </c>
      <c r="S574" s="188">
        <v>0</v>
      </c>
      <c r="T574" s="189">
        <f>S574*H574</f>
        <v>0</v>
      </c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R574" s="190" t="s">
        <v>451</v>
      </c>
      <c r="AT574" s="190" t="s">
        <v>374</v>
      </c>
      <c r="AU574" s="190" t="s">
        <v>83</v>
      </c>
      <c r="AY574" s="21" t="s">
        <v>256</v>
      </c>
      <c r="BE574" s="191">
        <f>IF(N574="základní",J574,0)</f>
        <v>0</v>
      </c>
      <c r="BF574" s="191">
        <f>IF(N574="snížená",J574,0)</f>
        <v>0</v>
      </c>
      <c r="BG574" s="191">
        <f>IF(N574="zákl. přenesená",J574,0)</f>
        <v>0</v>
      </c>
      <c r="BH574" s="191">
        <f>IF(N574="sníž. přenesená",J574,0)</f>
        <v>0</v>
      </c>
      <c r="BI574" s="191">
        <f>IF(N574="nulová",J574,0)</f>
        <v>0</v>
      </c>
      <c r="BJ574" s="21" t="s">
        <v>81</v>
      </c>
      <c r="BK574" s="191">
        <f>ROUND(I574*H574,2)</f>
        <v>0</v>
      </c>
      <c r="BL574" s="21" t="s">
        <v>342</v>
      </c>
      <c r="BM574" s="190" t="s">
        <v>2584</v>
      </c>
    </row>
    <row r="575" s="13" customFormat="1">
      <c r="A575" s="13"/>
      <c r="B575" s="197"/>
      <c r="C575" s="13"/>
      <c r="D575" s="198" t="s">
        <v>265</v>
      </c>
      <c r="E575" s="199" t="s">
        <v>3</v>
      </c>
      <c r="F575" s="200" t="s">
        <v>1973</v>
      </c>
      <c r="G575" s="13"/>
      <c r="H575" s="201">
        <v>0.98999999999999999</v>
      </c>
      <c r="I575" s="202"/>
      <c r="J575" s="13"/>
      <c r="K575" s="13"/>
      <c r="L575" s="197"/>
      <c r="M575" s="203"/>
      <c r="N575" s="204"/>
      <c r="O575" s="204"/>
      <c r="P575" s="204"/>
      <c r="Q575" s="204"/>
      <c r="R575" s="204"/>
      <c r="S575" s="204"/>
      <c r="T575" s="205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199" t="s">
        <v>265</v>
      </c>
      <c r="AU575" s="199" t="s">
        <v>83</v>
      </c>
      <c r="AV575" s="13" t="s">
        <v>83</v>
      </c>
      <c r="AW575" s="13" t="s">
        <v>35</v>
      </c>
      <c r="AX575" s="13" t="s">
        <v>74</v>
      </c>
      <c r="AY575" s="199" t="s">
        <v>256</v>
      </c>
    </row>
    <row r="576" s="14" customFormat="1">
      <c r="A576" s="14"/>
      <c r="B576" s="206"/>
      <c r="C576" s="14"/>
      <c r="D576" s="198" t="s">
        <v>265</v>
      </c>
      <c r="E576" s="207" t="s">
        <v>3</v>
      </c>
      <c r="F576" s="208" t="s">
        <v>266</v>
      </c>
      <c r="G576" s="14"/>
      <c r="H576" s="209">
        <v>0.98999999999999999</v>
      </c>
      <c r="I576" s="210"/>
      <c r="J576" s="14"/>
      <c r="K576" s="14"/>
      <c r="L576" s="206"/>
      <c r="M576" s="211"/>
      <c r="N576" s="212"/>
      <c r="O576" s="212"/>
      <c r="P576" s="212"/>
      <c r="Q576" s="212"/>
      <c r="R576" s="212"/>
      <c r="S576" s="212"/>
      <c r="T576" s="213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07" t="s">
        <v>265</v>
      </c>
      <c r="AU576" s="207" t="s">
        <v>83</v>
      </c>
      <c r="AV576" s="14" t="s">
        <v>261</v>
      </c>
      <c r="AW576" s="14" t="s">
        <v>35</v>
      </c>
      <c r="AX576" s="14" t="s">
        <v>81</v>
      </c>
      <c r="AY576" s="207" t="s">
        <v>256</v>
      </c>
    </row>
    <row r="577" s="13" customFormat="1">
      <c r="A577" s="13"/>
      <c r="B577" s="197"/>
      <c r="C577" s="13"/>
      <c r="D577" s="198" t="s">
        <v>265</v>
      </c>
      <c r="E577" s="13"/>
      <c r="F577" s="200" t="s">
        <v>2585</v>
      </c>
      <c r="G577" s="13"/>
      <c r="H577" s="201">
        <v>1.089</v>
      </c>
      <c r="I577" s="202"/>
      <c r="J577" s="13"/>
      <c r="K577" s="13"/>
      <c r="L577" s="197"/>
      <c r="M577" s="203"/>
      <c r="N577" s="204"/>
      <c r="O577" s="204"/>
      <c r="P577" s="204"/>
      <c r="Q577" s="204"/>
      <c r="R577" s="204"/>
      <c r="S577" s="204"/>
      <c r="T577" s="205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199" t="s">
        <v>265</v>
      </c>
      <c r="AU577" s="199" t="s">
        <v>83</v>
      </c>
      <c r="AV577" s="13" t="s">
        <v>83</v>
      </c>
      <c r="AW577" s="13" t="s">
        <v>4</v>
      </c>
      <c r="AX577" s="13" t="s">
        <v>81</v>
      </c>
      <c r="AY577" s="199" t="s">
        <v>256</v>
      </c>
    </row>
    <row r="578" s="2" customFormat="1" ht="24.15" customHeight="1">
      <c r="A578" s="40"/>
      <c r="B578" s="177"/>
      <c r="C578" s="178" t="s">
        <v>1008</v>
      </c>
      <c r="D578" s="178" t="s">
        <v>258</v>
      </c>
      <c r="E578" s="179" t="s">
        <v>2586</v>
      </c>
      <c r="F578" s="180" t="s">
        <v>2587</v>
      </c>
      <c r="G578" s="181" t="s">
        <v>110</v>
      </c>
      <c r="H578" s="182">
        <v>26.32</v>
      </c>
      <c r="I578" s="183"/>
      <c r="J578" s="184">
        <f>ROUND(I578*H578,2)</f>
        <v>0</v>
      </c>
      <c r="K578" s="185"/>
      <c r="L578" s="41"/>
      <c r="M578" s="186" t="s">
        <v>3</v>
      </c>
      <c r="N578" s="187" t="s">
        <v>45</v>
      </c>
      <c r="O578" s="74"/>
      <c r="P578" s="188">
        <f>O578*H578</f>
        <v>0</v>
      </c>
      <c r="Q578" s="188">
        <v>0</v>
      </c>
      <c r="R578" s="188">
        <f>Q578*H578</f>
        <v>0</v>
      </c>
      <c r="S578" s="188">
        <v>0.083169999999999994</v>
      </c>
      <c r="T578" s="189">
        <f>S578*H578</f>
        <v>2.1890343999999997</v>
      </c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R578" s="190" t="s">
        <v>342</v>
      </c>
      <c r="AT578" s="190" t="s">
        <v>258</v>
      </c>
      <c r="AU578" s="190" t="s">
        <v>83</v>
      </c>
      <c r="AY578" s="21" t="s">
        <v>256</v>
      </c>
      <c r="BE578" s="191">
        <f>IF(N578="základní",J578,0)</f>
        <v>0</v>
      </c>
      <c r="BF578" s="191">
        <f>IF(N578="snížená",J578,0)</f>
        <v>0</v>
      </c>
      <c r="BG578" s="191">
        <f>IF(N578="zákl. přenesená",J578,0)</f>
        <v>0</v>
      </c>
      <c r="BH578" s="191">
        <f>IF(N578="sníž. přenesená",J578,0)</f>
        <v>0</v>
      </c>
      <c r="BI578" s="191">
        <f>IF(N578="nulová",J578,0)</f>
        <v>0</v>
      </c>
      <c r="BJ578" s="21" t="s">
        <v>81</v>
      </c>
      <c r="BK578" s="191">
        <f>ROUND(I578*H578,2)</f>
        <v>0</v>
      </c>
      <c r="BL578" s="21" t="s">
        <v>342</v>
      </c>
      <c r="BM578" s="190" t="s">
        <v>2588</v>
      </c>
    </row>
    <row r="579" s="2" customFormat="1">
      <c r="A579" s="40"/>
      <c r="B579" s="41"/>
      <c r="C579" s="40"/>
      <c r="D579" s="192" t="s">
        <v>263</v>
      </c>
      <c r="E579" s="40"/>
      <c r="F579" s="193" t="s">
        <v>2589</v>
      </c>
      <c r="G579" s="40"/>
      <c r="H579" s="40"/>
      <c r="I579" s="194"/>
      <c r="J579" s="40"/>
      <c r="K579" s="40"/>
      <c r="L579" s="41"/>
      <c r="M579" s="195"/>
      <c r="N579" s="196"/>
      <c r="O579" s="74"/>
      <c r="P579" s="74"/>
      <c r="Q579" s="74"/>
      <c r="R579" s="74"/>
      <c r="S579" s="74"/>
      <c r="T579" s="75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T579" s="21" t="s">
        <v>263</v>
      </c>
      <c r="AU579" s="21" t="s">
        <v>83</v>
      </c>
    </row>
    <row r="580" s="13" customFormat="1">
      <c r="A580" s="13"/>
      <c r="B580" s="197"/>
      <c r="C580" s="13"/>
      <c r="D580" s="198" t="s">
        <v>265</v>
      </c>
      <c r="E580" s="199" t="s">
        <v>3</v>
      </c>
      <c r="F580" s="200" t="s">
        <v>2590</v>
      </c>
      <c r="G580" s="13"/>
      <c r="H580" s="201">
        <v>26.32</v>
      </c>
      <c r="I580" s="202"/>
      <c r="J580" s="13"/>
      <c r="K580" s="13"/>
      <c r="L580" s="197"/>
      <c r="M580" s="203"/>
      <c r="N580" s="204"/>
      <c r="O580" s="204"/>
      <c r="P580" s="204"/>
      <c r="Q580" s="204"/>
      <c r="R580" s="204"/>
      <c r="S580" s="204"/>
      <c r="T580" s="205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199" t="s">
        <v>265</v>
      </c>
      <c r="AU580" s="199" t="s">
        <v>83</v>
      </c>
      <c r="AV580" s="13" t="s">
        <v>83</v>
      </c>
      <c r="AW580" s="13" t="s">
        <v>35</v>
      </c>
      <c r="AX580" s="13" t="s">
        <v>74</v>
      </c>
      <c r="AY580" s="199" t="s">
        <v>256</v>
      </c>
    </row>
    <row r="581" s="14" customFormat="1">
      <c r="A581" s="14"/>
      <c r="B581" s="206"/>
      <c r="C581" s="14"/>
      <c r="D581" s="198" t="s">
        <v>265</v>
      </c>
      <c r="E581" s="207" t="s">
        <v>3</v>
      </c>
      <c r="F581" s="208" t="s">
        <v>266</v>
      </c>
      <c r="G581" s="14"/>
      <c r="H581" s="209">
        <v>26.32</v>
      </c>
      <c r="I581" s="210"/>
      <c r="J581" s="14"/>
      <c r="K581" s="14"/>
      <c r="L581" s="206"/>
      <c r="M581" s="211"/>
      <c r="N581" s="212"/>
      <c r="O581" s="212"/>
      <c r="P581" s="212"/>
      <c r="Q581" s="212"/>
      <c r="R581" s="212"/>
      <c r="S581" s="212"/>
      <c r="T581" s="213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07" t="s">
        <v>265</v>
      </c>
      <c r="AU581" s="207" t="s">
        <v>83</v>
      </c>
      <c r="AV581" s="14" t="s">
        <v>261</v>
      </c>
      <c r="AW581" s="14" t="s">
        <v>35</v>
      </c>
      <c r="AX581" s="14" t="s">
        <v>81</v>
      </c>
      <c r="AY581" s="207" t="s">
        <v>256</v>
      </c>
    </row>
    <row r="582" s="2" customFormat="1" ht="37.8" customHeight="1">
      <c r="A582" s="40"/>
      <c r="B582" s="177"/>
      <c r="C582" s="178" t="s">
        <v>1013</v>
      </c>
      <c r="D582" s="178" t="s">
        <v>258</v>
      </c>
      <c r="E582" s="179" t="s">
        <v>1976</v>
      </c>
      <c r="F582" s="180" t="s">
        <v>1977</v>
      </c>
      <c r="G582" s="181" t="s">
        <v>110</v>
      </c>
      <c r="H582" s="182">
        <v>25.199999999999999</v>
      </c>
      <c r="I582" s="183"/>
      <c r="J582" s="184">
        <f>ROUND(I582*H582,2)</f>
        <v>0</v>
      </c>
      <c r="K582" s="185"/>
      <c r="L582" s="41"/>
      <c r="M582" s="186" t="s">
        <v>3</v>
      </c>
      <c r="N582" s="187" t="s">
        <v>45</v>
      </c>
      <c r="O582" s="74"/>
      <c r="P582" s="188">
        <f>O582*H582</f>
        <v>0</v>
      </c>
      <c r="Q582" s="188">
        <v>0.0053800000000000002</v>
      </c>
      <c r="R582" s="188">
        <f>Q582*H582</f>
        <v>0.135576</v>
      </c>
      <c r="S582" s="188">
        <v>0</v>
      </c>
      <c r="T582" s="189">
        <f>S582*H582</f>
        <v>0</v>
      </c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R582" s="190" t="s">
        <v>342</v>
      </c>
      <c r="AT582" s="190" t="s">
        <v>258</v>
      </c>
      <c r="AU582" s="190" t="s">
        <v>83</v>
      </c>
      <c r="AY582" s="21" t="s">
        <v>256</v>
      </c>
      <c r="BE582" s="191">
        <f>IF(N582="základní",J582,0)</f>
        <v>0</v>
      </c>
      <c r="BF582" s="191">
        <f>IF(N582="snížená",J582,0)</f>
        <v>0</v>
      </c>
      <c r="BG582" s="191">
        <f>IF(N582="zákl. přenesená",J582,0)</f>
        <v>0</v>
      </c>
      <c r="BH582" s="191">
        <f>IF(N582="sníž. přenesená",J582,0)</f>
        <v>0</v>
      </c>
      <c r="BI582" s="191">
        <f>IF(N582="nulová",J582,0)</f>
        <v>0</v>
      </c>
      <c r="BJ582" s="21" t="s">
        <v>81</v>
      </c>
      <c r="BK582" s="191">
        <f>ROUND(I582*H582,2)</f>
        <v>0</v>
      </c>
      <c r="BL582" s="21" t="s">
        <v>342</v>
      </c>
      <c r="BM582" s="190" t="s">
        <v>2591</v>
      </c>
    </row>
    <row r="583" s="2" customFormat="1">
      <c r="A583" s="40"/>
      <c r="B583" s="41"/>
      <c r="C583" s="40"/>
      <c r="D583" s="192" t="s">
        <v>263</v>
      </c>
      <c r="E583" s="40"/>
      <c r="F583" s="193" t="s">
        <v>1979</v>
      </c>
      <c r="G583" s="40"/>
      <c r="H583" s="40"/>
      <c r="I583" s="194"/>
      <c r="J583" s="40"/>
      <c r="K583" s="40"/>
      <c r="L583" s="41"/>
      <c r="M583" s="195"/>
      <c r="N583" s="196"/>
      <c r="O583" s="74"/>
      <c r="P583" s="74"/>
      <c r="Q583" s="74"/>
      <c r="R583" s="74"/>
      <c r="S583" s="74"/>
      <c r="T583" s="75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T583" s="21" t="s">
        <v>263</v>
      </c>
      <c r="AU583" s="21" t="s">
        <v>83</v>
      </c>
    </row>
    <row r="584" s="2" customFormat="1" ht="33" customHeight="1">
      <c r="A584" s="40"/>
      <c r="B584" s="177"/>
      <c r="C584" s="221" t="s">
        <v>1019</v>
      </c>
      <c r="D584" s="221" t="s">
        <v>374</v>
      </c>
      <c r="E584" s="222" t="s">
        <v>1970</v>
      </c>
      <c r="F584" s="223" t="s">
        <v>1971</v>
      </c>
      <c r="G584" s="224" t="s">
        <v>110</v>
      </c>
      <c r="H584" s="225">
        <v>27.719999999999999</v>
      </c>
      <c r="I584" s="226"/>
      <c r="J584" s="227">
        <f>ROUND(I584*H584,2)</f>
        <v>0</v>
      </c>
      <c r="K584" s="228"/>
      <c r="L584" s="229"/>
      <c r="M584" s="230" t="s">
        <v>3</v>
      </c>
      <c r="N584" s="231" t="s">
        <v>45</v>
      </c>
      <c r="O584" s="74"/>
      <c r="P584" s="188">
        <f>O584*H584</f>
        <v>0</v>
      </c>
      <c r="Q584" s="188">
        <v>0.021999999999999999</v>
      </c>
      <c r="R584" s="188">
        <f>Q584*H584</f>
        <v>0.60983999999999994</v>
      </c>
      <c r="S584" s="188">
        <v>0</v>
      </c>
      <c r="T584" s="189">
        <f>S584*H584</f>
        <v>0</v>
      </c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R584" s="190" t="s">
        <v>451</v>
      </c>
      <c r="AT584" s="190" t="s">
        <v>374</v>
      </c>
      <c r="AU584" s="190" t="s">
        <v>83</v>
      </c>
      <c r="AY584" s="21" t="s">
        <v>256</v>
      </c>
      <c r="BE584" s="191">
        <f>IF(N584="základní",J584,0)</f>
        <v>0</v>
      </c>
      <c r="BF584" s="191">
        <f>IF(N584="snížená",J584,0)</f>
        <v>0</v>
      </c>
      <c r="BG584" s="191">
        <f>IF(N584="zákl. přenesená",J584,0)</f>
        <v>0</v>
      </c>
      <c r="BH584" s="191">
        <f>IF(N584="sníž. přenesená",J584,0)</f>
        <v>0</v>
      </c>
      <c r="BI584" s="191">
        <f>IF(N584="nulová",J584,0)</f>
        <v>0</v>
      </c>
      <c r="BJ584" s="21" t="s">
        <v>81</v>
      </c>
      <c r="BK584" s="191">
        <f>ROUND(I584*H584,2)</f>
        <v>0</v>
      </c>
      <c r="BL584" s="21" t="s">
        <v>342</v>
      </c>
      <c r="BM584" s="190" t="s">
        <v>2592</v>
      </c>
    </row>
    <row r="585" s="13" customFormat="1">
      <c r="A585" s="13"/>
      <c r="B585" s="197"/>
      <c r="C585" s="13"/>
      <c r="D585" s="198" t="s">
        <v>265</v>
      </c>
      <c r="E585" s="199" t="s">
        <v>3</v>
      </c>
      <c r="F585" s="200" t="s">
        <v>149</v>
      </c>
      <c r="G585" s="13"/>
      <c r="H585" s="201">
        <v>25.199999999999999</v>
      </c>
      <c r="I585" s="202"/>
      <c r="J585" s="13"/>
      <c r="K585" s="13"/>
      <c r="L585" s="197"/>
      <c r="M585" s="203"/>
      <c r="N585" s="204"/>
      <c r="O585" s="204"/>
      <c r="P585" s="204"/>
      <c r="Q585" s="204"/>
      <c r="R585" s="204"/>
      <c r="S585" s="204"/>
      <c r="T585" s="205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199" t="s">
        <v>265</v>
      </c>
      <c r="AU585" s="199" t="s">
        <v>83</v>
      </c>
      <c r="AV585" s="13" t="s">
        <v>83</v>
      </c>
      <c r="AW585" s="13" t="s">
        <v>35</v>
      </c>
      <c r="AX585" s="13" t="s">
        <v>74</v>
      </c>
      <c r="AY585" s="199" t="s">
        <v>256</v>
      </c>
    </row>
    <row r="586" s="14" customFormat="1">
      <c r="A586" s="14"/>
      <c r="B586" s="206"/>
      <c r="C586" s="14"/>
      <c r="D586" s="198" t="s">
        <v>265</v>
      </c>
      <c r="E586" s="207" t="s">
        <v>3</v>
      </c>
      <c r="F586" s="208" t="s">
        <v>266</v>
      </c>
      <c r="G586" s="14"/>
      <c r="H586" s="209">
        <v>25.199999999999999</v>
      </c>
      <c r="I586" s="210"/>
      <c r="J586" s="14"/>
      <c r="K586" s="14"/>
      <c r="L586" s="206"/>
      <c r="M586" s="211"/>
      <c r="N586" s="212"/>
      <c r="O586" s="212"/>
      <c r="P586" s="212"/>
      <c r="Q586" s="212"/>
      <c r="R586" s="212"/>
      <c r="S586" s="212"/>
      <c r="T586" s="213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07" t="s">
        <v>265</v>
      </c>
      <c r="AU586" s="207" t="s">
        <v>83</v>
      </c>
      <c r="AV586" s="14" t="s">
        <v>261</v>
      </c>
      <c r="AW586" s="14" t="s">
        <v>35</v>
      </c>
      <c r="AX586" s="14" t="s">
        <v>81</v>
      </c>
      <c r="AY586" s="207" t="s">
        <v>256</v>
      </c>
    </row>
    <row r="587" s="13" customFormat="1">
      <c r="A587" s="13"/>
      <c r="B587" s="197"/>
      <c r="C587" s="13"/>
      <c r="D587" s="198" t="s">
        <v>265</v>
      </c>
      <c r="E587" s="13"/>
      <c r="F587" s="200" t="s">
        <v>2593</v>
      </c>
      <c r="G587" s="13"/>
      <c r="H587" s="201">
        <v>27.719999999999999</v>
      </c>
      <c r="I587" s="202"/>
      <c r="J587" s="13"/>
      <c r="K587" s="13"/>
      <c r="L587" s="197"/>
      <c r="M587" s="203"/>
      <c r="N587" s="204"/>
      <c r="O587" s="204"/>
      <c r="P587" s="204"/>
      <c r="Q587" s="204"/>
      <c r="R587" s="204"/>
      <c r="S587" s="204"/>
      <c r="T587" s="205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199" t="s">
        <v>265</v>
      </c>
      <c r="AU587" s="199" t="s">
        <v>83</v>
      </c>
      <c r="AV587" s="13" t="s">
        <v>83</v>
      </c>
      <c r="AW587" s="13" t="s">
        <v>4</v>
      </c>
      <c r="AX587" s="13" t="s">
        <v>81</v>
      </c>
      <c r="AY587" s="199" t="s">
        <v>256</v>
      </c>
    </row>
    <row r="588" s="2" customFormat="1" ht="24.15" customHeight="1">
      <c r="A588" s="40"/>
      <c r="B588" s="177"/>
      <c r="C588" s="178" t="s">
        <v>1024</v>
      </c>
      <c r="D588" s="178" t="s">
        <v>258</v>
      </c>
      <c r="E588" s="179" t="s">
        <v>1984</v>
      </c>
      <c r="F588" s="180" t="s">
        <v>1985</v>
      </c>
      <c r="G588" s="181" t="s">
        <v>110</v>
      </c>
      <c r="H588" s="182">
        <v>25.199999999999999</v>
      </c>
      <c r="I588" s="183"/>
      <c r="J588" s="184">
        <f>ROUND(I588*H588,2)</f>
        <v>0</v>
      </c>
      <c r="K588" s="185"/>
      <c r="L588" s="41"/>
      <c r="M588" s="186" t="s">
        <v>3</v>
      </c>
      <c r="N588" s="187" t="s">
        <v>45</v>
      </c>
      <c r="O588" s="74"/>
      <c r="P588" s="188">
        <f>O588*H588</f>
        <v>0</v>
      </c>
      <c r="Q588" s="188">
        <v>0.0015</v>
      </c>
      <c r="R588" s="188">
        <f>Q588*H588</f>
        <v>0.0378</v>
      </c>
      <c r="S588" s="188">
        <v>0</v>
      </c>
      <c r="T588" s="189">
        <f>S588*H588</f>
        <v>0</v>
      </c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R588" s="190" t="s">
        <v>342</v>
      </c>
      <c r="AT588" s="190" t="s">
        <v>258</v>
      </c>
      <c r="AU588" s="190" t="s">
        <v>83</v>
      </c>
      <c r="AY588" s="21" t="s">
        <v>256</v>
      </c>
      <c r="BE588" s="191">
        <f>IF(N588="základní",J588,0)</f>
        <v>0</v>
      </c>
      <c r="BF588" s="191">
        <f>IF(N588="snížená",J588,0)</f>
        <v>0</v>
      </c>
      <c r="BG588" s="191">
        <f>IF(N588="zákl. přenesená",J588,0)</f>
        <v>0</v>
      </c>
      <c r="BH588" s="191">
        <f>IF(N588="sníž. přenesená",J588,0)</f>
        <v>0</v>
      </c>
      <c r="BI588" s="191">
        <f>IF(N588="nulová",J588,0)</f>
        <v>0</v>
      </c>
      <c r="BJ588" s="21" t="s">
        <v>81</v>
      </c>
      <c r="BK588" s="191">
        <f>ROUND(I588*H588,2)</f>
        <v>0</v>
      </c>
      <c r="BL588" s="21" t="s">
        <v>342</v>
      </c>
      <c r="BM588" s="190" t="s">
        <v>2594</v>
      </c>
    </row>
    <row r="589" s="2" customFormat="1">
      <c r="A589" s="40"/>
      <c r="B589" s="41"/>
      <c r="C589" s="40"/>
      <c r="D589" s="192" t="s">
        <v>263</v>
      </c>
      <c r="E589" s="40"/>
      <c r="F589" s="193" t="s">
        <v>1987</v>
      </c>
      <c r="G589" s="40"/>
      <c r="H589" s="40"/>
      <c r="I589" s="194"/>
      <c r="J589" s="40"/>
      <c r="K589" s="40"/>
      <c r="L589" s="41"/>
      <c r="M589" s="195"/>
      <c r="N589" s="196"/>
      <c r="O589" s="74"/>
      <c r="P589" s="74"/>
      <c r="Q589" s="74"/>
      <c r="R589" s="74"/>
      <c r="S589" s="74"/>
      <c r="T589" s="75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T589" s="21" t="s">
        <v>263</v>
      </c>
      <c r="AU589" s="21" t="s">
        <v>83</v>
      </c>
    </row>
    <row r="590" s="13" customFormat="1">
      <c r="A590" s="13"/>
      <c r="B590" s="197"/>
      <c r="C590" s="13"/>
      <c r="D590" s="198" t="s">
        <v>265</v>
      </c>
      <c r="E590" s="199" t="s">
        <v>3</v>
      </c>
      <c r="F590" s="200" t="s">
        <v>149</v>
      </c>
      <c r="G590" s="13"/>
      <c r="H590" s="201">
        <v>25.199999999999999</v>
      </c>
      <c r="I590" s="202"/>
      <c r="J590" s="13"/>
      <c r="K590" s="13"/>
      <c r="L590" s="197"/>
      <c r="M590" s="203"/>
      <c r="N590" s="204"/>
      <c r="O590" s="204"/>
      <c r="P590" s="204"/>
      <c r="Q590" s="204"/>
      <c r="R590" s="204"/>
      <c r="S590" s="204"/>
      <c r="T590" s="205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199" t="s">
        <v>265</v>
      </c>
      <c r="AU590" s="199" t="s">
        <v>83</v>
      </c>
      <c r="AV590" s="13" t="s">
        <v>83</v>
      </c>
      <c r="AW590" s="13" t="s">
        <v>35</v>
      </c>
      <c r="AX590" s="13" t="s">
        <v>74</v>
      </c>
      <c r="AY590" s="199" t="s">
        <v>256</v>
      </c>
    </row>
    <row r="591" s="14" customFormat="1">
      <c r="A591" s="14"/>
      <c r="B591" s="206"/>
      <c r="C591" s="14"/>
      <c r="D591" s="198" t="s">
        <v>265</v>
      </c>
      <c r="E591" s="207" t="s">
        <v>3</v>
      </c>
      <c r="F591" s="208" t="s">
        <v>266</v>
      </c>
      <c r="G591" s="14"/>
      <c r="H591" s="209">
        <v>25.199999999999999</v>
      </c>
      <c r="I591" s="210"/>
      <c r="J591" s="14"/>
      <c r="K591" s="14"/>
      <c r="L591" s="206"/>
      <c r="M591" s="211"/>
      <c r="N591" s="212"/>
      <c r="O591" s="212"/>
      <c r="P591" s="212"/>
      <c r="Q591" s="212"/>
      <c r="R591" s="212"/>
      <c r="S591" s="212"/>
      <c r="T591" s="213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07" t="s">
        <v>265</v>
      </c>
      <c r="AU591" s="207" t="s">
        <v>83</v>
      </c>
      <c r="AV591" s="14" t="s">
        <v>261</v>
      </c>
      <c r="AW591" s="14" t="s">
        <v>35</v>
      </c>
      <c r="AX591" s="14" t="s">
        <v>81</v>
      </c>
      <c r="AY591" s="207" t="s">
        <v>256</v>
      </c>
    </row>
    <row r="592" s="2" customFormat="1" ht="16.5" customHeight="1">
      <c r="A592" s="40"/>
      <c r="B592" s="177"/>
      <c r="C592" s="178" t="s">
        <v>1031</v>
      </c>
      <c r="D592" s="178" t="s">
        <v>258</v>
      </c>
      <c r="E592" s="179" t="s">
        <v>1989</v>
      </c>
      <c r="F592" s="180" t="s">
        <v>1990</v>
      </c>
      <c r="G592" s="181" t="s">
        <v>119</v>
      </c>
      <c r="H592" s="182">
        <v>9.9000000000000004</v>
      </c>
      <c r="I592" s="183"/>
      <c r="J592" s="184">
        <f>ROUND(I592*H592,2)</f>
        <v>0</v>
      </c>
      <c r="K592" s="185"/>
      <c r="L592" s="41"/>
      <c r="M592" s="186" t="s">
        <v>3</v>
      </c>
      <c r="N592" s="187" t="s">
        <v>45</v>
      </c>
      <c r="O592" s="74"/>
      <c r="P592" s="188">
        <f>O592*H592</f>
        <v>0</v>
      </c>
      <c r="Q592" s="188">
        <v>9.0000000000000006E-05</v>
      </c>
      <c r="R592" s="188">
        <f>Q592*H592</f>
        <v>0.00089100000000000008</v>
      </c>
      <c r="S592" s="188">
        <v>0</v>
      </c>
      <c r="T592" s="189">
        <f>S592*H592</f>
        <v>0</v>
      </c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R592" s="190" t="s">
        <v>342</v>
      </c>
      <c r="AT592" s="190" t="s">
        <v>258</v>
      </c>
      <c r="AU592" s="190" t="s">
        <v>83</v>
      </c>
      <c r="AY592" s="21" t="s">
        <v>256</v>
      </c>
      <c r="BE592" s="191">
        <f>IF(N592="základní",J592,0)</f>
        <v>0</v>
      </c>
      <c r="BF592" s="191">
        <f>IF(N592="snížená",J592,0)</f>
        <v>0</v>
      </c>
      <c r="BG592" s="191">
        <f>IF(N592="zákl. přenesená",J592,0)</f>
        <v>0</v>
      </c>
      <c r="BH592" s="191">
        <f>IF(N592="sníž. přenesená",J592,0)</f>
        <v>0</v>
      </c>
      <c r="BI592" s="191">
        <f>IF(N592="nulová",J592,0)</f>
        <v>0</v>
      </c>
      <c r="BJ592" s="21" t="s">
        <v>81</v>
      </c>
      <c r="BK592" s="191">
        <f>ROUND(I592*H592,2)</f>
        <v>0</v>
      </c>
      <c r="BL592" s="21" t="s">
        <v>342</v>
      </c>
      <c r="BM592" s="190" t="s">
        <v>2595</v>
      </c>
    </row>
    <row r="593" s="2" customFormat="1">
      <c r="A593" s="40"/>
      <c r="B593" s="41"/>
      <c r="C593" s="40"/>
      <c r="D593" s="192" t="s">
        <v>263</v>
      </c>
      <c r="E593" s="40"/>
      <c r="F593" s="193" t="s">
        <v>1992</v>
      </c>
      <c r="G593" s="40"/>
      <c r="H593" s="40"/>
      <c r="I593" s="194"/>
      <c r="J593" s="40"/>
      <c r="K593" s="40"/>
      <c r="L593" s="41"/>
      <c r="M593" s="195"/>
      <c r="N593" s="196"/>
      <c r="O593" s="74"/>
      <c r="P593" s="74"/>
      <c r="Q593" s="74"/>
      <c r="R593" s="74"/>
      <c r="S593" s="74"/>
      <c r="T593" s="75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T593" s="21" t="s">
        <v>263</v>
      </c>
      <c r="AU593" s="21" t="s">
        <v>83</v>
      </c>
    </row>
    <row r="594" s="13" customFormat="1">
      <c r="A594" s="13"/>
      <c r="B594" s="197"/>
      <c r="C594" s="13"/>
      <c r="D594" s="198" t="s">
        <v>265</v>
      </c>
      <c r="E594" s="199" t="s">
        <v>3</v>
      </c>
      <c r="F594" s="200" t="s">
        <v>176</v>
      </c>
      <c r="G594" s="13"/>
      <c r="H594" s="201">
        <v>9.9000000000000004</v>
      </c>
      <c r="I594" s="202"/>
      <c r="J594" s="13"/>
      <c r="K594" s="13"/>
      <c r="L594" s="197"/>
      <c r="M594" s="203"/>
      <c r="N594" s="204"/>
      <c r="O594" s="204"/>
      <c r="P594" s="204"/>
      <c r="Q594" s="204"/>
      <c r="R594" s="204"/>
      <c r="S594" s="204"/>
      <c r="T594" s="205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199" t="s">
        <v>265</v>
      </c>
      <c r="AU594" s="199" t="s">
        <v>83</v>
      </c>
      <c r="AV594" s="13" t="s">
        <v>83</v>
      </c>
      <c r="AW594" s="13" t="s">
        <v>35</v>
      </c>
      <c r="AX594" s="13" t="s">
        <v>74</v>
      </c>
      <c r="AY594" s="199" t="s">
        <v>256</v>
      </c>
    </row>
    <row r="595" s="14" customFormat="1">
      <c r="A595" s="14"/>
      <c r="B595" s="206"/>
      <c r="C595" s="14"/>
      <c r="D595" s="198" t="s">
        <v>265</v>
      </c>
      <c r="E595" s="207" t="s">
        <v>3</v>
      </c>
      <c r="F595" s="208" t="s">
        <v>266</v>
      </c>
      <c r="G595" s="14"/>
      <c r="H595" s="209">
        <v>9.9000000000000004</v>
      </c>
      <c r="I595" s="210"/>
      <c r="J595" s="14"/>
      <c r="K595" s="14"/>
      <c r="L595" s="206"/>
      <c r="M595" s="211"/>
      <c r="N595" s="212"/>
      <c r="O595" s="212"/>
      <c r="P595" s="212"/>
      <c r="Q595" s="212"/>
      <c r="R595" s="212"/>
      <c r="S595" s="212"/>
      <c r="T595" s="213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07" t="s">
        <v>265</v>
      </c>
      <c r="AU595" s="207" t="s">
        <v>83</v>
      </c>
      <c r="AV595" s="14" t="s">
        <v>261</v>
      </c>
      <c r="AW595" s="14" t="s">
        <v>35</v>
      </c>
      <c r="AX595" s="14" t="s">
        <v>81</v>
      </c>
      <c r="AY595" s="207" t="s">
        <v>256</v>
      </c>
    </row>
    <row r="596" s="2" customFormat="1" ht="24.15" customHeight="1">
      <c r="A596" s="40"/>
      <c r="B596" s="177"/>
      <c r="C596" s="178" t="s">
        <v>1036</v>
      </c>
      <c r="D596" s="178" t="s">
        <v>258</v>
      </c>
      <c r="E596" s="179" t="s">
        <v>1994</v>
      </c>
      <c r="F596" s="180" t="s">
        <v>1995</v>
      </c>
      <c r="G596" s="181" t="s">
        <v>110</v>
      </c>
      <c r="H596" s="182">
        <v>25.199999999999999</v>
      </c>
      <c r="I596" s="183"/>
      <c r="J596" s="184">
        <f>ROUND(I596*H596,2)</f>
        <v>0</v>
      </c>
      <c r="K596" s="185"/>
      <c r="L596" s="41"/>
      <c r="M596" s="186" t="s">
        <v>3</v>
      </c>
      <c r="N596" s="187" t="s">
        <v>45</v>
      </c>
      <c r="O596" s="74"/>
      <c r="P596" s="188">
        <f>O596*H596</f>
        <v>0</v>
      </c>
      <c r="Q596" s="188">
        <v>5.0000000000000002E-05</v>
      </c>
      <c r="R596" s="188">
        <f>Q596*H596</f>
        <v>0.0012600000000000001</v>
      </c>
      <c r="S596" s="188">
        <v>0</v>
      </c>
      <c r="T596" s="189">
        <f>S596*H596</f>
        <v>0</v>
      </c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R596" s="190" t="s">
        <v>342</v>
      </c>
      <c r="AT596" s="190" t="s">
        <v>258</v>
      </c>
      <c r="AU596" s="190" t="s">
        <v>83</v>
      </c>
      <c r="AY596" s="21" t="s">
        <v>256</v>
      </c>
      <c r="BE596" s="191">
        <f>IF(N596="základní",J596,0)</f>
        <v>0</v>
      </c>
      <c r="BF596" s="191">
        <f>IF(N596="snížená",J596,0)</f>
        <v>0</v>
      </c>
      <c r="BG596" s="191">
        <f>IF(N596="zákl. přenesená",J596,0)</f>
        <v>0</v>
      </c>
      <c r="BH596" s="191">
        <f>IF(N596="sníž. přenesená",J596,0)</f>
        <v>0</v>
      </c>
      <c r="BI596" s="191">
        <f>IF(N596="nulová",J596,0)</f>
        <v>0</v>
      </c>
      <c r="BJ596" s="21" t="s">
        <v>81</v>
      </c>
      <c r="BK596" s="191">
        <f>ROUND(I596*H596,2)</f>
        <v>0</v>
      </c>
      <c r="BL596" s="21" t="s">
        <v>342</v>
      </c>
      <c r="BM596" s="190" t="s">
        <v>2596</v>
      </c>
    </row>
    <row r="597" s="2" customFormat="1">
      <c r="A597" s="40"/>
      <c r="B597" s="41"/>
      <c r="C597" s="40"/>
      <c r="D597" s="192" t="s">
        <v>263</v>
      </c>
      <c r="E597" s="40"/>
      <c r="F597" s="193" t="s">
        <v>1997</v>
      </c>
      <c r="G597" s="40"/>
      <c r="H597" s="40"/>
      <c r="I597" s="194"/>
      <c r="J597" s="40"/>
      <c r="K597" s="40"/>
      <c r="L597" s="41"/>
      <c r="M597" s="195"/>
      <c r="N597" s="196"/>
      <c r="O597" s="74"/>
      <c r="P597" s="74"/>
      <c r="Q597" s="74"/>
      <c r="R597" s="74"/>
      <c r="S597" s="74"/>
      <c r="T597" s="75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T597" s="21" t="s">
        <v>263</v>
      </c>
      <c r="AU597" s="21" t="s">
        <v>83</v>
      </c>
    </row>
    <row r="598" s="13" customFormat="1">
      <c r="A598" s="13"/>
      <c r="B598" s="197"/>
      <c r="C598" s="13"/>
      <c r="D598" s="198" t="s">
        <v>265</v>
      </c>
      <c r="E598" s="199" t="s">
        <v>3</v>
      </c>
      <c r="F598" s="200" t="s">
        <v>149</v>
      </c>
      <c r="G598" s="13"/>
      <c r="H598" s="201">
        <v>25.199999999999999</v>
      </c>
      <c r="I598" s="202"/>
      <c r="J598" s="13"/>
      <c r="K598" s="13"/>
      <c r="L598" s="197"/>
      <c r="M598" s="203"/>
      <c r="N598" s="204"/>
      <c r="O598" s="204"/>
      <c r="P598" s="204"/>
      <c r="Q598" s="204"/>
      <c r="R598" s="204"/>
      <c r="S598" s="204"/>
      <c r="T598" s="205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199" t="s">
        <v>265</v>
      </c>
      <c r="AU598" s="199" t="s">
        <v>83</v>
      </c>
      <c r="AV598" s="13" t="s">
        <v>83</v>
      </c>
      <c r="AW598" s="13" t="s">
        <v>35</v>
      </c>
      <c r="AX598" s="13" t="s">
        <v>74</v>
      </c>
      <c r="AY598" s="199" t="s">
        <v>256</v>
      </c>
    </row>
    <row r="599" s="14" customFormat="1">
      <c r="A599" s="14"/>
      <c r="B599" s="206"/>
      <c r="C599" s="14"/>
      <c r="D599" s="198" t="s">
        <v>265</v>
      </c>
      <c r="E599" s="207" t="s">
        <v>3</v>
      </c>
      <c r="F599" s="208" t="s">
        <v>266</v>
      </c>
      <c r="G599" s="14"/>
      <c r="H599" s="209">
        <v>25.199999999999999</v>
      </c>
      <c r="I599" s="210"/>
      <c r="J599" s="14"/>
      <c r="K599" s="14"/>
      <c r="L599" s="206"/>
      <c r="M599" s="211"/>
      <c r="N599" s="212"/>
      <c r="O599" s="212"/>
      <c r="P599" s="212"/>
      <c r="Q599" s="212"/>
      <c r="R599" s="212"/>
      <c r="S599" s="212"/>
      <c r="T599" s="213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07" t="s">
        <v>265</v>
      </c>
      <c r="AU599" s="207" t="s">
        <v>83</v>
      </c>
      <c r="AV599" s="14" t="s">
        <v>261</v>
      </c>
      <c r="AW599" s="14" t="s">
        <v>35</v>
      </c>
      <c r="AX599" s="14" t="s">
        <v>81</v>
      </c>
      <c r="AY599" s="207" t="s">
        <v>256</v>
      </c>
    </row>
    <row r="600" s="2" customFormat="1" ht="49.05" customHeight="1">
      <c r="A600" s="40"/>
      <c r="B600" s="177"/>
      <c r="C600" s="178" t="s">
        <v>1041</v>
      </c>
      <c r="D600" s="178" t="s">
        <v>258</v>
      </c>
      <c r="E600" s="179" t="s">
        <v>1999</v>
      </c>
      <c r="F600" s="180" t="s">
        <v>2000</v>
      </c>
      <c r="G600" s="181" t="s">
        <v>338</v>
      </c>
      <c r="H600" s="182">
        <v>0.93700000000000006</v>
      </c>
      <c r="I600" s="183"/>
      <c r="J600" s="184">
        <f>ROUND(I600*H600,2)</f>
        <v>0</v>
      </c>
      <c r="K600" s="185"/>
      <c r="L600" s="41"/>
      <c r="M600" s="186" t="s">
        <v>3</v>
      </c>
      <c r="N600" s="187" t="s">
        <v>45</v>
      </c>
      <c r="O600" s="74"/>
      <c r="P600" s="188">
        <f>O600*H600</f>
        <v>0</v>
      </c>
      <c r="Q600" s="188">
        <v>0</v>
      </c>
      <c r="R600" s="188">
        <f>Q600*H600</f>
        <v>0</v>
      </c>
      <c r="S600" s="188">
        <v>0</v>
      </c>
      <c r="T600" s="189">
        <f>S600*H600</f>
        <v>0</v>
      </c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R600" s="190" t="s">
        <v>342</v>
      </c>
      <c r="AT600" s="190" t="s">
        <v>258</v>
      </c>
      <c r="AU600" s="190" t="s">
        <v>83</v>
      </c>
      <c r="AY600" s="21" t="s">
        <v>256</v>
      </c>
      <c r="BE600" s="191">
        <f>IF(N600="základní",J600,0)</f>
        <v>0</v>
      </c>
      <c r="BF600" s="191">
        <f>IF(N600="snížená",J600,0)</f>
        <v>0</v>
      </c>
      <c r="BG600" s="191">
        <f>IF(N600="zákl. přenesená",J600,0)</f>
        <v>0</v>
      </c>
      <c r="BH600" s="191">
        <f>IF(N600="sníž. přenesená",J600,0)</f>
        <v>0</v>
      </c>
      <c r="BI600" s="191">
        <f>IF(N600="nulová",J600,0)</f>
        <v>0</v>
      </c>
      <c r="BJ600" s="21" t="s">
        <v>81</v>
      </c>
      <c r="BK600" s="191">
        <f>ROUND(I600*H600,2)</f>
        <v>0</v>
      </c>
      <c r="BL600" s="21" t="s">
        <v>342</v>
      </c>
      <c r="BM600" s="190" t="s">
        <v>2597</v>
      </c>
    </row>
    <row r="601" s="2" customFormat="1">
      <c r="A601" s="40"/>
      <c r="B601" s="41"/>
      <c r="C601" s="40"/>
      <c r="D601" s="192" t="s">
        <v>263</v>
      </c>
      <c r="E601" s="40"/>
      <c r="F601" s="193" t="s">
        <v>2002</v>
      </c>
      <c r="G601" s="40"/>
      <c r="H601" s="40"/>
      <c r="I601" s="194"/>
      <c r="J601" s="40"/>
      <c r="K601" s="40"/>
      <c r="L601" s="41"/>
      <c r="M601" s="195"/>
      <c r="N601" s="196"/>
      <c r="O601" s="74"/>
      <c r="P601" s="74"/>
      <c r="Q601" s="74"/>
      <c r="R601" s="74"/>
      <c r="S601" s="74"/>
      <c r="T601" s="75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T601" s="21" t="s">
        <v>263</v>
      </c>
      <c r="AU601" s="21" t="s">
        <v>83</v>
      </c>
    </row>
    <row r="602" s="12" customFormat="1" ht="22.8" customHeight="1">
      <c r="A602" s="12"/>
      <c r="B602" s="164"/>
      <c r="C602" s="12"/>
      <c r="D602" s="165" t="s">
        <v>73</v>
      </c>
      <c r="E602" s="175" t="s">
        <v>2055</v>
      </c>
      <c r="F602" s="175" t="s">
        <v>2056</v>
      </c>
      <c r="G602" s="12"/>
      <c r="H602" s="12"/>
      <c r="I602" s="167"/>
      <c r="J602" s="176">
        <f>BK602</f>
        <v>0</v>
      </c>
      <c r="K602" s="12"/>
      <c r="L602" s="164"/>
      <c r="M602" s="169"/>
      <c r="N602" s="170"/>
      <c r="O602" s="170"/>
      <c r="P602" s="171">
        <f>SUM(P603:P643)</f>
        <v>0</v>
      </c>
      <c r="Q602" s="170"/>
      <c r="R602" s="171">
        <f>SUM(R603:R643)</f>
        <v>2.2137112799999996</v>
      </c>
      <c r="S602" s="170"/>
      <c r="T602" s="172">
        <f>SUM(T603:T643)</f>
        <v>4.4217824999999999</v>
      </c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R602" s="165" t="s">
        <v>83</v>
      </c>
      <c r="AT602" s="173" t="s">
        <v>73</v>
      </c>
      <c r="AU602" s="173" t="s">
        <v>81</v>
      </c>
      <c r="AY602" s="165" t="s">
        <v>256</v>
      </c>
      <c r="BK602" s="174">
        <f>SUM(BK603:BK643)</f>
        <v>0</v>
      </c>
    </row>
    <row r="603" s="2" customFormat="1" ht="24.15" customHeight="1">
      <c r="A603" s="40"/>
      <c r="B603" s="177"/>
      <c r="C603" s="178" t="s">
        <v>1046</v>
      </c>
      <c r="D603" s="178" t="s">
        <v>258</v>
      </c>
      <c r="E603" s="179" t="s">
        <v>2058</v>
      </c>
      <c r="F603" s="180" t="s">
        <v>2059</v>
      </c>
      <c r="G603" s="181" t="s">
        <v>110</v>
      </c>
      <c r="H603" s="182">
        <v>73.188999999999993</v>
      </c>
      <c r="I603" s="183"/>
      <c r="J603" s="184">
        <f>ROUND(I603*H603,2)</f>
        <v>0</v>
      </c>
      <c r="K603" s="185"/>
      <c r="L603" s="41"/>
      <c r="M603" s="186" t="s">
        <v>3</v>
      </c>
      <c r="N603" s="187" t="s">
        <v>45</v>
      </c>
      <c r="O603" s="74"/>
      <c r="P603" s="188">
        <f>O603*H603</f>
        <v>0</v>
      </c>
      <c r="Q603" s="188">
        <v>0</v>
      </c>
      <c r="R603" s="188">
        <f>Q603*H603</f>
        <v>0</v>
      </c>
      <c r="S603" s="188">
        <v>0</v>
      </c>
      <c r="T603" s="189">
        <f>S603*H603</f>
        <v>0</v>
      </c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R603" s="190" t="s">
        <v>342</v>
      </c>
      <c r="AT603" s="190" t="s">
        <v>258</v>
      </c>
      <c r="AU603" s="190" t="s">
        <v>83</v>
      </c>
      <c r="AY603" s="21" t="s">
        <v>256</v>
      </c>
      <c r="BE603" s="191">
        <f>IF(N603="základní",J603,0)</f>
        <v>0</v>
      </c>
      <c r="BF603" s="191">
        <f>IF(N603="snížená",J603,0)</f>
        <v>0</v>
      </c>
      <c r="BG603" s="191">
        <f>IF(N603="zákl. přenesená",J603,0)</f>
        <v>0</v>
      </c>
      <c r="BH603" s="191">
        <f>IF(N603="sníž. přenesená",J603,0)</f>
        <v>0</v>
      </c>
      <c r="BI603" s="191">
        <f>IF(N603="nulová",J603,0)</f>
        <v>0</v>
      </c>
      <c r="BJ603" s="21" t="s">
        <v>81</v>
      </c>
      <c r="BK603" s="191">
        <f>ROUND(I603*H603,2)</f>
        <v>0</v>
      </c>
      <c r="BL603" s="21" t="s">
        <v>342</v>
      </c>
      <c r="BM603" s="190" t="s">
        <v>2598</v>
      </c>
    </row>
    <row r="604" s="2" customFormat="1">
      <c r="A604" s="40"/>
      <c r="B604" s="41"/>
      <c r="C604" s="40"/>
      <c r="D604" s="192" t="s">
        <v>263</v>
      </c>
      <c r="E604" s="40"/>
      <c r="F604" s="193" t="s">
        <v>2061</v>
      </c>
      <c r="G604" s="40"/>
      <c r="H604" s="40"/>
      <c r="I604" s="194"/>
      <c r="J604" s="40"/>
      <c r="K604" s="40"/>
      <c r="L604" s="41"/>
      <c r="M604" s="195"/>
      <c r="N604" s="196"/>
      <c r="O604" s="74"/>
      <c r="P604" s="74"/>
      <c r="Q604" s="74"/>
      <c r="R604" s="74"/>
      <c r="S604" s="74"/>
      <c r="T604" s="75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T604" s="21" t="s">
        <v>263</v>
      </c>
      <c r="AU604" s="21" t="s">
        <v>83</v>
      </c>
    </row>
    <row r="605" s="13" customFormat="1">
      <c r="A605" s="13"/>
      <c r="B605" s="197"/>
      <c r="C605" s="13"/>
      <c r="D605" s="198" t="s">
        <v>265</v>
      </c>
      <c r="E605" s="199" t="s">
        <v>3</v>
      </c>
      <c r="F605" s="200" t="s">
        <v>113</v>
      </c>
      <c r="G605" s="13"/>
      <c r="H605" s="201">
        <v>73.188999999999993</v>
      </c>
      <c r="I605" s="202"/>
      <c r="J605" s="13"/>
      <c r="K605" s="13"/>
      <c r="L605" s="197"/>
      <c r="M605" s="203"/>
      <c r="N605" s="204"/>
      <c r="O605" s="204"/>
      <c r="P605" s="204"/>
      <c r="Q605" s="204"/>
      <c r="R605" s="204"/>
      <c r="S605" s="204"/>
      <c r="T605" s="205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199" t="s">
        <v>265</v>
      </c>
      <c r="AU605" s="199" t="s">
        <v>83</v>
      </c>
      <c r="AV605" s="13" t="s">
        <v>83</v>
      </c>
      <c r="AW605" s="13" t="s">
        <v>35</v>
      </c>
      <c r="AX605" s="13" t="s">
        <v>74</v>
      </c>
      <c r="AY605" s="199" t="s">
        <v>256</v>
      </c>
    </row>
    <row r="606" s="14" customFormat="1">
      <c r="A606" s="14"/>
      <c r="B606" s="206"/>
      <c r="C606" s="14"/>
      <c r="D606" s="198" t="s">
        <v>265</v>
      </c>
      <c r="E606" s="207" t="s">
        <v>3</v>
      </c>
      <c r="F606" s="208" t="s">
        <v>266</v>
      </c>
      <c r="G606" s="14"/>
      <c r="H606" s="209">
        <v>73.188999999999993</v>
      </c>
      <c r="I606" s="210"/>
      <c r="J606" s="14"/>
      <c r="K606" s="14"/>
      <c r="L606" s="206"/>
      <c r="M606" s="211"/>
      <c r="N606" s="212"/>
      <c r="O606" s="212"/>
      <c r="P606" s="212"/>
      <c r="Q606" s="212"/>
      <c r="R606" s="212"/>
      <c r="S606" s="212"/>
      <c r="T606" s="213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07" t="s">
        <v>265</v>
      </c>
      <c r="AU606" s="207" t="s">
        <v>83</v>
      </c>
      <c r="AV606" s="14" t="s">
        <v>261</v>
      </c>
      <c r="AW606" s="14" t="s">
        <v>35</v>
      </c>
      <c r="AX606" s="14" t="s">
        <v>81</v>
      </c>
      <c r="AY606" s="207" t="s">
        <v>256</v>
      </c>
    </row>
    <row r="607" s="2" customFormat="1" ht="24.15" customHeight="1">
      <c r="A607" s="40"/>
      <c r="B607" s="177"/>
      <c r="C607" s="178" t="s">
        <v>1051</v>
      </c>
      <c r="D607" s="178" t="s">
        <v>258</v>
      </c>
      <c r="E607" s="179" t="s">
        <v>2063</v>
      </c>
      <c r="F607" s="180" t="s">
        <v>2064</v>
      </c>
      <c r="G607" s="181" t="s">
        <v>110</v>
      </c>
      <c r="H607" s="182">
        <v>73.188999999999993</v>
      </c>
      <c r="I607" s="183"/>
      <c r="J607" s="184">
        <f>ROUND(I607*H607,2)</f>
        <v>0</v>
      </c>
      <c r="K607" s="185"/>
      <c r="L607" s="41"/>
      <c r="M607" s="186" t="s">
        <v>3</v>
      </c>
      <c r="N607" s="187" t="s">
        <v>45</v>
      </c>
      <c r="O607" s="74"/>
      <c r="P607" s="188">
        <f>O607*H607</f>
        <v>0</v>
      </c>
      <c r="Q607" s="188">
        <v>0.00029999999999999997</v>
      </c>
      <c r="R607" s="188">
        <f>Q607*H607</f>
        <v>0.021956699999999996</v>
      </c>
      <c r="S607" s="188">
        <v>0</v>
      </c>
      <c r="T607" s="189">
        <f>S607*H607</f>
        <v>0</v>
      </c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R607" s="190" t="s">
        <v>342</v>
      </c>
      <c r="AT607" s="190" t="s">
        <v>258</v>
      </c>
      <c r="AU607" s="190" t="s">
        <v>83</v>
      </c>
      <c r="AY607" s="21" t="s">
        <v>256</v>
      </c>
      <c r="BE607" s="191">
        <f>IF(N607="základní",J607,0)</f>
        <v>0</v>
      </c>
      <c r="BF607" s="191">
        <f>IF(N607="snížená",J607,0)</f>
        <v>0</v>
      </c>
      <c r="BG607" s="191">
        <f>IF(N607="zákl. přenesená",J607,0)</f>
        <v>0</v>
      </c>
      <c r="BH607" s="191">
        <f>IF(N607="sníž. přenesená",J607,0)</f>
        <v>0</v>
      </c>
      <c r="BI607" s="191">
        <f>IF(N607="nulová",J607,0)</f>
        <v>0</v>
      </c>
      <c r="BJ607" s="21" t="s">
        <v>81</v>
      </c>
      <c r="BK607" s="191">
        <f>ROUND(I607*H607,2)</f>
        <v>0</v>
      </c>
      <c r="BL607" s="21" t="s">
        <v>342</v>
      </c>
      <c r="BM607" s="190" t="s">
        <v>2599</v>
      </c>
    </row>
    <row r="608" s="2" customFormat="1">
      <c r="A608" s="40"/>
      <c r="B608" s="41"/>
      <c r="C608" s="40"/>
      <c r="D608" s="192" t="s">
        <v>263</v>
      </c>
      <c r="E608" s="40"/>
      <c r="F608" s="193" t="s">
        <v>2066</v>
      </c>
      <c r="G608" s="40"/>
      <c r="H608" s="40"/>
      <c r="I608" s="194"/>
      <c r="J608" s="40"/>
      <c r="K608" s="40"/>
      <c r="L608" s="41"/>
      <c r="M608" s="195"/>
      <c r="N608" s="196"/>
      <c r="O608" s="74"/>
      <c r="P608" s="74"/>
      <c r="Q608" s="74"/>
      <c r="R608" s="74"/>
      <c r="S608" s="74"/>
      <c r="T608" s="75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T608" s="21" t="s">
        <v>263</v>
      </c>
      <c r="AU608" s="21" t="s">
        <v>83</v>
      </c>
    </row>
    <row r="609" s="13" customFormat="1">
      <c r="A609" s="13"/>
      <c r="B609" s="197"/>
      <c r="C609" s="13"/>
      <c r="D609" s="198" t="s">
        <v>265</v>
      </c>
      <c r="E609" s="199" t="s">
        <v>3</v>
      </c>
      <c r="F609" s="200" t="s">
        <v>113</v>
      </c>
      <c r="G609" s="13"/>
      <c r="H609" s="201">
        <v>73.188999999999993</v>
      </c>
      <c r="I609" s="202"/>
      <c r="J609" s="13"/>
      <c r="K609" s="13"/>
      <c r="L609" s="197"/>
      <c r="M609" s="203"/>
      <c r="N609" s="204"/>
      <c r="O609" s="204"/>
      <c r="P609" s="204"/>
      <c r="Q609" s="204"/>
      <c r="R609" s="204"/>
      <c r="S609" s="204"/>
      <c r="T609" s="205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199" t="s">
        <v>265</v>
      </c>
      <c r="AU609" s="199" t="s">
        <v>83</v>
      </c>
      <c r="AV609" s="13" t="s">
        <v>83</v>
      </c>
      <c r="AW609" s="13" t="s">
        <v>35</v>
      </c>
      <c r="AX609" s="13" t="s">
        <v>74</v>
      </c>
      <c r="AY609" s="199" t="s">
        <v>256</v>
      </c>
    </row>
    <row r="610" s="14" customFormat="1">
      <c r="A610" s="14"/>
      <c r="B610" s="206"/>
      <c r="C610" s="14"/>
      <c r="D610" s="198" t="s">
        <v>265</v>
      </c>
      <c r="E610" s="207" t="s">
        <v>3</v>
      </c>
      <c r="F610" s="208" t="s">
        <v>266</v>
      </c>
      <c r="G610" s="14"/>
      <c r="H610" s="209">
        <v>73.188999999999993</v>
      </c>
      <c r="I610" s="210"/>
      <c r="J610" s="14"/>
      <c r="K610" s="14"/>
      <c r="L610" s="206"/>
      <c r="M610" s="211"/>
      <c r="N610" s="212"/>
      <c r="O610" s="212"/>
      <c r="P610" s="212"/>
      <c r="Q610" s="212"/>
      <c r="R610" s="212"/>
      <c r="S610" s="212"/>
      <c r="T610" s="213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07" t="s">
        <v>265</v>
      </c>
      <c r="AU610" s="207" t="s">
        <v>83</v>
      </c>
      <c r="AV610" s="14" t="s">
        <v>261</v>
      </c>
      <c r="AW610" s="14" t="s">
        <v>35</v>
      </c>
      <c r="AX610" s="14" t="s">
        <v>81</v>
      </c>
      <c r="AY610" s="207" t="s">
        <v>256</v>
      </c>
    </row>
    <row r="611" s="2" customFormat="1" ht="24.15" customHeight="1">
      <c r="A611" s="40"/>
      <c r="B611" s="177"/>
      <c r="C611" s="178" t="s">
        <v>1057</v>
      </c>
      <c r="D611" s="178" t="s">
        <v>258</v>
      </c>
      <c r="E611" s="179" t="s">
        <v>2068</v>
      </c>
      <c r="F611" s="180" t="s">
        <v>2069</v>
      </c>
      <c r="G611" s="181" t="s">
        <v>110</v>
      </c>
      <c r="H611" s="182">
        <v>73.188999999999993</v>
      </c>
      <c r="I611" s="183"/>
      <c r="J611" s="184">
        <f>ROUND(I611*H611,2)</f>
        <v>0</v>
      </c>
      <c r="K611" s="185"/>
      <c r="L611" s="41"/>
      <c r="M611" s="186" t="s">
        <v>3</v>
      </c>
      <c r="N611" s="187" t="s">
        <v>45</v>
      </c>
      <c r="O611" s="74"/>
      <c r="P611" s="188">
        <f>O611*H611</f>
        <v>0</v>
      </c>
      <c r="Q611" s="188">
        <v>0.0015</v>
      </c>
      <c r="R611" s="188">
        <f>Q611*H611</f>
        <v>0.10978349999999999</v>
      </c>
      <c r="S611" s="188">
        <v>0</v>
      </c>
      <c r="T611" s="189">
        <f>S611*H611</f>
        <v>0</v>
      </c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R611" s="190" t="s">
        <v>342</v>
      </c>
      <c r="AT611" s="190" t="s">
        <v>258</v>
      </c>
      <c r="AU611" s="190" t="s">
        <v>83</v>
      </c>
      <c r="AY611" s="21" t="s">
        <v>256</v>
      </c>
      <c r="BE611" s="191">
        <f>IF(N611="základní",J611,0)</f>
        <v>0</v>
      </c>
      <c r="BF611" s="191">
        <f>IF(N611="snížená",J611,0)</f>
        <v>0</v>
      </c>
      <c r="BG611" s="191">
        <f>IF(N611="zákl. přenesená",J611,0)</f>
        <v>0</v>
      </c>
      <c r="BH611" s="191">
        <f>IF(N611="sníž. přenesená",J611,0)</f>
        <v>0</v>
      </c>
      <c r="BI611" s="191">
        <f>IF(N611="nulová",J611,0)</f>
        <v>0</v>
      </c>
      <c r="BJ611" s="21" t="s">
        <v>81</v>
      </c>
      <c r="BK611" s="191">
        <f>ROUND(I611*H611,2)</f>
        <v>0</v>
      </c>
      <c r="BL611" s="21" t="s">
        <v>342</v>
      </c>
      <c r="BM611" s="190" t="s">
        <v>2600</v>
      </c>
    </row>
    <row r="612" s="2" customFormat="1">
      <c r="A612" s="40"/>
      <c r="B612" s="41"/>
      <c r="C612" s="40"/>
      <c r="D612" s="192" t="s">
        <v>263</v>
      </c>
      <c r="E612" s="40"/>
      <c r="F612" s="193" t="s">
        <v>2071</v>
      </c>
      <c r="G612" s="40"/>
      <c r="H612" s="40"/>
      <c r="I612" s="194"/>
      <c r="J612" s="40"/>
      <c r="K612" s="40"/>
      <c r="L612" s="41"/>
      <c r="M612" s="195"/>
      <c r="N612" s="196"/>
      <c r="O612" s="74"/>
      <c r="P612" s="74"/>
      <c r="Q612" s="74"/>
      <c r="R612" s="74"/>
      <c r="S612" s="74"/>
      <c r="T612" s="75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T612" s="21" t="s">
        <v>263</v>
      </c>
      <c r="AU612" s="21" t="s">
        <v>83</v>
      </c>
    </row>
    <row r="613" s="13" customFormat="1">
      <c r="A613" s="13"/>
      <c r="B613" s="197"/>
      <c r="C613" s="13"/>
      <c r="D613" s="198" t="s">
        <v>265</v>
      </c>
      <c r="E613" s="199" t="s">
        <v>3</v>
      </c>
      <c r="F613" s="200" t="s">
        <v>113</v>
      </c>
      <c r="G613" s="13"/>
      <c r="H613" s="201">
        <v>73.188999999999993</v>
      </c>
      <c r="I613" s="202"/>
      <c r="J613" s="13"/>
      <c r="K613" s="13"/>
      <c r="L613" s="197"/>
      <c r="M613" s="203"/>
      <c r="N613" s="204"/>
      <c r="O613" s="204"/>
      <c r="P613" s="204"/>
      <c r="Q613" s="204"/>
      <c r="R613" s="204"/>
      <c r="S613" s="204"/>
      <c r="T613" s="205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199" t="s">
        <v>265</v>
      </c>
      <c r="AU613" s="199" t="s">
        <v>83</v>
      </c>
      <c r="AV613" s="13" t="s">
        <v>83</v>
      </c>
      <c r="AW613" s="13" t="s">
        <v>35</v>
      </c>
      <c r="AX613" s="13" t="s">
        <v>74</v>
      </c>
      <c r="AY613" s="199" t="s">
        <v>256</v>
      </c>
    </row>
    <row r="614" s="14" customFormat="1">
      <c r="A614" s="14"/>
      <c r="B614" s="206"/>
      <c r="C614" s="14"/>
      <c r="D614" s="198" t="s">
        <v>265</v>
      </c>
      <c r="E614" s="207" t="s">
        <v>3</v>
      </c>
      <c r="F614" s="208" t="s">
        <v>266</v>
      </c>
      <c r="G614" s="14"/>
      <c r="H614" s="209">
        <v>73.188999999999993</v>
      </c>
      <c r="I614" s="210"/>
      <c r="J614" s="14"/>
      <c r="K614" s="14"/>
      <c r="L614" s="206"/>
      <c r="M614" s="211"/>
      <c r="N614" s="212"/>
      <c r="O614" s="212"/>
      <c r="P614" s="212"/>
      <c r="Q614" s="212"/>
      <c r="R614" s="212"/>
      <c r="S614" s="212"/>
      <c r="T614" s="213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07" t="s">
        <v>265</v>
      </c>
      <c r="AU614" s="207" t="s">
        <v>83</v>
      </c>
      <c r="AV614" s="14" t="s">
        <v>261</v>
      </c>
      <c r="AW614" s="14" t="s">
        <v>35</v>
      </c>
      <c r="AX614" s="14" t="s">
        <v>81</v>
      </c>
      <c r="AY614" s="207" t="s">
        <v>256</v>
      </c>
    </row>
    <row r="615" s="2" customFormat="1" ht="33" customHeight="1">
      <c r="A615" s="40"/>
      <c r="B615" s="177"/>
      <c r="C615" s="178" t="s">
        <v>1062</v>
      </c>
      <c r="D615" s="178" t="s">
        <v>258</v>
      </c>
      <c r="E615" s="179" t="s">
        <v>2073</v>
      </c>
      <c r="F615" s="180" t="s">
        <v>2074</v>
      </c>
      <c r="G615" s="181" t="s">
        <v>110</v>
      </c>
      <c r="H615" s="182">
        <v>73.188999999999993</v>
      </c>
      <c r="I615" s="183"/>
      <c r="J615" s="184">
        <f>ROUND(I615*H615,2)</f>
        <v>0</v>
      </c>
      <c r="K615" s="185"/>
      <c r="L615" s="41"/>
      <c r="M615" s="186" t="s">
        <v>3</v>
      </c>
      <c r="N615" s="187" t="s">
        <v>45</v>
      </c>
      <c r="O615" s="74"/>
      <c r="P615" s="188">
        <f>O615*H615</f>
        <v>0</v>
      </c>
      <c r="Q615" s="188">
        <v>0.0044999999999999997</v>
      </c>
      <c r="R615" s="188">
        <f>Q615*H615</f>
        <v>0.32935049999999993</v>
      </c>
      <c r="S615" s="188">
        <v>0</v>
      </c>
      <c r="T615" s="189">
        <f>S615*H615</f>
        <v>0</v>
      </c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R615" s="190" t="s">
        <v>342</v>
      </c>
      <c r="AT615" s="190" t="s">
        <v>258</v>
      </c>
      <c r="AU615" s="190" t="s">
        <v>83</v>
      </c>
      <c r="AY615" s="21" t="s">
        <v>256</v>
      </c>
      <c r="BE615" s="191">
        <f>IF(N615="základní",J615,0)</f>
        <v>0</v>
      </c>
      <c r="BF615" s="191">
        <f>IF(N615="snížená",J615,0)</f>
        <v>0</v>
      </c>
      <c r="BG615" s="191">
        <f>IF(N615="zákl. přenesená",J615,0)</f>
        <v>0</v>
      </c>
      <c r="BH615" s="191">
        <f>IF(N615="sníž. přenesená",J615,0)</f>
        <v>0</v>
      </c>
      <c r="BI615" s="191">
        <f>IF(N615="nulová",J615,0)</f>
        <v>0</v>
      </c>
      <c r="BJ615" s="21" t="s">
        <v>81</v>
      </c>
      <c r="BK615" s="191">
        <f>ROUND(I615*H615,2)</f>
        <v>0</v>
      </c>
      <c r="BL615" s="21" t="s">
        <v>342</v>
      </c>
      <c r="BM615" s="190" t="s">
        <v>2601</v>
      </c>
    </row>
    <row r="616" s="2" customFormat="1">
      <c r="A616" s="40"/>
      <c r="B616" s="41"/>
      <c r="C616" s="40"/>
      <c r="D616" s="192" t="s">
        <v>263</v>
      </c>
      <c r="E616" s="40"/>
      <c r="F616" s="193" t="s">
        <v>2076</v>
      </c>
      <c r="G616" s="40"/>
      <c r="H616" s="40"/>
      <c r="I616" s="194"/>
      <c r="J616" s="40"/>
      <c r="K616" s="40"/>
      <c r="L616" s="41"/>
      <c r="M616" s="195"/>
      <c r="N616" s="196"/>
      <c r="O616" s="74"/>
      <c r="P616" s="74"/>
      <c r="Q616" s="74"/>
      <c r="R616" s="74"/>
      <c r="S616" s="74"/>
      <c r="T616" s="75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T616" s="21" t="s">
        <v>263</v>
      </c>
      <c r="AU616" s="21" t="s">
        <v>83</v>
      </c>
    </row>
    <row r="617" s="13" customFormat="1">
      <c r="A617" s="13"/>
      <c r="B617" s="197"/>
      <c r="C617" s="13"/>
      <c r="D617" s="198" t="s">
        <v>265</v>
      </c>
      <c r="E617" s="199" t="s">
        <v>3</v>
      </c>
      <c r="F617" s="200" t="s">
        <v>113</v>
      </c>
      <c r="G617" s="13"/>
      <c r="H617" s="201">
        <v>73.188999999999993</v>
      </c>
      <c r="I617" s="202"/>
      <c r="J617" s="13"/>
      <c r="K617" s="13"/>
      <c r="L617" s="197"/>
      <c r="M617" s="203"/>
      <c r="N617" s="204"/>
      <c r="O617" s="204"/>
      <c r="P617" s="204"/>
      <c r="Q617" s="204"/>
      <c r="R617" s="204"/>
      <c r="S617" s="204"/>
      <c r="T617" s="205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199" t="s">
        <v>265</v>
      </c>
      <c r="AU617" s="199" t="s">
        <v>83</v>
      </c>
      <c r="AV617" s="13" t="s">
        <v>83</v>
      </c>
      <c r="AW617" s="13" t="s">
        <v>35</v>
      </c>
      <c r="AX617" s="13" t="s">
        <v>74</v>
      </c>
      <c r="AY617" s="199" t="s">
        <v>256</v>
      </c>
    </row>
    <row r="618" s="14" customFormat="1">
      <c r="A618" s="14"/>
      <c r="B618" s="206"/>
      <c r="C618" s="14"/>
      <c r="D618" s="198" t="s">
        <v>265</v>
      </c>
      <c r="E618" s="207" t="s">
        <v>3</v>
      </c>
      <c r="F618" s="208" t="s">
        <v>266</v>
      </c>
      <c r="G618" s="14"/>
      <c r="H618" s="209">
        <v>73.188999999999993</v>
      </c>
      <c r="I618" s="210"/>
      <c r="J618" s="14"/>
      <c r="K618" s="14"/>
      <c r="L618" s="206"/>
      <c r="M618" s="211"/>
      <c r="N618" s="212"/>
      <c r="O618" s="212"/>
      <c r="P618" s="212"/>
      <c r="Q618" s="212"/>
      <c r="R618" s="212"/>
      <c r="S618" s="212"/>
      <c r="T618" s="213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07" t="s">
        <v>265</v>
      </c>
      <c r="AU618" s="207" t="s">
        <v>83</v>
      </c>
      <c r="AV618" s="14" t="s">
        <v>261</v>
      </c>
      <c r="AW618" s="14" t="s">
        <v>35</v>
      </c>
      <c r="AX618" s="14" t="s">
        <v>81</v>
      </c>
      <c r="AY618" s="207" t="s">
        <v>256</v>
      </c>
    </row>
    <row r="619" s="2" customFormat="1" ht="24.15" customHeight="1">
      <c r="A619" s="40"/>
      <c r="B619" s="177"/>
      <c r="C619" s="178" t="s">
        <v>1066</v>
      </c>
      <c r="D619" s="178" t="s">
        <v>258</v>
      </c>
      <c r="E619" s="179" t="s">
        <v>2602</v>
      </c>
      <c r="F619" s="180" t="s">
        <v>2603</v>
      </c>
      <c r="G619" s="181" t="s">
        <v>110</v>
      </c>
      <c r="H619" s="182">
        <v>54.255000000000003</v>
      </c>
      <c r="I619" s="183"/>
      <c r="J619" s="184">
        <f>ROUND(I619*H619,2)</f>
        <v>0</v>
      </c>
      <c r="K619" s="185"/>
      <c r="L619" s="41"/>
      <c r="M619" s="186" t="s">
        <v>3</v>
      </c>
      <c r="N619" s="187" t="s">
        <v>45</v>
      </c>
      <c r="O619" s="74"/>
      <c r="P619" s="188">
        <f>O619*H619</f>
        <v>0</v>
      </c>
      <c r="Q619" s="188">
        <v>0</v>
      </c>
      <c r="R619" s="188">
        <f>Q619*H619</f>
        <v>0</v>
      </c>
      <c r="S619" s="188">
        <v>0.081500000000000003</v>
      </c>
      <c r="T619" s="189">
        <f>S619*H619</f>
        <v>4.4217824999999999</v>
      </c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R619" s="190" t="s">
        <v>342</v>
      </c>
      <c r="AT619" s="190" t="s">
        <v>258</v>
      </c>
      <c r="AU619" s="190" t="s">
        <v>83</v>
      </c>
      <c r="AY619" s="21" t="s">
        <v>256</v>
      </c>
      <c r="BE619" s="191">
        <f>IF(N619="základní",J619,0)</f>
        <v>0</v>
      </c>
      <c r="BF619" s="191">
        <f>IF(N619="snížená",J619,0)</f>
        <v>0</v>
      </c>
      <c r="BG619" s="191">
        <f>IF(N619="zákl. přenesená",J619,0)</f>
        <v>0</v>
      </c>
      <c r="BH619" s="191">
        <f>IF(N619="sníž. přenesená",J619,0)</f>
        <v>0</v>
      </c>
      <c r="BI619" s="191">
        <f>IF(N619="nulová",J619,0)</f>
        <v>0</v>
      </c>
      <c r="BJ619" s="21" t="s">
        <v>81</v>
      </c>
      <c r="BK619" s="191">
        <f>ROUND(I619*H619,2)</f>
        <v>0</v>
      </c>
      <c r="BL619" s="21" t="s">
        <v>342</v>
      </c>
      <c r="BM619" s="190" t="s">
        <v>2604</v>
      </c>
    </row>
    <row r="620" s="2" customFormat="1">
      <c r="A620" s="40"/>
      <c r="B620" s="41"/>
      <c r="C620" s="40"/>
      <c r="D620" s="192" t="s">
        <v>263</v>
      </c>
      <c r="E620" s="40"/>
      <c r="F620" s="193" t="s">
        <v>2605</v>
      </c>
      <c r="G620" s="40"/>
      <c r="H620" s="40"/>
      <c r="I620" s="194"/>
      <c r="J620" s="40"/>
      <c r="K620" s="40"/>
      <c r="L620" s="41"/>
      <c r="M620" s="195"/>
      <c r="N620" s="196"/>
      <c r="O620" s="74"/>
      <c r="P620" s="74"/>
      <c r="Q620" s="74"/>
      <c r="R620" s="74"/>
      <c r="S620" s="74"/>
      <c r="T620" s="75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T620" s="21" t="s">
        <v>263</v>
      </c>
      <c r="AU620" s="21" t="s">
        <v>83</v>
      </c>
    </row>
    <row r="621" s="13" customFormat="1">
      <c r="A621" s="13"/>
      <c r="B621" s="197"/>
      <c r="C621" s="13"/>
      <c r="D621" s="198" t="s">
        <v>265</v>
      </c>
      <c r="E621" s="199" t="s">
        <v>3</v>
      </c>
      <c r="F621" s="200" t="s">
        <v>2606</v>
      </c>
      <c r="G621" s="13"/>
      <c r="H621" s="201">
        <v>54.255000000000003</v>
      </c>
      <c r="I621" s="202"/>
      <c r="J621" s="13"/>
      <c r="K621" s="13"/>
      <c r="L621" s="197"/>
      <c r="M621" s="203"/>
      <c r="N621" s="204"/>
      <c r="O621" s="204"/>
      <c r="P621" s="204"/>
      <c r="Q621" s="204"/>
      <c r="R621" s="204"/>
      <c r="S621" s="204"/>
      <c r="T621" s="205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199" t="s">
        <v>265</v>
      </c>
      <c r="AU621" s="199" t="s">
        <v>83</v>
      </c>
      <c r="AV621" s="13" t="s">
        <v>83</v>
      </c>
      <c r="AW621" s="13" t="s">
        <v>35</v>
      </c>
      <c r="AX621" s="13" t="s">
        <v>74</v>
      </c>
      <c r="AY621" s="199" t="s">
        <v>256</v>
      </c>
    </row>
    <row r="622" s="14" customFormat="1">
      <c r="A622" s="14"/>
      <c r="B622" s="206"/>
      <c r="C622" s="14"/>
      <c r="D622" s="198" t="s">
        <v>265</v>
      </c>
      <c r="E622" s="207" t="s">
        <v>3</v>
      </c>
      <c r="F622" s="208" t="s">
        <v>266</v>
      </c>
      <c r="G622" s="14"/>
      <c r="H622" s="209">
        <v>54.255000000000003</v>
      </c>
      <c r="I622" s="210"/>
      <c r="J622" s="14"/>
      <c r="K622" s="14"/>
      <c r="L622" s="206"/>
      <c r="M622" s="211"/>
      <c r="N622" s="212"/>
      <c r="O622" s="212"/>
      <c r="P622" s="212"/>
      <c r="Q622" s="212"/>
      <c r="R622" s="212"/>
      <c r="S622" s="212"/>
      <c r="T622" s="213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07" t="s">
        <v>265</v>
      </c>
      <c r="AU622" s="207" t="s">
        <v>83</v>
      </c>
      <c r="AV622" s="14" t="s">
        <v>261</v>
      </c>
      <c r="AW622" s="14" t="s">
        <v>35</v>
      </c>
      <c r="AX622" s="14" t="s">
        <v>81</v>
      </c>
      <c r="AY622" s="207" t="s">
        <v>256</v>
      </c>
    </row>
    <row r="623" s="2" customFormat="1" ht="37.8" customHeight="1">
      <c r="A623" s="40"/>
      <c r="B623" s="177"/>
      <c r="C623" s="178" t="s">
        <v>1070</v>
      </c>
      <c r="D623" s="178" t="s">
        <v>258</v>
      </c>
      <c r="E623" s="179" t="s">
        <v>2078</v>
      </c>
      <c r="F623" s="180" t="s">
        <v>2079</v>
      </c>
      <c r="G623" s="181" t="s">
        <v>110</v>
      </c>
      <c r="H623" s="182">
        <v>73.188999999999993</v>
      </c>
      <c r="I623" s="183"/>
      <c r="J623" s="184">
        <f>ROUND(I623*H623,2)</f>
        <v>0</v>
      </c>
      <c r="K623" s="185"/>
      <c r="L623" s="41"/>
      <c r="M623" s="186" t="s">
        <v>3</v>
      </c>
      <c r="N623" s="187" t="s">
        <v>45</v>
      </c>
      <c r="O623" s="74"/>
      <c r="P623" s="188">
        <f>O623*H623</f>
        <v>0</v>
      </c>
      <c r="Q623" s="188">
        <v>0.0053499999999999997</v>
      </c>
      <c r="R623" s="188">
        <f>Q623*H623</f>
        <v>0.39156114999999997</v>
      </c>
      <c r="S623" s="188">
        <v>0</v>
      </c>
      <c r="T623" s="189">
        <f>S623*H623</f>
        <v>0</v>
      </c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R623" s="190" t="s">
        <v>342</v>
      </c>
      <c r="AT623" s="190" t="s">
        <v>258</v>
      </c>
      <c r="AU623" s="190" t="s">
        <v>83</v>
      </c>
      <c r="AY623" s="21" t="s">
        <v>256</v>
      </c>
      <c r="BE623" s="191">
        <f>IF(N623="základní",J623,0)</f>
        <v>0</v>
      </c>
      <c r="BF623" s="191">
        <f>IF(N623="snížená",J623,0)</f>
        <v>0</v>
      </c>
      <c r="BG623" s="191">
        <f>IF(N623="zákl. přenesená",J623,0)</f>
        <v>0</v>
      </c>
      <c r="BH623" s="191">
        <f>IF(N623="sníž. přenesená",J623,0)</f>
        <v>0</v>
      </c>
      <c r="BI623" s="191">
        <f>IF(N623="nulová",J623,0)</f>
        <v>0</v>
      </c>
      <c r="BJ623" s="21" t="s">
        <v>81</v>
      </c>
      <c r="BK623" s="191">
        <f>ROUND(I623*H623,2)</f>
        <v>0</v>
      </c>
      <c r="BL623" s="21" t="s">
        <v>342</v>
      </c>
      <c r="BM623" s="190" t="s">
        <v>2607</v>
      </c>
    </row>
    <row r="624" s="2" customFormat="1">
      <c r="A624" s="40"/>
      <c r="B624" s="41"/>
      <c r="C624" s="40"/>
      <c r="D624" s="192" t="s">
        <v>263</v>
      </c>
      <c r="E624" s="40"/>
      <c r="F624" s="193" t="s">
        <v>2081</v>
      </c>
      <c r="G624" s="40"/>
      <c r="H624" s="40"/>
      <c r="I624" s="194"/>
      <c r="J624" s="40"/>
      <c r="K624" s="40"/>
      <c r="L624" s="41"/>
      <c r="M624" s="195"/>
      <c r="N624" s="196"/>
      <c r="O624" s="74"/>
      <c r="P624" s="74"/>
      <c r="Q624" s="74"/>
      <c r="R624" s="74"/>
      <c r="S624" s="74"/>
      <c r="T624" s="75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T624" s="21" t="s">
        <v>263</v>
      </c>
      <c r="AU624" s="21" t="s">
        <v>83</v>
      </c>
    </row>
    <row r="625" s="2" customFormat="1" ht="24.15" customHeight="1">
      <c r="A625" s="40"/>
      <c r="B625" s="177"/>
      <c r="C625" s="221" t="s">
        <v>1074</v>
      </c>
      <c r="D625" s="221" t="s">
        <v>374</v>
      </c>
      <c r="E625" s="222" t="s">
        <v>2083</v>
      </c>
      <c r="F625" s="223" t="s">
        <v>2084</v>
      </c>
      <c r="G625" s="224" t="s">
        <v>110</v>
      </c>
      <c r="H625" s="225">
        <v>80.507999999999996</v>
      </c>
      <c r="I625" s="226"/>
      <c r="J625" s="227">
        <f>ROUND(I625*H625,2)</f>
        <v>0</v>
      </c>
      <c r="K625" s="228"/>
      <c r="L625" s="229"/>
      <c r="M625" s="230" t="s">
        <v>3</v>
      </c>
      <c r="N625" s="231" t="s">
        <v>45</v>
      </c>
      <c r="O625" s="74"/>
      <c r="P625" s="188">
        <f>O625*H625</f>
        <v>0</v>
      </c>
      <c r="Q625" s="188">
        <v>0.016709999999999999</v>
      </c>
      <c r="R625" s="188">
        <f>Q625*H625</f>
        <v>1.3452886799999999</v>
      </c>
      <c r="S625" s="188">
        <v>0</v>
      </c>
      <c r="T625" s="189">
        <f>S625*H625</f>
        <v>0</v>
      </c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R625" s="190" t="s">
        <v>451</v>
      </c>
      <c r="AT625" s="190" t="s">
        <v>374</v>
      </c>
      <c r="AU625" s="190" t="s">
        <v>83</v>
      </c>
      <c r="AY625" s="21" t="s">
        <v>256</v>
      </c>
      <c r="BE625" s="191">
        <f>IF(N625="základní",J625,0)</f>
        <v>0</v>
      </c>
      <c r="BF625" s="191">
        <f>IF(N625="snížená",J625,0)</f>
        <v>0</v>
      </c>
      <c r="BG625" s="191">
        <f>IF(N625="zákl. přenesená",J625,0)</f>
        <v>0</v>
      </c>
      <c r="BH625" s="191">
        <f>IF(N625="sníž. přenesená",J625,0)</f>
        <v>0</v>
      </c>
      <c r="BI625" s="191">
        <f>IF(N625="nulová",J625,0)</f>
        <v>0</v>
      </c>
      <c r="BJ625" s="21" t="s">
        <v>81</v>
      </c>
      <c r="BK625" s="191">
        <f>ROUND(I625*H625,2)</f>
        <v>0</v>
      </c>
      <c r="BL625" s="21" t="s">
        <v>342</v>
      </c>
      <c r="BM625" s="190" t="s">
        <v>2608</v>
      </c>
    </row>
    <row r="626" s="13" customFormat="1">
      <c r="A626" s="13"/>
      <c r="B626" s="197"/>
      <c r="C626" s="13"/>
      <c r="D626" s="198" t="s">
        <v>265</v>
      </c>
      <c r="E626" s="199" t="s">
        <v>3</v>
      </c>
      <c r="F626" s="200" t="s">
        <v>113</v>
      </c>
      <c r="G626" s="13"/>
      <c r="H626" s="201">
        <v>73.188999999999993</v>
      </c>
      <c r="I626" s="202"/>
      <c r="J626" s="13"/>
      <c r="K626" s="13"/>
      <c r="L626" s="197"/>
      <c r="M626" s="203"/>
      <c r="N626" s="204"/>
      <c r="O626" s="204"/>
      <c r="P626" s="204"/>
      <c r="Q626" s="204"/>
      <c r="R626" s="204"/>
      <c r="S626" s="204"/>
      <c r="T626" s="205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199" t="s">
        <v>265</v>
      </c>
      <c r="AU626" s="199" t="s">
        <v>83</v>
      </c>
      <c r="AV626" s="13" t="s">
        <v>83</v>
      </c>
      <c r="AW626" s="13" t="s">
        <v>35</v>
      </c>
      <c r="AX626" s="13" t="s">
        <v>74</v>
      </c>
      <c r="AY626" s="199" t="s">
        <v>256</v>
      </c>
    </row>
    <row r="627" s="14" customFormat="1">
      <c r="A627" s="14"/>
      <c r="B627" s="206"/>
      <c r="C627" s="14"/>
      <c r="D627" s="198" t="s">
        <v>265</v>
      </c>
      <c r="E627" s="207" t="s">
        <v>3</v>
      </c>
      <c r="F627" s="208" t="s">
        <v>266</v>
      </c>
      <c r="G627" s="14"/>
      <c r="H627" s="209">
        <v>73.188999999999993</v>
      </c>
      <c r="I627" s="210"/>
      <c r="J627" s="14"/>
      <c r="K627" s="14"/>
      <c r="L627" s="206"/>
      <c r="M627" s="211"/>
      <c r="N627" s="212"/>
      <c r="O627" s="212"/>
      <c r="P627" s="212"/>
      <c r="Q627" s="212"/>
      <c r="R627" s="212"/>
      <c r="S627" s="212"/>
      <c r="T627" s="213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07" t="s">
        <v>265</v>
      </c>
      <c r="AU627" s="207" t="s">
        <v>83</v>
      </c>
      <c r="AV627" s="14" t="s">
        <v>261</v>
      </c>
      <c r="AW627" s="14" t="s">
        <v>35</v>
      </c>
      <c r="AX627" s="14" t="s">
        <v>81</v>
      </c>
      <c r="AY627" s="207" t="s">
        <v>256</v>
      </c>
    </row>
    <row r="628" s="13" customFormat="1">
      <c r="A628" s="13"/>
      <c r="B628" s="197"/>
      <c r="C628" s="13"/>
      <c r="D628" s="198" t="s">
        <v>265</v>
      </c>
      <c r="E628" s="13"/>
      <c r="F628" s="200" t="s">
        <v>2609</v>
      </c>
      <c r="G628" s="13"/>
      <c r="H628" s="201">
        <v>80.507999999999996</v>
      </c>
      <c r="I628" s="202"/>
      <c r="J628" s="13"/>
      <c r="K628" s="13"/>
      <c r="L628" s="197"/>
      <c r="M628" s="203"/>
      <c r="N628" s="204"/>
      <c r="O628" s="204"/>
      <c r="P628" s="204"/>
      <c r="Q628" s="204"/>
      <c r="R628" s="204"/>
      <c r="S628" s="204"/>
      <c r="T628" s="205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199" t="s">
        <v>265</v>
      </c>
      <c r="AU628" s="199" t="s">
        <v>83</v>
      </c>
      <c r="AV628" s="13" t="s">
        <v>83</v>
      </c>
      <c r="AW628" s="13" t="s">
        <v>4</v>
      </c>
      <c r="AX628" s="13" t="s">
        <v>81</v>
      </c>
      <c r="AY628" s="199" t="s">
        <v>256</v>
      </c>
    </row>
    <row r="629" s="2" customFormat="1" ht="24.15" customHeight="1">
      <c r="A629" s="40"/>
      <c r="B629" s="177"/>
      <c r="C629" s="178" t="s">
        <v>1079</v>
      </c>
      <c r="D629" s="178" t="s">
        <v>258</v>
      </c>
      <c r="E629" s="179" t="s">
        <v>2088</v>
      </c>
      <c r="F629" s="180" t="s">
        <v>2089</v>
      </c>
      <c r="G629" s="181" t="s">
        <v>119</v>
      </c>
      <c r="H629" s="182">
        <v>134.56999999999999</v>
      </c>
      <c r="I629" s="183"/>
      <c r="J629" s="184">
        <f>ROUND(I629*H629,2)</f>
        <v>0</v>
      </c>
      <c r="K629" s="185"/>
      <c r="L629" s="41"/>
      <c r="M629" s="186" t="s">
        <v>3</v>
      </c>
      <c r="N629" s="187" t="s">
        <v>45</v>
      </c>
      <c r="O629" s="74"/>
      <c r="P629" s="188">
        <f>O629*H629</f>
        <v>0</v>
      </c>
      <c r="Q629" s="188">
        <v>9.0000000000000006E-05</v>
      </c>
      <c r="R629" s="188">
        <f>Q629*H629</f>
        <v>0.0121113</v>
      </c>
      <c r="S629" s="188">
        <v>0</v>
      </c>
      <c r="T629" s="189">
        <f>S629*H629</f>
        <v>0</v>
      </c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R629" s="190" t="s">
        <v>342</v>
      </c>
      <c r="AT629" s="190" t="s">
        <v>258</v>
      </c>
      <c r="AU629" s="190" t="s">
        <v>83</v>
      </c>
      <c r="AY629" s="21" t="s">
        <v>256</v>
      </c>
      <c r="BE629" s="191">
        <f>IF(N629="základní",J629,0)</f>
        <v>0</v>
      </c>
      <c r="BF629" s="191">
        <f>IF(N629="snížená",J629,0)</f>
        <v>0</v>
      </c>
      <c r="BG629" s="191">
        <f>IF(N629="zákl. přenesená",J629,0)</f>
        <v>0</v>
      </c>
      <c r="BH629" s="191">
        <f>IF(N629="sníž. přenesená",J629,0)</f>
        <v>0</v>
      </c>
      <c r="BI629" s="191">
        <f>IF(N629="nulová",J629,0)</f>
        <v>0</v>
      </c>
      <c r="BJ629" s="21" t="s">
        <v>81</v>
      </c>
      <c r="BK629" s="191">
        <f>ROUND(I629*H629,2)</f>
        <v>0</v>
      </c>
      <c r="BL629" s="21" t="s">
        <v>342</v>
      </c>
      <c r="BM629" s="190" t="s">
        <v>2610</v>
      </c>
    </row>
    <row r="630" s="2" customFormat="1">
      <c r="A630" s="40"/>
      <c r="B630" s="41"/>
      <c r="C630" s="40"/>
      <c r="D630" s="192" t="s">
        <v>263</v>
      </c>
      <c r="E630" s="40"/>
      <c r="F630" s="193" t="s">
        <v>2091</v>
      </c>
      <c r="G630" s="40"/>
      <c r="H630" s="40"/>
      <c r="I630" s="194"/>
      <c r="J630" s="40"/>
      <c r="K630" s="40"/>
      <c r="L630" s="41"/>
      <c r="M630" s="195"/>
      <c r="N630" s="196"/>
      <c r="O630" s="74"/>
      <c r="P630" s="74"/>
      <c r="Q630" s="74"/>
      <c r="R630" s="74"/>
      <c r="S630" s="74"/>
      <c r="T630" s="75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T630" s="21" t="s">
        <v>263</v>
      </c>
      <c r="AU630" s="21" t="s">
        <v>83</v>
      </c>
    </row>
    <row r="631" s="15" customFormat="1">
      <c r="A631" s="15"/>
      <c r="B631" s="214"/>
      <c r="C631" s="15"/>
      <c r="D631" s="198" t="s">
        <v>265</v>
      </c>
      <c r="E631" s="215" t="s">
        <v>3</v>
      </c>
      <c r="F631" s="216" t="s">
        <v>2092</v>
      </c>
      <c r="G631" s="15"/>
      <c r="H631" s="215" t="s">
        <v>3</v>
      </c>
      <c r="I631" s="217"/>
      <c r="J631" s="15"/>
      <c r="K631" s="15"/>
      <c r="L631" s="214"/>
      <c r="M631" s="218"/>
      <c r="N631" s="219"/>
      <c r="O631" s="219"/>
      <c r="P631" s="219"/>
      <c r="Q631" s="219"/>
      <c r="R631" s="219"/>
      <c r="S631" s="219"/>
      <c r="T631" s="220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T631" s="215" t="s">
        <v>265</v>
      </c>
      <c r="AU631" s="215" t="s">
        <v>83</v>
      </c>
      <c r="AV631" s="15" t="s">
        <v>81</v>
      </c>
      <c r="AW631" s="15" t="s">
        <v>35</v>
      </c>
      <c r="AX631" s="15" t="s">
        <v>74</v>
      </c>
      <c r="AY631" s="215" t="s">
        <v>256</v>
      </c>
    </row>
    <row r="632" s="13" customFormat="1">
      <c r="A632" s="13"/>
      <c r="B632" s="197"/>
      <c r="C632" s="13"/>
      <c r="D632" s="198" t="s">
        <v>265</v>
      </c>
      <c r="E632" s="199" t="s">
        <v>3</v>
      </c>
      <c r="F632" s="200" t="s">
        <v>2611</v>
      </c>
      <c r="G632" s="13"/>
      <c r="H632" s="201">
        <v>36.920000000000002</v>
      </c>
      <c r="I632" s="202"/>
      <c r="J632" s="13"/>
      <c r="K632" s="13"/>
      <c r="L632" s="197"/>
      <c r="M632" s="203"/>
      <c r="N632" s="204"/>
      <c r="O632" s="204"/>
      <c r="P632" s="204"/>
      <c r="Q632" s="204"/>
      <c r="R632" s="204"/>
      <c r="S632" s="204"/>
      <c r="T632" s="205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199" t="s">
        <v>265</v>
      </c>
      <c r="AU632" s="199" t="s">
        <v>83</v>
      </c>
      <c r="AV632" s="13" t="s">
        <v>83</v>
      </c>
      <c r="AW632" s="13" t="s">
        <v>35</v>
      </c>
      <c r="AX632" s="13" t="s">
        <v>74</v>
      </c>
      <c r="AY632" s="199" t="s">
        <v>256</v>
      </c>
    </row>
    <row r="633" s="16" customFormat="1">
      <c r="A633" s="16"/>
      <c r="B633" s="232"/>
      <c r="C633" s="16"/>
      <c r="D633" s="198" t="s">
        <v>265</v>
      </c>
      <c r="E633" s="233" t="s">
        <v>3</v>
      </c>
      <c r="F633" s="234" t="s">
        <v>712</v>
      </c>
      <c r="G633" s="16"/>
      <c r="H633" s="235">
        <v>36.920000000000002</v>
      </c>
      <c r="I633" s="236"/>
      <c r="J633" s="16"/>
      <c r="K633" s="16"/>
      <c r="L633" s="232"/>
      <c r="M633" s="237"/>
      <c r="N633" s="238"/>
      <c r="O633" s="238"/>
      <c r="P633" s="238"/>
      <c r="Q633" s="238"/>
      <c r="R633" s="238"/>
      <c r="S633" s="238"/>
      <c r="T633" s="239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T633" s="233" t="s">
        <v>265</v>
      </c>
      <c r="AU633" s="233" t="s">
        <v>83</v>
      </c>
      <c r="AV633" s="16" t="s">
        <v>112</v>
      </c>
      <c r="AW633" s="16" t="s">
        <v>35</v>
      </c>
      <c r="AX633" s="16" t="s">
        <v>74</v>
      </c>
      <c r="AY633" s="233" t="s">
        <v>256</v>
      </c>
    </row>
    <row r="634" s="15" customFormat="1">
      <c r="A634" s="15"/>
      <c r="B634" s="214"/>
      <c r="C634" s="15"/>
      <c r="D634" s="198" t="s">
        <v>265</v>
      </c>
      <c r="E634" s="215" t="s">
        <v>3</v>
      </c>
      <c r="F634" s="216" t="s">
        <v>2100</v>
      </c>
      <c r="G634" s="15"/>
      <c r="H634" s="215" t="s">
        <v>3</v>
      </c>
      <c r="I634" s="217"/>
      <c r="J634" s="15"/>
      <c r="K634" s="15"/>
      <c r="L634" s="214"/>
      <c r="M634" s="218"/>
      <c r="N634" s="219"/>
      <c r="O634" s="219"/>
      <c r="P634" s="219"/>
      <c r="Q634" s="219"/>
      <c r="R634" s="219"/>
      <c r="S634" s="219"/>
      <c r="T634" s="220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T634" s="215" t="s">
        <v>265</v>
      </c>
      <c r="AU634" s="215" t="s">
        <v>83</v>
      </c>
      <c r="AV634" s="15" t="s">
        <v>81</v>
      </c>
      <c r="AW634" s="15" t="s">
        <v>35</v>
      </c>
      <c r="AX634" s="15" t="s">
        <v>74</v>
      </c>
      <c r="AY634" s="215" t="s">
        <v>256</v>
      </c>
    </row>
    <row r="635" s="13" customFormat="1">
      <c r="A635" s="13"/>
      <c r="B635" s="197"/>
      <c r="C635" s="13"/>
      <c r="D635" s="198" t="s">
        <v>265</v>
      </c>
      <c r="E635" s="199" t="s">
        <v>3</v>
      </c>
      <c r="F635" s="200" t="s">
        <v>2612</v>
      </c>
      <c r="G635" s="13"/>
      <c r="H635" s="201">
        <v>97.650000000000006</v>
      </c>
      <c r="I635" s="202"/>
      <c r="J635" s="13"/>
      <c r="K635" s="13"/>
      <c r="L635" s="197"/>
      <c r="M635" s="203"/>
      <c r="N635" s="204"/>
      <c r="O635" s="204"/>
      <c r="P635" s="204"/>
      <c r="Q635" s="204"/>
      <c r="R635" s="204"/>
      <c r="S635" s="204"/>
      <c r="T635" s="205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199" t="s">
        <v>265</v>
      </c>
      <c r="AU635" s="199" t="s">
        <v>83</v>
      </c>
      <c r="AV635" s="13" t="s">
        <v>83</v>
      </c>
      <c r="AW635" s="13" t="s">
        <v>35</v>
      </c>
      <c r="AX635" s="13" t="s">
        <v>74</v>
      </c>
      <c r="AY635" s="199" t="s">
        <v>256</v>
      </c>
    </row>
    <row r="636" s="16" customFormat="1">
      <c r="A636" s="16"/>
      <c r="B636" s="232"/>
      <c r="C636" s="16"/>
      <c r="D636" s="198" t="s">
        <v>265</v>
      </c>
      <c r="E636" s="233" t="s">
        <v>3</v>
      </c>
      <c r="F636" s="234" t="s">
        <v>712</v>
      </c>
      <c r="G636" s="16"/>
      <c r="H636" s="235">
        <v>97.650000000000006</v>
      </c>
      <c r="I636" s="236"/>
      <c r="J636" s="16"/>
      <c r="K636" s="16"/>
      <c r="L636" s="232"/>
      <c r="M636" s="237"/>
      <c r="N636" s="238"/>
      <c r="O636" s="238"/>
      <c r="P636" s="238"/>
      <c r="Q636" s="238"/>
      <c r="R636" s="238"/>
      <c r="S636" s="238"/>
      <c r="T636" s="239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T636" s="233" t="s">
        <v>265</v>
      </c>
      <c r="AU636" s="233" t="s">
        <v>83</v>
      </c>
      <c r="AV636" s="16" t="s">
        <v>112</v>
      </c>
      <c r="AW636" s="16" t="s">
        <v>35</v>
      </c>
      <c r="AX636" s="16" t="s">
        <v>74</v>
      </c>
      <c r="AY636" s="233" t="s">
        <v>256</v>
      </c>
    </row>
    <row r="637" s="14" customFormat="1">
      <c r="A637" s="14"/>
      <c r="B637" s="206"/>
      <c r="C637" s="14"/>
      <c r="D637" s="198" t="s">
        <v>265</v>
      </c>
      <c r="E637" s="207" t="s">
        <v>3</v>
      </c>
      <c r="F637" s="208" t="s">
        <v>266</v>
      </c>
      <c r="G637" s="14"/>
      <c r="H637" s="209">
        <v>134.56999999999999</v>
      </c>
      <c r="I637" s="210"/>
      <c r="J637" s="14"/>
      <c r="K637" s="14"/>
      <c r="L637" s="206"/>
      <c r="M637" s="211"/>
      <c r="N637" s="212"/>
      <c r="O637" s="212"/>
      <c r="P637" s="212"/>
      <c r="Q637" s="212"/>
      <c r="R637" s="212"/>
      <c r="S637" s="212"/>
      <c r="T637" s="213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07" t="s">
        <v>265</v>
      </c>
      <c r="AU637" s="207" t="s">
        <v>83</v>
      </c>
      <c r="AV637" s="14" t="s">
        <v>261</v>
      </c>
      <c r="AW637" s="14" t="s">
        <v>35</v>
      </c>
      <c r="AX637" s="14" t="s">
        <v>81</v>
      </c>
      <c r="AY637" s="207" t="s">
        <v>256</v>
      </c>
    </row>
    <row r="638" s="2" customFormat="1" ht="24.15" customHeight="1">
      <c r="A638" s="40"/>
      <c r="B638" s="177"/>
      <c r="C638" s="178" t="s">
        <v>1084</v>
      </c>
      <c r="D638" s="178" t="s">
        <v>258</v>
      </c>
      <c r="E638" s="179" t="s">
        <v>2104</v>
      </c>
      <c r="F638" s="180" t="s">
        <v>2105</v>
      </c>
      <c r="G638" s="181" t="s">
        <v>110</v>
      </c>
      <c r="H638" s="182">
        <v>73.188999999999993</v>
      </c>
      <c r="I638" s="183"/>
      <c r="J638" s="184">
        <f>ROUND(I638*H638,2)</f>
        <v>0</v>
      </c>
      <c r="K638" s="185"/>
      <c r="L638" s="41"/>
      <c r="M638" s="186" t="s">
        <v>3</v>
      </c>
      <c r="N638" s="187" t="s">
        <v>45</v>
      </c>
      <c r="O638" s="74"/>
      <c r="P638" s="188">
        <f>O638*H638</f>
        <v>0</v>
      </c>
      <c r="Q638" s="188">
        <v>5.0000000000000002E-05</v>
      </c>
      <c r="R638" s="188">
        <f>Q638*H638</f>
        <v>0.0036594499999999999</v>
      </c>
      <c r="S638" s="188">
        <v>0</v>
      </c>
      <c r="T638" s="189">
        <f>S638*H638</f>
        <v>0</v>
      </c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R638" s="190" t="s">
        <v>342</v>
      </c>
      <c r="AT638" s="190" t="s">
        <v>258</v>
      </c>
      <c r="AU638" s="190" t="s">
        <v>83</v>
      </c>
      <c r="AY638" s="21" t="s">
        <v>256</v>
      </c>
      <c r="BE638" s="191">
        <f>IF(N638="základní",J638,0)</f>
        <v>0</v>
      </c>
      <c r="BF638" s="191">
        <f>IF(N638="snížená",J638,0)</f>
        <v>0</v>
      </c>
      <c r="BG638" s="191">
        <f>IF(N638="zákl. přenesená",J638,0)</f>
        <v>0</v>
      </c>
      <c r="BH638" s="191">
        <f>IF(N638="sníž. přenesená",J638,0)</f>
        <v>0</v>
      </c>
      <c r="BI638" s="191">
        <f>IF(N638="nulová",J638,0)</f>
        <v>0</v>
      </c>
      <c r="BJ638" s="21" t="s">
        <v>81</v>
      </c>
      <c r="BK638" s="191">
        <f>ROUND(I638*H638,2)</f>
        <v>0</v>
      </c>
      <c r="BL638" s="21" t="s">
        <v>342</v>
      </c>
      <c r="BM638" s="190" t="s">
        <v>2613</v>
      </c>
    </row>
    <row r="639" s="2" customFormat="1">
      <c r="A639" s="40"/>
      <c r="B639" s="41"/>
      <c r="C639" s="40"/>
      <c r="D639" s="192" t="s">
        <v>263</v>
      </c>
      <c r="E639" s="40"/>
      <c r="F639" s="193" t="s">
        <v>2107</v>
      </c>
      <c r="G639" s="40"/>
      <c r="H639" s="40"/>
      <c r="I639" s="194"/>
      <c r="J639" s="40"/>
      <c r="K639" s="40"/>
      <c r="L639" s="41"/>
      <c r="M639" s="195"/>
      <c r="N639" s="196"/>
      <c r="O639" s="74"/>
      <c r="P639" s="74"/>
      <c r="Q639" s="74"/>
      <c r="R639" s="74"/>
      <c r="S639" s="74"/>
      <c r="T639" s="75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T639" s="21" t="s">
        <v>263</v>
      </c>
      <c r="AU639" s="21" t="s">
        <v>83</v>
      </c>
    </row>
    <row r="640" s="13" customFormat="1">
      <c r="A640" s="13"/>
      <c r="B640" s="197"/>
      <c r="C640" s="13"/>
      <c r="D640" s="198" t="s">
        <v>265</v>
      </c>
      <c r="E640" s="199" t="s">
        <v>3</v>
      </c>
      <c r="F640" s="200" t="s">
        <v>113</v>
      </c>
      <c r="G640" s="13"/>
      <c r="H640" s="201">
        <v>73.188999999999993</v>
      </c>
      <c r="I640" s="202"/>
      <c r="J640" s="13"/>
      <c r="K640" s="13"/>
      <c r="L640" s="197"/>
      <c r="M640" s="203"/>
      <c r="N640" s="204"/>
      <c r="O640" s="204"/>
      <c r="P640" s="204"/>
      <c r="Q640" s="204"/>
      <c r="R640" s="204"/>
      <c r="S640" s="204"/>
      <c r="T640" s="205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199" t="s">
        <v>265</v>
      </c>
      <c r="AU640" s="199" t="s">
        <v>83</v>
      </c>
      <c r="AV640" s="13" t="s">
        <v>83</v>
      </c>
      <c r="AW640" s="13" t="s">
        <v>35</v>
      </c>
      <c r="AX640" s="13" t="s">
        <v>74</v>
      </c>
      <c r="AY640" s="199" t="s">
        <v>256</v>
      </c>
    </row>
    <row r="641" s="14" customFormat="1">
      <c r="A641" s="14"/>
      <c r="B641" s="206"/>
      <c r="C641" s="14"/>
      <c r="D641" s="198" t="s">
        <v>265</v>
      </c>
      <c r="E641" s="207" t="s">
        <v>3</v>
      </c>
      <c r="F641" s="208" t="s">
        <v>266</v>
      </c>
      <c r="G641" s="14"/>
      <c r="H641" s="209">
        <v>73.188999999999993</v>
      </c>
      <c r="I641" s="210"/>
      <c r="J641" s="14"/>
      <c r="K641" s="14"/>
      <c r="L641" s="206"/>
      <c r="M641" s="211"/>
      <c r="N641" s="212"/>
      <c r="O641" s="212"/>
      <c r="P641" s="212"/>
      <c r="Q641" s="212"/>
      <c r="R641" s="212"/>
      <c r="S641" s="212"/>
      <c r="T641" s="213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07" t="s">
        <v>265</v>
      </c>
      <c r="AU641" s="207" t="s">
        <v>83</v>
      </c>
      <c r="AV641" s="14" t="s">
        <v>261</v>
      </c>
      <c r="AW641" s="14" t="s">
        <v>35</v>
      </c>
      <c r="AX641" s="14" t="s">
        <v>81</v>
      </c>
      <c r="AY641" s="207" t="s">
        <v>256</v>
      </c>
    </row>
    <row r="642" s="2" customFormat="1" ht="49.05" customHeight="1">
      <c r="A642" s="40"/>
      <c r="B642" s="177"/>
      <c r="C642" s="178" t="s">
        <v>1089</v>
      </c>
      <c r="D642" s="178" t="s">
        <v>258</v>
      </c>
      <c r="E642" s="179" t="s">
        <v>2109</v>
      </c>
      <c r="F642" s="180" t="s">
        <v>2110</v>
      </c>
      <c r="G642" s="181" t="s">
        <v>338</v>
      </c>
      <c r="H642" s="182">
        <v>2.214</v>
      </c>
      <c r="I642" s="183"/>
      <c r="J642" s="184">
        <f>ROUND(I642*H642,2)</f>
        <v>0</v>
      </c>
      <c r="K642" s="185"/>
      <c r="L642" s="41"/>
      <c r="M642" s="186" t="s">
        <v>3</v>
      </c>
      <c r="N642" s="187" t="s">
        <v>45</v>
      </c>
      <c r="O642" s="74"/>
      <c r="P642" s="188">
        <f>O642*H642</f>
        <v>0</v>
      </c>
      <c r="Q642" s="188">
        <v>0</v>
      </c>
      <c r="R642" s="188">
        <f>Q642*H642</f>
        <v>0</v>
      </c>
      <c r="S642" s="188">
        <v>0</v>
      </c>
      <c r="T642" s="189">
        <f>S642*H642</f>
        <v>0</v>
      </c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R642" s="190" t="s">
        <v>342</v>
      </c>
      <c r="AT642" s="190" t="s">
        <v>258</v>
      </c>
      <c r="AU642" s="190" t="s">
        <v>83</v>
      </c>
      <c r="AY642" s="21" t="s">
        <v>256</v>
      </c>
      <c r="BE642" s="191">
        <f>IF(N642="základní",J642,0)</f>
        <v>0</v>
      </c>
      <c r="BF642" s="191">
        <f>IF(N642="snížená",J642,0)</f>
        <v>0</v>
      </c>
      <c r="BG642" s="191">
        <f>IF(N642="zákl. přenesená",J642,0)</f>
        <v>0</v>
      </c>
      <c r="BH642" s="191">
        <f>IF(N642="sníž. přenesená",J642,0)</f>
        <v>0</v>
      </c>
      <c r="BI642" s="191">
        <f>IF(N642="nulová",J642,0)</f>
        <v>0</v>
      </c>
      <c r="BJ642" s="21" t="s">
        <v>81</v>
      </c>
      <c r="BK642" s="191">
        <f>ROUND(I642*H642,2)</f>
        <v>0</v>
      </c>
      <c r="BL642" s="21" t="s">
        <v>342</v>
      </c>
      <c r="BM642" s="190" t="s">
        <v>2614</v>
      </c>
    </row>
    <row r="643" s="2" customFormat="1">
      <c r="A643" s="40"/>
      <c r="B643" s="41"/>
      <c r="C643" s="40"/>
      <c r="D643" s="192" t="s">
        <v>263</v>
      </c>
      <c r="E643" s="40"/>
      <c r="F643" s="193" t="s">
        <v>2112</v>
      </c>
      <c r="G643" s="40"/>
      <c r="H643" s="40"/>
      <c r="I643" s="194"/>
      <c r="J643" s="40"/>
      <c r="K643" s="40"/>
      <c r="L643" s="41"/>
      <c r="M643" s="195"/>
      <c r="N643" s="196"/>
      <c r="O643" s="74"/>
      <c r="P643" s="74"/>
      <c r="Q643" s="74"/>
      <c r="R643" s="74"/>
      <c r="S643" s="74"/>
      <c r="T643" s="75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T643" s="21" t="s">
        <v>263</v>
      </c>
      <c r="AU643" s="21" t="s">
        <v>83</v>
      </c>
    </row>
    <row r="644" s="12" customFormat="1" ht="22.8" customHeight="1">
      <c r="A644" s="12"/>
      <c r="B644" s="164"/>
      <c r="C644" s="12"/>
      <c r="D644" s="165" t="s">
        <v>73</v>
      </c>
      <c r="E644" s="175" t="s">
        <v>2113</v>
      </c>
      <c r="F644" s="175" t="s">
        <v>2114</v>
      </c>
      <c r="G644" s="12"/>
      <c r="H644" s="12"/>
      <c r="I644" s="167"/>
      <c r="J644" s="176">
        <f>BK644</f>
        <v>0</v>
      </c>
      <c r="K644" s="12"/>
      <c r="L644" s="164"/>
      <c r="M644" s="169"/>
      <c r="N644" s="170"/>
      <c r="O644" s="170"/>
      <c r="P644" s="171">
        <f>SUM(P645:P658)</f>
        <v>0</v>
      </c>
      <c r="Q644" s="170"/>
      <c r="R644" s="171">
        <f>SUM(R645:R658)</f>
        <v>0.006039000000000001</v>
      </c>
      <c r="S644" s="170"/>
      <c r="T644" s="172">
        <f>SUM(T645:T658)</f>
        <v>0</v>
      </c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R644" s="165" t="s">
        <v>83</v>
      </c>
      <c r="AT644" s="173" t="s">
        <v>73</v>
      </c>
      <c r="AU644" s="173" t="s">
        <v>81</v>
      </c>
      <c r="AY644" s="165" t="s">
        <v>256</v>
      </c>
      <c r="BK644" s="174">
        <f>SUM(BK645:BK658)</f>
        <v>0</v>
      </c>
    </row>
    <row r="645" s="2" customFormat="1" ht="37.8" customHeight="1">
      <c r="A645" s="40"/>
      <c r="B645" s="177"/>
      <c r="C645" s="178" t="s">
        <v>1093</v>
      </c>
      <c r="D645" s="178" t="s">
        <v>258</v>
      </c>
      <c r="E645" s="179" t="s">
        <v>2156</v>
      </c>
      <c r="F645" s="180" t="s">
        <v>2157</v>
      </c>
      <c r="G645" s="181" t="s">
        <v>110</v>
      </c>
      <c r="H645" s="182">
        <v>10.98</v>
      </c>
      <c r="I645" s="183"/>
      <c r="J645" s="184">
        <f>ROUND(I645*H645,2)</f>
        <v>0</v>
      </c>
      <c r="K645" s="185"/>
      <c r="L645" s="41"/>
      <c r="M645" s="186" t="s">
        <v>3</v>
      </c>
      <c r="N645" s="187" t="s">
        <v>45</v>
      </c>
      <c r="O645" s="74"/>
      <c r="P645" s="188">
        <f>O645*H645</f>
        <v>0</v>
      </c>
      <c r="Q645" s="188">
        <v>6.9999999999999994E-05</v>
      </c>
      <c r="R645" s="188">
        <f>Q645*H645</f>
        <v>0.00076859999999999993</v>
      </c>
      <c r="S645" s="188">
        <v>0</v>
      </c>
      <c r="T645" s="189">
        <f>S645*H645</f>
        <v>0</v>
      </c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R645" s="190" t="s">
        <v>342</v>
      </c>
      <c r="AT645" s="190" t="s">
        <v>258</v>
      </c>
      <c r="AU645" s="190" t="s">
        <v>83</v>
      </c>
      <c r="AY645" s="21" t="s">
        <v>256</v>
      </c>
      <c r="BE645" s="191">
        <f>IF(N645="základní",J645,0)</f>
        <v>0</v>
      </c>
      <c r="BF645" s="191">
        <f>IF(N645="snížená",J645,0)</f>
        <v>0</v>
      </c>
      <c r="BG645" s="191">
        <f>IF(N645="zákl. přenesená",J645,0)</f>
        <v>0</v>
      </c>
      <c r="BH645" s="191">
        <f>IF(N645="sníž. přenesená",J645,0)</f>
        <v>0</v>
      </c>
      <c r="BI645" s="191">
        <f>IF(N645="nulová",J645,0)</f>
        <v>0</v>
      </c>
      <c r="BJ645" s="21" t="s">
        <v>81</v>
      </c>
      <c r="BK645" s="191">
        <f>ROUND(I645*H645,2)</f>
        <v>0</v>
      </c>
      <c r="BL645" s="21" t="s">
        <v>342</v>
      </c>
      <c r="BM645" s="190" t="s">
        <v>2615</v>
      </c>
    </row>
    <row r="646" s="2" customFormat="1">
      <c r="A646" s="40"/>
      <c r="B646" s="41"/>
      <c r="C646" s="40"/>
      <c r="D646" s="192" t="s">
        <v>263</v>
      </c>
      <c r="E646" s="40"/>
      <c r="F646" s="193" t="s">
        <v>2159</v>
      </c>
      <c r="G646" s="40"/>
      <c r="H646" s="40"/>
      <c r="I646" s="194"/>
      <c r="J646" s="40"/>
      <c r="K646" s="40"/>
      <c r="L646" s="41"/>
      <c r="M646" s="195"/>
      <c r="N646" s="196"/>
      <c r="O646" s="74"/>
      <c r="P646" s="74"/>
      <c r="Q646" s="74"/>
      <c r="R646" s="74"/>
      <c r="S646" s="74"/>
      <c r="T646" s="75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T646" s="21" t="s">
        <v>263</v>
      </c>
      <c r="AU646" s="21" t="s">
        <v>83</v>
      </c>
    </row>
    <row r="647" s="13" customFormat="1">
      <c r="A647" s="13"/>
      <c r="B647" s="197"/>
      <c r="C647" s="13"/>
      <c r="D647" s="198" t="s">
        <v>265</v>
      </c>
      <c r="E647" s="199" t="s">
        <v>3</v>
      </c>
      <c r="F647" s="200" t="s">
        <v>2616</v>
      </c>
      <c r="G647" s="13"/>
      <c r="H647" s="201">
        <v>7.2000000000000002</v>
      </c>
      <c r="I647" s="202"/>
      <c r="J647" s="13"/>
      <c r="K647" s="13"/>
      <c r="L647" s="197"/>
      <c r="M647" s="203"/>
      <c r="N647" s="204"/>
      <c r="O647" s="204"/>
      <c r="P647" s="204"/>
      <c r="Q647" s="204"/>
      <c r="R647" s="204"/>
      <c r="S647" s="204"/>
      <c r="T647" s="205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199" t="s">
        <v>265</v>
      </c>
      <c r="AU647" s="199" t="s">
        <v>83</v>
      </c>
      <c r="AV647" s="13" t="s">
        <v>83</v>
      </c>
      <c r="AW647" s="13" t="s">
        <v>35</v>
      </c>
      <c r="AX647" s="13" t="s">
        <v>74</v>
      </c>
      <c r="AY647" s="199" t="s">
        <v>256</v>
      </c>
    </row>
    <row r="648" s="13" customFormat="1">
      <c r="A648" s="13"/>
      <c r="B648" s="197"/>
      <c r="C648" s="13"/>
      <c r="D648" s="198" t="s">
        <v>265</v>
      </c>
      <c r="E648" s="199" t="s">
        <v>3</v>
      </c>
      <c r="F648" s="200" t="s">
        <v>2617</v>
      </c>
      <c r="G648" s="13"/>
      <c r="H648" s="201">
        <v>2.8199999999999998</v>
      </c>
      <c r="I648" s="202"/>
      <c r="J648" s="13"/>
      <c r="K648" s="13"/>
      <c r="L648" s="197"/>
      <c r="M648" s="203"/>
      <c r="N648" s="204"/>
      <c r="O648" s="204"/>
      <c r="P648" s="204"/>
      <c r="Q648" s="204"/>
      <c r="R648" s="204"/>
      <c r="S648" s="204"/>
      <c r="T648" s="205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199" t="s">
        <v>265</v>
      </c>
      <c r="AU648" s="199" t="s">
        <v>83</v>
      </c>
      <c r="AV648" s="13" t="s">
        <v>83</v>
      </c>
      <c r="AW648" s="13" t="s">
        <v>35</v>
      </c>
      <c r="AX648" s="13" t="s">
        <v>74</v>
      </c>
      <c r="AY648" s="199" t="s">
        <v>256</v>
      </c>
    </row>
    <row r="649" s="13" customFormat="1">
      <c r="A649" s="13"/>
      <c r="B649" s="197"/>
      <c r="C649" s="13"/>
      <c r="D649" s="198" t="s">
        <v>265</v>
      </c>
      <c r="E649" s="199" t="s">
        <v>3</v>
      </c>
      <c r="F649" s="200" t="s">
        <v>2618</v>
      </c>
      <c r="G649" s="13"/>
      <c r="H649" s="201">
        <v>0.95999999999999996</v>
      </c>
      <c r="I649" s="202"/>
      <c r="J649" s="13"/>
      <c r="K649" s="13"/>
      <c r="L649" s="197"/>
      <c r="M649" s="203"/>
      <c r="N649" s="204"/>
      <c r="O649" s="204"/>
      <c r="P649" s="204"/>
      <c r="Q649" s="204"/>
      <c r="R649" s="204"/>
      <c r="S649" s="204"/>
      <c r="T649" s="205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199" t="s">
        <v>265</v>
      </c>
      <c r="AU649" s="199" t="s">
        <v>83</v>
      </c>
      <c r="AV649" s="13" t="s">
        <v>83</v>
      </c>
      <c r="AW649" s="13" t="s">
        <v>35</v>
      </c>
      <c r="AX649" s="13" t="s">
        <v>74</v>
      </c>
      <c r="AY649" s="199" t="s">
        <v>256</v>
      </c>
    </row>
    <row r="650" s="14" customFormat="1">
      <c r="A650" s="14"/>
      <c r="B650" s="206"/>
      <c r="C650" s="14"/>
      <c r="D650" s="198" t="s">
        <v>265</v>
      </c>
      <c r="E650" s="207" t="s">
        <v>3</v>
      </c>
      <c r="F650" s="208" t="s">
        <v>266</v>
      </c>
      <c r="G650" s="14"/>
      <c r="H650" s="209">
        <v>10.98</v>
      </c>
      <c r="I650" s="210"/>
      <c r="J650" s="14"/>
      <c r="K650" s="14"/>
      <c r="L650" s="206"/>
      <c r="M650" s="211"/>
      <c r="N650" s="212"/>
      <c r="O650" s="212"/>
      <c r="P650" s="212"/>
      <c r="Q650" s="212"/>
      <c r="R650" s="212"/>
      <c r="S650" s="212"/>
      <c r="T650" s="213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07" t="s">
        <v>265</v>
      </c>
      <c r="AU650" s="207" t="s">
        <v>83</v>
      </c>
      <c r="AV650" s="14" t="s">
        <v>261</v>
      </c>
      <c r="AW650" s="14" t="s">
        <v>35</v>
      </c>
      <c r="AX650" s="14" t="s">
        <v>81</v>
      </c>
      <c r="AY650" s="207" t="s">
        <v>256</v>
      </c>
    </row>
    <row r="651" s="2" customFormat="1" ht="37.8" customHeight="1">
      <c r="A651" s="40"/>
      <c r="B651" s="177"/>
      <c r="C651" s="178" t="s">
        <v>1098</v>
      </c>
      <c r="D651" s="178" t="s">
        <v>258</v>
      </c>
      <c r="E651" s="179" t="s">
        <v>2166</v>
      </c>
      <c r="F651" s="180" t="s">
        <v>2167</v>
      </c>
      <c r="G651" s="181" t="s">
        <v>110</v>
      </c>
      <c r="H651" s="182">
        <v>10.98</v>
      </c>
      <c r="I651" s="183"/>
      <c r="J651" s="184">
        <f>ROUND(I651*H651,2)</f>
        <v>0</v>
      </c>
      <c r="K651" s="185"/>
      <c r="L651" s="41"/>
      <c r="M651" s="186" t="s">
        <v>3</v>
      </c>
      <c r="N651" s="187" t="s">
        <v>45</v>
      </c>
      <c r="O651" s="74"/>
      <c r="P651" s="188">
        <f>O651*H651</f>
        <v>0</v>
      </c>
      <c r="Q651" s="188">
        <v>6.9999999999999994E-05</v>
      </c>
      <c r="R651" s="188">
        <f>Q651*H651</f>
        <v>0.00076859999999999993</v>
      </c>
      <c r="S651" s="188">
        <v>0</v>
      </c>
      <c r="T651" s="189">
        <f>S651*H651</f>
        <v>0</v>
      </c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R651" s="190" t="s">
        <v>342</v>
      </c>
      <c r="AT651" s="190" t="s">
        <v>258</v>
      </c>
      <c r="AU651" s="190" t="s">
        <v>83</v>
      </c>
      <c r="AY651" s="21" t="s">
        <v>256</v>
      </c>
      <c r="BE651" s="191">
        <f>IF(N651="základní",J651,0)</f>
        <v>0</v>
      </c>
      <c r="BF651" s="191">
        <f>IF(N651="snížená",J651,0)</f>
        <v>0</v>
      </c>
      <c r="BG651" s="191">
        <f>IF(N651="zákl. přenesená",J651,0)</f>
        <v>0</v>
      </c>
      <c r="BH651" s="191">
        <f>IF(N651="sníž. přenesená",J651,0)</f>
        <v>0</v>
      </c>
      <c r="BI651" s="191">
        <f>IF(N651="nulová",J651,0)</f>
        <v>0</v>
      </c>
      <c r="BJ651" s="21" t="s">
        <v>81</v>
      </c>
      <c r="BK651" s="191">
        <f>ROUND(I651*H651,2)</f>
        <v>0</v>
      </c>
      <c r="BL651" s="21" t="s">
        <v>342</v>
      </c>
      <c r="BM651" s="190" t="s">
        <v>2619</v>
      </c>
    </row>
    <row r="652" s="2" customFormat="1">
      <c r="A652" s="40"/>
      <c r="B652" s="41"/>
      <c r="C652" s="40"/>
      <c r="D652" s="192" t="s">
        <v>263</v>
      </c>
      <c r="E652" s="40"/>
      <c r="F652" s="193" t="s">
        <v>2169</v>
      </c>
      <c r="G652" s="40"/>
      <c r="H652" s="40"/>
      <c r="I652" s="194"/>
      <c r="J652" s="40"/>
      <c r="K652" s="40"/>
      <c r="L652" s="41"/>
      <c r="M652" s="195"/>
      <c r="N652" s="196"/>
      <c r="O652" s="74"/>
      <c r="P652" s="74"/>
      <c r="Q652" s="74"/>
      <c r="R652" s="74"/>
      <c r="S652" s="74"/>
      <c r="T652" s="75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T652" s="21" t="s">
        <v>263</v>
      </c>
      <c r="AU652" s="21" t="s">
        <v>83</v>
      </c>
    </row>
    <row r="653" s="2" customFormat="1" ht="24.15" customHeight="1">
      <c r="A653" s="40"/>
      <c r="B653" s="177"/>
      <c r="C653" s="178" t="s">
        <v>1103</v>
      </c>
      <c r="D653" s="178" t="s">
        <v>258</v>
      </c>
      <c r="E653" s="179" t="s">
        <v>2171</v>
      </c>
      <c r="F653" s="180" t="s">
        <v>2172</v>
      </c>
      <c r="G653" s="181" t="s">
        <v>110</v>
      </c>
      <c r="H653" s="182">
        <v>10.98</v>
      </c>
      <c r="I653" s="183"/>
      <c r="J653" s="184">
        <f>ROUND(I653*H653,2)</f>
        <v>0</v>
      </c>
      <c r="K653" s="185"/>
      <c r="L653" s="41"/>
      <c r="M653" s="186" t="s">
        <v>3</v>
      </c>
      <c r="N653" s="187" t="s">
        <v>45</v>
      </c>
      <c r="O653" s="74"/>
      <c r="P653" s="188">
        <f>O653*H653</f>
        <v>0</v>
      </c>
      <c r="Q653" s="188">
        <v>0.00017000000000000001</v>
      </c>
      <c r="R653" s="188">
        <f>Q653*H653</f>
        <v>0.0018666000000000002</v>
      </c>
      <c r="S653" s="188">
        <v>0</v>
      </c>
      <c r="T653" s="189">
        <f>S653*H653</f>
        <v>0</v>
      </c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R653" s="190" t="s">
        <v>342</v>
      </c>
      <c r="AT653" s="190" t="s">
        <v>258</v>
      </c>
      <c r="AU653" s="190" t="s">
        <v>83</v>
      </c>
      <c r="AY653" s="21" t="s">
        <v>256</v>
      </c>
      <c r="BE653" s="191">
        <f>IF(N653="základní",J653,0)</f>
        <v>0</v>
      </c>
      <c r="BF653" s="191">
        <f>IF(N653="snížená",J653,0)</f>
        <v>0</v>
      </c>
      <c r="BG653" s="191">
        <f>IF(N653="zákl. přenesená",J653,0)</f>
        <v>0</v>
      </c>
      <c r="BH653" s="191">
        <f>IF(N653="sníž. přenesená",J653,0)</f>
        <v>0</v>
      </c>
      <c r="BI653" s="191">
        <f>IF(N653="nulová",J653,0)</f>
        <v>0</v>
      </c>
      <c r="BJ653" s="21" t="s">
        <v>81</v>
      </c>
      <c r="BK653" s="191">
        <f>ROUND(I653*H653,2)</f>
        <v>0</v>
      </c>
      <c r="BL653" s="21" t="s">
        <v>342</v>
      </c>
      <c r="BM653" s="190" t="s">
        <v>2620</v>
      </c>
    </row>
    <row r="654" s="2" customFormat="1">
      <c r="A654" s="40"/>
      <c r="B654" s="41"/>
      <c r="C654" s="40"/>
      <c r="D654" s="192" t="s">
        <v>263</v>
      </c>
      <c r="E654" s="40"/>
      <c r="F654" s="193" t="s">
        <v>2174</v>
      </c>
      <c r="G654" s="40"/>
      <c r="H654" s="40"/>
      <c r="I654" s="194"/>
      <c r="J654" s="40"/>
      <c r="K654" s="40"/>
      <c r="L654" s="41"/>
      <c r="M654" s="195"/>
      <c r="N654" s="196"/>
      <c r="O654" s="74"/>
      <c r="P654" s="74"/>
      <c r="Q654" s="74"/>
      <c r="R654" s="74"/>
      <c r="S654" s="74"/>
      <c r="T654" s="75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T654" s="21" t="s">
        <v>263</v>
      </c>
      <c r="AU654" s="21" t="s">
        <v>83</v>
      </c>
    </row>
    <row r="655" s="2" customFormat="1" ht="24.15" customHeight="1">
      <c r="A655" s="40"/>
      <c r="B655" s="177"/>
      <c r="C655" s="178" t="s">
        <v>1109</v>
      </c>
      <c r="D655" s="178" t="s">
        <v>258</v>
      </c>
      <c r="E655" s="179" t="s">
        <v>2176</v>
      </c>
      <c r="F655" s="180" t="s">
        <v>2177</v>
      </c>
      <c r="G655" s="181" t="s">
        <v>110</v>
      </c>
      <c r="H655" s="182">
        <v>10.98</v>
      </c>
      <c r="I655" s="183"/>
      <c r="J655" s="184">
        <f>ROUND(I655*H655,2)</f>
        <v>0</v>
      </c>
      <c r="K655" s="185"/>
      <c r="L655" s="41"/>
      <c r="M655" s="186" t="s">
        <v>3</v>
      </c>
      <c r="N655" s="187" t="s">
        <v>45</v>
      </c>
      <c r="O655" s="74"/>
      <c r="P655" s="188">
        <f>O655*H655</f>
        <v>0</v>
      </c>
      <c r="Q655" s="188">
        <v>0.00012</v>
      </c>
      <c r="R655" s="188">
        <f>Q655*H655</f>
        <v>0.0013176000000000002</v>
      </c>
      <c r="S655" s="188">
        <v>0</v>
      </c>
      <c r="T655" s="189">
        <f>S655*H655</f>
        <v>0</v>
      </c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R655" s="190" t="s">
        <v>342</v>
      </c>
      <c r="AT655" s="190" t="s">
        <v>258</v>
      </c>
      <c r="AU655" s="190" t="s">
        <v>83</v>
      </c>
      <c r="AY655" s="21" t="s">
        <v>256</v>
      </c>
      <c r="BE655" s="191">
        <f>IF(N655="základní",J655,0)</f>
        <v>0</v>
      </c>
      <c r="BF655" s="191">
        <f>IF(N655="snížená",J655,0)</f>
        <v>0</v>
      </c>
      <c r="BG655" s="191">
        <f>IF(N655="zákl. přenesená",J655,0)</f>
        <v>0</v>
      </c>
      <c r="BH655" s="191">
        <f>IF(N655="sníž. přenesená",J655,0)</f>
        <v>0</v>
      </c>
      <c r="BI655" s="191">
        <f>IF(N655="nulová",J655,0)</f>
        <v>0</v>
      </c>
      <c r="BJ655" s="21" t="s">
        <v>81</v>
      </c>
      <c r="BK655" s="191">
        <f>ROUND(I655*H655,2)</f>
        <v>0</v>
      </c>
      <c r="BL655" s="21" t="s">
        <v>342</v>
      </c>
      <c r="BM655" s="190" t="s">
        <v>2621</v>
      </c>
    </row>
    <row r="656" s="2" customFormat="1">
      <c r="A656" s="40"/>
      <c r="B656" s="41"/>
      <c r="C656" s="40"/>
      <c r="D656" s="192" t="s">
        <v>263</v>
      </c>
      <c r="E656" s="40"/>
      <c r="F656" s="193" t="s">
        <v>2179</v>
      </c>
      <c r="G656" s="40"/>
      <c r="H656" s="40"/>
      <c r="I656" s="194"/>
      <c r="J656" s="40"/>
      <c r="K656" s="40"/>
      <c r="L656" s="41"/>
      <c r="M656" s="195"/>
      <c r="N656" s="196"/>
      <c r="O656" s="74"/>
      <c r="P656" s="74"/>
      <c r="Q656" s="74"/>
      <c r="R656" s="74"/>
      <c r="S656" s="74"/>
      <c r="T656" s="75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T656" s="21" t="s">
        <v>263</v>
      </c>
      <c r="AU656" s="21" t="s">
        <v>83</v>
      </c>
    </row>
    <row r="657" s="2" customFormat="1" ht="24.15" customHeight="1">
      <c r="A657" s="40"/>
      <c r="B657" s="177"/>
      <c r="C657" s="178" t="s">
        <v>1114</v>
      </c>
      <c r="D657" s="178" t="s">
        <v>258</v>
      </c>
      <c r="E657" s="179" t="s">
        <v>2181</v>
      </c>
      <c r="F657" s="180" t="s">
        <v>2182</v>
      </c>
      <c r="G657" s="181" t="s">
        <v>110</v>
      </c>
      <c r="H657" s="182">
        <v>10.98</v>
      </c>
      <c r="I657" s="183"/>
      <c r="J657" s="184">
        <f>ROUND(I657*H657,2)</f>
        <v>0</v>
      </c>
      <c r="K657" s="185"/>
      <c r="L657" s="41"/>
      <c r="M657" s="186" t="s">
        <v>3</v>
      </c>
      <c r="N657" s="187" t="s">
        <v>45</v>
      </c>
      <c r="O657" s="74"/>
      <c r="P657" s="188">
        <f>O657*H657</f>
        <v>0</v>
      </c>
      <c r="Q657" s="188">
        <v>0.00012</v>
      </c>
      <c r="R657" s="188">
        <f>Q657*H657</f>
        <v>0.0013176000000000002</v>
      </c>
      <c r="S657" s="188">
        <v>0</v>
      </c>
      <c r="T657" s="189">
        <f>S657*H657</f>
        <v>0</v>
      </c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R657" s="190" t="s">
        <v>342</v>
      </c>
      <c r="AT657" s="190" t="s">
        <v>258</v>
      </c>
      <c r="AU657" s="190" t="s">
        <v>83</v>
      </c>
      <c r="AY657" s="21" t="s">
        <v>256</v>
      </c>
      <c r="BE657" s="191">
        <f>IF(N657="základní",J657,0)</f>
        <v>0</v>
      </c>
      <c r="BF657" s="191">
        <f>IF(N657="snížená",J657,0)</f>
        <v>0</v>
      </c>
      <c r="BG657" s="191">
        <f>IF(N657="zákl. přenesená",J657,0)</f>
        <v>0</v>
      </c>
      <c r="BH657" s="191">
        <f>IF(N657="sníž. přenesená",J657,0)</f>
        <v>0</v>
      </c>
      <c r="BI657" s="191">
        <f>IF(N657="nulová",J657,0)</f>
        <v>0</v>
      </c>
      <c r="BJ657" s="21" t="s">
        <v>81</v>
      </c>
      <c r="BK657" s="191">
        <f>ROUND(I657*H657,2)</f>
        <v>0</v>
      </c>
      <c r="BL657" s="21" t="s">
        <v>342</v>
      </c>
      <c r="BM657" s="190" t="s">
        <v>2622</v>
      </c>
    </row>
    <row r="658" s="2" customFormat="1">
      <c r="A658" s="40"/>
      <c r="B658" s="41"/>
      <c r="C658" s="40"/>
      <c r="D658" s="192" t="s">
        <v>263</v>
      </c>
      <c r="E658" s="40"/>
      <c r="F658" s="193" t="s">
        <v>2184</v>
      </c>
      <c r="G658" s="40"/>
      <c r="H658" s="40"/>
      <c r="I658" s="194"/>
      <c r="J658" s="40"/>
      <c r="K658" s="40"/>
      <c r="L658" s="41"/>
      <c r="M658" s="195"/>
      <c r="N658" s="196"/>
      <c r="O658" s="74"/>
      <c r="P658" s="74"/>
      <c r="Q658" s="74"/>
      <c r="R658" s="74"/>
      <c r="S658" s="74"/>
      <c r="T658" s="75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T658" s="21" t="s">
        <v>263</v>
      </c>
      <c r="AU658" s="21" t="s">
        <v>83</v>
      </c>
    </row>
    <row r="659" s="12" customFormat="1" ht="22.8" customHeight="1">
      <c r="A659" s="12"/>
      <c r="B659" s="164"/>
      <c r="C659" s="12"/>
      <c r="D659" s="165" t="s">
        <v>73</v>
      </c>
      <c r="E659" s="175" t="s">
        <v>2185</v>
      </c>
      <c r="F659" s="175" t="s">
        <v>2186</v>
      </c>
      <c r="G659" s="12"/>
      <c r="H659" s="12"/>
      <c r="I659" s="167"/>
      <c r="J659" s="176">
        <f>BK659</f>
        <v>0</v>
      </c>
      <c r="K659" s="12"/>
      <c r="L659" s="164"/>
      <c r="M659" s="169"/>
      <c r="N659" s="170"/>
      <c r="O659" s="170"/>
      <c r="P659" s="171">
        <f>SUM(P660:P670)</f>
        <v>0</v>
      </c>
      <c r="Q659" s="170"/>
      <c r="R659" s="171">
        <f>SUM(R660:R670)</f>
        <v>0.067971439999999994</v>
      </c>
      <c r="S659" s="170"/>
      <c r="T659" s="172">
        <f>SUM(T660:T670)</f>
        <v>0</v>
      </c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R659" s="165" t="s">
        <v>83</v>
      </c>
      <c r="AT659" s="173" t="s">
        <v>73</v>
      </c>
      <c r="AU659" s="173" t="s">
        <v>81</v>
      </c>
      <c r="AY659" s="165" t="s">
        <v>256</v>
      </c>
      <c r="BK659" s="174">
        <f>SUM(BK660:BK670)</f>
        <v>0</v>
      </c>
    </row>
    <row r="660" s="2" customFormat="1" ht="33" customHeight="1">
      <c r="A660" s="40"/>
      <c r="B660" s="177"/>
      <c r="C660" s="178" t="s">
        <v>1119</v>
      </c>
      <c r="D660" s="178" t="s">
        <v>258</v>
      </c>
      <c r="E660" s="179" t="s">
        <v>2188</v>
      </c>
      <c r="F660" s="180" t="s">
        <v>2189</v>
      </c>
      <c r="G660" s="181" t="s">
        <v>110</v>
      </c>
      <c r="H660" s="182">
        <v>128.24799999999999</v>
      </c>
      <c r="I660" s="183"/>
      <c r="J660" s="184">
        <f>ROUND(I660*H660,2)</f>
        <v>0</v>
      </c>
      <c r="K660" s="185"/>
      <c r="L660" s="41"/>
      <c r="M660" s="186" t="s">
        <v>3</v>
      </c>
      <c r="N660" s="187" t="s">
        <v>45</v>
      </c>
      <c r="O660" s="74"/>
      <c r="P660" s="188">
        <f>O660*H660</f>
        <v>0</v>
      </c>
      <c r="Q660" s="188">
        <v>0.00021000000000000001</v>
      </c>
      <c r="R660" s="188">
        <f>Q660*H660</f>
        <v>0.026932080000000001</v>
      </c>
      <c r="S660" s="188">
        <v>0</v>
      </c>
      <c r="T660" s="189">
        <f>S660*H660</f>
        <v>0</v>
      </c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R660" s="190" t="s">
        <v>342</v>
      </c>
      <c r="AT660" s="190" t="s">
        <v>258</v>
      </c>
      <c r="AU660" s="190" t="s">
        <v>83</v>
      </c>
      <c r="AY660" s="21" t="s">
        <v>256</v>
      </c>
      <c r="BE660" s="191">
        <f>IF(N660="základní",J660,0)</f>
        <v>0</v>
      </c>
      <c r="BF660" s="191">
        <f>IF(N660="snížená",J660,0)</f>
        <v>0</v>
      </c>
      <c r="BG660" s="191">
        <f>IF(N660="zákl. přenesená",J660,0)</f>
        <v>0</v>
      </c>
      <c r="BH660" s="191">
        <f>IF(N660="sníž. přenesená",J660,0)</f>
        <v>0</v>
      </c>
      <c r="BI660" s="191">
        <f>IF(N660="nulová",J660,0)</f>
        <v>0</v>
      </c>
      <c r="BJ660" s="21" t="s">
        <v>81</v>
      </c>
      <c r="BK660" s="191">
        <f>ROUND(I660*H660,2)</f>
        <v>0</v>
      </c>
      <c r="BL660" s="21" t="s">
        <v>342</v>
      </c>
      <c r="BM660" s="190" t="s">
        <v>2623</v>
      </c>
    </row>
    <row r="661" s="2" customFormat="1">
      <c r="A661" s="40"/>
      <c r="B661" s="41"/>
      <c r="C661" s="40"/>
      <c r="D661" s="192" t="s">
        <v>263</v>
      </c>
      <c r="E661" s="40"/>
      <c r="F661" s="193" t="s">
        <v>2191</v>
      </c>
      <c r="G661" s="40"/>
      <c r="H661" s="40"/>
      <c r="I661" s="194"/>
      <c r="J661" s="40"/>
      <c r="K661" s="40"/>
      <c r="L661" s="41"/>
      <c r="M661" s="195"/>
      <c r="N661" s="196"/>
      <c r="O661" s="74"/>
      <c r="P661" s="74"/>
      <c r="Q661" s="74"/>
      <c r="R661" s="74"/>
      <c r="S661" s="74"/>
      <c r="T661" s="75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T661" s="21" t="s">
        <v>263</v>
      </c>
      <c r="AU661" s="21" t="s">
        <v>83</v>
      </c>
    </row>
    <row r="662" s="13" customFormat="1">
      <c r="A662" s="13"/>
      <c r="B662" s="197"/>
      <c r="C662" s="13"/>
      <c r="D662" s="198" t="s">
        <v>265</v>
      </c>
      <c r="E662" s="199" t="s">
        <v>3</v>
      </c>
      <c r="F662" s="200" t="s">
        <v>2624</v>
      </c>
      <c r="G662" s="13"/>
      <c r="H662" s="201">
        <v>97.768000000000001</v>
      </c>
      <c r="I662" s="202"/>
      <c r="J662" s="13"/>
      <c r="K662" s="13"/>
      <c r="L662" s="197"/>
      <c r="M662" s="203"/>
      <c r="N662" s="204"/>
      <c r="O662" s="204"/>
      <c r="P662" s="204"/>
      <c r="Q662" s="204"/>
      <c r="R662" s="204"/>
      <c r="S662" s="204"/>
      <c r="T662" s="205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199" t="s">
        <v>265</v>
      </c>
      <c r="AU662" s="199" t="s">
        <v>83</v>
      </c>
      <c r="AV662" s="13" t="s">
        <v>83</v>
      </c>
      <c r="AW662" s="13" t="s">
        <v>35</v>
      </c>
      <c r="AX662" s="13" t="s">
        <v>74</v>
      </c>
      <c r="AY662" s="199" t="s">
        <v>256</v>
      </c>
    </row>
    <row r="663" s="13" customFormat="1">
      <c r="A663" s="13"/>
      <c r="B663" s="197"/>
      <c r="C663" s="13"/>
      <c r="D663" s="198" t="s">
        <v>265</v>
      </c>
      <c r="E663" s="199" t="s">
        <v>3</v>
      </c>
      <c r="F663" s="200" t="s">
        <v>2625</v>
      </c>
      <c r="G663" s="13"/>
      <c r="H663" s="201">
        <v>2.6400000000000001</v>
      </c>
      <c r="I663" s="202"/>
      <c r="J663" s="13"/>
      <c r="K663" s="13"/>
      <c r="L663" s="197"/>
      <c r="M663" s="203"/>
      <c r="N663" s="204"/>
      <c r="O663" s="204"/>
      <c r="P663" s="204"/>
      <c r="Q663" s="204"/>
      <c r="R663" s="204"/>
      <c r="S663" s="204"/>
      <c r="T663" s="205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199" t="s">
        <v>265</v>
      </c>
      <c r="AU663" s="199" t="s">
        <v>83</v>
      </c>
      <c r="AV663" s="13" t="s">
        <v>83</v>
      </c>
      <c r="AW663" s="13" t="s">
        <v>35</v>
      </c>
      <c r="AX663" s="13" t="s">
        <v>74</v>
      </c>
      <c r="AY663" s="199" t="s">
        <v>256</v>
      </c>
    </row>
    <row r="664" s="13" customFormat="1">
      <c r="A664" s="13"/>
      <c r="B664" s="197"/>
      <c r="C664" s="13"/>
      <c r="D664" s="198" t="s">
        <v>265</v>
      </c>
      <c r="E664" s="199" t="s">
        <v>3</v>
      </c>
      <c r="F664" s="200" t="s">
        <v>2625</v>
      </c>
      <c r="G664" s="13"/>
      <c r="H664" s="201">
        <v>2.6400000000000001</v>
      </c>
      <c r="I664" s="202"/>
      <c r="J664" s="13"/>
      <c r="K664" s="13"/>
      <c r="L664" s="197"/>
      <c r="M664" s="203"/>
      <c r="N664" s="204"/>
      <c r="O664" s="204"/>
      <c r="P664" s="204"/>
      <c r="Q664" s="204"/>
      <c r="R664" s="204"/>
      <c r="S664" s="204"/>
      <c r="T664" s="205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199" t="s">
        <v>265</v>
      </c>
      <c r="AU664" s="199" t="s">
        <v>83</v>
      </c>
      <c r="AV664" s="13" t="s">
        <v>83</v>
      </c>
      <c r="AW664" s="13" t="s">
        <v>35</v>
      </c>
      <c r="AX664" s="13" t="s">
        <v>74</v>
      </c>
      <c r="AY664" s="199" t="s">
        <v>256</v>
      </c>
    </row>
    <row r="665" s="13" customFormat="1">
      <c r="A665" s="13"/>
      <c r="B665" s="197"/>
      <c r="C665" s="13"/>
      <c r="D665" s="198" t="s">
        <v>265</v>
      </c>
      <c r="E665" s="199" t="s">
        <v>3</v>
      </c>
      <c r="F665" s="200" t="s">
        <v>2274</v>
      </c>
      <c r="G665" s="13"/>
      <c r="H665" s="201">
        <v>25.199999999999999</v>
      </c>
      <c r="I665" s="202"/>
      <c r="J665" s="13"/>
      <c r="K665" s="13"/>
      <c r="L665" s="197"/>
      <c r="M665" s="203"/>
      <c r="N665" s="204"/>
      <c r="O665" s="204"/>
      <c r="P665" s="204"/>
      <c r="Q665" s="204"/>
      <c r="R665" s="204"/>
      <c r="S665" s="204"/>
      <c r="T665" s="205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199" t="s">
        <v>265</v>
      </c>
      <c r="AU665" s="199" t="s">
        <v>83</v>
      </c>
      <c r="AV665" s="13" t="s">
        <v>83</v>
      </c>
      <c r="AW665" s="13" t="s">
        <v>35</v>
      </c>
      <c r="AX665" s="13" t="s">
        <v>74</v>
      </c>
      <c r="AY665" s="199" t="s">
        <v>256</v>
      </c>
    </row>
    <row r="666" s="14" customFormat="1">
      <c r="A666" s="14"/>
      <c r="B666" s="206"/>
      <c r="C666" s="14"/>
      <c r="D666" s="198" t="s">
        <v>265</v>
      </c>
      <c r="E666" s="207" t="s">
        <v>3</v>
      </c>
      <c r="F666" s="208" t="s">
        <v>266</v>
      </c>
      <c r="G666" s="14"/>
      <c r="H666" s="209">
        <v>128.24799999999999</v>
      </c>
      <c r="I666" s="210"/>
      <c r="J666" s="14"/>
      <c r="K666" s="14"/>
      <c r="L666" s="206"/>
      <c r="M666" s="211"/>
      <c r="N666" s="212"/>
      <c r="O666" s="212"/>
      <c r="P666" s="212"/>
      <c r="Q666" s="212"/>
      <c r="R666" s="212"/>
      <c r="S666" s="212"/>
      <c r="T666" s="213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07" t="s">
        <v>265</v>
      </c>
      <c r="AU666" s="207" t="s">
        <v>83</v>
      </c>
      <c r="AV666" s="14" t="s">
        <v>261</v>
      </c>
      <c r="AW666" s="14" t="s">
        <v>35</v>
      </c>
      <c r="AX666" s="14" t="s">
        <v>81</v>
      </c>
      <c r="AY666" s="207" t="s">
        <v>256</v>
      </c>
    </row>
    <row r="667" s="2" customFormat="1" ht="37.8" customHeight="1">
      <c r="A667" s="40"/>
      <c r="B667" s="177"/>
      <c r="C667" s="178" t="s">
        <v>1124</v>
      </c>
      <c r="D667" s="178" t="s">
        <v>258</v>
      </c>
      <c r="E667" s="179" t="s">
        <v>2196</v>
      </c>
      <c r="F667" s="180" t="s">
        <v>2197</v>
      </c>
      <c r="G667" s="181" t="s">
        <v>110</v>
      </c>
      <c r="H667" s="182">
        <v>128.24799999999999</v>
      </c>
      <c r="I667" s="183"/>
      <c r="J667" s="184">
        <f>ROUND(I667*H667,2)</f>
        <v>0</v>
      </c>
      <c r="K667" s="185"/>
      <c r="L667" s="41"/>
      <c r="M667" s="186" t="s">
        <v>3</v>
      </c>
      <c r="N667" s="187" t="s">
        <v>45</v>
      </c>
      <c r="O667" s="74"/>
      <c r="P667" s="188">
        <f>O667*H667</f>
        <v>0</v>
      </c>
      <c r="Q667" s="188">
        <v>0.00029</v>
      </c>
      <c r="R667" s="188">
        <f>Q667*H667</f>
        <v>0.037191919999999996</v>
      </c>
      <c r="S667" s="188">
        <v>0</v>
      </c>
      <c r="T667" s="189">
        <f>S667*H667</f>
        <v>0</v>
      </c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R667" s="190" t="s">
        <v>342</v>
      </c>
      <c r="AT667" s="190" t="s">
        <v>258</v>
      </c>
      <c r="AU667" s="190" t="s">
        <v>83</v>
      </c>
      <c r="AY667" s="21" t="s">
        <v>256</v>
      </c>
      <c r="BE667" s="191">
        <f>IF(N667="základní",J667,0)</f>
        <v>0</v>
      </c>
      <c r="BF667" s="191">
        <f>IF(N667="snížená",J667,0)</f>
        <v>0</v>
      </c>
      <c r="BG667" s="191">
        <f>IF(N667="zákl. přenesená",J667,0)</f>
        <v>0</v>
      </c>
      <c r="BH667" s="191">
        <f>IF(N667="sníž. přenesená",J667,0)</f>
        <v>0</v>
      </c>
      <c r="BI667" s="191">
        <f>IF(N667="nulová",J667,0)</f>
        <v>0</v>
      </c>
      <c r="BJ667" s="21" t="s">
        <v>81</v>
      </c>
      <c r="BK667" s="191">
        <f>ROUND(I667*H667,2)</f>
        <v>0</v>
      </c>
      <c r="BL667" s="21" t="s">
        <v>342</v>
      </c>
      <c r="BM667" s="190" t="s">
        <v>2626</v>
      </c>
    </row>
    <row r="668" s="2" customFormat="1">
      <c r="A668" s="40"/>
      <c r="B668" s="41"/>
      <c r="C668" s="40"/>
      <c r="D668" s="192" t="s">
        <v>263</v>
      </c>
      <c r="E668" s="40"/>
      <c r="F668" s="193" t="s">
        <v>2199</v>
      </c>
      <c r="G668" s="40"/>
      <c r="H668" s="40"/>
      <c r="I668" s="194"/>
      <c r="J668" s="40"/>
      <c r="K668" s="40"/>
      <c r="L668" s="41"/>
      <c r="M668" s="195"/>
      <c r="N668" s="196"/>
      <c r="O668" s="74"/>
      <c r="P668" s="74"/>
      <c r="Q668" s="74"/>
      <c r="R668" s="74"/>
      <c r="S668" s="74"/>
      <c r="T668" s="75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T668" s="21" t="s">
        <v>263</v>
      </c>
      <c r="AU668" s="21" t="s">
        <v>83</v>
      </c>
    </row>
    <row r="669" s="2" customFormat="1" ht="44.25" customHeight="1">
      <c r="A669" s="40"/>
      <c r="B669" s="177"/>
      <c r="C669" s="178" t="s">
        <v>1129</v>
      </c>
      <c r="D669" s="178" t="s">
        <v>258</v>
      </c>
      <c r="E669" s="179" t="s">
        <v>2201</v>
      </c>
      <c r="F669" s="180" t="s">
        <v>2202</v>
      </c>
      <c r="G669" s="181" t="s">
        <v>110</v>
      </c>
      <c r="H669" s="182">
        <v>128.24799999999999</v>
      </c>
      <c r="I669" s="183"/>
      <c r="J669" s="184">
        <f>ROUND(I669*H669,2)</f>
        <v>0</v>
      </c>
      <c r="K669" s="185"/>
      <c r="L669" s="41"/>
      <c r="M669" s="186" t="s">
        <v>3</v>
      </c>
      <c r="N669" s="187" t="s">
        <v>45</v>
      </c>
      <c r="O669" s="74"/>
      <c r="P669" s="188">
        <f>O669*H669</f>
        <v>0</v>
      </c>
      <c r="Q669" s="188">
        <v>3.0000000000000001E-05</v>
      </c>
      <c r="R669" s="188">
        <f>Q669*H669</f>
        <v>0.0038474399999999997</v>
      </c>
      <c r="S669" s="188">
        <v>0</v>
      </c>
      <c r="T669" s="189">
        <f>S669*H669</f>
        <v>0</v>
      </c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R669" s="190" t="s">
        <v>342</v>
      </c>
      <c r="AT669" s="190" t="s">
        <v>258</v>
      </c>
      <c r="AU669" s="190" t="s">
        <v>83</v>
      </c>
      <c r="AY669" s="21" t="s">
        <v>256</v>
      </c>
      <c r="BE669" s="191">
        <f>IF(N669="základní",J669,0)</f>
        <v>0</v>
      </c>
      <c r="BF669" s="191">
        <f>IF(N669="snížená",J669,0)</f>
        <v>0</v>
      </c>
      <c r="BG669" s="191">
        <f>IF(N669="zákl. přenesená",J669,0)</f>
        <v>0</v>
      </c>
      <c r="BH669" s="191">
        <f>IF(N669="sníž. přenesená",J669,0)</f>
        <v>0</v>
      </c>
      <c r="BI669" s="191">
        <f>IF(N669="nulová",J669,0)</f>
        <v>0</v>
      </c>
      <c r="BJ669" s="21" t="s">
        <v>81</v>
      </c>
      <c r="BK669" s="191">
        <f>ROUND(I669*H669,2)</f>
        <v>0</v>
      </c>
      <c r="BL669" s="21" t="s">
        <v>342</v>
      </c>
      <c r="BM669" s="190" t="s">
        <v>2627</v>
      </c>
    </row>
    <row r="670" s="2" customFormat="1">
      <c r="A670" s="40"/>
      <c r="B670" s="41"/>
      <c r="C670" s="40"/>
      <c r="D670" s="192" t="s">
        <v>263</v>
      </c>
      <c r="E670" s="40"/>
      <c r="F670" s="193" t="s">
        <v>2204</v>
      </c>
      <c r="G670" s="40"/>
      <c r="H670" s="40"/>
      <c r="I670" s="194"/>
      <c r="J670" s="40"/>
      <c r="K670" s="40"/>
      <c r="L670" s="41"/>
      <c r="M670" s="240"/>
      <c r="N670" s="241"/>
      <c r="O670" s="242"/>
      <c r="P670" s="242"/>
      <c r="Q670" s="242"/>
      <c r="R670" s="242"/>
      <c r="S670" s="242"/>
      <c r="T670" s="243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T670" s="21" t="s">
        <v>263</v>
      </c>
      <c r="AU670" s="21" t="s">
        <v>83</v>
      </c>
    </row>
    <row r="671" s="2" customFormat="1" ht="6.96" customHeight="1">
      <c r="A671" s="40"/>
      <c r="B671" s="57"/>
      <c r="C671" s="58"/>
      <c r="D671" s="58"/>
      <c r="E671" s="58"/>
      <c r="F671" s="58"/>
      <c r="G671" s="58"/>
      <c r="H671" s="58"/>
      <c r="I671" s="58"/>
      <c r="J671" s="58"/>
      <c r="K671" s="58"/>
      <c r="L671" s="41"/>
      <c r="M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</row>
  </sheetData>
  <autoFilter ref="C102:K67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1:H91"/>
    <mergeCell ref="E93:H93"/>
    <mergeCell ref="E95:H95"/>
    <mergeCell ref="L2:V2"/>
  </mergeCells>
  <hyperlinks>
    <hyperlink ref="F107" r:id="rId1" display="https://podminky.urs.cz/item/CS_URS_2025_01/139711111"/>
    <hyperlink ref="F111" r:id="rId2" display="https://podminky.urs.cz/item/CS_URS_2025_01/162251102"/>
    <hyperlink ref="F113" r:id="rId3" display="https://podminky.urs.cz/item/CS_URS_2025_01/162751117"/>
    <hyperlink ref="F115" r:id="rId4" display="https://podminky.urs.cz/item/CS_URS_2025_01/162751119"/>
    <hyperlink ref="F119" r:id="rId5" display="https://podminky.urs.cz/item/CS_URS_2025_01/167111101"/>
    <hyperlink ref="F121" r:id="rId6" display="https://podminky.urs.cz/item/CS_URS_2025_01/167111121"/>
    <hyperlink ref="F123" r:id="rId7" display="https://podminky.urs.cz/item/CS_URS_2025_01/171201231"/>
    <hyperlink ref="F127" r:id="rId8" display="https://podminky.urs.cz/item/CS_URS_2025_01/171251201"/>
    <hyperlink ref="F130" r:id="rId9" display="https://podminky.urs.cz/item/CS_URS_2025_01/213141112"/>
    <hyperlink ref="F137" r:id="rId10" display="https://podminky.urs.cz/item/CS_URS_2025_01/218111113"/>
    <hyperlink ref="F141" r:id="rId11" display="https://podminky.urs.cz/item/CS_URS_2025_01/218111114"/>
    <hyperlink ref="F145" r:id="rId12" display="https://podminky.urs.cz/item/CS_URS_2025_01/271542211"/>
    <hyperlink ref="F149" r:id="rId13" display="https://podminky.urs.cz/item/CS_URS_2025_01/273321311"/>
    <hyperlink ref="F153" r:id="rId14" display="https://podminky.urs.cz/item/CS_URS_2025_01/273362021"/>
    <hyperlink ref="F158" r:id="rId15" display="https://podminky.urs.cz/item/CS_URS_2025_01/310239211"/>
    <hyperlink ref="F164" r:id="rId16" display="https://podminky.urs.cz/item/CS_URS_2025_01/317168012"/>
    <hyperlink ref="F168" r:id="rId17" display="https://podminky.urs.cz/item/CS_URS_2025_01/317168022"/>
    <hyperlink ref="F173" r:id="rId18" display="https://podminky.urs.cz/item/CS_URS_2025_01/317941121"/>
    <hyperlink ref="F180" r:id="rId19" display="https://podminky.urs.cz/item/CS_URS_2025_01/342244211"/>
    <hyperlink ref="F184" r:id="rId20" display="https://podminky.urs.cz/item/CS_URS_2025_01/342244221"/>
    <hyperlink ref="F188" r:id="rId21" display="https://podminky.urs.cz/item/CS_URS_2025_01/346272256"/>
    <hyperlink ref="F197" r:id="rId22" display="https://podminky.urs.cz/item/CS_URS_2025_01/611131101"/>
    <hyperlink ref="F201" r:id="rId23" display="https://podminky.urs.cz/item/CS_URS_2025_01/611131121"/>
    <hyperlink ref="F205" r:id="rId24" display="https://podminky.urs.cz/item/CS_URS_2025_01/612131101"/>
    <hyperlink ref="F210" r:id="rId25" display="https://podminky.urs.cz/item/CS_URS_2025_01/612131121"/>
    <hyperlink ref="F215" r:id="rId26" display="https://podminky.urs.cz/item/CS_URS_2025_01/612142001"/>
    <hyperlink ref="F227" r:id="rId27" display="https://podminky.urs.cz/item/CS_URS_2025_01/612321121"/>
    <hyperlink ref="F231" r:id="rId28" display="https://podminky.urs.cz/item/CS_URS_2025_01/612321131"/>
    <hyperlink ref="F236" r:id="rId29" display="https://podminky.urs.cz/item/CS_URS_2025_01/612321141"/>
    <hyperlink ref="F240" r:id="rId30" display="https://podminky.urs.cz/item/CS_URS_2025_01/612325225"/>
    <hyperlink ref="F244" r:id="rId31" display="https://podminky.urs.cz/item/CS_URS_2025_01/612325302"/>
    <hyperlink ref="F248" r:id="rId32" display="https://podminky.urs.cz/item/CS_URS_2025_01/622131101"/>
    <hyperlink ref="F252" r:id="rId33" display="https://podminky.urs.cz/item/CS_URS_2025_01/622131121"/>
    <hyperlink ref="F256" r:id="rId34" display="https://podminky.urs.cz/item/CS_URS_2025_01/622142001"/>
    <hyperlink ref="F260" r:id="rId35" display="https://podminky.urs.cz/item/CS_URS_2025_01/622151031"/>
    <hyperlink ref="F264" r:id="rId36" display="https://podminky.urs.cz/item/CS_URS_2025_01/622323111"/>
    <hyperlink ref="F268" r:id="rId37" display="https://podminky.urs.cz/item/CS_URS_2025_01/622323191"/>
    <hyperlink ref="F272" r:id="rId38" display="https://podminky.urs.cz/item/CS_URS_2025_01/622531012"/>
    <hyperlink ref="F274" r:id="rId39" display="https://podminky.urs.cz/item/CS_URS_2025_01/622811001"/>
    <hyperlink ref="F278" r:id="rId40" display="https://podminky.urs.cz/item/CS_URS_2025_01/629991011"/>
    <hyperlink ref="F283" r:id="rId41" display="https://podminky.urs.cz/item/CS_URS_2025_01/632451234"/>
    <hyperlink ref="F287" r:id="rId42" display="https://podminky.urs.cz/item/CS_URS_2025_01/632451292"/>
    <hyperlink ref="F291" r:id="rId43" display="https://podminky.urs.cz/item/CS_URS_2025_01/632481213"/>
    <hyperlink ref="F295" r:id="rId44" display="https://podminky.urs.cz/item/CS_URS_2025_01/642942111"/>
    <hyperlink ref="F300" r:id="rId45" display="https://podminky.urs.cz/item/CS_URS_2025_01/642945111"/>
    <hyperlink ref="F308" r:id="rId46" display="https://podminky.urs.cz/item/CS_URS_2025_01/941221111"/>
    <hyperlink ref="F312" r:id="rId47" display="https://podminky.urs.cz/item/CS_URS_2025_01/941221211"/>
    <hyperlink ref="F316" r:id="rId48" display="https://podminky.urs.cz/item/CS_URS_2025_01/941221312"/>
    <hyperlink ref="F318" r:id="rId49" display="https://podminky.urs.cz/item/CS_URS_2025_01/941221811"/>
    <hyperlink ref="F322" r:id="rId50" display="https://podminky.urs.cz/item/CS_URS_2025_01/944511111"/>
    <hyperlink ref="F326" r:id="rId51" display="https://podminky.urs.cz/item/CS_URS_2025_01/944511211"/>
    <hyperlink ref="F330" r:id="rId52" display="https://podminky.urs.cz/item/CS_URS_2025_01/944511811"/>
    <hyperlink ref="F334" r:id="rId53" display="https://podminky.urs.cz/item/CS_URS_2025_01/949101111"/>
    <hyperlink ref="F338" r:id="rId54" display="https://podminky.urs.cz/item/CS_URS_2025_01/952901111"/>
    <hyperlink ref="F342" r:id="rId55" display="https://podminky.urs.cz/item/CS_URS_2025_01/962032641"/>
    <hyperlink ref="F346" r:id="rId56" display="https://podminky.urs.cz/item/CS_URS_2025_01/962032691"/>
    <hyperlink ref="F350" r:id="rId57" display="https://podminky.urs.cz/item/CS_URS_2025_01/965043441"/>
    <hyperlink ref="F354" r:id="rId58" display="https://podminky.urs.cz/item/CS_URS_2025_01/965045113"/>
    <hyperlink ref="F358" r:id="rId59" display="https://podminky.urs.cz/item/CS_URS_2025_01/965049112"/>
    <hyperlink ref="F360" r:id="rId60" display="https://podminky.urs.cz/item/CS_URS_2025_01/966032921"/>
    <hyperlink ref="F364" r:id="rId61" display="https://podminky.urs.cz/item/CS_URS_2025_01/967031132"/>
    <hyperlink ref="F368" r:id="rId62" display="https://podminky.urs.cz/item/CS_URS_2025_01/968082017"/>
    <hyperlink ref="F373" r:id="rId63" display="https://podminky.urs.cz/item/CS_URS_2025_01/968062455"/>
    <hyperlink ref="F381" r:id="rId64" display="https://podminky.urs.cz/item/CS_URS_2025_01/968082022"/>
    <hyperlink ref="F385" r:id="rId65" display="https://podminky.urs.cz/item/CS_URS_2025_01/971033681"/>
    <hyperlink ref="F391" r:id="rId66" display="https://podminky.urs.cz/item/CS_URS_2025_01/978011191"/>
    <hyperlink ref="F395" r:id="rId67" display="https://podminky.urs.cz/item/CS_URS_2025_01/978013191"/>
    <hyperlink ref="F399" r:id="rId68" display="https://podminky.urs.cz/item/CS_URS_2025_01/978019391"/>
    <hyperlink ref="F403" r:id="rId69" display="https://podminky.urs.cz/item/CS_URS_2025_01/993111111"/>
    <hyperlink ref="F407" r:id="rId70" display="https://podminky.urs.cz/item/CS_URS_2025_01/993111119"/>
    <hyperlink ref="F412" r:id="rId71" display="https://podminky.urs.cz/item/CS_URS_2025_01/997013111"/>
    <hyperlink ref="F414" r:id="rId72" display="https://podminky.urs.cz/item/CS_URS_2025_01/997013501"/>
    <hyperlink ref="F416" r:id="rId73" display="https://podminky.urs.cz/item/CS_URS_2025_01/997013509"/>
    <hyperlink ref="F419" r:id="rId74" display="https://podminky.urs.cz/item/CS_URS_2025_01/997013811"/>
    <hyperlink ref="F423" r:id="rId75" display="https://podminky.urs.cz/item/CS_URS_2025_01/997013813"/>
    <hyperlink ref="F427" r:id="rId76" display="https://podminky.urs.cz/item/CS_URS_2025_01/997013814"/>
    <hyperlink ref="F431" r:id="rId77" display="https://podminky.urs.cz/item/CS_URS_2025_01/997013871"/>
    <hyperlink ref="F439" r:id="rId78" display="https://podminky.urs.cz/item/CS_URS_2025_01/998011001"/>
    <hyperlink ref="F443" r:id="rId79" display="https://podminky.urs.cz/item/CS_URS_2025_01/711111001"/>
    <hyperlink ref="F449" r:id="rId80" display="https://podminky.urs.cz/item/CS_URS_2025_01/711112001"/>
    <hyperlink ref="F455" r:id="rId81" display="https://podminky.urs.cz/item/CS_URS_2025_01/711131801"/>
    <hyperlink ref="F459" r:id="rId82" display="https://podminky.urs.cz/item/CS_URS_2025_01/711141559"/>
    <hyperlink ref="F469" r:id="rId83" display="https://podminky.urs.cz/item/CS_URS_2025_01/711142559"/>
    <hyperlink ref="F479" r:id="rId84" display="https://podminky.urs.cz/item/CS_URS_2025_01/998711101"/>
    <hyperlink ref="F482" r:id="rId85" display="https://podminky.urs.cz/item/CS_URS_2025_01/713121121"/>
    <hyperlink ref="F494" r:id="rId86" display="https://podminky.urs.cz/item/CS_URS_2025_01/998713101"/>
    <hyperlink ref="F497" r:id="rId87" display="https://podminky.urs.cz/item/CS_URS_2025_01/763131511"/>
    <hyperlink ref="F501" r:id="rId88" display="https://podminky.urs.cz/item/CS_URS_2025_01/763131714"/>
    <hyperlink ref="F505" r:id="rId89" display="https://podminky.urs.cz/item/CS_URS_2025_01/763412113"/>
    <hyperlink ref="F511" r:id="rId90" display="https://podminky.urs.cz/item/CS_URS_2025_01/763412123"/>
    <hyperlink ref="F516" r:id="rId91" display="https://podminky.urs.cz/item/CS_URS_2025_01/998763301"/>
    <hyperlink ref="F519" r:id="rId92" display="https://podminky.urs.cz/item/CS_URS_2025_01/764226443"/>
    <hyperlink ref="F524" r:id="rId93" display="https://podminky.urs.cz/item/CS_URS_2025_01/998764101"/>
    <hyperlink ref="F527" r:id="rId94" display="https://podminky.urs.cz/item/CS_URS_2025_01/766622131"/>
    <hyperlink ref="F532" r:id="rId95" display="https://podminky.urs.cz/item/CS_URS_2025_01/766622216"/>
    <hyperlink ref="F537" r:id="rId96" display="https://podminky.urs.cz/item/CS_URS_2025_01/766660001"/>
    <hyperlink ref="F542" r:id="rId97" display="https://podminky.urs.cz/item/CS_URS_2025_01/766660021"/>
    <hyperlink ref="F547" r:id="rId98" display="https://podminky.urs.cz/item/CS_URS_2025_01/766694116"/>
    <hyperlink ref="F552" r:id="rId99" display="https://podminky.urs.cz/item/CS_URS_2025_01/998766101"/>
    <hyperlink ref="F555" r:id="rId100" display="https://podminky.urs.cz/item/CS_URS_2025_01/771111011"/>
    <hyperlink ref="F559" r:id="rId101" display="https://podminky.urs.cz/item/CS_URS_2025_01/771121011"/>
    <hyperlink ref="F563" r:id="rId102" display="https://podminky.urs.cz/item/CS_URS_2025_01/771151011"/>
    <hyperlink ref="F567" r:id="rId103" display="https://podminky.urs.cz/item/CS_URS_2025_01/771471810"/>
    <hyperlink ref="F571" r:id="rId104" display="https://podminky.urs.cz/item/CS_URS_2025_01/771474113"/>
    <hyperlink ref="F579" r:id="rId105" display="https://podminky.urs.cz/item/CS_URS_2025_01/771571810"/>
    <hyperlink ref="F583" r:id="rId106" display="https://podminky.urs.cz/item/CS_URS_2025_01/771574419"/>
    <hyperlink ref="F589" r:id="rId107" display="https://podminky.urs.cz/item/CS_URS_2025_01/771591112"/>
    <hyperlink ref="F593" r:id="rId108" display="https://podminky.urs.cz/item/CS_URS_2025_01/771591115"/>
    <hyperlink ref="F597" r:id="rId109" display="https://podminky.urs.cz/item/CS_URS_2025_01/771592011"/>
    <hyperlink ref="F601" r:id="rId110" display="https://podminky.urs.cz/item/CS_URS_2025_01/998771101"/>
    <hyperlink ref="F604" r:id="rId111" display="https://podminky.urs.cz/item/CS_URS_2025_01/781111011"/>
    <hyperlink ref="F608" r:id="rId112" display="https://podminky.urs.cz/item/CS_URS_2025_01/781121011"/>
    <hyperlink ref="F612" r:id="rId113" display="https://podminky.urs.cz/item/CS_URS_2025_01/781131112"/>
    <hyperlink ref="F616" r:id="rId114" display="https://podminky.urs.cz/item/CS_URS_2025_01/781151031"/>
    <hyperlink ref="F620" r:id="rId115" display="https://podminky.urs.cz/item/CS_URS_2025_01/781471810"/>
    <hyperlink ref="F624" r:id="rId116" display="https://podminky.urs.cz/item/CS_URS_2025_01/781472218"/>
    <hyperlink ref="F630" r:id="rId117" display="https://podminky.urs.cz/item/CS_URS_2025_01/781495115"/>
    <hyperlink ref="F639" r:id="rId118" display="https://podminky.urs.cz/item/CS_URS_2025_01/781495211"/>
    <hyperlink ref="F643" r:id="rId119" display="https://podminky.urs.cz/item/CS_URS_2025_01/998781101"/>
    <hyperlink ref="F646" r:id="rId120" display="https://podminky.urs.cz/item/CS_URS_2025_01/783301303"/>
    <hyperlink ref="F652" r:id="rId121" display="https://podminky.urs.cz/item/CS_URS_2025_01/783301313"/>
    <hyperlink ref="F654" r:id="rId122" display="https://podminky.urs.cz/item/CS_URS_2025_01/783314201"/>
    <hyperlink ref="F656" r:id="rId123" display="https://podminky.urs.cz/item/CS_URS_2025_01/783315101"/>
    <hyperlink ref="F658" r:id="rId124" display="https://podminky.urs.cz/item/CS_URS_2025_01/783317101"/>
    <hyperlink ref="F661" r:id="rId125" display="https://podminky.urs.cz/item/CS_URS_2025_01/784181101"/>
    <hyperlink ref="F668" r:id="rId126" display="https://podminky.urs.cz/item/CS_URS_2025_01/784211101"/>
    <hyperlink ref="F670" r:id="rId127" display="https://podminky.urs.cz/item/CS_URS_2025_01/78421115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2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93</v>
      </c>
      <c r="AZ2" s="124" t="s">
        <v>108</v>
      </c>
      <c r="BA2" s="124" t="s">
        <v>2628</v>
      </c>
      <c r="BB2" s="124" t="s">
        <v>274</v>
      </c>
      <c r="BC2" s="124" t="s">
        <v>2629</v>
      </c>
      <c r="BD2" s="124" t="s">
        <v>112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83</v>
      </c>
    </row>
    <row r="4" s="1" customFormat="1" ht="24.96" customHeight="1">
      <c r="B4" s="24"/>
      <c r="D4" s="25" t="s">
        <v>116</v>
      </c>
      <c r="L4" s="24"/>
      <c r="M4" s="125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26.25" customHeight="1">
      <c r="B7" s="24"/>
      <c r="E7" s="126" t="str">
        <f>'Rekapitulace stavby'!K6</f>
        <v>STAVEBNÍ ÚPRAVY MATEŘSKÉ ŠKOLY č.p.100_PŘÍSTAVBA NOVÉ KUCHYNĚ_STAVBA</v>
      </c>
      <c r="F7" s="34"/>
      <c r="G7" s="34"/>
      <c r="H7" s="34"/>
      <c r="L7" s="24"/>
    </row>
    <row r="8" s="1" customFormat="1" ht="12" customHeight="1">
      <c r="B8" s="24"/>
      <c r="D8" s="34" t="s">
        <v>130</v>
      </c>
      <c r="L8" s="24"/>
    </row>
    <row r="9" s="2" customFormat="1" ht="16.5" customHeight="1">
      <c r="A9" s="40"/>
      <c r="B9" s="41"/>
      <c r="C9" s="40"/>
      <c r="D9" s="40"/>
      <c r="E9" s="126" t="s">
        <v>134</v>
      </c>
      <c r="F9" s="40"/>
      <c r="G9" s="40"/>
      <c r="H9" s="40"/>
      <c r="I9" s="40"/>
      <c r="J9" s="40"/>
      <c r="K9" s="40"/>
      <c r="L9" s="12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1"/>
      <c r="C10" s="40"/>
      <c r="D10" s="34" t="s">
        <v>138</v>
      </c>
      <c r="E10" s="40"/>
      <c r="F10" s="40"/>
      <c r="G10" s="40"/>
      <c r="H10" s="40"/>
      <c r="I10" s="40"/>
      <c r="J10" s="40"/>
      <c r="K10" s="40"/>
      <c r="L10" s="12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1"/>
      <c r="C11" s="40"/>
      <c r="D11" s="40"/>
      <c r="E11" s="64" t="s">
        <v>2630</v>
      </c>
      <c r="F11" s="40"/>
      <c r="G11" s="40"/>
      <c r="H11" s="40"/>
      <c r="I11" s="40"/>
      <c r="J11" s="40"/>
      <c r="K11" s="40"/>
      <c r="L11" s="12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12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1"/>
      <c r="C13" s="40"/>
      <c r="D13" s="34" t="s">
        <v>19</v>
      </c>
      <c r="E13" s="40"/>
      <c r="F13" s="29" t="s">
        <v>3</v>
      </c>
      <c r="G13" s="40"/>
      <c r="H13" s="40"/>
      <c r="I13" s="34" t="s">
        <v>20</v>
      </c>
      <c r="J13" s="29" t="s">
        <v>3</v>
      </c>
      <c r="K13" s="40"/>
      <c r="L13" s="12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21</v>
      </c>
      <c r="E14" s="40"/>
      <c r="F14" s="29" t="s">
        <v>22</v>
      </c>
      <c r="G14" s="40"/>
      <c r="H14" s="40"/>
      <c r="I14" s="34" t="s">
        <v>23</v>
      </c>
      <c r="J14" s="66" t="str">
        <f>'Rekapitulace stavby'!AN8</f>
        <v>3. 6. 2025</v>
      </c>
      <c r="K14" s="40"/>
      <c r="L14" s="12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12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1"/>
      <c r="C16" s="40"/>
      <c r="D16" s="34" t="s">
        <v>25</v>
      </c>
      <c r="E16" s="40"/>
      <c r="F16" s="40"/>
      <c r="G16" s="40"/>
      <c r="H16" s="40"/>
      <c r="I16" s="34" t="s">
        <v>26</v>
      </c>
      <c r="J16" s="29" t="s">
        <v>27</v>
      </c>
      <c r="K16" s="40"/>
      <c r="L16" s="12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1"/>
      <c r="C17" s="40"/>
      <c r="D17" s="40"/>
      <c r="E17" s="29" t="s">
        <v>28</v>
      </c>
      <c r="F17" s="40"/>
      <c r="G17" s="40"/>
      <c r="H17" s="40"/>
      <c r="I17" s="34" t="s">
        <v>29</v>
      </c>
      <c r="J17" s="29" t="s">
        <v>3</v>
      </c>
      <c r="K17" s="40"/>
      <c r="L17" s="12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12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1"/>
      <c r="C19" s="40"/>
      <c r="D19" s="34" t="s">
        <v>30</v>
      </c>
      <c r="E19" s="40"/>
      <c r="F19" s="40"/>
      <c r="G19" s="40"/>
      <c r="H19" s="40"/>
      <c r="I19" s="34" t="s">
        <v>26</v>
      </c>
      <c r="J19" s="35" t="str">
        <f>'Rekapitulace stavby'!AN13</f>
        <v>Vyplň údaj</v>
      </c>
      <c r="K19" s="40"/>
      <c r="L19" s="12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1"/>
      <c r="C20" s="40"/>
      <c r="D20" s="40"/>
      <c r="E20" s="35" t="str">
        <f>'Rekapitulace stavby'!E14</f>
        <v>Vyplň údaj</v>
      </c>
      <c r="F20" s="29"/>
      <c r="G20" s="29"/>
      <c r="H20" s="29"/>
      <c r="I20" s="34" t="s">
        <v>29</v>
      </c>
      <c r="J20" s="35" t="str">
        <f>'Rekapitulace stavby'!AN14</f>
        <v>Vyplň údaj</v>
      </c>
      <c r="K20" s="40"/>
      <c r="L20" s="12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12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1"/>
      <c r="C22" s="40"/>
      <c r="D22" s="34" t="s">
        <v>32</v>
      </c>
      <c r="E22" s="40"/>
      <c r="F22" s="40"/>
      <c r="G22" s="40"/>
      <c r="H22" s="40"/>
      <c r="I22" s="34" t="s">
        <v>26</v>
      </c>
      <c r="J22" s="29" t="s">
        <v>33</v>
      </c>
      <c r="K22" s="40"/>
      <c r="L22" s="12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1"/>
      <c r="C23" s="40"/>
      <c r="D23" s="40"/>
      <c r="E23" s="29" t="s">
        <v>34</v>
      </c>
      <c r="F23" s="40"/>
      <c r="G23" s="40"/>
      <c r="H23" s="40"/>
      <c r="I23" s="34" t="s">
        <v>29</v>
      </c>
      <c r="J23" s="29" t="s">
        <v>3</v>
      </c>
      <c r="K23" s="40"/>
      <c r="L23" s="12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12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1"/>
      <c r="C25" s="40"/>
      <c r="D25" s="34" t="s">
        <v>36</v>
      </c>
      <c r="E25" s="40"/>
      <c r="F25" s="40"/>
      <c r="G25" s="40"/>
      <c r="H25" s="40"/>
      <c r="I25" s="34" t="s">
        <v>26</v>
      </c>
      <c r="J25" s="29" t="str">
        <f>IF('Rekapitulace stavby'!AN19="","",'Rekapitulace stavby'!AN19)</f>
        <v/>
      </c>
      <c r="K25" s="40"/>
      <c r="L25" s="12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1"/>
      <c r="C26" s="40"/>
      <c r="D26" s="40"/>
      <c r="E26" s="29" t="str">
        <f>IF('Rekapitulace stavby'!E20="","",'Rekapitulace stavby'!E20)</f>
        <v xml:space="preserve"> </v>
      </c>
      <c r="F26" s="40"/>
      <c r="G26" s="40"/>
      <c r="H26" s="40"/>
      <c r="I26" s="34" t="s">
        <v>29</v>
      </c>
      <c r="J26" s="29" t="str">
        <f>IF('Rekapitulace stavby'!AN20="","",'Rekapitulace stavby'!AN20)</f>
        <v/>
      </c>
      <c r="K26" s="40"/>
      <c r="L26" s="12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12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1"/>
      <c r="C28" s="40"/>
      <c r="D28" s="34" t="s">
        <v>38</v>
      </c>
      <c r="E28" s="40"/>
      <c r="F28" s="40"/>
      <c r="G28" s="40"/>
      <c r="H28" s="40"/>
      <c r="I28" s="40"/>
      <c r="J28" s="40"/>
      <c r="K28" s="40"/>
      <c r="L28" s="12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79.25" customHeight="1">
      <c r="A29" s="128"/>
      <c r="B29" s="129"/>
      <c r="C29" s="128"/>
      <c r="D29" s="128"/>
      <c r="E29" s="38" t="s">
        <v>39</v>
      </c>
      <c r="F29" s="38"/>
      <c r="G29" s="38"/>
      <c r="H29" s="38"/>
      <c r="I29" s="128"/>
      <c r="J29" s="128"/>
      <c r="K29" s="128"/>
      <c r="L29" s="130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="2" customFormat="1" ht="6.96" customHeight="1">
      <c r="A30" s="40"/>
      <c r="B30" s="41"/>
      <c r="C30" s="40"/>
      <c r="D30" s="40"/>
      <c r="E30" s="40"/>
      <c r="F30" s="40"/>
      <c r="G30" s="40"/>
      <c r="H30" s="40"/>
      <c r="I30" s="40"/>
      <c r="J30" s="40"/>
      <c r="K30" s="40"/>
      <c r="L30" s="12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1"/>
      <c r="C32" s="40"/>
      <c r="D32" s="132" t="s">
        <v>40</v>
      </c>
      <c r="E32" s="40"/>
      <c r="F32" s="40"/>
      <c r="G32" s="40"/>
      <c r="H32" s="40"/>
      <c r="I32" s="40"/>
      <c r="J32" s="92">
        <f>ROUND(J88, 2)</f>
        <v>0</v>
      </c>
      <c r="K32" s="40"/>
      <c r="L32" s="12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1"/>
      <c r="C33" s="40"/>
      <c r="D33" s="86"/>
      <c r="E33" s="86"/>
      <c r="F33" s="86"/>
      <c r="G33" s="86"/>
      <c r="H33" s="86"/>
      <c r="I33" s="86"/>
      <c r="J33" s="86"/>
      <c r="K33" s="86"/>
      <c r="L33" s="12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40"/>
      <c r="F34" s="45" t="s">
        <v>42</v>
      </c>
      <c r="G34" s="40"/>
      <c r="H34" s="40"/>
      <c r="I34" s="45" t="s">
        <v>41</v>
      </c>
      <c r="J34" s="45" t="s">
        <v>43</v>
      </c>
      <c r="K34" s="40"/>
      <c r="L34" s="12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1"/>
      <c r="C35" s="40"/>
      <c r="D35" s="133" t="s">
        <v>44</v>
      </c>
      <c r="E35" s="34" t="s">
        <v>45</v>
      </c>
      <c r="F35" s="134">
        <f>ROUND((SUM(BE88:BE125)),  2)</f>
        <v>0</v>
      </c>
      <c r="G35" s="40"/>
      <c r="H35" s="40"/>
      <c r="I35" s="135">
        <v>0.20999999999999999</v>
      </c>
      <c r="J35" s="134">
        <f>ROUND(((SUM(BE88:BE125))*I35),  2)</f>
        <v>0</v>
      </c>
      <c r="K35" s="40"/>
      <c r="L35" s="12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1"/>
      <c r="C36" s="40"/>
      <c r="D36" s="40"/>
      <c r="E36" s="34" t="s">
        <v>46</v>
      </c>
      <c r="F36" s="134">
        <f>ROUND((SUM(BF88:BF125)),  2)</f>
        <v>0</v>
      </c>
      <c r="G36" s="40"/>
      <c r="H36" s="40"/>
      <c r="I36" s="135">
        <v>0.12</v>
      </c>
      <c r="J36" s="134">
        <f>ROUND(((SUM(BF88:BF125))*I36),  2)</f>
        <v>0</v>
      </c>
      <c r="K36" s="40"/>
      <c r="L36" s="12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47</v>
      </c>
      <c r="F37" s="134">
        <f>ROUND((SUM(BG88:BG125)),  2)</f>
        <v>0</v>
      </c>
      <c r="G37" s="40"/>
      <c r="H37" s="40"/>
      <c r="I37" s="135">
        <v>0.20999999999999999</v>
      </c>
      <c r="J37" s="134">
        <f>0</f>
        <v>0</v>
      </c>
      <c r="K37" s="40"/>
      <c r="L37" s="12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1"/>
      <c r="C38" s="40"/>
      <c r="D38" s="40"/>
      <c r="E38" s="34" t="s">
        <v>48</v>
      </c>
      <c r="F38" s="134">
        <f>ROUND((SUM(BH88:BH125)),  2)</f>
        <v>0</v>
      </c>
      <c r="G38" s="40"/>
      <c r="H38" s="40"/>
      <c r="I38" s="135">
        <v>0.12</v>
      </c>
      <c r="J38" s="134">
        <f>0</f>
        <v>0</v>
      </c>
      <c r="K38" s="40"/>
      <c r="L38" s="12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1"/>
      <c r="C39" s="40"/>
      <c r="D39" s="40"/>
      <c r="E39" s="34" t="s">
        <v>49</v>
      </c>
      <c r="F39" s="134">
        <f>ROUND((SUM(BI88:BI125)),  2)</f>
        <v>0</v>
      </c>
      <c r="G39" s="40"/>
      <c r="H39" s="40"/>
      <c r="I39" s="135">
        <v>0</v>
      </c>
      <c r="J39" s="134">
        <f>0</f>
        <v>0</v>
      </c>
      <c r="K39" s="40"/>
      <c r="L39" s="12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12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1"/>
      <c r="C41" s="136"/>
      <c r="D41" s="137" t="s">
        <v>50</v>
      </c>
      <c r="E41" s="78"/>
      <c r="F41" s="78"/>
      <c r="G41" s="138" t="s">
        <v>51</v>
      </c>
      <c r="H41" s="139" t="s">
        <v>52</v>
      </c>
      <c r="I41" s="78"/>
      <c r="J41" s="140">
        <f>SUM(J32:J39)</f>
        <v>0</v>
      </c>
      <c r="K41" s="141"/>
      <c r="L41" s="12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12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12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210</v>
      </c>
      <c r="D47" s="40"/>
      <c r="E47" s="40"/>
      <c r="F47" s="40"/>
      <c r="G47" s="40"/>
      <c r="H47" s="40"/>
      <c r="I47" s="40"/>
      <c r="J47" s="40"/>
      <c r="K47" s="40"/>
      <c r="L47" s="12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12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0"/>
      <c r="E49" s="40"/>
      <c r="F49" s="40"/>
      <c r="G49" s="40"/>
      <c r="H49" s="40"/>
      <c r="I49" s="40"/>
      <c r="J49" s="40"/>
      <c r="K49" s="40"/>
      <c r="L49" s="12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0"/>
      <c r="D50" s="40"/>
      <c r="E50" s="126" t="str">
        <f>E7</f>
        <v>STAVEBNÍ ÚPRAVY MATEŘSKÉ ŠKOLY č.p.100_PŘÍSTAVBA NOVÉ KUCHYNĚ_STAVBA</v>
      </c>
      <c r="F50" s="34"/>
      <c r="G50" s="34"/>
      <c r="H50" s="34"/>
      <c r="I50" s="40"/>
      <c r="J50" s="40"/>
      <c r="K50" s="40"/>
      <c r="L50" s="12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4"/>
      <c r="C51" s="34" t="s">
        <v>130</v>
      </c>
      <c r="L51" s="24"/>
    </row>
    <row r="52" s="2" customFormat="1" ht="16.5" customHeight="1">
      <c r="A52" s="40"/>
      <c r="B52" s="41"/>
      <c r="C52" s="40"/>
      <c r="D52" s="40"/>
      <c r="E52" s="126" t="s">
        <v>134</v>
      </c>
      <c r="F52" s="40"/>
      <c r="G52" s="40"/>
      <c r="H52" s="40"/>
      <c r="I52" s="40"/>
      <c r="J52" s="40"/>
      <c r="K52" s="40"/>
      <c r="L52" s="12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138</v>
      </c>
      <c r="D53" s="40"/>
      <c r="E53" s="40"/>
      <c r="F53" s="40"/>
      <c r="G53" s="40"/>
      <c r="H53" s="40"/>
      <c r="I53" s="40"/>
      <c r="J53" s="40"/>
      <c r="K53" s="40"/>
      <c r="L53" s="12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0"/>
      <c r="D54" s="40"/>
      <c r="E54" s="64" t="str">
        <f>E11</f>
        <v>03 - Demolice stávající kuchyně s jídelnou</v>
      </c>
      <c r="F54" s="40"/>
      <c r="G54" s="40"/>
      <c r="H54" s="40"/>
      <c r="I54" s="40"/>
      <c r="J54" s="40"/>
      <c r="K54" s="40"/>
      <c r="L54" s="12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12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0"/>
      <c r="E56" s="40"/>
      <c r="F56" s="29" t="str">
        <f>F14</f>
        <v>p.č.109st.,141/2,141/21, k.ú. Dolní Nemojov</v>
      </c>
      <c r="G56" s="40"/>
      <c r="H56" s="40"/>
      <c r="I56" s="34" t="s">
        <v>23</v>
      </c>
      <c r="J56" s="66" t="str">
        <f>IF(J14="","",J14)</f>
        <v>3. 6. 2025</v>
      </c>
      <c r="K56" s="40"/>
      <c r="L56" s="12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12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0"/>
      <c r="E58" s="40"/>
      <c r="F58" s="29" t="str">
        <f>E17</f>
        <v>Obec Nemojov, Dolní Nemojov 13, 544 61 Nemojov</v>
      </c>
      <c r="G58" s="40"/>
      <c r="H58" s="40"/>
      <c r="I58" s="34" t="s">
        <v>32</v>
      </c>
      <c r="J58" s="38" t="str">
        <f>E23</f>
        <v>FORT21 s.r.o.</v>
      </c>
      <c r="K58" s="40"/>
      <c r="L58" s="12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30</v>
      </c>
      <c r="D59" s="40"/>
      <c r="E59" s="40"/>
      <c r="F59" s="29" t="str">
        <f>IF(E20="","",E20)</f>
        <v>Vyplň údaj</v>
      </c>
      <c r="G59" s="40"/>
      <c r="H59" s="40"/>
      <c r="I59" s="34" t="s">
        <v>36</v>
      </c>
      <c r="J59" s="38" t="str">
        <f>E26</f>
        <v xml:space="preserve"> </v>
      </c>
      <c r="K59" s="40"/>
      <c r="L59" s="12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12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42" t="s">
        <v>211</v>
      </c>
      <c r="D61" s="136"/>
      <c r="E61" s="136"/>
      <c r="F61" s="136"/>
      <c r="G61" s="136"/>
      <c r="H61" s="136"/>
      <c r="I61" s="136"/>
      <c r="J61" s="143" t="s">
        <v>212</v>
      </c>
      <c r="K61" s="136"/>
      <c r="L61" s="12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12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44" t="s">
        <v>72</v>
      </c>
      <c r="D63" s="40"/>
      <c r="E63" s="40"/>
      <c r="F63" s="40"/>
      <c r="G63" s="40"/>
      <c r="H63" s="40"/>
      <c r="I63" s="40"/>
      <c r="J63" s="92">
        <f>J88</f>
        <v>0</v>
      </c>
      <c r="K63" s="40"/>
      <c r="L63" s="12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21" t="s">
        <v>213</v>
      </c>
    </row>
    <row r="64" s="9" customFormat="1" ht="24.96" customHeight="1">
      <c r="A64" s="9"/>
      <c r="B64" s="145"/>
      <c r="C64" s="9"/>
      <c r="D64" s="146" t="s">
        <v>214</v>
      </c>
      <c r="E64" s="147"/>
      <c r="F64" s="147"/>
      <c r="G64" s="147"/>
      <c r="H64" s="147"/>
      <c r="I64" s="147"/>
      <c r="J64" s="148">
        <f>J89</f>
        <v>0</v>
      </c>
      <c r="K64" s="9"/>
      <c r="L64" s="145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9"/>
      <c r="C65" s="10"/>
      <c r="D65" s="150" t="s">
        <v>222</v>
      </c>
      <c r="E65" s="151"/>
      <c r="F65" s="151"/>
      <c r="G65" s="151"/>
      <c r="H65" s="151"/>
      <c r="I65" s="151"/>
      <c r="J65" s="152">
        <f>J90</f>
        <v>0</v>
      </c>
      <c r="K65" s="10"/>
      <c r="L65" s="14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9"/>
      <c r="C66" s="10"/>
      <c r="D66" s="150" t="s">
        <v>2631</v>
      </c>
      <c r="E66" s="151"/>
      <c r="F66" s="151"/>
      <c r="G66" s="151"/>
      <c r="H66" s="151"/>
      <c r="I66" s="151"/>
      <c r="J66" s="152">
        <f>J95</f>
        <v>0</v>
      </c>
      <c r="K66" s="10"/>
      <c r="L66" s="14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0"/>
      <c r="D67" s="40"/>
      <c r="E67" s="40"/>
      <c r="F67" s="40"/>
      <c r="G67" s="40"/>
      <c r="H67" s="40"/>
      <c r="I67" s="40"/>
      <c r="J67" s="40"/>
      <c r="K67" s="40"/>
      <c r="L67" s="12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57"/>
      <c r="C68" s="58"/>
      <c r="D68" s="58"/>
      <c r="E68" s="58"/>
      <c r="F68" s="58"/>
      <c r="G68" s="58"/>
      <c r="H68" s="58"/>
      <c r="I68" s="58"/>
      <c r="J68" s="58"/>
      <c r="K68" s="58"/>
      <c r="L68" s="12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59"/>
      <c r="C72" s="60"/>
      <c r="D72" s="60"/>
      <c r="E72" s="60"/>
      <c r="F72" s="60"/>
      <c r="G72" s="60"/>
      <c r="H72" s="60"/>
      <c r="I72" s="60"/>
      <c r="J72" s="60"/>
      <c r="K72" s="60"/>
      <c r="L72" s="12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241</v>
      </c>
      <c r="D73" s="40"/>
      <c r="E73" s="40"/>
      <c r="F73" s="40"/>
      <c r="G73" s="40"/>
      <c r="H73" s="40"/>
      <c r="I73" s="40"/>
      <c r="J73" s="40"/>
      <c r="K73" s="40"/>
      <c r="L73" s="12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0"/>
      <c r="D74" s="40"/>
      <c r="E74" s="40"/>
      <c r="F74" s="40"/>
      <c r="G74" s="40"/>
      <c r="H74" s="40"/>
      <c r="I74" s="40"/>
      <c r="J74" s="40"/>
      <c r="K74" s="40"/>
      <c r="L74" s="12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17</v>
      </c>
      <c r="D75" s="40"/>
      <c r="E75" s="40"/>
      <c r="F75" s="40"/>
      <c r="G75" s="40"/>
      <c r="H75" s="40"/>
      <c r="I75" s="40"/>
      <c r="J75" s="40"/>
      <c r="K75" s="40"/>
      <c r="L75" s="12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6.25" customHeight="1">
      <c r="A76" s="40"/>
      <c r="B76" s="41"/>
      <c r="C76" s="40"/>
      <c r="D76" s="40"/>
      <c r="E76" s="126" t="str">
        <f>E7</f>
        <v>STAVEBNÍ ÚPRAVY MATEŘSKÉ ŠKOLY č.p.100_PŘÍSTAVBA NOVÉ KUCHYNĚ_STAVBA</v>
      </c>
      <c r="F76" s="34"/>
      <c r="G76" s="34"/>
      <c r="H76" s="34"/>
      <c r="I76" s="40"/>
      <c r="J76" s="40"/>
      <c r="K76" s="40"/>
      <c r="L76" s="12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1" customFormat="1" ht="12" customHeight="1">
      <c r="B77" s="24"/>
      <c r="C77" s="34" t="s">
        <v>130</v>
      </c>
      <c r="L77" s="24"/>
    </row>
    <row r="78" s="2" customFormat="1" ht="16.5" customHeight="1">
      <c r="A78" s="40"/>
      <c r="B78" s="41"/>
      <c r="C78" s="40"/>
      <c r="D78" s="40"/>
      <c r="E78" s="126" t="s">
        <v>134</v>
      </c>
      <c r="F78" s="40"/>
      <c r="G78" s="40"/>
      <c r="H78" s="40"/>
      <c r="I78" s="40"/>
      <c r="J78" s="40"/>
      <c r="K78" s="40"/>
      <c r="L78" s="12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138</v>
      </c>
      <c r="D79" s="40"/>
      <c r="E79" s="40"/>
      <c r="F79" s="40"/>
      <c r="G79" s="40"/>
      <c r="H79" s="40"/>
      <c r="I79" s="40"/>
      <c r="J79" s="40"/>
      <c r="K79" s="40"/>
      <c r="L79" s="12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0"/>
      <c r="D80" s="40"/>
      <c r="E80" s="64" t="str">
        <f>E11</f>
        <v>03 - Demolice stávající kuchyně s jídelnou</v>
      </c>
      <c r="F80" s="40"/>
      <c r="G80" s="40"/>
      <c r="H80" s="40"/>
      <c r="I80" s="40"/>
      <c r="J80" s="40"/>
      <c r="K80" s="40"/>
      <c r="L80" s="12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0"/>
      <c r="D81" s="40"/>
      <c r="E81" s="40"/>
      <c r="F81" s="40"/>
      <c r="G81" s="40"/>
      <c r="H81" s="40"/>
      <c r="I81" s="40"/>
      <c r="J81" s="40"/>
      <c r="K81" s="40"/>
      <c r="L81" s="12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0"/>
      <c r="E82" s="40"/>
      <c r="F82" s="29" t="str">
        <f>F14</f>
        <v>p.č.109st.,141/2,141/21, k.ú. Dolní Nemojov</v>
      </c>
      <c r="G82" s="40"/>
      <c r="H82" s="40"/>
      <c r="I82" s="34" t="s">
        <v>23</v>
      </c>
      <c r="J82" s="66" t="str">
        <f>IF(J14="","",J14)</f>
        <v>3. 6. 2025</v>
      </c>
      <c r="K82" s="40"/>
      <c r="L82" s="12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0"/>
      <c r="D83" s="40"/>
      <c r="E83" s="40"/>
      <c r="F83" s="40"/>
      <c r="G83" s="40"/>
      <c r="H83" s="40"/>
      <c r="I83" s="40"/>
      <c r="J83" s="40"/>
      <c r="K83" s="40"/>
      <c r="L83" s="12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25</v>
      </c>
      <c r="D84" s="40"/>
      <c r="E84" s="40"/>
      <c r="F84" s="29" t="str">
        <f>E17</f>
        <v>Obec Nemojov, Dolní Nemojov 13, 544 61 Nemojov</v>
      </c>
      <c r="G84" s="40"/>
      <c r="H84" s="40"/>
      <c r="I84" s="34" t="s">
        <v>32</v>
      </c>
      <c r="J84" s="38" t="str">
        <f>E23</f>
        <v>FORT21 s.r.o.</v>
      </c>
      <c r="K84" s="40"/>
      <c r="L84" s="12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30</v>
      </c>
      <c r="D85" s="40"/>
      <c r="E85" s="40"/>
      <c r="F85" s="29" t="str">
        <f>IF(E20="","",E20)</f>
        <v>Vyplň údaj</v>
      </c>
      <c r="G85" s="40"/>
      <c r="H85" s="40"/>
      <c r="I85" s="34" t="s">
        <v>36</v>
      </c>
      <c r="J85" s="38" t="str">
        <f>E26</f>
        <v xml:space="preserve"> </v>
      </c>
      <c r="K85" s="40"/>
      <c r="L85" s="12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0"/>
      <c r="D86" s="40"/>
      <c r="E86" s="40"/>
      <c r="F86" s="40"/>
      <c r="G86" s="40"/>
      <c r="H86" s="40"/>
      <c r="I86" s="40"/>
      <c r="J86" s="40"/>
      <c r="K86" s="40"/>
      <c r="L86" s="12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53"/>
      <c r="B87" s="154"/>
      <c r="C87" s="155" t="s">
        <v>242</v>
      </c>
      <c r="D87" s="156" t="s">
        <v>59</v>
      </c>
      <c r="E87" s="156" t="s">
        <v>55</v>
      </c>
      <c r="F87" s="156" t="s">
        <v>56</v>
      </c>
      <c r="G87" s="156" t="s">
        <v>243</v>
      </c>
      <c r="H87" s="156" t="s">
        <v>244</v>
      </c>
      <c r="I87" s="156" t="s">
        <v>245</v>
      </c>
      <c r="J87" s="157" t="s">
        <v>212</v>
      </c>
      <c r="K87" s="158" t="s">
        <v>246</v>
      </c>
      <c r="L87" s="159"/>
      <c r="M87" s="82" t="s">
        <v>3</v>
      </c>
      <c r="N87" s="83" t="s">
        <v>44</v>
      </c>
      <c r="O87" s="83" t="s">
        <v>247</v>
      </c>
      <c r="P87" s="83" t="s">
        <v>248</v>
      </c>
      <c r="Q87" s="83" t="s">
        <v>249</v>
      </c>
      <c r="R87" s="83" t="s">
        <v>250</v>
      </c>
      <c r="S87" s="83" t="s">
        <v>251</v>
      </c>
      <c r="T87" s="84" t="s">
        <v>252</v>
      </c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</row>
    <row r="88" s="2" customFormat="1" ht="22.8" customHeight="1">
      <c r="A88" s="40"/>
      <c r="B88" s="41"/>
      <c r="C88" s="89" t="s">
        <v>253</v>
      </c>
      <c r="D88" s="40"/>
      <c r="E88" s="40"/>
      <c r="F88" s="40"/>
      <c r="G88" s="40"/>
      <c r="H88" s="40"/>
      <c r="I88" s="40"/>
      <c r="J88" s="160">
        <f>BK88</f>
        <v>0</v>
      </c>
      <c r="K88" s="40"/>
      <c r="L88" s="41"/>
      <c r="M88" s="85"/>
      <c r="N88" s="70"/>
      <c r="O88" s="86"/>
      <c r="P88" s="161">
        <f>P89</f>
        <v>0</v>
      </c>
      <c r="Q88" s="86"/>
      <c r="R88" s="161">
        <f>R89</f>
        <v>0</v>
      </c>
      <c r="S88" s="86"/>
      <c r="T88" s="162">
        <f>T89</f>
        <v>142.87616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21" t="s">
        <v>73</v>
      </c>
      <c r="AU88" s="21" t="s">
        <v>213</v>
      </c>
      <c r="BK88" s="163">
        <f>BK89</f>
        <v>0</v>
      </c>
    </row>
    <row r="89" s="12" customFormat="1" ht="25.92" customHeight="1">
      <c r="A89" s="12"/>
      <c r="B89" s="164"/>
      <c r="C89" s="12"/>
      <c r="D89" s="165" t="s">
        <v>73</v>
      </c>
      <c r="E89" s="166" t="s">
        <v>254</v>
      </c>
      <c r="F89" s="166" t="s">
        <v>255</v>
      </c>
      <c r="G89" s="12"/>
      <c r="H89" s="12"/>
      <c r="I89" s="167"/>
      <c r="J89" s="168">
        <f>BK89</f>
        <v>0</v>
      </c>
      <c r="K89" s="12"/>
      <c r="L89" s="164"/>
      <c r="M89" s="169"/>
      <c r="N89" s="170"/>
      <c r="O89" s="170"/>
      <c r="P89" s="171">
        <f>P90+P95</f>
        <v>0</v>
      </c>
      <c r="Q89" s="170"/>
      <c r="R89" s="171">
        <f>R90+R95</f>
        <v>0</v>
      </c>
      <c r="S89" s="170"/>
      <c r="T89" s="172">
        <f>T90+T95</f>
        <v>142.87616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65" t="s">
        <v>81</v>
      </c>
      <c r="AT89" s="173" t="s">
        <v>73</v>
      </c>
      <c r="AU89" s="173" t="s">
        <v>74</v>
      </c>
      <c r="AY89" s="165" t="s">
        <v>256</v>
      </c>
      <c r="BK89" s="174">
        <f>BK90+BK95</f>
        <v>0</v>
      </c>
    </row>
    <row r="90" s="12" customFormat="1" ht="22.8" customHeight="1">
      <c r="A90" s="12"/>
      <c r="B90" s="164"/>
      <c r="C90" s="12"/>
      <c r="D90" s="165" t="s">
        <v>73</v>
      </c>
      <c r="E90" s="175" t="s">
        <v>304</v>
      </c>
      <c r="F90" s="175" t="s">
        <v>1056</v>
      </c>
      <c r="G90" s="12"/>
      <c r="H90" s="12"/>
      <c r="I90" s="167"/>
      <c r="J90" s="176">
        <f>BK90</f>
        <v>0</v>
      </c>
      <c r="K90" s="12"/>
      <c r="L90" s="164"/>
      <c r="M90" s="169"/>
      <c r="N90" s="170"/>
      <c r="O90" s="170"/>
      <c r="P90" s="171">
        <f>SUM(P91:P94)</f>
        <v>0</v>
      </c>
      <c r="Q90" s="170"/>
      <c r="R90" s="171">
        <f>SUM(R91:R94)</f>
        <v>0</v>
      </c>
      <c r="S90" s="170"/>
      <c r="T90" s="172">
        <f>SUM(T91:T94)</f>
        <v>142.87616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65" t="s">
        <v>81</v>
      </c>
      <c r="AT90" s="173" t="s">
        <v>73</v>
      </c>
      <c r="AU90" s="173" t="s">
        <v>81</v>
      </c>
      <c r="AY90" s="165" t="s">
        <v>256</v>
      </c>
      <c r="BK90" s="174">
        <f>SUM(BK91:BK94)</f>
        <v>0</v>
      </c>
    </row>
    <row r="91" s="2" customFormat="1" ht="44.25" customHeight="1">
      <c r="A91" s="40"/>
      <c r="B91" s="177"/>
      <c r="C91" s="178" t="s">
        <v>81</v>
      </c>
      <c r="D91" s="178" t="s">
        <v>258</v>
      </c>
      <c r="E91" s="179" t="s">
        <v>2632</v>
      </c>
      <c r="F91" s="180" t="s">
        <v>2633</v>
      </c>
      <c r="G91" s="181" t="s">
        <v>274</v>
      </c>
      <c r="H91" s="182">
        <v>210.112</v>
      </c>
      <c r="I91" s="183"/>
      <c r="J91" s="184">
        <f>ROUND(I91*H91,2)</f>
        <v>0</v>
      </c>
      <c r="K91" s="185"/>
      <c r="L91" s="41"/>
      <c r="M91" s="186" t="s">
        <v>3</v>
      </c>
      <c r="N91" s="187" t="s">
        <v>45</v>
      </c>
      <c r="O91" s="74"/>
      <c r="P91" s="188">
        <f>O91*H91</f>
        <v>0</v>
      </c>
      <c r="Q91" s="188">
        <v>0</v>
      </c>
      <c r="R91" s="188">
        <f>Q91*H91</f>
        <v>0</v>
      </c>
      <c r="S91" s="188">
        <v>0.68000000000000005</v>
      </c>
      <c r="T91" s="189">
        <f>S91*H91</f>
        <v>142.87616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190" t="s">
        <v>261</v>
      </c>
      <c r="AT91" s="190" t="s">
        <v>258</v>
      </c>
      <c r="AU91" s="190" t="s">
        <v>83</v>
      </c>
      <c r="AY91" s="21" t="s">
        <v>256</v>
      </c>
      <c r="BE91" s="191">
        <f>IF(N91="základní",J91,0)</f>
        <v>0</v>
      </c>
      <c r="BF91" s="191">
        <f>IF(N91="snížená",J91,0)</f>
        <v>0</v>
      </c>
      <c r="BG91" s="191">
        <f>IF(N91="zákl. přenesená",J91,0)</f>
        <v>0</v>
      </c>
      <c r="BH91" s="191">
        <f>IF(N91="sníž. přenesená",J91,0)</f>
        <v>0</v>
      </c>
      <c r="BI91" s="191">
        <f>IF(N91="nulová",J91,0)</f>
        <v>0</v>
      </c>
      <c r="BJ91" s="21" t="s">
        <v>81</v>
      </c>
      <c r="BK91" s="191">
        <f>ROUND(I91*H91,2)</f>
        <v>0</v>
      </c>
      <c r="BL91" s="21" t="s">
        <v>261</v>
      </c>
      <c r="BM91" s="190" t="s">
        <v>2634</v>
      </c>
    </row>
    <row r="92" s="2" customFormat="1">
      <c r="A92" s="40"/>
      <c r="B92" s="41"/>
      <c r="C92" s="40"/>
      <c r="D92" s="192" t="s">
        <v>263</v>
      </c>
      <c r="E92" s="40"/>
      <c r="F92" s="193" t="s">
        <v>2635</v>
      </c>
      <c r="G92" s="40"/>
      <c r="H92" s="40"/>
      <c r="I92" s="194"/>
      <c r="J92" s="40"/>
      <c r="K92" s="40"/>
      <c r="L92" s="41"/>
      <c r="M92" s="195"/>
      <c r="N92" s="196"/>
      <c r="O92" s="74"/>
      <c r="P92" s="74"/>
      <c r="Q92" s="74"/>
      <c r="R92" s="74"/>
      <c r="S92" s="74"/>
      <c r="T92" s="75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21" t="s">
        <v>263</v>
      </c>
      <c r="AU92" s="21" t="s">
        <v>83</v>
      </c>
    </row>
    <row r="93" s="13" customFormat="1">
      <c r="A93" s="13"/>
      <c r="B93" s="197"/>
      <c r="C93" s="13"/>
      <c r="D93" s="198" t="s">
        <v>265</v>
      </c>
      <c r="E93" s="199" t="s">
        <v>3</v>
      </c>
      <c r="F93" s="200" t="s">
        <v>108</v>
      </c>
      <c r="G93" s="13"/>
      <c r="H93" s="201">
        <v>210.112</v>
      </c>
      <c r="I93" s="202"/>
      <c r="J93" s="13"/>
      <c r="K93" s="13"/>
      <c r="L93" s="197"/>
      <c r="M93" s="203"/>
      <c r="N93" s="204"/>
      <c r="O93" s="204"/>
      <c r="P93" s="204"/>
      <c r="Q93" s="204"/>
      <c r="R93" s="204"/>
      <c r="S93" s="204"/>
      <c r="T93" s="20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199" t="s">
        <v>265</v>
      </c>
      <c r="AU93" s="199" t="s">
        <v>83</v>
      </c>
      <c r="AV93" s="13" t="s">
        <v>83</v>
      </c>
      <c r="AW93" s="13" t="s">
        <v>35</v>
      </c>
      <c r="AX93" s="13" t="s">
        <v>74</v>
      </c>
      <c r="AY93" s="199" t="s">
        <v>256</v>
      </c>
    </row>
    <row r="94" s="14" customFormat="1">
      <c r="A94" s="14"/>
      <c r="B94" s="206"/>
      <c r="C94" s="14"/>
      <c r="D94" s="198" t="s">
        <v>265</v>
      </c>
      <c r="E94" s="207" t="s">
        <v>3</v>
      </c>
      <c r="F94" s="208" t="s">
        <v>266</v>
      </c>
      <c r="G94" s="14"/>
      <c r="H94" s="209">
        <v>210.112</v>
      </c>
      <c r="I94" s="210"/>
      <c r="J94" s="14"/>
      <c r="K94" s="14"/>
      <c r="L94" s="206"/>
      <c r="M94" s="211"/>
      <c r="N94" s="212"/>
      <c r="O94" s="212"/>
      <c r="P94" s="212"/>
      <c r="Q94" s="212"/>
      <c r="R94" s="212"/>
      <c r="S94" s="212"/>
      <c r="T94" s="213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07" t="s">
        <v>265</v>
      </c>
      <c r="AU94" s="207" t="s">
        <v>83</v>
      </c>
      <c r="AV94" s="14" t="s">
        <v>261</v>
      </c>
      <c r="AW94" s="14" t="s">
        <v>35</v>
      </c>
      <c r="AX94" s="14" t="s">
        <v>81</v>
      </c>
      <c r="AY94" s="207" t="s">
        <v>256</v>
      </c>
    </row>
    <row r="95" s="12" customFormat="1" ht="22.8" customHeight="1">
      <c r="A95" s="12"/>
      <c r="B95" s="164"/>
      <c r="C95" s="12"/>
      <c r="D95" s="165" t="s">
        <v>73</v>
      </c>
      <c r="E95" s="175" t="s">
        <v>1246</v>
      </c>
      <c r="F95" s="175" t="s">
        <v>2636</v>
      </c>
      <c r="G95" s="12"/>
      <c r="H95" s="12"/>
      <c r="I95" s="167"/>
      <c r="J95" s="176">
        <f>BK95</f>
        <v>0</v>
      </c>
      <c r="K95" s="12"/>
      <c r="L95" s="164"/>
      <c r="M95" s="169"/>
      <c r="N95" s="170"/>
      <c r="O95" s="170"/>
      <c r="P95" s="171">
        <f>SUM(P96:P125)</f>
        <v>0</v>
      </c>
      <c r="Q95" s="170"/>
      <c r="R95" s="171">
        <f>SUM(R96:R125)</f>
        <v>0</v>
      </c>
      <c r="S95" s="170"/>
      <c r="T95" s="172">
        <f>SUM(T96:T125)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165" t="s">
        <v>81</v>
      </c>
      <c r="AT95" s="173" t="s">
        <v>73</v>
      </c>
      <c r="AU95" s="173" t="s">
        <v>81</v>
      </c>
      <c r="AY95" s="165" t="s">
        <v>256</v>
      </c>
      <c r="BK95" s="174">
        <f>SUM(BK96:BK125)</f>
        <v>0</v>
      </c>
    </row>
    <row r="96" s="2" customFormat="1" ht="16.5" customHeight="1">
      <c r="A96" s="40"/>
      <c r="B96" s="177"/>
      <c r="C96" s="178" t="s">
        <v>83</v>
      </c>
      <c r="D96" s="178" t="s">
        <v>258</v>
      </c>
      <c r="E96" s="179" t="s">
        <v>2637</v>
      </c>
      <c r="F96" s="180" t="s">
        <v>2638</v>
      </c>
      <c r="G96" s="181" t="s">
        <v>338</v>
      </c>
      <c r="H96" s="182">
        <v>142.87600000000001</v>
      </c>
      <c r="I96" s="183"/>
      <c r="J96" s="184">
        <f>ROUND(I96*H96,2)</f>
        <v>0</v>
      </c>
      <c r="K96" s="185"/>
      <c r="L96" s="41"/>
      <c r="M96" s="186" t="s">
        <v>3</v>
      </c>
      <c r="N96" s="187" t="s">
        <v>45</v>
      </c>
      <c r="O96" s="74"/>
      <c r="P96" s="188">
        <f>O96*H96</f>
        <v>0</v>
      </c>
      <c r="Q96" s="188">
        <v>0</v>
      </c>
      <c r="R96" s="188">
        <f>Q96*H96</f>
        <v>0</v>
      </c>
      <c r="S96" s="188">
        <v>0</v>
      </c>
      <c r="T96" s="189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190" t="s">
        <v>261</v>
      </c>
      <c r="AT96" s="190" t="s">
        <v>258</v>
      </c>
      <c r="AU96" s="190" t="s">
        <v>83</v>
      </c>
      <c r="AY96" s="21" t="s">
        <v>256</v>
      </c>
      <c r="BE96" s="191">
        <f>IF(N96="základní",J96,0)</f>
        <v>0</v>
      </c>
      <c r="BF96" s="191">
        <f>IF(N96="snížená",J96,0)</f>
        <v>0</v>
      </c>
      <c r="BG96" s="191">
        <f>IF(N96="zákl. přenesená",J96,0)</f>
        <v>0</v>
      </c>
      <c r="BH96" s="191">
        <f>IF(N96="sníž. přenesená",J96,0)</f>
        <v>0</v>
      </c>
      <c r="BI96" s="191">
        <f>IF(N96="nulová",J96,0)</f>
        <v>0</v>
      </c>
      <c r="BJ96" s="21" t="s">
        <v>81</v>
      </c>
      <c r="BK96" s="191">
        <f>ROUND(I96*H96,2)</f>
        <v>0</v>
      </c>
      <c r="BL96" s="21" t="s">
        <v>261</v>
      </c>
      <c r="BM96" s="190" t="s">
        <v>2639</v>
      </c>
    </row>
    <row r="97" s="2" customFormat="1">
      <c r="A97" s="40"/>
      <c r="B97" s="41"/>
      <c r="C97" s="40"/>
      <c r="D97" s="192" t="s">
        <v>263</v>
      </c>
      <c r="E97" s="40"/>
      <c r="F97" s="193" t="s">
        <v>2640</v>
      </c>
      <c r="G97" s="40"/>
      <c r="H97" s="40"/>
      <c r="I97" s="194"/>
      <c r="J97" s="40"/>
      <c r="K97" s="40"/>
      <c r="L97" s="41"/>
      <c r="M97" s="195"/>
      <c r="N97" s="196"/>
      <c r="O97" s="74"/>
      <c r="P97" s="74"/>
      <c r="Q97" s="74"/>
      <c r="R97" s="74"/>
      <c r="S97" s="74"/>
      <c r="T97" s="75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21" t="s">
        <v>263</v>
      </c>
      <c r="AU97" s="21" t="s">
        <v>83</v>
      </c>
    </row>
    <row r="98" s="2" customFormat="1" ht="44.25" customHeight="1">
      <c r="A98" s="40"/>
      <c r="B98" s="177"/>
      <c r="C98" s="178" t="s">
        <v>112</v>
      </c>
      <c r="D98" s="178" t="s">
        <v>258</v>
      </c>
      <c r="E98" s="179" t="s">
        <v>2641</v>
      </c>
      <c r="F98" s="180" t="s">
        <v>2642</v>
      </c>
      <c r="G98" s="181" t="s">
        <v>338</v>
      </c>
      <c r="H98" s="182">
        <v>142.87600000000001</v>
      </c>
      <c r="I98" s="183"/>
      <c r="J98" s="184">
        <f>ROUND(I98*H98,2)</f>
        <v>0</v>
      </c>
      <c r="K98" s="185"/>
      <c r="L98" s="41"/>
      <c r="M98" s="186" t="s">
        <v>3</v>
      </c>
      <c r="N98" s="187" t="s">
        <v>45</v>
      </c>
      <c r="O98" s="74"/>
      <c r="P98" s="188">
        <f>O98*H98</f>
        <v>0</v>
      </c>
      <c r="Q98" s="188">
        <v>0</v>
      </c>
      <c r="R98" s="188">
        <f>Q98*H98</f>
        <v>0</v>
      </c>
      <c r="S98" s="188">
        <v>0</v>
      </c>
      <c r="T98" s="189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190" t="s">
        <v>261</v>
      </c>
      <c r="AT98" s="190" t="s">
        <v>258</v>
      </c>
      <c r="AU98" s="190" t="s">
        <v>83</v>
      </c>
      <c r="AY98" s="21" t="s">
        <v>256</v>
      </c>
      <c r="BE98" s="191">
        <f>IF(N98="základní",J98,0)</f>
        <v>0</v>
      </c>
      <c r="BF98" s="191">
        <f>IF(N98="snížená",J98,0)</f>
        <v>0</v>
      </c>
      <c r="BG98" s="191">
        <f>IF(N98="zákl. přenesená",J98,0)</f>
        <v>0</v>
      </c>
      <c r="BH98" s="191">
        <f>IF(N98="sníž. přenesená",J98,0)</f>
        <v>0</v>
      </c>
      <c r="BI98" s="191">
        <f>IF(N98="nulová",J98,0)</f>
        <v>0</v>
      </c>
      <c r="BJ98" s="21" t="s">
        <v>81</v>
      </c>
      <c r="BK98" s="191">
        <f>ROUND(I98*H98,2)</f>
        <v>0</v>
      </c>
      <c r="BL98" s="21" t="s">
        <v>261</v>
      </c>
      <c r="BM98" s="190" t="s">
        <v>2643</v>
      </c>
    </row>
    <row r="99" s="2" customFormat="1">
      <c r="A99" s="40"/>
      <c r="B99" s="41"/>
      <c r="C99" s="40"/>
      <c r="D99" s="192" t="s">
        <v>263</v>
      </c>
      <c r="E99" s="40"/>
      <c r="F99" s="193" t="s">
        <v>2644</v>
      </c>
      <c r="G99" s="40"/>
      <c r="H99" s="40"/>
      <c r="I99" s="194"/>
      <c r="J99" s="40"/>
      <c r="K99" s="40"/>
      <c r="L99" s="41"/>
      <c r="M99" s="195"/>
      <c r="N99" s="196"/>
      <c r="O99" s="74"/>
      <c r="P99" s="74"/>
      <c r="Q99" s="74"/>
      <c r="R99" s="74"/>
      <c r="S99" s="74"/>
      <c r="T99" s="75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21" t="s">
        <v>263</v>
      </c>
      <c r="AU99" s="21" t="s">
        <v>83</v>
      </c>
    </row>
    <row r="100" s="2" customFormat="1" ht="33" customHeight="1">
      <c r="A100" s="40"/>
      <c r="B100" s="177"/>
      <c r="C100" s="178" t="s">
        <v>261</v>
      </c>
      <c r="D100" s="178" t="s">
        <v>258</v>
      </c>
      <c r="E100" s="179" t="s">
        <v>2645</v>
      </c>
      <c r="F100" s="180" t="s">
        <v>2646</v>
      </c>
      <c r="G100" s="181" t="s">
        <v>338</v>
      </c>
      <c r="H100" s="182">
        <v>142.87600000000001</v>
      </c>
      <c r="I100" s="183"/>
      <c r="J100" s="184">
        <f>ROUND(I100*H100,2)</f>
        <v>0</v>
      </c>
      <c r="K100" s="185"/>
      <c r="L100" s="41"/>
      <c r="M100" s="186" t="s">
        <v>3</v>
      </c>
      <c r="N100" s="187" t="s">
        <v>45</v>
      </c>
      <c r="O100" s="74"/>
      <c r="P100" s="188">
        <f>O100*H100</f>
        <v>0</v>
      </c>
      <c r="Q100" s="188">
        <v>0</v>
      </c>
      <c r="R100" s="188">
        <f>Q100*H100</f>
        <v>0</v>
      </c>
      <c r="S100" s="188">
        <v>0</v>
      </c>
      <c r="T100" s="189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190" t="s">
        <v>261</v>
      </c>
      <c r="AT100" s="190" t="s">
        <v>258</v>
      </c>
      <c r="AU100" s="190" t="s">
        <v>83</v>
      </c>
      <c r="AY100" s="21" t="s">
        <v>256</v>
      </c>
      <c r="BE100" s="191">
        <f>IF(N100="základní",J100,0)</f>
        <v>0</v>
      </c>
      <c r="BF100" s="191">
        <f>IF(N100="snížená",J100,0)</f>
        <v>0</v>
      </c>
      <c r="BG100" s="191">
        <f>IF(N100="zákl. přenesená",J100,0)</f>
        <v>0</v>
      </c>
      <c r="BH100" s="191">
        <f>IF(N100="sníž. přenesená",J100,0)</f>
        <v>0</v>
      </c>
      <c r="BI100" s="191">
        <f>IF(N100="nulová",J100,0)</f>
        <v>0</v>
      </c>
      <c r="BJ100" s="21" t="s">
        <v>81</v>
      </c>
      <c r="BK100" s="191">
        <f>ROUND(I100*H100,2)</f>
        <v>0</v>
      </c>
      <c r="BL100" s="21" t="s">
        <v>261</v>
      </c>
      <c r="BM100" s="190" t="s">
        <v>2647</v>
      </c>
    </row>
    <row r="101" s="2" customFormat="1">
      <c r="A101" s="40"/>
      <c r="B101" s="41"/>
      <c r="C101" s="40"/>
      <c r="D101" s="192" t="s">
        <v>263</v>
      </c>
      <c r="E101" s="40"/>
      <c r="F101" s="193" t="s">
        <v>2648</v>
      </c>
      <c r="G101" s="40"/>
      <c r="H101" s="40"/>
      <c r="I101" s="194"/>
      <c r="J101" s="40"/>
      <c r="K101" s="40"/>
      <c r="L101" s="41"/>
      <c r="M101" s="195"/>
      <c r="N101" s="196"/>
      <c r="O101" s="74"/>
      <c r="P101" s="74"/>
      <c r="Q101" s="74"/>
      <c r="R101" s="74"/>
      <c r="S101" s="74"/>
      <c r="T101" s="75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21" t="s">
        <v>263</v>
      </c>
      <c r="AU101" s="21" t="s">
        <v>83</v>
      </c>
    </row>
    <row r="102" s="2" customFormat="1" ht="24.15" customHeight="1">
      <c r="A102" s="40"/>
      <c r="B102" s="177"/>
      <c r="C102" s="178" t="s">
        <v>284</v>
      </c>
      <c r="D102" s="178" t="s">
        <v>258</v>
      </c>
      <c r="E102" s="179" t="s">
        <v>2649</v>
      </c>
      <c r="F102" s="180" t="s">
        <v>2650</v>
      </c>
      <c r="G102" s="181" t="s">
        <v>338</v>
      </c>
      <c r="H102" s="182">
        <v>2714.6439999999998</v>
      </c>
      <c r="I102" s="183"/>
      <c r="J102" s="184">
        <f>ROUND(I102*H102,2)</f>
        <v>0</v>
      </c>
      <c r="K102" s="185"/>
      <c r="L102" s="41"/>
      <c r="M102" s="186" t="s">
        <v>3</v>
      </c>
      <c r="N102" s="187" t="s">
        <v>45</v>
      </c>
      <c r="O102" s="74"/>
      <c r="P102" s="188">
        <f>O102*H102</f>
        <v>0</v>
      </c>
      <c r="Q102" s="188">
        <v>0</v>
      </c>
      <c r="R102" s="188">
        <f>Q102*H102</f>
        <v>0</v>
      </c>
      <c r="S102" s="188">
        <v>0</v>
      </c>
      <c r="T102" s="189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190" t="s">
        <v>261</v>
      </c>
      <c r="AT102" s="190" t="s">
        <v>258</v>
      </c>
      <c r="AU102" s="190" t="s">
        <v>83</v>
      </c>
      <c r="AY102" s="21" t="s">
        <v>256</v>
      </c>
      <c r="BE102" s="191">
        <f>IF(N102="základní",J102,0)</f>
        <v>0</v>
      </c>
      <c r="BF102" s="191">
        <f>IF(N102="snížená",J102,0)</f>
        <v>0</v>
      </c>
      <c r="BG102" s="191">
        <f>IF(N102="zákl. přenesená",J102,0)</f>
        <v>0</v>
      </c>
      <c r="BH102" s="191">
        <f>IF(N102="sníž. přenesená",J102,0)</f>
        <v>0</v>
      </c>
      <c r="BI102" s="191">
        <f>IF(N102="nulová",J102,0)</f>
        <v>0</v>
      </c>
      <c r="BJ102" s="21" t="s">
        <v>81</v>
      </c>
      <c r="BK102" s="191">
        <f>ROUND(I102*H102,2)</f>
        <v>0</v>
      </c>
      <c r="BL102" s="21" t="s">
        <v>261</v>
      </c>
      <c r="BM102" s="190" t="s">
        <v>2651</v>
      </c>
    </row>
    <row r="103" s="2" customFormat="1">
      <c r="A103" s="40"/>
      <c r="B103" s="41"/>
      <c r="C103" s="40"/>
      <c r="D103" s="192" t="s">
        <v>263</v>
      </c>
      <c r="E103" s="40"/>
      <c r="F103" s="193" t="s">
        <v>2652</v>
      </c>
      <c r="G103" s="40"/>
      <c r="H103" s="40"/>
      <c r="I103" s="194"/>
      <c r="J103" s="40"/>
      <c r="K103" s="40"/>
      <c r="L103" s="41"/>
      <c r="M103" s="195"/>
      <c r="N103" s="196"/>
      <c r="O103" s="74"/>
      <c r="P103" s="74"/>
      <c r="Q103" s="74"/>
      <c r="R103" s="74"/>
      <c r="S103" s="74"/>
      <c r="T103" s="75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21" t="s">
        <v>263</v>
      </c>
      <c r="AU103" s="21" t="s">
        <v>83</v>
      </c>
    </row>
    <row r="104" s="13" customFormat="1">
      <c r="A104" s="13"/>
      <c r="B104" s="197"/>
      <c r="C104" s="13"/>
      <c r="D104" s="198" t="s">
        <v>265</v>
      </c>
      <c r="E104" s="199" t="s">
        <v>3</v>
      </c>
      <c r="F104" s="200" t="s">
        <v>2653</v>
      </c>
      <c r="G104" s="13"/>
      <c r="H104" s="201">
        <v>2714.6439999999998</v>
      </c>
      <c r="I104" s="202"/>
      <c r="J104" s="13"/>
      <c r="K104" s="13"/>
      <c r="L104" s="197"/>
      <c r="M104" s="203"/>
      <c r="N104" s="204"/>
      <c r="O104" s="204"/>
      <c r="P104" s="204"/>
      <c r="Q104" s="204"/>
      <c r="R104" s="204"/>
      <c r="S104" s="204"/>
      <c r="T104" s="20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199" t="s">
        <v>265</v>
      </c>
      <c r="AU104" s="199" t="s">
        <v>83</v>
      </c>
      <c r="AV104" s="13" t="s">
        <v>83</v>
      </c>
      <c r="AW104" s="13" t="s">
        <v>35</v>
      </c>
      <c r="AX104" s="13" t="s">
        <v>81</v>
      </c>
      <c r="AY104" s="199" t="s">
        <v>256</v>
      </c>
    </row>
    <row r="105" s="2" customFormat="1" ht="16.5" customHeight="1">
      <c r="A105" s="40"/>
      <c r="B105" s="177"/>
      <c r="C105" s="178" t="s">
        <v>289</v>
      </c>
      <c r="D105" s="178" t="s">
        <v>258</v>
      </c>
      <c r="E105" s="179" t="s">
        <v>2654</v>
      </c>
      <c r="F105" s="180" t="s">
        <v>2655</v>
      </c>
      <c r="G105" s="181" t="s">
        <v>338</v>
      </c>
      <c r="H105" s="182">
        <v>142.87600000000001</v>
      </c>
      <c r="I105" s="183"/>
      <c r="J105" s="184">
        <f>ROUND(I105*H105,2)</f>
        <v>0</v>
      </c>
      <c r="K105" s="185"/>
      <c r="L105" s="41"/>
      <c r="M105" s="186" t="s">
        <v>3</v>
      </c>
      <c r="N105" s="187" t="s">
        <v>45</v>
      </c>
      <c r="O105" s="74"/>
      <c r="P105" s="188">
        <f>O105*H105</f>
        <v>0</v>
      </c>
      <c r="Q105" s="188">
        <v>0</v>
      </c>
      <c r="R105" s="188">
        <f>Q105*H105</f>
        <v>0</v>
      </c>
      <c r="S105" s="188">
        <v>0</v>
      </c>
      <c r="T105" s="189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190" t="s">
        <v>261</v>
      </c>
      <c r="AT105" s="190" t="s">
        <v>258</v>
      </c>
      <c r="AU105" s="190" t="s">
        <v>83</v>
      </c>
      <c r="AY105" s="21" t="s">
        <v>256</v>
      </c>
      <c r="BE105" s="191">
        <f>IF(N105="základní",J105,0)</f>
        <v>0</v>
      </c>
      <c r="BF105" s="191">
        <f>IF(N105="snížená",J105,0)</f>
        <v>0</v>
      </c>
      <c r="BG105" s="191">
        <f>IF(N105="zákl. přenesená",J105,0)</f>
        <v>0</v>
      </c>
      <c r="BH105" s="191">
        <f>IF(N105="sníž. přenesená",J105,0)</f>
        <v>0</v>
      </c>
      <c r="BI105" s="191">
        <f>IF(N105="nulová",J105,0)</f>
        <v>0</v>
      </c>
      <c r="BJ105" s="21" t="s">
        <v>81</v>
      </c>
      <c r="BK105" s="191">
        <f>ROUND(I105*H105,2)</f>
        <v>0</v>
      </c>
      <c r="BL105" s="21" t="s">
        <v>261</v>
      </c>
      <c r="BM105" s="190" t="s">
        <v>2656</v>
      </c>
    </row>
    <row r="106" s="2" customFormat="1">
      <c r="A106" s="40"/>
      <c r="B106" s="41"/>
      <c r="C106" s="40"/>
      <c r="D106" s="192" t="s">
        <v>263</v>
      </c>
      <c r="E106" s="40"/>
      <c r="F106" s="193" t="s">
        <v>2657</v>
      </c>
      <c r="G106" s="40"/>
      <c r="H106" s="40"/>
      <c r="I106" s="194"/>
      <c r="J106" s="40"/>
      <c r="K106" s="40"/>
      <c r="L106" s="41"/>
      <c r="M106" s="195"/>
      <c r="N106" s="196"/>
      <c r="O106" s="74"/>
      <c r="P106" s="74"/>
      <c r="Q106" s="74"/>
      <c r="R106" s="74"/>
      <c r="S106" s="74"/>
      <c r="T106" s="75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21" t="s">
        <v>263</v>
      </c>
      <c r="AU106" s="21" t="s">
        <v>83</v>
      </c>
    </row>
    <row r="107" s="2" customFormat="1" ht="37.8" customHeight="1">
      <c r="A107" s="40"/>
      <c r="B107" s="177"/>
      <c r="C107" s="178" t="s">
        <v>294</v>
      </c>
      <c r="D107" s="178" t="s">
        <v>258</v>
      </c>
      <c r="E107" s="179" t="s">
        <v>2480</v>
      </c>
      <c r="F107" s="180" t="s">
        <v>2481</v>
      </c>
      <c r="G107" s="181" t="s">
        <v>338</v>
      </c>
      <c r="H107" s="182">
        <v>0.40100000000000002</v>
      </c>
      <c r="I107" s="183"/>
      <c r="J107" s="184">
        <f>ROUND(I107*H107,2)</f>
        <v>0</v>
      </c>
      <c r="K107" s="185"/>
      <c r="L107" s="41"/>
      <c r="M107" s="186" t="s">
        <v>3</v>
      </c>
      <c r="N107" s="187" t="s">
        <v>45</v>
      </c>
      <c r="O107" s="74"/>
      <c r="P107" s="188">
        <f>O107*H107</f>
        <v>0</v>
      </c>
      <c r="Q107" s="188">
        <v>0</v>
      </c>
      <c r="R107" s="188">
        <f>Q107*H107</f>
        <v>0</v>
      </c>
      <c r="S107" s="188">
        <v>0</v>
      </c>
      <c r="T107" s="189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190" t="s">
        <v>261</v>
      </c>
      <c r="AT107" s="190" t="s">
        <v>258</v>
      </c>
      <c r="AU107" s="190" t="s">
        <v>83</v>
      </c>
      <c r="AY107" s="21" t="s">
        <v>256</v>
      </c>
      <c r="BE107" s="191">
        <f>IF(N107="základní",J107,0)</f>
        <v>0</v>
      </c>
      <c r="BF107" s="191">
        <f>IF(N107="snížená",J107,0)</f>
        <v>0</v>
      </c>
      <c r="BG107" s="191">
        <f>IF(N107="zákl. přenesená",J107,0)</f>
        <v>0</v>
      </c>
      <c r="BH107" s="191">
        <f>IF(N107="sníž. přenesená",J107,0)</f>
        <v>0</v>
      </c>
      <c r="BI107" s="191">
        <f>IF(N107="nulová",J107,0)</f>
        <v>0</v>
      </c>
      <c r="BJ107" s="21" t="s">
        <v>81</v>
      </c>
      <c r="BK107" s="191">
        <f>ROUND(I107*H107,2)</f>
        <v>0</v>
      </c>
      <c r="BL107" s="21" t="s">
        <v>261</v>
      </c>
      <c r="BM107" s="190" t="s">
        <v>2658</v>
      </c>
    </row>
    <row r="108" s="2" customFormat="1">
      <c r="A108" s="40"/>
      <c r="B108" s="41"/>
      <c r="C108" s="40"/>
      <c r="D108" s="192" t="s">
        <v>263</v>
      </c>
      <c r="E108" s="40"/>
      <c r="F108" s="193" t="s">
        <v>2483</v>
      </c>
      <c r="G108" s="40"/>
      <c r="H108" s="40"/>
      <c r="I108" s="194"/>
      <c r="J108" s="40"/>
      <c r="K108" s="40"/>
      <c r="L108" s="41"/>
      <c r="M108" s="195"/>
      <c r="N108" s="196"/>
      <c r="O108" s="74"/>
      <c r="P108" s="74"/>
      <c r="Q108" s="74"/>
      <c r="R108" s="74"/>
      <c r="S108" s="74"/>
      <c r="T108" s="75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21" t="s">
        <v>263</v>
      </c>
      <c r="AU108" s="21" t="s">
        <v>83</v>
      </c>
    </row>
    <row r="109" s="13" customFormat="1">
      <c r="A109" s="13"/>
      <c r="B109" s="197"/>
      <c r="C109" s="13"/>
      <c r="D109" s="198" t="s">
        <v>265</v>
      </c>
      <c r="E109" s="199" t="s">
        <v>3</v>
      </c>
      <c r="F109" s="200" t="s">
        <v>2659</v>
      </c>
      <c r="G109" s="13"/>
      <c r="H109" s="201">
        <v>0.40100000000000002</v>
      </c>
      <c r="I109" s="202"/>
      <c r="J109" s="13"/>
      <c r="K109" s="13"/>
      <c r="L109" s="197"/>
      <c r="M109" s="203"/>
      <c r="N109" s="204"/>
      <c r="O109" s="204"/>
      <c r="P109" s="204"/>
      <c r="Q109" s="204"/>
      <c r="R109" s="204"/>
      <c r="S109" s="204"/>
      <c r="T109" s="20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199" t="s">
        <v>265</v>
      </c>
      <c r="AU109" s="199" t="s">
        <v>83</v>
      </c>
      <c r="AV109" s="13" t="s">
        <v>83</v>
      </c>
      <c r="AW109" s="13" t="s">
        <v>35</v>
      </c>
      <c r="AX109" s="13" t="s">
        <v>74</v>
      </c>
      <c r="AY109" s="199" t="s">
        <v>256</v>
      </c>
    </row>
    <row r="110" s="14" customFormat="1">
      <c r="A110" s="14"/>
      <c r="B110" s="206"/>
      <c r="C110" s="14"/>
      <c r="D110" s="198" t="s">
        <v>265</v>
      </c>
      <c r="E110" s="207" t="s">
        <v>3</v>
      </c>
      <c r="F110" s="208" t="s">
        <v>266</v>
      </c>
      <c r="G110" s="14"/>
      <c r="H110" s="209">
        <v>0.40100000000000002</v>
      </c>
      <c r="I110" s="210"/>
      <c r="J110" s="14"/>
      <c r="K110" s="14"/>
      <c r="L110" s="206"/>
      <c r="M110" s="211"/>
      <c r="N110" s="212"/>
      <c r="O110" s="212"/>
      <c r="P110" s="212"/>
      <c r="Q110" s="212"/>
      <c r="R110" s="212"/>
      <c r="S110" s="212"/>
      <c r="T110" s="213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07" t="s">
        <v>265</v>
      </c>
      <c r="AU110" s="207" t="s">
        <v>83</v>
      </c>
      <c r="AV110" s="14" t="s">
        <v>261</v>
      </c>
      <c r="AW110" s="14" t="s">
        <v>35</v>
      </c>
      <c r="AX110" s="14" t="s">
        <v>81</v>
      </c>
      <c r="AY110" s="207" t="s">
        <v>256</v>
      </c>
    </row>
    <row r="111" s="2" customFormat="1" ht="44.25" customHeight="1">
      <c r="A111" s="40"/>
      <c r="B111" s="177"/>
      <c r="C111" s="178" t="s">
        <v>299</v>
      </c>
      <c r="D111" s="178" t="s">
        <v>258</v>
      </c>
      <c r="E111" s="179" t="s">
        <v>2485</v>
      </c>
      <c r="F111" s="180" t="s">
        <v>2486</v>
      </c>
      <c r="G111" s="181" t="s">
        <v>338</v>
      </c>
      <c r="H111" s="182">
        <v>0.28000000000000003</v>
      </c>
      <c r="I111" s="183"/>
      <c r="J111" s="184">
        <f>ROUND(I111*H111,2)</f>
        <v>0</v>
      </c>
      <c r="K111" s="185"/>
      <c r="L111" s="41"/>
      <c r="M111" s="186" t="s">
        <v>3</v>
      </c>
      <c r="N111" s="187" t="s">
        <v>45</v>
      </c>
      <c r="O111" s="74"/>
      <c r="P111" s="188">
        <f>O111*H111</f>
        <v>0</v>
      </c>
      <c r="Q111" s="188">
        <v>0</v>
      </c>
      <c r="R111" s="188">
        <f>Q111*H111</f>
        <v>0</v>
      </c>
      <c r="S111" s="188">
        <v>0</v>
      </c>
      <c r="T111" s="189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190" t="s">
        <v>261</v>
      </c>
      <c r="AT111" s="190" t="s">
        <v>258</v>
      </c>
      <c r="AU111" s="190" t="s">
        <v>83</v>
      </c>
      <c r="AY111" s="21" t="s">
        <v>256</v>
      </c>
      <c r="BE111" s="191">
        <f>IF(N111="základní",J111,0)</f>
        <v>0</v>
      </c>
      <c r="BF111" s="191">
        <f>IF(N111="snížená",J111,0)</f>
        <v>0</v>
      </c>
      <c r="BG111" s="191">
        <f>IF(N111="zákl. přenesená",J111,0)</f>
        <v>0</v>
      </c>
      <c r="BH111" s="191">
        <f>IF(N111="sníž. přenesená",J111,0)</f>
        <v>0</v>
      </c>
      <c r="BI111" s="191">
        <f>IF(N111="nulová",J111,0)</f>
        <v>0</v>
      </c>
      <c r="BJ111" s="21" t="s">
        <v>81</v>
      </c>
      <c r="BK111" s="191">
        <f>ROUND(I111*H111,2)</f>
        <v>0</v>
      </c>
      <c r="BL111" s="21" t="s">
        <v>261</v>
      </c>
      <c r="BM111" s="190" t="s">
        <v>2660</v>
      </c>
    </row>
    <row r="112" s="2" customFormat="1">
      <c r="A112" s="40"/>
      <c r="B112" s="41"/>
      <c r="C112" s="40"/>
      <c r="D112" s="192" t="s">
        <v>263</v>
      </c>
      <c r="E112" s="40"/>
      <c r="F112" s="193" t="s">
        <v>2488</v>
      </c>
      <c r="G112" s="40"/>
      <c r="H112" s="40"/>
      <c r="I112" s="194"/>
      <c r="J112" s="40"/>
      <c r="K112" s="40"/>
      <c r="L112" s="41"/>
      <c r="M112" s="195"/>
      <c r="N112" s="196"/>
      <c r="O112" s="74"/>
      <c r="P112" s="74"/>
      <c r="Q112" s="74"/>
      <c r="R112" s="74"/>
      <c r="S112" s="74"/>
      <c r="T112" s="75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21" t="s">
        <v>263</v>
      </c>
      <c r="AU112" s="21" t="s">
        <v>83</v>
      </c>
    </row>
    <row r="113" s="13" customFormat="1">
      <c r="A113" s="13"/>
      <c r="B113" s="197"/>
      <c r="C113" s="13"/>
      <c r="D113" s="198" t="s">
        <v>265</v>
      </c>
      <c r="E113" s="199" t="s">
        <v>3</v>
      </c>
      <c r="F113" s="200" t="s">
        <v>2661</v>
      </c>
      <c r="G113" s="13"/>
      <c r="H113" s="201">
        <v>0.28000000000000003</v>
      </c>
      <c r="I113" s="202"/>
      <c r="J113" s="13"/>
      <c r="K113" s="13"/>
      <c r="L113" s="197"/>
      <c r="M113" s="203"/>
      <c r="N113" s="204"/>
      <c r="O113" s="204"/>
      <c r="P113" s="204"/>
      <c r="Q113" s="204"/>
      <c r="R113" s="204"/>
      <c r="S113" s="204"/>
      <c r="T113" s="20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199" t="s">
        <v>265</v>
      </c>
      <c r="AU113" s="199" t="s">
        <v>83</v>
      </c>
      <c r="AV113" s="13" t="s">
        <v>83</v>
      </c>
      <c r="AW113" s="13" t="s">
        <v>35</v>
      </c>
      <c r="AX113" s="13" t="s">
        <v>74</v>
      </c>
      <c r="AY113" s="199" t="s">
        <v>256</v>
      </c>
    </row>
    <row r="114" s="14" customFormat="1">
      <c r="A114" s="14"/>
      <c r="B114" s="206"/>
      <c r="C114" s="14"/>
      <c r="D114" s="198" t="s">
        <v>265</v>
      </c>
      <c r="E114" s="207" t="s">
        <v>3</v>
      </c>
      <c r="F114" s="208" t="s">
        <v>266</v>
      </c>
      <c r="G114" s="14"/>
      <c r="H114" s="209">
        <v>0.28000000000000003</v>
      </c>
      <c r="I114" s="210"/>
      <c r="J114" s="14"/>
      <c r="K114" s="14"/>
      <c r="L114" s="206"/>
      <c r="M114" s="211"/>
      <c r="N114" s="212"/>
      <c r="O114" s="212"/>
      <c r="P114" s="212"/>
      <c r="Q114" s="212"/>
      <c r="R114" s="212"/>
      <c r="S114" s="212"/>
      <c r="T114" s="21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07" t="s">
        <v>265</v>
      </c>
      <c r="AU114" s="207" t="s">
        <v>83</v>
      </c>
      <c r="AV114" s="14" t="s">
        <v>261</v>
      </c>
      <c r="AW114" s="14" t="s">
        <v>35</v>
      </c>
      <c r="AX114" s="14" t="s">
        <v>81</v>
      </c>
      <c r="AY114" s="207" t="s">
        <v>256</v>
      </c>
    </row>
    <row r="115" s="2" customFormat="1" ht="44.25" customHeight="1">
      <c r="A115" s="40"/>
      <c r="B115" s="177"/>
      <c r="C115" s="178" t="s">
        <v>304</v>
      </c>
      <c r="D115" s="178" t="s">
        <v>258</v>
      </c>
      <c r="E115" s="179" t="s">
        <v>2490</v>
      </c>
      <c r="F115" s="180" t="s">
        <v>2491</v>
      </c>
      <c r="G115" s="181" t="s">
        <v>338</v>
      </c>
      <c r="H115" s="182">
        <v>0.32000000000000001</v>
      </c>
      <c r="I115" s="183"/>
      <c r="J115" s="184">
        <f>ROUND(I115*H115,2)</f>
        <v>0</v>
      </c>
      <c r="K115" s="185"/>
      <c r="L115" s="41"/>
      <c r="M115" s="186" t="s">
        <v>3</v>
      </c>
      <c r="N115" s="187" t="s">
        <v>45</v>
      </c>
      <c r="O115" s="74"/>
      <c r="P115" s="188">
        <f>O115*H115</f>
        <v>0</v>
      </c>
      <c r="Q115" s="188">
        <v>0</v>
      </c>
      <c r="R115" s="188">
        <f>Q115*H115</f>
        <v>0</v>
      </c>
      <c r="S115" s="188">
        <v>0</v>
      </c>
      <c r="T115" s="189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190" t="s">
        <v>261</v>
      </c>
      <c r="AT115" s="190" t="s">
        <v>258</v>
      </c>
      <c r="AU115" s="190" t="s">
        <v>83</v>
      </c>
      <c r="AY115" s="21" t="s">
        <v>256</v>
      </c>
      <c r="BE115" s="191">
        <f>IF(N115="základní",J115,0)</f>
        <v>0</v>
      </c>
      <c r="BF115" s="191">
        <f>IF(N115="snížená",J115,0)</f>
        <v>0</v>
      </c>
      <c r="BG115" s="191">
        <f>IF(N115="zákl. přenesená",J115,0)</f>
        <v>0</v>
      </c>
      <c r="BH115" s="191">
        <f>IF(N115="sníž. přenesená",J115,0)</f>
        <v>0</v>
      </c>
      <c r="BI115" s="191">
        <f>IF(N115="nulová",J115,0)</f>
        <v>0</v>
      </c>
      <c r="BJ115" s="21" t="s">
        <v>81</v>
      </c>
      <c r="BK115" s="191">
        <f>ROUND(I115*H115,2)</f>
        <v>0</v>
      </c>
      <c r="BL115" s="21" t="s">
        <v>261</v>
      </c>
      <c r="BM115" s="190" t="s">
        <v>2662</v>
      </c>
    </row>
    <row r="116" s="2" customFormat="1">
      <c r="A116" s="40"/>
      <c r="B116" s="41"/>
      <c r="C116" s="40"/>
      <c r="D116" s="192" t="s">
        <v>263</v>
      </c>
      <c r="E116" s="40"/>
      <c r="F116" s="193" t="s">
        <v>2493</v>
      </c>
      <c r="G116" s="40"/>
      <c r="H116" s="40"/>
      <c r="I116" s="194"/>
      <c r="J116" s="40"/>
      <c r="K116" s="40"/>
      <c r="L116" s="41"/>
      <c r="M116" s="195"/>
      <c r="N116" s="196"/>
      <c r="O116" s="74"/>
      <c r="P116" s="74"/>
      <c r="Q116" s="74"/>
      <c r="R116" s="74"/>
      <c r="S116" s="74"/>
      <c r="T116" s="75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21" t="s">
        <v>263</v>
      </c>
      <c r="AU116" s="21" t="s">
        <v>83</v>
      </c>
    </row>
    <row r="117" s="13" customFormat="1">
      <c r="A117" s="13"/>
      <c r="B117" s="197"/>
      <c r="C117" s="13"/>
      <c r="D117" s="198" t="s">
        <v>265</v>
      </c>
      <c r="E117" s="199" t="s">
        <v>3</v>
      </c>
      <c r="F117" s="200" t="s">
        <v>2663</v>
      </c>
      <c r="G117" s="13"/>
      <c r="H117" s="201">
        <v>0.32000000000000001</v>
      </c>
      <c r="I117" s="202"/>
      <c r="J117" s="13"/>
      <c r="K117" s="13"/>
      <c r="L117" s="197"/>
      <c r="M117" s="203"/>
      <c r="N117" s="204"/>
      <c r="O117" s="204"/>
      <c r="P117" s="204"/>
      <c r="Q117" s="204"/>
      <c r="R117" s="204"/>
      <c r="S117" s="204"/>
      <c r="T117" s="20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199" t="s">
        <v>265</v>
      </c>
      <c r="AU117" s="199" t="s">
        <v>83</v>
      </c>
      <c r="AV117" s="13" t="s">
        <v>83</v>
      </c>
      <c r="AW117" s="13" t="s">
        <v>35</v>
      </c>
      <c r="AX117" s="13" t="s">
        <v>74</v>
      </c>
      <c r="AY117" s="199" t="s">
        <v>256</v>
      </c>
    </row>
    <row r="118" s="14" customFormat="1">
      <c r="A118" s="14"/>
      <c r="B118" s="206"/>
      <c r="C118" s="14"/>
      <c r="D118" s="198" t="s">
        <v>265</v>
      </c>
      <c r="E118" s="207" t="s">
        <v>3</v>
      </c>
      <c r="F118" s="208" t="s">
        <v>266</v>
      </c>
      <c r="G118" s="14"/>
      <c r="H118" s="209">
        <v>0.32000000000000001</v>
      </c>
      <c r="I118" s="210"/>
      <c r="J118" s="14"/>
      <c r="K118" s="14"/>
      <c r="L118" s="206"/>
      <c r="M118" s="211"/>
      <c r="N118" s="212"/>
      <c r="O118" s="212"/>
      <c r="P118" s="212"/>
      <c r="Q118" s="212"/>
      <c r="R118" s="212"/>
      <c r="S118" s="212"/>
      <c r="T118" s="21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07" t="s">
        <v>265</v>
      </c>
      <c r="AU118" s="207" t="s">
        <v>83</v>
      </c>
      <c r="AV118" s="14" t="s">
        <v>261</v>
      </c>
      <c r="AW118" s="14" t="s">
        <v>35</v>
      </c>
      <c r="AX118" s="14" t="s">
        <v>81</v>
      </c>
      <c r="AY118" s="207" t="s">
        <v>256</v>
      </c>
    </row>
    <row r="119" s="2" customFormat="1" ht="49.05" customHeight="1">
      <c r="A119" s="40"/>
      <c r="B119" s="177"/>
      <c r="C119" s="178" t="s">
        <v>309</v>
      </c>
      <c r="D119" s="178" t="s">
        <v>258</v>
      </c>
      <c r="E119" s="179" t="s">
        <v>1265</v>
      </c>
      <c r="F119" s="180" t="s">
        <v>1266</v>
      </c>
      <c r="G119" s="181" t="s">
        <v>338</v>
      </c>
      <c r="H119" s="182">
        <v>141.875</v>
      </c>
      <c r="I119" s="183"/>
      <c r="J119" s="184">
        <f>ROUND(I119*H119,2)</f>
        <v>0</v>
      </c>
      <c r="K119" s="185"/>
      <c r="L119" s="41"/>
      <c r="M119" s="186" t="s">
        <v>3</v>
      </c>
      <c r="N119" s="187" t="s">
        <v>45</v>
      </c>
      <c r="O119" s="74"/>
      <c r="P119" s="188">
        <f>O119*H119</f>
        <v>0</v>
      </c>
      <c r="Q119" s="188">
        <v>0</v>
      </c>
      <c r="R119" s="188">
        <f>Q119*H119</f>
        <v>0</v>
      </c>
      <c r="S119" s="188">
        <v>0</v>
      </c>
      <c r="T119" s="189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190" t="s">
        <v>261</v>
      </c>
      <c r="AT119" s="190" t="s">
        <v>258</v>
      </c>
      <c r="AU119" s="190" t="s">
        <v>83</v>
      </c>
      <c r="AY119" s="21" t="s">
        <v>256</v>
      </c>
      <c r="BE119" s="191">
        <f>IF(N119="základní",J119,0)</f>
        <v>0</v>
      </c>
      <c r="BF119" s="191">
        <f>IF(N119="snížená",J119,0)</f>
        <v>0</v>
      </c>
      <c r="BG119" s="191">
        <f>IF(N119="zákl. přenesená",J119,0)</f>
        <v>0</v>
      </c>
      <c r="BH119" s="191">
        <f>IF(N119="sníž. přenesená",J119,0)</f>
        <v>0</v>
      </c>
      <c r="BI119" s="191">
        <f>IF(N119="nulová",J119,0)</f>
        <v>0</v>
      </c>
      <c r="BJ119" s="21" t="s">
        <v>81</v>
      </c>
      <c r="BK119" s="191">
        <f>ROUND(I119*H119,2)</f>
        <v>0</v>
      </c>
      <c r="BL119" s="21" t="s">
        <v>261</v>
      </c>
      <c r="BM119" s="190" t="s">
        <v>2664</v>
      </c>
    </row>
    <row r="120" s="2" customFormat="1">
      <c r="A120" s="40"/>
      <c r="B120" s="41"/>
      <c r="C120" s="40"/>
      <c r="D120" s="192" t="s">
        <v>263</v>
      </c>
      <c r="E120" s="40"/>
      <c r="F120" s="193" t="s">
        <v>1268</v>
      </c>
      <c r="G120" s="40"/>
      <c r="H120" s="40"/>
      <c r="I120" s="194"/>
      <c r="J120" s="40"/>
      <c r="K120" s="40"/>
      <c r="L120" s="41"/>
      <c r="M120" s="195"/>
      <c r="N120" s="196"/>
      <c r="O120" s="74"/>
      <c r="P120" s="74"/>
      <c r="Q120" s="74"/>
      <c r="R120" s="74"/>
      <c r="S120" s="74"/>
      <c r="T120" s="75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21" t="s">
        <v>263</v>
      </c>
      <c r="AU120" s="21" t="s">
        <v>83</v>
      </c>
    </row>
    <row r="121" s="13" customFormat="1">
      <c r="A121" s="13"/>
      <c r="B121" s="197"/>
      <c r="C121" s="13"/>
      <c r="D121" s="198" t="s">
        <v>265</v>
      </c>
      <c r="E121" s="199" t="s">
        <v>3</v>
      </c>
      <c r="F121" s="200" t="s">
        <v>2665</v>
      </c>
      <c r="G121" s="13"/>
      <c r="H121" s="201">
        <v>142.87600000000001</v>
      </c>
      <c r="I121" s="202"/>
      <c r="J121" s="13"/>
      <c r="K121" s="13"/>
      <c r="L121" s="197"/>
      <c r="M121" s="203"/>
      <c r="N121" s="204"/>
      <c r="O121" s="204"/>
      <c r="P121" s="204"/>
      <c r="Q121" s="204"/>
      <c r="R121" s="204"/>
      <c r="S121" s="204"/>
      <c r="T121" s="20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199" t="s">
        <v>265</v>
      </c>
      <c r="AU121" s="199" t="s">
        <v>83</v>
      </c>
      <c r="AV121" s="13" t="s">
        <v>83</v>
      </c>
      <c r="AW121" s="13" t="s">
        <v>35</v>
      </c>
      <c r="AX121" s="13" t="s">
        <v>74</v>
      </c>
      <c r="AY121" s="199" t="s">
        <v>256</v>
      </c>
    </row>
    <row r="122" s="13" customFormat="1">
      <c r="A122" s="13"/>
      <c r="B122" s="197"/>
      <c r="C122" s="13"/>
      <c r="D122" s="198" t="s">
        <v>265</v>
      </c>
      <c r="E122" s="199" t="s">
        <v>3</v>
      </c>
      <c r="F122" s="200" t="s">
        <v>2666</v>
      </c>
      <c r="G122" s="13"/>
      <c r="H122" s="201">
        <v>-0.40100000000000002</v>
      </c>
      <c r="I122" s="202"/>
      <c r="J122" s="13"/>
      <c r="K122" s="13"/>
      <c r="L122" s="197"/>
      <c r="M122" s="203"/>
      <c r="N122" s="204"/>
      <c r="O122" s="204"/>
      <c r="P122" s="204"/>
      <c r="Q122" s="204"/>
      <c r="R122" s="204"/>
      <c r="S122" s="204"/>
      <c r="T122" s="20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199" t="s">
        <v>265</v>
      </c>
      <c r="AU122" s="199" t="s">
        <v>83</v>
      </c>
      <c r="AV122" s="13" t="s">
        <v>83</v>
      </c>
      <c r="AW122" s="13" t="s">
        <v>35</v>
      </c>
      <c r="AX122" s="13" t="s">
        <v>74</v>
      </c>
      <c r="AY122" s="199" t="s">
        <v>256</v>
      </c>
    </row>
    <row r="123" s="13" customFormat="1">
      <c r="A123" s="13"/>
      <c r="B123" s="197"/>
      <c r="C123" s="13"/>
      <c r="D123" s="198" t="s">
        <v>265</v>
      </c>
      <c r="E123" s="199" t="s">
        <v>3</v>
      </c>
      <c r="F123" s="200" t="s">
        <v>2667</v>
      </c>
      <c r="G123" s="13"/>
      <c r="H123" s="201">
        <v>-0.28000000000000003</v>
      </c>
      <c r="I123" s="202"/>
      <c r="J123" s="13"/>
      <c r="K123" s="13"/>
      <c r="L123" s="197"/>
      <c r="M123" s="203"/>
      <c r="N123" s="204"/>
      <c r="O123" s="204"/>
      <c r="P123" s="204"/>
      <c r="Q123" s="204"/>
      <c r="R123" s="204"/>
      <c r="S123" s="204"/>
      <c r="T123" s="20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199" t="s">
        <v>265</v>
      </c>
      <c r="AU123" s="199" t="s">
        <v>83</v>
      </c>
      <c r="AV123" s="13" t="s">
        <v>83</v>
      </c>
      <c r="AW123" s="13" t="s">
        <v>35</v>
      </c>
      <c r="AX123" s="13" t="s">
        <v>74</v>
      </c>
      <c r="AY123" s="199" t="s">
        <v>256</v>
      </c>
    </row>
    <row r="124" s="13" customFormat="1">
      <c r="A124" s="13"/>
      <c r="B124" s="197"/>
      <c r="C124" s="13"/>
      <c r="D124" s="198" t="s">
        <v>265</v>
      </c>
      <c r="E124" s="199" t="s">
        <v>3</v>
      </c>
      <c r="F124" s="200" t="s">
        <v>2668</v>
      </c>
      <c r="G124" s="13"/>
      <c r="H124" s="201">
        <v>-0.32000000000000001</v>
      </c>
      <c r="I124" s="202"/>
      <c r="J124" s="13"/>
      <c r="K124" s="13"/>
      <c r="L124" s="197"/>
      <c r="M124" s="203"/>
      <c r="N124" s="204"/>
      <c r="O124" s="204"/>
      <c r="P124" s="204"/>
      <c r="Q124" s="204"/>
      <c r="R124" s="204"/>
      <c r="S124" s="204"/>
      <c r="T124" s="20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99" t="s">
        <v>265</v>
      </c>
      <c r="AU124" s="199" t="s">
        <v>83</v>
      </c>
      <c r="AV124" s="13" t="s">
        <v>83</v>
      </c>
      <c r="AW124" s="13" t="s">
        <v>35</v>
      </c>
      <c r="AX124" s="13" t="s">
        <v>74</v>
      </c>
      <c r="AY124" s="199" t="s">
        <v>256</v>
      </c>
    </row>
    <row r="125" s="14" customFormat="1">
      <c r="A125" s="14"/>
      <c r="B125" s="206"/>
      <c r="C125" s="14"/>
      <c r="D125" s="198" t="s">
        <v>265</v>
      </c>
      <c r="E125" s="207" t="s">
        <v>3</v>
      </c>
      <c r="F125" s="208" t="s">
        <v>266</v>
      </c>
      <c r="G125" s="14"/>
      <c r="H125" s="209">
        <v>141.875</v>
      </c>
      <c r="I125" s="210"/>
      <c r="J125" s="14"/>
      <c r="K125" s="14"/>
      <c r="L125" s="206"/>
      <c r="M125" s="244"/>
      <c r="N125" s="245"/>
      <c r="O125" s="245"/>
      <c r="P125" s="245"/>
      <c r="Q125" s="245"/>
      <c r="R125" s="245"/>
      <c r="S125" s="245"/>
      <c r="T125" s="246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07" t="s">
        <v>265</v>
      </c>
      <c r="AU125" s="207" t="s">
        <v>83</v>
      </c>
      <c r="AV125" s="14" t="s">
        <v>261</v>
      </c>
      <c r="AW125" s="14" t="s">
        <v>35</v>
      </c>
      <c r="AX125" s="14" t="s">
        <v>81</v>
      </c>
      <c r="AY125" s="207" t="s">
        <v>256</v>
      </c>
    </row>
    <row r="126" s="2" customFormat="1" ht="6.96" customHeight="1">
      <c r="A126" s="40"/>
      <c r="B126" s="57"/>
      <c r="C126" s="58"/>
      <c r="D126" s="58"/>
      <c r="E126" s="58"/>
      <c r="F126" s="58"/>
      <c r="G126" s="58"/>
      <c r="H126" s="58"/>
      <c r="I126" s="58"/>
      <c r="J126" s="58"/>
      <c r="K126" s="58"/>
      <c r="L126" s="41"/>
      <c r="M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</sheetData>
  <autoFilter ref="C87:K12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hyperlinks>
    <hyperlink ref="F92" r:id="rId1" display="https://podminky.urs.cz/item/CS_URS_2025_01/981011416"/>
    <hyperlink ref="F97" r:id="rId2" display="https://podminky.urs.cz/item/CS_URS_2025_01/997006002"/>
    <hyperlink ref="F99" r:id="rId3" display="https://podminky.urs.cz/item/CS_URS_2025_01/997006005"/>
    <hyperlink ref="F101" r:id="rId4" display="https://podminky.urs.cz/item/CS_URS_2025_01/997006512"/>
    <hyperlink ref="F103" r:id="rId5" display="https://podminky.urs.cz/item/CS_URS_2025_01/997006519"/>
    <hyperlink ref="F106" r:id="rId6" display="https://podminky.urs.cz/item/CS_URS_2025_01/997006551"/>
    <hyperlink ref="F108" r:id="rId7" display="https://podminky.urs.cz/item/CS_URS_2025_01/997013811"/>
    <hyperlink ref="F112" r:id="rId8" display="https://podminky.urs.cz/item/CS_URS_2025_01/997013813"/>
    <hyperlink ref="F116" r:id="rId9" display="https://podminky.urs.cz/item/CS_URS_2025_01/997013814"/>
    <hyperlink ref="F120" r:id="rId10" display="https://podminky.urs.cz/item/CS_URS_2025_01/99701387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97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83</v>
      </c>
    </row>
    <row r="4" s="1" customFormat="1" ht="24.96" customHeight="1">
      <c r="B4" s="24"/>
      <c r="D4" s="25" t="s">
        <v>116</v>
      </c>
      <c r="L4" s="24"/>
      <c r="M4" s="125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26.25" customHeight="1">
      <c r="B7" s="24"/>
      <c r="E7" s="126" t="str">
        <f>'Rekapitulace stavby'!K6</f>
        <v>STAVEBNÍ ÚPRAVY MATEŘSKÉ ŠKOLY č.p.100_PŘÍSTAVBA NOVÉ KUCHYNĚ_STAVBA</v>
      </c>
      <c r="F7" s="34"/>
      <c r="G7" s="34"/>
      <c r="H7" s="34"/>
      <c r="L7" s="24"/>
    </row>
    <row r="8" s="1" customFormat="1" ht="12" customHeight="1">
      <c r="B8" s="24"/>
      <c r="D8" s="34" t="s">
        <v>130</v>
      </c>
      <c r="L8" s="24"/>
    </row>
    <row r="9" s="2" customFormat="1" ht="16.5" customHeight="1">
      <c r="A9" s="40"/>
      <c r="B9" s="41"/>
      <c r="C9" s="40"/>
      <c r="D9" s="40"/>
      <c r="E9" s="126" t="s">
        <v>2669</v>
      </c>
      <c r="F9" s="40"/>
      <c r="G9" s="40"/>
      <c r="H9" s="40"/>
      <c r="I9" s="40"/>
      <c r="J9" s="40"/>
      <c r="K9" s="40"/>
      <c r="L9" s="12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1"/>
      <c r="C10" s="40"/>
      <c r="D10" s="34" t="s">
        <v>138</v>
      </c>
      <c r="E10" s="40"/>
      <c r="F10" s="40"/>
      <c r="G10" s="40"/>
      <c r="H10" s="40"/>
      <c r="I10" s="40"/>
      <c r="J10" s="40"/>
      <c r="K10" s="40"/>
      <c r="L10" s="12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1"/>
      <c r="C11" s="40"/>
      <c r="D11" s="40"/>
      <c r="E11" s="64" t="s">
        <v>2670</v>
      </c>
      <c r="F11" s="40"/>
      <c r="G11" s="40"/>
      <c r="H11" s="40"/>
      <c r="I11" s="40"/>
      <c r="J11" s="40"/>
      <c r="K11" s="40"/>
      <c r="L11" s="12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12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1"/>
      <c r="C13" s="40"/>
      <c r="D13" s="34" t="s">
        <v>19</v>
      </c>
      <c r="E13" s="40"/>
      <c r="F13" s="29" t="s">
        <v>3</v>
      </c>
      <c r="G13" s="40"/>
      <c r="H13" s="40"/>
      <c r="I13" s="34" t="s">
        <v>20</v>
      </c>
      <c r="J13" s="29" t="s">
        <v>3</v>
      </c>
      <c r="K13" s="40"/>
      <c r="L13" s="12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21</v>
      </c>
      <c r="E14" s="40"/>
      <c r="F14" s="29" t="s">
        <v>22</v>
      </c>
      <c r="G14" s="40"/>
      <c r="H14" s="40"/>
      <c r="I14" s="34" t="s">
        <v>23</v>
      </c>
      <c r="J14" s="66" t="str">
        <f>'Rekapitulace stavby'!AN8</f>
        <v>3. 6. 2025</v>
      </c>
      <c r="K14" s="40"/>
      <c r="L14" s="12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12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1"/>
      <c r="C16" s="40"/>
      <c r="D16" s="34" t="s">
        <v>25</v>
      </c>
      <c r="E16" s="40"/>
      <c r="F16" s="40"/>
      <c r="G16" s="40"/>
      <c r="H16" s="40"/>
      <c r="I16" s="34" t="s">
        <v>26</v>
      </c>
      <c r="J16" s="29" t="s">
        <v>27</v>
      </c>
      <c r="K16" s="40"/>
      <c r="L16" s="12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1"/>
      <c r="C17" s="40"/>
      <c r="D17" s="40"/>
      <c r="E17" s="29" t="s">
        <v>28</v>
      </c>
      <c r="F17" s="40"/>
      <c r="G17" s="40"/>
      <c r="H17" s="40"/>
      <c r="I17" s="34" t="s">
        <v>29</v>
      </c>
      <c r="J17" s="29" t="s">
        <v>3</v>
      </c>
      <c r="K17" s="40"/>
      <c r="L17" s="12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12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1"/>
      <c r="C19" s="40"/>
      <c r="D19" s="34" t="s">
        <v>30</v>
      </c>
      <c r="E19" s="40"/>
      <c r="F19" s="40"/>
      <c r="G19" s="40"/>
      <c r="H19" s="40"/>
      <c r="I19" s="34" t="s">
        <v>26</v>
      </c>
      <c r="J19" s="35" t="str">
        <f>'Rekapitulace stavby'!AN13</f>
        <v>Vyplň údaj</v>
      </c>
      <c r="K19" s="40"/>
      <c r="L19" s="12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1"/>
      <c r="C20" s="40"/>
      <c r="D20" s="40"/>
      <c r="E20" s="35" t="str">
        <f>'Rekapitulace stavby'!E14</f>
        <v>Vyplň údaj</v>
      </c>
      <c r="F20" s="29"/>
      <c r="G20" s="29"/>
      <c r="H20" s="29"/>
      <c r="I20" s="34" t="s">
        <v>29</v>
      </c>
      <c r="J20" s="35" t="str">
        <f>'Rekapitulace stavby'!AN14</f>
        <v>Vyplň údaj</v>
      </c>
      <c r="K20" s="40"/>
      <c r="L20" s="12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12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1"/>
      <c r="C22" s="40"/>
      <c r="D22" s="34" t="s">
        <v>32</v>
      </c>
      <c r="E22" s="40"/>
      <c r="F22" s="40"/>
      <c r="G22" s="40"/>
      <c r="H22" s="40"/>
      <c r="I22" s="34" t="s">
        <v>26</v>
      </c>
      <c r="J22" s="29" t="s">
        <v>33</v>
      </c>
      <c r="K22" s="40"/>
      <c r="L22" s="12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1"/>
      <c r="C23" s="40"/>
      <c r="D23" s="40"/>
      <c r="E23" s="29" t="s">
        <v>34</v>
      </c>
      <c r="F23" s="40"/>
      <c r="G23" s="40"/>
      <c r="H23" s="40"/>
      <c r="I23" s="34" t="s">
        <v>29</v>
      </c>
      <c r="J23" s="29" t="s">
        <v>3</v>
      </c>
      <c r="K23" s="40"/>
      <c r="L23" s="12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12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1"/>
      <c r="C25" s="40"/>
      <c r="D25" s="34" t="s">
        <v>36</v>
      </c>
      <c r="E25" s="40"/>
      <c r="F25" s="40"/>
      <c r="G25" s="40"/>
      <c r="H25" s="40"/>
      <c r="I25" s="34" t="s">
        <v>26</v>
      </c>
      <c r="J25" s="29" t="str">
        <f>IF('Rekapitulace stavby'!AN19="","",'Rekapitulace stavby'!AN19)</f>
        <v/>
      </c>
      <c r="K25" s="40"/>
      <c r="L25" s="12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1"/>
      <c r="C26" s="40"/>
      <c r="D26" s="40"/>
      <c r="E26" s="29" t="str">
        <f>IF('Rekapitulace stavby'!E20="","",'Rekapitulace stavby'!E20)</f>
        <v xml:space="preserve"> </v>
      </c>
      <c r="F26" s="40"/>
      <c r="G26" s="40"/>
      <c r="H26" s="40"/>
      <c r="I26" s="34" t="s">
        <v>29</v>
      </c>
      <c r="J26" s="29" t="str">
        <f>IF('Rekapitulace stavby'!AN20="","",'Rekapitulace stavby'!AN20)</f>
        <v/>
      </c>
      <c r="K26" s="40"/>
      <c r="L26" s="12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12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1"/>
      <c r="C28" s="40"/>
      <c r="D28" s="34" t="s">
        <v>38</v>
      </c>
      <c r="E28" s="40"/>
      <c r="F28" s="40"/>
      <c r="G28" s="40"/>
      <c r="H28" s="40"/>
      <c r="I28" s="40"/>
      <c r="J28" s="40"/>
      <c r="K28" s="40"/>
      <c r="L28" s="12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79.25" customHeight="1">
      <c r="A29" s="128"/>
      <c r="B29" s="129"/>
      <c r="C29" s="128"/>
      <c r="D29" s="128"/>
      <c r="E29" s="38" t="s">
        <v>39</v>
      </c>
      <c r="F29" s="38"/>
      <c r="G29" s="38"/>
      <c r="H29" s="38"/>
      <c r="I29" s="128"/>
      <c r="J29" s="128"/>
      <c r="K29" s="128"/>
      <c r="L29" s="130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="2" customFormat="1" ht="6.96" customHeight="1">
      <c r="A30" s="40"/>
      <c r="B30" s="41"/>
      <c r="C30" s="40"/>
      <c r="D30" s="40"/>
      <c r="E30" s="40"/>
      <c r="F30" s="40"/>
      <c r="G30" s="40"/>
      <c r="H30" s="40"/>
      <c r="I30" s="40"/>
      <c r="J30" s="40"/>
      <c r="K30" s="40"/>
      <c r="L30" s="12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1"/>
      <c r="C32" s="40"/>
      <c r="D32" s="132" t="s">
        <v>40</v>
      </c>
      <c r="E32" s="40"/>
      <c r="F32" s="40"/>
      <c r="G32" s="40"/>
      <c r="H32" s="40"/>
      <c r="I32" s="40"/>
      <c r="J32" s="92">
        <f>ROUND(J90, 2)</f>
        <v>0</v>
      </c>
      <c r="K32" s="40"/>
      <c r="L32" s="12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1"/>
      <c r="C33" s="40"/>
      <c r="D33" s="86"/>
      <c r="E33" s="86"/>
      <c r="F33" s="86"/>
      <c r="G33" s="86"/>
      <c r="H33" s="86"/>
      <c r="I33" s="86"/>
      <c r="J33" s="86"/>
      <c r="K33" s="86"/>
      <c r="L33" s="12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40"/>
      <c r="F34" s="45" t="s">
        <v>42</v>
      </c>
      <c r="G34" s="40"/>
      <c r="H34" s="40"/>
      <c r="I34" s="45" t="s">
        <v>41</v>
      </c>
      <c r="J34" s="45" t="s">
        <v>43</v>
      </c>
      <c r="K34" s="40"/>
      <c r="L34" s="12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1"/>
      <c r="C35" s="40"/>
      <c r="D35" s="133" t="s">
        <v>44</v>
      </c>
      <c r="E35" s="34" t="s">
        <v>45</v>
      </c>
      <c r="F35" s="134">
        <f>ROUND((SUM(BE90:BE272)),  2)</f>
        <v>0</v>
      </c>
      <c r="G35" s="40"/>
      <c r="H35" s="40"/>
      <c r="I35" s="135">
        <v>0.20999999999999999</v>
      </c>
      <c r="J35" s="134">
        <f>ROUND(((SUM(BE90:BE272))*I35),  2)</f>
        <v>0</v>
      </c>
      <c r="K35" s="40"/>
      <c r="L35" s="12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1"/>
      <c r="C36" s="40"/>
      <c r="D36" s="40"/>
      <c r="E36" s="34" t="s">
        <v>46</v>
      </c>
      <c r="F36" s="134">
        <f>ROUND((SUM(BF90:BF272)),  2)</f>
        <v>0</v>
      </c>
      <c r="G36" s="40"/>
      <c r="H36" s="40"/>
      <c r="I36" s="135">
        <v>0.12</v>
      </c>
      <c r="J36" s="134">
        <f>ROUND(((SUM(BF90:BF272))*I36),  2)</f>
        <v>0</v>
      </c>
      <c r="K36" s="40"/>
      <c r="L36" s="12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47</v>
      </c>
      <c r="F37" s="134">
        <f>ROUND((SUM(BG90:BG272)),  2)</f>
        <v>0</v>
      </c>
      <c r="G37" s="40"/>
      <c r="H37" s="40"/>
      <c r="I37" s="135">
        <v>0.20999999999999999</v>
      </c>
      <c r="J37" s="134">
        <f>0</f>
        <v>0</v>
      </c>
      <c r="K37" s="40"/>
      <c r="L37" s="12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1"/>
      <c r="C38" s="40"/>
      <c r="D38" s="40"/>
      <c r="E38" s="34" t="s">
        <v>48</v>
      </c>
      <c r="F38" s="134">
        <f>ROUND((SUM(BH90:BH272)),  2)</f>
        <v>0</v>
      </c>
      <c r="G38" s="40"/>
      <c r="H38" s="40"/>
      <c r="I38" s="135">
        <v>0.12</v>
      </c>
      <c r="J38" s="134">
        <f>0</f>
        <v>0</v>
      </c>
      <c r="K38" s="40"/>
      <c r="L38" s="12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1"/>
      <c r="C39" s="40"/>
      <c r="D39" s="40"/>
      <c r="E39" s="34" t="s">
        <v>49</v>
      </c>
      <c r="F39" s="134">
        <f>ROUND((SUM(BI90:BI272)),  2)</f>
        <v>0</v>
      </c>
      <c r="G39" s="40"/>
      <c r="H39" s="40"/>
      <c r="I39" s="135">
        <v>0</v>
      </c>
      <c r="J39" s="134">
        <f>0</f>
        <v>0</v>
      </c>
      <c r="K39" s="40"/>
      <c r="L39" s="12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12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1"/>
      <c r="C41" s="136"/>
      <c r="D41" s="137" t="s">
        <v>50</v>
      </c>
      <c r="E41" s="78"/>
      <c r="F41" s="78"/>
      <c r="G41" s="138" t="s">
        <v>51</v>
      </c>
      <c r="H41" s="139" t="s">
        <v>52</v>
      </c>
      <c r="I41" s="78"/>
      <c r="J41" s="140">
        <f>SUM(J32:J39)</f>
        <v>0</v>
      </c>
      <c r="K41" s="141"/>
      <c r="L41" s="12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12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12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210</v>
      </c>
      <c r="D47" s="40"/>
      <c r="E47" s="40"/>
      <c r="F47" s="40"/>
      <c r="G47" s="40"/>
      <c r="H47" s="40"/>
      <c r="I47" s="40"/>
      <c r="J47" s="40"/>
      <c r="K47" s="40"/>
      <c r="L47" s="12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12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0"/>
      <c r="E49" s="40"/>
      <c r="F49" s="40"/>
      <c r="G49" s="40"/>
      <c r="H49" s="40"/>
      <c r="I49" s="40"/>
      <c r="J49" s="40"/>
      <c r="K49" s="40"/>
      <c r="L49" s="12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0"/>
      <c r="D50" s="40"/>
      <c r="E50" s="126" t="str">
        <f>E7</f>
        <v>STAVEBNÍ ÚPRAVY MATEŘSKÉ ŠKOLY č.p.100_PŘÍSTAVBA NOVÉ KUCHYNĚ_STAVBA</v>
      </c>
      <c r="F50" s="34"/>
      <c r="G50" s="34"/>
      <c r="H50" s="34"/>
      <c r="I50" s="40"/>
      <c r="J50" s="40"/>
      <c r="K50" s="40"/>
      <c r="L50" s="12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4"/>
      <c r="C51" s="34" t="s">
        <v>130</v>
      </c>
      <c r="L51" s="24"/>
    </row>
    <row r="52" s="2" customFormat="1" ht="16.5" customHeight="1">
      <c r="A52" s="40"/>
      <c r="B52" s="41"/>
      <c r="C52" s="40"/>
      <c r="D52" s="40"/>
      <c r="E52" s="126" t="s">
        <v>2669</v>
      </c>
      <c r="F52" s="40"/>
      <c r="G52" s="40"/>
      <c r="H52" s="40"/>
      <c r="I52" s="40"/>
      <c r="J52" s="40"/>
      <c r="K52" s="40"/>
      <c r="L52" s="12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138</v>
      </c>
      <c r="D53" s="40"/>
      <c r="E53" s="40"/>
      <c r="F53" s="40"/>
      <c r="G53" s="40"/>
      <c r="H53" s="40"/>
      <c r="I53" s="40"/>
      <c r="J53" s="40"/>
      <c r="K53" s="40"/>
      <c r="L53" s="12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0"/>
      <c r="D54" s="40"/>
      <c r="E54" s="64" t="str">
        <f>E11</f>
        <v>01 - Elektroinstalace</v>
      </c>
      <c r="F54" s="40"/>
      <c r="G54" s="40"/>
      <c r="H54" s="40"/>
      <c r="I54" s="40"/>
      <c r="J54" s="40"/>
      <c r="K54" s="40"/>
      <c r="L54" s="12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12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0"/>
      <c r="E56" s="40"/>
      <c r="F56" s="29" t="str">
        <f>F14</f>
        <v>p.č.109st.,141/2,141/21, k.ú. Dolní Nemojov</v>
      </c>
      <c r="G56" s="40"/>
      <c r="H56" s="40"/>
      <c r="I56" s="34" t="s">
        <v>23</v>
      </c>
      <c r="J56" s="66" t="str">
        <f>IF(J14="","",J14)</f>
        <v>3. 6. 2025</v>
      </c>
      <c r="K56" s="40"/>
      <c r="L56" s="12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12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0"/>
      <c r="E58" s="40"/>
      <c r="F58" s="29" t="str">
        <f>E17</f>
        <v>Obec Nemojov, Dolní Nemojov 13, 544 61 Nemojov</v>
      </c>
      <c r="G58" s="40"/>
      <c r="H58" s="40"/>
      <c r="I58" s="34" t="s">
        <v>32</v>
      </c>
      <c r="J58" s="38" t="str">
        <f>E23</f>
        <v>FORT21 s.r.o.</v>
      </c>
      <c r="K58" s="40"/>
      <c r="L58" s="12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30</v>
      </c>
      <c r="D59" s="40"/>
      <c r="E59" s="40"/>
      <c r="F59" s="29" t="str">
        <f>IF(E20="","",E20)</f>
        <v>Vyplň údaj</v>
      </c>
      <c r="G59" s="40"/>
      <c r="H59" s="40"/>
      <c r="I59" s="34" t="s">
        <v>36</v>
      </c>
      <c r="J59" s="38" t="str">
        <f>E26</f>
        <v xml:space="preserve"> </v>
      </c>
      <c r="K59" s="40"/>
      <c r="L59" s="12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12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42" t="s">
        <v>211</v>
      </c>
      <c r="D61" s="136"/>
      <c r="E61" s="136"/>
      <c r="F61" s="136"/>
      <c r="G61" s="136"/>
      <c r="H61" s="136"/>
      <c r="I61" s="136"/>
      <c r="J61" s="143" t="s">
        <v>212</v>
      </c>
      <c r="K61" s="136"/>
      <c r="L61" s="12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12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44" t="s">
        <v>72</v>
      </c>
      <c r="D63" s="40"/>
      <c r="E63" s="40"/>
      <c r="F63" s="40"/>
      <c r="G63" s="40"/>
      <c r="H63" s="40"/>
      <c r="I63" s="40"/>
      <c r="J63" s="92">
        <f>J90</f>
        <v>0</v>
      </c>
      <c r="K63" s="40"/>
      <c r="L63" s="12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21" t="s">
        <v>213</v>
      </c>
    </row>
    <row r="64" s="9" customFormat="1" ht="24.96" customHeight="1">
      <c r="A64" s="9"/>
      <c r="B64" s="145"/>
      <c r="C64" s="9"/>
      <c r="D64" s="146" t="s">
        <v>225</v>
      </c>
      <c r="E64" s="147"/>
      <c r="F64" s="147"/>
      <c r="G64" s="147"/>
      <c r="H64" s="147"/>
      <c r="I64" s="147"/>
      <c r="J64" s="148">
        <f>J91</f>
        <v>0</v>
      </c>
      <c r="K64" s="9"/>
      <c r="L64" s="145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9"/>
      <c r="C65" s="10"/>
      <c r="D65" s="150" t="s">
        <v>2671</v>
      </c>
      <c r="E65" s="151"/>
      <c r="F65" s="151"/>
      <c r="G65" s="151"/>
      <c r="H65" s="151"/>
      <c r="I65" s="151"/>
      <c r="J65" s="152">
        <f>J92</f>
        <v>0</v>
      </c>
      <c r="K65" s="10"/>
      <c r="L65" s="14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9"/>
      <c r="C66" s="10"/>
      <c r="D66" s="150" t="s">
        <v>2672</v>
      </c>
      <c r="E66" s="151"/>
      <c r="F66" s="151"/>
      <c r="G66" s="151"/>
      <c r="H66" s="151"/>
      <c r="I66" s="151"/>
      <c r="J66" s="152">
        <f>J264</f>
        <v>0</v>
      </c>
      <c r="K66" s="10"/>
      <c r="L66" s="14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45"/>
      <c r="C67" s="9"/>
      <c r="D67" s="146" t="s">
        <v>2673</v>
      </c>
      <c r="E67" s="147"/>
      <c r="F67" s="147"/>
      <c r="G67" s="147"/>
      <c r="H67" s="147"/>
      <c r="I67" s="147"/>
      <c r="J67" s="148">
        <f>J270</f>
        <v>0</v>
      </c>
      <c r="K67" s="9"/>
      <c r="L67" s="145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49"/>
      <c r="C68" s="10"/>
      <c r="D68" s="150" t="s">
        <v>2674</v>
      </c>
      <c r="E68" s="151"/>
      <c r="F68" s="151"/>
      <c r="G68" s="151"/>
      <c r="H68" s="151"/>
      <c r="I68" s="151"/>
      <c r="J68" s="152">
        <f>J271</f>
        <v>0</v>
      </c>
      <c r="K68" s="10"/>
      <c r="L68" s="14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0"/>
      <c r="D69" s="40"/>
      <c r="E69" s="40"/>
      <c r="F69" s="40"/>
      <c r="G69" s="40"/>
      <c r="H69" s="40"/>
      <c r="I69" s="40"/>
      <c r="J69" s="40"/>
      <c r="K69" s="40"/>
      <c r="L69" s="12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57"/>
      <c r="C70" s="58"/>
      <c r="D70" s="58"/>
      <c r="E70" s="58"/>
      <c r="F70" s="58"/>
      <c r="G70" s="58"/>
      <c r="H70" s="58"/>
      <c r="I70" s="58"/>
      <c r="J70" s="58"/>
      <c r="K70" s="58"/>
      <c r="L70" s="12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59"/>
      <c r="C74" s="60"/>
      <c r="D74" s="60"/>
      <c r="E74" s="60"/>
      <c r="F74" s="60"/>
      <c r="G74" s="60"/>
      <c r="H74" s="60"/>
      <c r="I74" s="60"/>
      <c r="J74" s="60"/>
      <c r="K74" s="60"/>
      <c r="L74" s="12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241</v>
      </c>
      <c r="D75" s="40"/>
      <c r="E75" s="40"/>
      <c r="F75" s="40"/>
      <c r="G75" s="40"/>
      <c r="H75" s="40"/>
      <c r="I75" s="40"/>
      <c r="J75" s="40"/>
      <c r="K75" s="40"/>
      <c r="L75" s="12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0"/>
      <c r="D76" s="40"/>
      <c r="E76" s="40"/>
      <c r="F76" s="40"/>
      <c r="G76" s="40"/>
      <c r="H76" s="40"/>
      <c r="I76" s="40"/>
      <c r="J76" s="40"/>
      <c r="K76" s="40"/>
      <c r="L76" s="12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17</v>
      </c>
      <c r="D77" s="40"/>
      <c r="E77" s="40"/>
      <c r="F77" s="40"/>
      <c r="G77" s="40"/>
      <c r="H77" s="40"/>
      <c r="I77" s="40"/>
      <c r="J77" s="40"/>
      <c r="K77" s="40"/>
      <c r="L77" s="12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6.25" customHeight="1">
      <c r="A78" s="40"/>
      <c r="B78" s="41"/>
      <c r="C78" s="40"/>
      <c r="D78" s="40"/>
      <c r="E78" s="126" t="str">
        <f>E7</f>
        <v>STAVEBNÍ ÚPRAVY MATEŘSKÉ ŠKOLY č.p.100_PŘÍSTAVBA NOVÉ KUCHYNĚ_STAVBA</v>
      </c>
      <c r="F78" s="34"/>
      <c r="G78" s="34"/>
      <c r="H78" s="34"/>
      <c r="I78" s="40"/>
      <c r="J78" s="40"/>
      <c r="K78" s="40"/>
      <c r="L78" s="12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" customFormat="1" ht="12" customHeight="1">
      <c r="B79" s="24"/>
      <c r="C79" s="34" t="s">
        <v>130</v>
      </c>
      <c r="L79" s="24"/>
    </row>
    <row r="80" s="2" customFormat="1" ht="16.5" customHeight="1">
      <c r="A80" s="40"/>
      <c r="B80" s="41"/>
      <c r="C80" s="40"/>
      <c r="D80" s="40"/>
      <c r="E80" s="126" t="s">
        <v>2669</v>
      </c>
      <c r="F80" s="40"/>
      <c r="G80" s="40"/>
      <c r="H80" s="40"/>
      <c r="I80" s="40"/>
      <c r="J80" s="40"/>
      <c r="K80" s="40"/>
      <c r="L80" s="12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138</v>
      </c>
      <c r="D81" s="40"/>
      <c r="E81" s="40"/>
      <c r="F81" s="40"/>
      <c r="G81" s="40"/>
      <c r="H81" s="40"/>
      <c r="I81" s="40"/>
      <c r="J81" s="40"/>
      <c r="K81" s="40"/>
      <c r="L81" s="12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0"/>
      <c r="D82" s="40"/>
      <c r="E82" s="64" t="str">
        <f>E11</f>
        <v>01 - Elektroinstalace</v>
      </c>
      <c r="F82" s="40"/>
      <c r="G82" s="40"/>
      <c r="H82" s="40"/>
      <c r="I82" s="40"/>
      <c r="J82" s="40"/>
      <c r="K82" s="40"/>
      <c r="L82" s="12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0"/>
      <c r="D83" s="40"/>
      <c r="E83" s="40"/>
      <c r="F83" s="40"/>
      <c r="G83" s="40"/>
      <c r="H83" s="40"/>
      <c r="I83" s="40"/>
      <c r="J83" s="40"/>
      <c r="K83" s="40"/>
      <c r="L83" s="12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0"/>
      <c r="E84" s="40"/>
      <c r="F84" s="29" t="str">
        <f>F14</f>
        <v>p.č.109st.,141/2,141/21, k.ú. Dolní Nemojov</v>
      </c>
      <c r="G84" s="40"/>
      <c r="H84" s="40"/>
      <c r="I84" s="34" t="s">
        <v>23</v>
      </c>
      <c r="J84" s="66" t="str">
        <f>IF(J14="","",J14)</f>
        <v>3. 6. 2025</v>
      </c>
      <c r="K84" s="40"/>
      <c r="L84" s="12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0"/>
      <c r="D85" s="40"/>
      <c r="E85" s="40"/>
      <c r="F85" s="40"/>
      <c r="G85" s="40"/>
      <c r="H85" s="40"/>
      <c r="I85" s="40"/>
      <c r="J85" s="40"/>
      <c r="K85" s="40"/>
      <c r="L85" s="12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0"/>
      <c r="E86" s="40"/>
      <c r="F86" s="29" t="str">
        <f>E17</f>
        <v>Obec Nemojov, Dolní Nemojov 13, 544 61 Nemojov</v>
      </c>
      <c r="G86" s="40"/>
      <c r="H86" s="40"/>
      <c r="I86" s="34" t="s">
        <v>32</v>
      </c>
      <c r="J86" s="38" t="str">
        <f>E23</f>
        <v>FORT21 s.r.o.</v>
      </c>
      <c r="K86" s="40"/>
      <c r="L86" s="12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30</v>
      </c>
      <c r="D87" s="40"/>
      <c r="E87" s="40"/>
      <c r="F87" s="29" t="str">
        <f>IF(E20="","",E20)</f>
        <v>Vyplň údaj</v>
      </c>
      <c r="G87" s="40"/>
      <c r="H87" s="40"/>
      <c r="I87" s="34" t="s">
        <v>36</v>
      </c>
      <c r="J87" s="38" t="str">
        <f>E26</f>
        <v xml:space="preserve"> </v>
      </c>
      <c r="K87" s="40"/>
      <c r="L87" s="12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0"/>
      <c r="D88" s="40"/>
      <c r="E88" s="40"/>
      <c r="F88" s="40"/>
      <c r="G88" s="40"/>
      <c r="H88" s="40"/>
      <c r="I88" s="40"/>
      <c r="J88" s="40"/>
      <c r="K88" s="40"/>
      <c r="L88" s="12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53"/>
      <c r="B89" s="154"/>
      <c r="C89" s="155" t="s">
        <v>242</v>
      </c>
      <c r="D89" s="156" t="s">
        <v>59</v>
      </c>
      <c r="E89" s="156" t="s">
        <v>55</v>
      </c>
      <c r="F89" s="156" t="s">
        <v>56</v>
      </c>
      <c r="G89" s="156" t="s">
        <v>243</v>
      </c>
      <c r="H89" s="156" t="s">
        <v>244</v>
      </c>
      <c r="I89" s="156" t="s">
        <v>245</v>
      </c>
      <c r="J89" s="157" t="s">
        <v>212</v>
      </c>
      <c r="K89" s="158" t="s">
        <v>246</v>
      </c>
      <c r="L89" s="159"/>
      <c r="M89" s="82" t="s">
        <v>3</v>
      </c>
      <c r="N89" s="83" t="s">
        <v>44</v>
      </c>
      <c r="O89" s="83" t="s">
        <v>247</v>
      </c>
      <c r="P89" s="83" t="s">
        <v>248</v>
      </c>
      <c r="Q89" s="83" t="s">
        <v>249</v>
      </c>
      <c r="R89" s="83" t="s">
        <v>250</v>
      </c>
      <c r="S89" s="83" t="s">
        <v>251</v>
      </c>
      <c r="T89" s="84" t="s">
        <v>252</v>
      </c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</row>
    <row r="90" s="2" customFormat="1" ht="22.8" customHeight="1">
      <c r="A90" s="40"/>
      <c r="B90" s="41"/>
      <c r="C90" s="89" t="s">
        <v>253</v>
      </c>
      <c r="D90" s="40"/>
      <c r="E90" s="40"/>
      <c r="F90" s="40"/>
      <c r="G90" s="40"/>
      <c r="H90" s="40"/>
      <c r="I90" s="40"/>
      <c r="J90" s="160">
        <f>BK90</f>
        <v>0</v>
      </c>
      <c r="K90" s="40"/>
      <c r="L90" s="41"/>
      <c r="M90" s="85"/>
      <c r="N90" s="70"/>
      <c r="O90" s="86"/>
      <c r="P90" s="161">
        <f>P91+P270</f>
        <v>0</v>
      </c>
      <c r="Q90" s="86"/>
      <c r="R90" s="161">
        <f>R91+R270</f>
        <v>0.56704175000000001</v>
      </c>
      <c r="S90" s="86"/>
      <c r="T90" s="162">
        <f>T91+T270</f>
        <v>0.00248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21" t="s">
        <v>73</v>
      </c>
      <c r="AU90" s="21" t="s">
        <v>213</v>
      </c>
      <c r="BK90" s="163">
        <f>BK91+BK270</f>
        <v>0</v>
      </c>
    </row>
    <row r="91" s="12" customFormat="1" ht="25.92" customHeight="1">
      <c r="A91" s="12"/>
      <c r="B91" s="164"/>
      <c r="C91" s="12"/>
      <c r="D91" s="165" t="s">
        <v>73</v>
      </c>
      <c r="E91" s="166" t="s">
        <v>1276</v>
      </c>
      <c r="F91" s="166" t="s">
        <v>1277</v>
      </c>
      <c r="G91" s="12"/>
      <c r="H91" s="12"/>
      <c r="I91" s="167"/>
      <c r="J91" s="168">
        <f>BK91</f>
        <v>0</v>
      </c>
      <c r="K91" s="12"/>
      <c r="L91" s="164"/>
      <c r="M91" s="169"/>
      <c r="N91" s="170"/>
      <c r="O91" s="170"/>
      <c r="P91" s="171">
        <f>P92+P264</f>
        <v>0</v>
      </c>
      <c r="Q91" s="170"/>
      <c r="R91" s="171">
        <f>R92+R264</f>
        <v>0.53704174999999998</v>
      </c>
      <c r="S91" s="170"/>
      <c r="T91" s="172">
        <f>T92+T264</f>
        <v>0.00248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65" t="s">
        <v>83</v>
      </c>
      <c r="AT91" s="173" t="s">
        <v>73</v>
      </c>
      <c r="AU91" s="173" t="s">
        <v>74</v>
      </c>
      <c r="AY91" s="165" t="s">
        <v>256</v>
      </c>
      <c r="BK91" s="174">
        <f>BK92+BK264</f>
        <v>0</v>
      </c>
    </row>
    <row r="92" s="12" customFormat="1" ht="22.8" customHeight="1">
      <c r="A92" s="12"/>
      <c r="B92" s="164"/>
      <c r="C92" s="12"/>
      <c r="D92" s="165" t="s">
        <v>73</v>
      </c>
      <c r="E92" s="175" t="s">
        <v>2675</v>
      </c>
      <c r="F92" s="175" t="s">
        <v>2676</v>
      </c>
      <c r="G92" s="12"/>
      <c r="H92" s="12"/>
      <c r="I92" s="167"/>
      <c r="J92" s="176">
        <f>BK92</f>
        <v>0</v>
      </c>
      <c r="K92" s="12"/>
      <c r="L92" s="164"/>
      <c r="M92" s="169"/>
      <c r="N92" s="170"/>
      <c r="O92" s="170"/>
      <c r="P92" s="171">
        <f>SUM(P93:P263)</f>
        <v>0</v>
      </c>
      <c r="Q92" s="170"/>
      <c r="R92" s="171">
        <f>SUM(R93:R263)</f>
        <v>0.53560174999999999</v>
      </c>
      <c r="S92" s="170"/>
      <c r="T92" s="172">
        <f>SUM(T93:T263)</f>
        <v>0.00248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65" t="s">
        <v>83</v>
      </c>
      <c r="AT92" s="173" t="s">
        <v>73</v>
      </c>
      <c r="AU92" s="173" t="s">
        <v>81</v>
      </c>
      <c r="AY92" s="165" t="s">
        <v>256</v>
      </c>
      <c r="BK92" s="174">
        <f>SUM(BK93:BK263)</f>
        <v>0</v>
      </c>
    </row>
    <row r="93" s="2" customFormat="1" ht="49.05" customHeight="1">
      <c r="A93" s="40"/>
      <c r="B93" s="177"/>
      <c r="C93" s="178" t="s">
        <v>81</v>
      </c>
      <c r="D93" s="178" t="s">
        <v>258</v>
      </c>
      <c r="E93" s="179" t="s">
        <v>2677</v>
      </c>
      <c r="F93" s="180" t="s">
        <v>2678</v>
      </c>
      <c r="G93" s="181" t="s">
        <v>539</v>
      </c>
      <c r="H93" s="182">
        <v>71</v>
      </c>
      <c r="I93" s="183"/>
      <c r="J93" s="184">
        <f>ROUND(I93*H93,2)</f>
        <v>0</v>
      </c>
      <c r="K93" s="185"/>
      <c r="L93" s="41"/>
      <c r="M93" s="186" t="s">
        <v>3</v>
      </c>
      <c r="N93" s="187" t="s">
        <v>45</v>
      </c>
      <c r="O93" s="74"/>
      <c r="P93" s="188">
        <f>O93*H93</f>
        <v>0</v>
      </c>
      <c r="Q93" s="188">
        <v>0</v>
      </c>
      <c r="R93" s="188">
        <f>Q93*H93</f>
        <v>0</v>
      </c>
      <c r="S93" s="188">
        <v>0</v>
      </c>
      <c r="T93" s="189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190" t="s">
        <v>342</v>
      </c>
      <c r="AT93" s="190" t="s">
        <v>258</v>
      </c>
      <c r="AU93" s="190" t="s">
        <v>83</v>
      </c>
      <c r="AY93" s="21" t="s">
        <v>256</v>
      </c>
      <c r="BE93" s="191">
        <f>IF(N93="základní",J93,0)</f>
        <v>0</v>
      </c>
      <c r="BF93" s="191">
        <f>IF(N93="snížená",J93,0)</f>
        <v>0</v>
      </c>
      <c r="BG93" s="191">
        <f>IF(N93="zákl. přenesená",J93,0)</f>
        <v>0</v>
      </c>
      <c r="BH93" s="191">
        <f>IF(N93="sníž. přenesená",J93,0)</f>
        <v>0</v>
      </c>
      <c r="BI93" s="191">
        <f>IF(N93="nulová",J93,0)</f>
        <v>0</v>
      </c>
      <c r="BJ93" s="21" t="s">
        <v>81</v>
      </c>
      <c r="BK93" s="191">
        <f>ROUND(I93*H93,2)</f>
        <v>0</v>
      </c>
      <c r="BL93" s="21" t="s">
        <v>342</v>
      </c>
      <c r="BM93" s="190" t="s">
        <v>2679</v>
      </c>
    </row>
    <row r="94" s="2" customFormat="1">
      <c r="A94" s="40"/>
      <c r="B94" s="41"/>
      <c r="C94" s="40"/>
      <c r="D94" s="192" t="s">
        <v>263</v>
      </c>
      <c r="E94" s="40"/>
      <c r="F94" s="193" t="s">
        <v>2680</v>
      </c>
      <c r="G94" s="40"/>
      <c r="H94" s="40"/>
      <c r="I94" s="194"/>
      <c r="J94" s="40"/>
      <c r="K94" s="40"/>
      <c r="L94" s="41"/>
      <c r="M94" s="195"/>
      <c r="N94" s="196"/>
      <c r="O94" s="74"/>
      <c r="P94" s="74"/>
      <c r="Q94" s="74"/>
      <c r="R94" s="74"/>
      <c r="S94" s="74"/>
      <c r="T94" s="75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21" t="s">
        <v>263</v>
      </c>
      <c r="AU94" s="21" t="s">
        <v>83</v>
      </c>
    </row>
    <row r="95" s="2" customFormat="1" ht="21.75" customHeight="1">
      <c r="A95" s="40"/>
      <c r="B95" s="177"/>
      <c r="C95" s="221" t="s">
        <v>83</v>
      </c>
      <c r="D95" s="221" t="s">
        <v>374</v>
      </c>
      <c r="E95" s="222" t="s">
        <v>2681</v>
      </c>
      <c r="F95" s="223" t="s">
        <v>2682</v>
      </c>
      <c r="G95" s="224" t="s">
        <v>539</v>
      </c>
      <c r="H95" s="225">
        <v>33</v>
      </c>
      <c r="I95" s="226"/>
      <c r="J95" s="227">
        <f>ROUND(I95*H95,2)</f>
        <v>0</v>
      </c>
      <c r="K95" s="228"/>
      <c r="L95" s="229"/>
      <c r="M95" s="230" t="s">
        <v>3</v>
      </c>
      <c r="N95" s="231" t="s">
        <v>45</v>
      </c>
      <c r="O95" s="74"/>
      <c r="P95" s="188">
        <f>O95*H95</f>
        <v>0</v>
      </c>
      <c r="Q95" s="188">
        <v>4.0000000000000003E-05</v>
      </c>
      <c r="R95" s="188">
        <f>Q95*H95</f>
        <v>0.0013200000000000002</v>
      </c>
      <c r="S95" s="188">
        <v>0</v>
      </c>
      <c r="T95" s="189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190" t="s">
        <v>451</v>
      </c>
      <c r="AT95" s="190" t="s">
        <v>374</v>
      </c>
      <c r="AU95" s="190" t="s">
        <v>83</v>
      </c>
      <c r="AY95" s="21" t="s">
        <v>256</v>
      </c>
      <c r="BE95" s="191">
        <f>IF(N95="základní",J95,0)</f>
        <v>0</v>
      </c>
      <c r="BF95" s="191">
        <f>IF(N95="snížená",J95,0)</f>
        <v>0</v>
      </c>
      <c r="BG95" s="191">
        <f>IF(N95="zákl. přenesená",J95,0)</f>
        <v>0</v>
      </c>
      <c r="BH95" s="191">
        <f>IF(N95="sníž. přenesená",J95,0)</f>
        <v>0</v>
      </c>
      <c r="BI95" s="191">
        <f>IF(N95="nulová",J95,0)</f>
        <v>0</v>
      </c>
      <c r="BJ95" s="21" t="s">
        <v>81</v>
      </c>
      <c r="BK95" s="191">
        <f>ROUND(I95*H95,2)</f>
        <v>0</v>
      </c>
      <c r="BL95" s="21" t="s">
        <v>342</v>
      </c>
      <c r="BM95" s="190" t="s">
        <v>2683</v>
      </c>
    </row>
    <row r="96" s="2" customFormat="1" ht="24.15" customHeight="1">
      <c r="A96" s="40"/>
      <c r="B96" s="177"/>
      <c r="C96" s="221" t="s">
        <v>112</v>
      </c>
      <c r="D96" s="221" t="s">
        <v>374</v>
      </c>
      <c r="E96" s="222" t="s">
        <v>2684</v>
      </c>
      <c r="F96" s="223" t="s">
        <v>2685</v>
      </c>
      <c r="G96" s="224" t="s">
        <v>539</v>
      </c>
      <c r="H96" s="225">
        <v>32</v>
      </c>
      <c r="I96" s="226"/>
      <c r="J96" s="227">
        <f>ROUND(I96*H96,2)</f>
        <v>0</v>
      </c>
      <c r="K96" s="228"/>
      <c r="L96" s="229"/>
      <c r="M96" s="230" t="s">
        <v>3</v>
      </c>
      <c r="N96" s="231" t="s">
        <v>45</v>
      </c>
      <c r="O96" s="74"/>
      <c r="P96" s="188">
        <f>O96*H96</f>
        <v>0</v>
      </c>
      <c r="Q96" s="188">
        <v>5.0000000000000002E-05</v>
      </c>
      <c r="R96" s="188">
        <f>Q96*H96</f>
        <v>0.0016000000000000001</v>
      </c>
      <c r="S96" s="188">
        <v>0</v>
      </c>
      <c r="T96" s="189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190" t="s">
        <v>451</v>
      </c>
      <c r="AT96" s="190" t="s">
        <v>374</v>
      </c>
      <c r="AU96" s="190" t="s">
        <v>83</v>
      </c>
      <c r="AY96" s="21" t="s">
        <v>256</v>
      </c>
      <c r="BE96" s="191">
        <f>IF(N96="základní",J96,0)</f>
        <v>0</v>
      </c>
      <c r="BF96" s="191">
        <f>IF(N96="snížená",J96,0)</f>
        <v>0</v>
      </c>
      <c r="BG96" s="191">
        <f>IF(N96="zákl. přenesená",J96,0)</f>
        <v>0</v>
      </c>
      <c r="BH96" s="191">
        <f>IF(N96="sníž. přenesená",J96,0)</f>
        <v>0</v>
      </c>
      <c r="BI96" s="191">
        <f>IF(N96="nulová",J96,0)</f>
        <v>0</v>
      </c>
      <c r="BJ96" s="21" t="s">
        <v>81</v>
      </c>
      <c r="BK96" s="191">
        <f>ROUND(I96*H96,2)</f>
        <v>0</v>
      </c>
      <c r="BL96" s="21" t="s">
        <v>342</v>
      </c>
      <c r="BM96" s="190" t="s">
        <v>2686</v>
      </c>
    </row>
    <row r="97" s="2" customFormat="1" ht="24.15" customHeight="1">
      <c r="A97" s="40"/>
      <c r="B97" s="177"/>
      <c r="C97" s="221" t="s">
        <v>261</v>
      </c>
      <c r="D97" s="221" t="s">
        <v>374</v>
      </c>
      <c r="E97" s="222" t="s">
        <v>2687</v>
      </c>
      <c r="F97" s="223" t="s">
        <v>2688</v>
      </c>
      <c r="G97" s="224" t="s">
        <v>539</v>
      </c>
      <c r="H97" s="225">
        <v>1</v>
      </c>
      <c r="I97" s="226"/>
      <c r="J97" s="227">
        <f>ROUND(I97*H97,2)</f>
        <v>0</v>
      </c>
      <c r="K97" s="228"/>
      <c r="L97" s="229"/>
      <c r="M97" s="230" t="s">
        <v>3</v>
      </c>
      <c r="N97" s="231" t="s">
        <v>45</v>
      </c>
      <c r="O97" s="74"/>
      <c r="P97" s="188">
        <f>O97*H97</f>
        <v>0</v>
      </c>
      <c r="Q97" s="188">
        <v>0.00013999999999999999</v>
      </c>
      <c r="R97" s="188">
        <f>Q97*H97</f>
        <v>0.00013999999999999999</v>
      </c>
      <c r="S97" s="188">
        <v>0</v>
      </c>
      <c r="T97" s="189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190" t="s">
        <v>451</v>
      </c>
      <c r="AT97" s="190" t="s">
        <v>374</v>
      </c>
      <c r="AU97" s="190" t="s">
        <v>83</v>
      </c>
      <c r="AY97" s="21" t="s">
        <v>256</v>
      </c>
      <c r="BE97" s="191">
        <f>IF(N97="základní",J97,0)</f>
        <v>0</v>
      </c>
      <c r="BF97" s="191">
        <f>IF(N97="snížená",J97,0)</f>
        <v>0</v>
      </c>
      <c r="BG97" s="191">
        <f>IF(N97="zákl. přenesená",J97,0)</f>
        <v>0</v>
      </c>
      <c r="BH97" s="191">
        <f>IF(N97="sníž. přenesená",J97,0)</f>
        <v>0</v>
      </c>
      <c r="BI97" s="191">
        <f>IF(N97="nulová",J97,0)</f>
        <v>0</v>
      </c>
      <c r="BJ97" s="21" t="s">
        <v>81</v>
      </c>
      <c r="BK97" s="191">
        <f>ROUND(I97*H97,2)</f>
        <v>0</v>
      </c>
      <c r="BL97" s="21" t="s">
        <v>342</v>
      </c>
      <c r="BM97" s="190" t="s">
        <v>2689</v>
      </c>
    </row>
    <row r="98" s="2" customFormat="1" ht="24.15" customHeight="1">
      <c r="A98" s="40"/>
      <c r="B98" s="177"/>
      <c r="C98" s="221" t="s">
        <v>284</v>
      </c>
      <c r="D98" s="221" t="s">
        <v>374</v>
      </c>
      <c r="E98" s="222" t="s">
        <v>2690</v>
      </c>
      <c r="F98" s="223" t="s">
        <v>2691</v>
      </c>
      <c r="G98" s="224" t="s">
        <v>539</v>
      </c>
      <c r="H98" s="225">
        <v>5</v>
      </c>
      <c r="I98" s="226"/>
      <c r="J98" s="227">
        <f>ROUND(I98*H98,2)</f>
        <v>0</v>
      </c>
      <c r="K98" s="228"/>
      <c r="L98" s="229"/>
      <c r="M98" s="230" t="s">
        <v>3</v>
      </c>
      <c r="N98" s="231" t="s">
        <v>45</v>
      </c>
      <c r="O98" s="74"/>
      <c r="P98" s="188">
        <f>O98*H98</f>
        <v>0</v>
      </c>
      <c r="Q98" s="188">
        <v>3.0000000000000001E-05</v>
      </c>
      <c r="R98" s="188">
        <f>Q98*H98</f>
        <v>0.00015000000000000001</v>
      </c>
      <c r="S98" s="188">
        <v>0</v>
      </c>
      <c r="T98" s="189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190" t="s">
        <v>451</v>
      </c>
      <c r="AT98" s="190" t="s">
        <v>374</v>
      </c>
      <c r="AU98" s="190" t="s">
        <v>83</v>
      </c>
      <c r="AY98" s="21" t="s">
        <v>256</v>
      </c>
      <c r="BE98" s="191">
        <f>IF(N98="základní",J98,0)</f>
        <v>0</v>
      </c>
      <c r="BF98" s="191">
        <f>IF(N98="snížená",J98,0)</f>
        <v>0</v>
      </c>
      <c r="BG98" s="191">
        <f>IF(N98="zákl. přenesená",J98,0)</f>
        <v>0</v>
      </c>
      <c r="BH98" s="191">
        <f>IF(N98="sníž. přenesená",J98,0)</f>
        <v>0</v>
      </c>
      <c r="BI98" s="191">
        <f>IF(N98="nulová",J98,0)</f>
        <v>0</v>
      </c>
      <c r="BJ98" s="21" t="s">
        <v>81</v>
      </c>
      <c r="BK98" s="191">
        <f>ROUND(I98*H98,2)</f>
        <v>0</v>
      </c>
      <c r="BL98" s="21" t="s">
        <v>342</v>
      </c>
      <c r="BM98" s="190" t="s">
        <v>2692</v>
      </c>
    </row>
    <row r="99" s="2" customFormat="1" ht="44.25" customHeight="1">
      <c r="A99" s="40"/>
      <c r="B99" s="177"/>
      <c r="C99" s="178" t="s">
        <v>289</v>
      </c>
      <c r="D99" s="178" t="s">
        <v>258</v>
      </c>
      <c r="E99" s="179" t="s">
        <v>2693</v>
      </c>
      <c r="F99" s="180" t="s">
        <v>2694</v>
      </c>
      <c r="G99" s="181" t="s">
        <v>119</v>
      </c>
      <c r="H99" s="182">
        <v>58.5</v>
      </c>
      <c r="I99" s="183"/>
      <c r="J99" s="184">
        <f>ROUND(I99*H99,2)</f>
        <v>0</v>
      </c>
      <c r="K99" s="185"/>
      <c r="L99" s="41"/>
      <c r="M99" s="186" t="s">
        <v>3</v>
      </c>
      <c r="N99" s="187" t="s">
        <v>45</v>
      </c>
      <c r="O99" s="74"/>
      <c r="P99" s="188">
        <f>O99*H99</f>
        <v>0</v>
      </c>
      <c r="Q99" s="188">
        <v>0</v>
      </c>
      <c r="R99" s="188">
        <f>Q99*H99</f>
        <v>0</v>
      </c>
      <c r="S99" s="188">
        <v>0</v>
      </c>
      <c r="T99" s="189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190" t="s">
        <v>342</v>
      </c>
      <c r="AT99" s="190" t="s">
        <v>258</v>
      </c>
      <c r="AU99" s="190" t="s">
        <v>83</v>
      </c>
      <c r="AY99" s="21" t="s">
        <v>256</v>
      </c>
      <c r="BE99" s="191">
        <f>IF(N99="základní",J99,0)</f>
        <v>0</v>
      </c>
      <c r="BF99" s="191">
        <f>IF(N99="snížená",J99,0)</f>
        <v>0</v>
      </c>
      <c r="BG99" s="191">
        <f>IF(N99="zákl. přenesená",J99,0)</f>
        <v>0</v>
      </c>
      <c r="BH99" s="191">
        <f>IF(N99="sníž. přenesená",J99,0)</f>
        <v>0</v>
      </c>
      <c r="BI99" s="191">
        <f>IF(N99="nulová",J99,0)</f>
        <v>0</v>
      </c>
      <c r="BJ99" s="21" t="s">
        <v>81</v>
      </c>
      <c r="BK99" s="191">
        <f>ROUND(I99*H99,2)</f>
        <v>0</v>
      </c>
      <c r="BL99" s="21" t="s">
        <v>342</v>
      </c>
      <c r="BM99" s="190" t="s">
        <v>2695</v>
      </c>
    </row>
    <row r="100" s="2" customFormat="1">
      <c r="A100" s="40"/>
      <c r="B100" s="41"/>
      <c r="C100" s="40"/>
      <c r="D100" s="192" t="s">
        <v>263</v>
      </c>
      <c r="E100" s="40"/>
      <c r="F100" s="193" t="s">
        <v>2696</v>
      </c>
      <c r="G100" s="40"/>
      <c r="H100" s="40"/>
      <c r="I100" s="194"/>
      <c r="J100" s="40"/>
      <c r="K100" s="40"/>
      <c r="L100" s="41"/>
      <c r="M100" s="195"/>
      <c r="N100" s="196"/>
      <c r="O100" s="74"/>
      <c r="P100" s="74"/>
      <c r="Q100" s="74"/>
      <c r="R100" s="74"/>
      <c r="S100" s="74"/>
      <c r="T100" s="75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21" t="s">
        <v>263</v>
      </c>
      <c r="AU100" s="21" t="s">
        <v>83</v>
      </c>
    </row>
    <row r="101" s="2" customFormat="1" ht="24.15" customHeight="1">
      <c r="A101" s="40"/>
      <c r="B101" s="177"/>
      <c r="C101" s="221" t="s">
        <v>294</v>
      </c>
      <c r="D101" s="221" t="s">
        <v>374</v>
      </c>
      <c r="E101" s="222" t="s">
        <v>2697</v>
      </c>
      <c r="F101" s="223" t="s">
        <v>2698</v>
      </c>
      <c r="G101" s="224" t="s">
        <v>119</v>
      </c>
      <c r="H101" s="225">
        <v>67.275000000000006</v>
      </c>
      <c r="I101" s="226"/>
      <c r="J101" s="227">
        <f>ROUND(I101*H101,2)</f>
        <v>0</v>
      </c>
      <c r="K101" s="228"/>
      <c r="L101" s="229"/>
      <c r="M101" s="230" t="s">
        <v>3</v>
      </c>
      <c r="N101" s="231" t="s">
        <v>45</v>
      </c>
      <c r="O101" s="74"/>
      <c r="P101" s="188">
        <f>O101*H101</f>
        <v>0</v>
      </c>
      <c r="Q101" s="188">
        <v>0.00014999999999999999</v>
      </c>
      <c r="R101" s="188">
        <f>Q101*H101</f>
        <v>0.01009125</v>
      </c>
      <c r="S101" s="188">
        <v>0</v>
      </c>
      <c r="T101" s="189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190" t="s">
        <v>451</v>
      </c>
      <c r="AT101" s="190" t="s">
        <v>374</v>
      </c>
      <c r="AU101" s="190" t="s">
        <v>83</v>
      </c>
      <c r="AY101" s="21" t="s">
        <v>256</v>
      </c>
      <c r="BE101" s="191">
        <f>IF(N101="základní",J101,0)</f>
        <v>0</v>
      </c>
      <c r="BF101" s="191">
        <f>IF(N101="snížená",J101,0)</f>
        <v>0</v>
      </c>
      <c r="BG101" s="191">
        <f>IF(N101="zákl. přenesená",J101,0)</f>
        <v>0</v>
      </c>
      <c r="BH101" s="191">
        <f>IF(N101="sníž. přenesená",J101,0)</f>
        <v>0</v>
      </c>
      <c r="BI101" s="191">
        <f>IF(N101="nulová",J101,0)</f>
        <v>0</v>
      </c>
      <c r="BJ101" s="21" t="s">
        <v>81</v>
      </c>
      <c r="BK101" s="191">
        <f>ROUND(I101*H101,2)</f>
        <v>0</v>
      </c>
      <c r="BL101" s="21" t="s">
        <v>342</v>
      </c>
      <c r="BM101" s="190" t="s">
        <v>2699</v>
      </c>
    </row>
    <row r="102" s="13" customFormat="1">
      <c r="A102" s="13"/>
      <c r="B102" s="197"/>
      <c r="C102" s="13"/>
      <c r="D102" s="198" t="s">
        <v>265</v>
      </c>
      <c r="E102" s="199" t="s">
        <v>3</v>
      </c>
      <c r="F102" s="200" t="s">
        <v>2700</v>
      </c>
      <c r="G102" s="13"/>
      <c r="H102" s="201">
        <v>67.275000000000006</v>
      </c>
      <c r="I102" s="202"/>
      <c r="J102" s="13"/>
      <c r="K102" s="13"/>
      <c r="L102" s="197"/>
      <c r="M102" s="203"/>
      <c r="N102" s="204"/>
      <c r="O102" s="204"/>
      <c r="P102" s="204"/>
      <c r="Q102" s="204"/>
      <c r="R102" s="204"/>
      <c r="S102" s="204"/>
      <c r="T102" s="20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199" t="s">
        <v>265</v>
      </c>
      <c r="AU102" s="199" t="s">
        <v>83</v>
      </c>
      <c r="AV102" s="13" t="s">
        <v>83</v>
      </c>
      <c r="AW102" s="13" t="s">
        <v>35</v>
      </c>
      <c r="AX102" s="13" t="s">
        <v>74</v>
      </c>
      <c r="AY102" s="199" t="s">
        <v>256</v>
      </c>
    </row>
    <row r="103" s="14" customFormat="1">
      <c r="A103" s="14"/>
      <c r="B103" s="206"/>
      <c r="C103" s="14"/>
      <c r="D103" s="198" t="s">
        <v>265</v>
      </c>
      <c r="E103" s="207" t="s">
        <v>3</v>
      </c>
      <c r="F103" s="208" t="s">
        <v>266</v>
      </c>
      <c r="G103" s="14"/>
      <c r="H103" s="209">
        <v>67.275000000000006</v>
      </c>
      <c r="I103" s="210"/>
      <c r="J103" s="14"/>
      <c r="K103" s="14"/>
      <c r="L103" s="206"/>
      <c r="M103" s="211"/>
      <c r="N103" s="212"/>
      <c r="O103" s="212"/>
      <c r="P103" s="212"/>
      <c r="Q103" s="212"/>
      <c r="R103" s="212"/>
      <c r="S103" s="212"/>
      <c r="T103" s="213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07" t="s">
        <v>265</v>
      </c>
      <c r="AU103" s="207" t="s">
        <v>83</v>
      </c>
      <c r="AV103" s="14" t="s">
        <v>261</v>
      </c>
      <c r="AW103" s="14" t="s">
        <v>35</v>
      </c>
      <c r="AX103" s="14" t="s">
        <v>81</v>
      </c>
      <c r="AY103" s="207" t="s">
        <v>256</v>
      </c>
    </row>
    <row r="104" s="2" customFormat="1" ht="44.25" customHeight="1">
      <c r="A104" s="40"/>
      <c r="B104" s="177"/>
      <c r="C104" s="178" t="s">
        <v>299</v>
      </c>
      <c r="D104" s="178" t="s">
        <v>258</v>
      </c>
      <c r="E104" s="179" t="s">
        <v>2701</v>
      </c>
      <c r="F104" s="180" t="s">
        <v>2702</v>
      </c>
      <c r="G104" s="181" t="s">
        <v>119</v>
      </c>
      <c r="H104" s="182">
        <v>315</v>
      </c>
      <c r="I104" s="183"/>
      <c r="J104" s="184">
        <f>ROUND(I104*H104,2)</f>
        <v>0</v>
      </c>
      <c r="K104" s="185"/>
      <c r="L104" s="41"/>
      <c r="M104" s="186" t="s">
        <v>3</v>
      </c>
      <c r="N104" s="187" t="s">
        <v>45</v>
      </c>
      <c r="O104" s="74"/>
      <c r="P104" s="188">
        <f>O104*H104</f>
        <v>0</v>
      </c>
      <c r="Q104" s="188">
        <v>0</v>
      </c>
      <c r="R104" s="188">
        <f>Q104*H104</f>
        <v>0</v>
      </c>
      <c r="S104" s="188">
        <v>0</v>
      </c>
      <c r="T104" s="189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190" t="s">
        <v>342</v>
      </c>
      <c r="AT104" s="190" t="s">
        <v>258</v>
      </c>
      <c r="AU104" s="190" t="s">
        <v>83</v>
      </c>
      <c r="AY104" s="21" t="s">
        <v>256</v>
      </c>
      <c r="BE104" s="191">
        <f>IF(N104="základní",J104,0)</f>
        <v>0</v>
      </c>
      <c r="BF104" s="191">
        <f>IF(N104="snížená",J104,0)</f>
        <v>0</v>
      </c>
      <c r="BG104" s="191">
        <f>IF(N104="zákl. přenesená",J104,0)</f>
        <v>0</v>
      </c>
      <c r="BH104" s="191">
        <f>IF(N104="sníž. přenesená",J104,0)</f>
        <v>0</v>
      </c>
      <c r="BI104" s="191">
        <f>IF(N104="nulová",J104,0)</f>
        <v>0</v>
      </c>
      <c r="BJ104" s="21" t="s">
        <v>81</v>
      </c>
      <c r="BK104" s="191">
        <f>ROUND(I104*H104,2)</f>
        <v>0</v>
      </c>
      <c r="BL104" s="21" t="s">
        <v>342</v>
      </c>
      <c r="BM104" s="190" t="s">
        <v>2703</v>
      </c>
    </row>
    <row r="105" s="2" customFormat="1">
      <c r="A105" s="40"/>
      <c r="B105" s="41"/>
      <c r="C105" s="40"/>
      <c r="D105" s="192" t="s">
        <v>263</v>
      </c>
      <c r="E105" s="40"/>
      <c r="F105" s="193" t="s">
        <v>2704</v>
      </c>
      <c r="G105" s="40"/>
      <c r="H105" s="40"/>
      <c r="I105" s="194"/>
      <c r="J105" s="40"/>
      <c r="K105" s="40"/>
      <c r="L105" s="41"/>
      <c r="M105" s="195"/>
      <c r="N105" s="196"/>
      <c r="O105" s="74"/>
      <c r="P105" s="74"/>
      <c r="Q105" s="74"/>
      <c r="R105" s="74"/>
      <c r="S105" s="74"/>
      <c r="T105" s="75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21" t="s">
        <v>263</v>
      </c>
      <c r="AU105" s="21" t="s">
        <v>83</v>
      </c>
    </row>
    <row r="106" s="2" customFormat="1" ht="24.15" customHeight="1">
      <c r="A106" s="40"/>
      <c r="B106" s="177"/>
      <c r="C106" s="221" t="s">
        <v>304</v>
      </c>
      <c r="D106" s="221" t="s">
        <v>374</v>
      </c>
      <c r="E106" s="222" t="s">
        <v>2705</v>
      </c>
      <c r="F106" s="223" t="s">
        <v>2706</v>
      </c>
      <c r="G106" s="224" t="s">
        <v>119</v>
      </c>
      <c r="H106" s="225">
        <v>362.25</v>
      </c>
      <c r="I106" s="226"/>
      <c r="J106" s="227">
        <f>ROUND(I106*H106,2)</f>
        <v>0</v>
      </c>
      <c r="K106" s="228"/>
      <c r="L106" s="229"/>
      <c r="M106" s="230" t="s">
        <v>3</v>
      </c>
      <c r="N106" s="231" t="s">
        <v>45</v>
      </c>
      <c r="O106" s="74"/>
      <c r="P106" s="188">
        <f>O106*H106</f>
        <v>0</v>
      </c>
      <c r="Q106" s="188">
        <v>1.0000000000000001E-05</v>
      </c>
      <c r="R106" s="188">
        <f>Q106*H106</f>
        <v>0.0036225000000000003</v>
      </c>
      <c r="S106" s="188">
        <v>0</v>
      </c>
      <c r="T106" s="189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190" t="s">
        <v>451</v>
      </c>
      <c r="AT106" s="190" t="s">
        <v>374</v>
      </c>
      <c r="AU106" s="190" t="s">
        <v>83</v>
      </c>
      <c r="AY106" s="21" t="s">
        <v>256</v>
      </c>
      <c r="BE106" s="191">
        <f>IF(N106="základní",J106,0)</f>
        <v>0</v>
      </c>
      <c r="BF106" s="191">
        <f>IF(N106="snížená",J106,0)</f>
        <v>0</v>
      </c>
      <c r="BG106" s="191">
        <f>IF(N106="zákl. přenesená",J106,0)</f>
        <v>0</v>
      </c>
      <c r="BH106" s="191">
        <f>IF(N106="sníž. přenesená",J106,0)</f>
        <v>0</v>
      </c>
      <c r="BI106" s="191">
        <f>IF(N106="nulová",J106,0)</f>
        <v>0</v>
      </c>
      <c r="BJ106" s="21" t="s">
        <v>81</v>
      </c>
      <c r="BK106" s="191">
        <f>ROUND(I106*H106,2)</f>
        <v>0</v>
      </c>
      <c r="BL106" s="21" t="s">
        <v>342</v>
      </c>
      <c r="BM106" s="190" t="s">
        <v>2707</v>
      </c>
    </row>
    <row r="107" s="13" customFormat="1">
      <c r="A107" s="13"/>
      <c r="B107" s="197"/>
      <c r="C107" s="13"/>
      <c r="D107" s="198" t="s">
        <v>265</v>
      </c>
      <c r="E107" s="199" t="s">
        <v>3</v>
      </c>
      <c r="F107" s="200" t="s">
        <v>2708</v>
      </c>
      <c r="G107" s="13"/>
      <c r="H107" s="201">
        <v>362.25</v>
      </c>
      <c r="I107" s="202"/>
      <c r="J107" s="13"/>
      <c r="K107" s="13"/>
      <c r="L107" s="197"/>
      <c r="M107" s="203"/>
      <c r="N107" s="204"/>
      <c r="O107" s="204"/>
      <c r="P107" s="204"/>
      <c r="Q107" s="204"/>
      <c r="R107" s="204"/>
      <c r="S107" s="204"/>
      <c r="T107" s="20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199" t="s">
        <v>265</v>
      </c>
      <c r="AU107" s="199" t="s">
        <v>83</v>
      </c>
      <c r="AV107" s="13" t="s">
        <v>83</v>
      </c>
      <c r="AW107" s="13" t="s">
        <v>35</v>
      </c>
      <c r="AX107" s="13" t="s">
        <v>74</v>
      </c>
      <c r="AY107" s="199" t="s">
        <v>256</v>
      </c>
    </row>
    <row r="108" s="14" customFormat="1">
      <c r="A108" s="14"/>
      <c r="B108" s="206"/>
      <c r="C108" s="14"/>
      <c r="D108" s="198" t="s">
        <v>265</v>
      </c>
      <c r="E108" s="207" t="s">
        <v>3</v>
      </c>
      <c r="F108" s="208" t="s">
        <v>266</v>
      </c>
      <c r="G108" s="14"/>
      <c r="H108" s="209">
        <v>362.25</v>
      </c>
      <c r="I108" s="210"/>
      <c r="J108" s="14"/>
      <c r="K108" s="14"/>
      <c r="L108" s="206"/>
      <c r="M108" s="211"/>
      <c r="N108" s="212"/>
      <c r="O108" s="212"/>
      <c r="P108" s="212"/>
      <c r="Q108" s="212"/>
      <c r="R108" s="212"/>
      <c r="S108" s="212"/>
      <c r="T108" s="21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07" t="s">
        <v>265</v>
      </c>
      <c r="AU108" s="207" t="s">
        <v>83</v>
      </c>
      <c r="AV108" s="14" t="s">
        <v>261</v>
      </c>
      <c r="AW108" s="14" t="s">
        <v>35</v>
      </c>
      <c r="AX108" s="14" t="s">
        <v>81</v>
      </c>
      <c r="AY108" s="207" t="s">
        <v>256</v>
      </c>
    </row>
    <row r="109" s="2" customFormat="1" ht="44.25" customHeight="1">
      <c r="A109" s="40"/>
      <c r="B109" s="177"/>
      <c r="C109" s="178" t="s">
        <v>309</v>
      </c>
      <c r="D109" s="178" t="s">
        <v>258</v>
      </c>
      <c r="E109" s="179" t="s">
        <v>2701</v>
      </c>
      <c r="F109" s="180" t="s">
        <v>2702</v>
      </c>
      <c r="G109" s="181" t="s">
        <v>119</v>
      </c>
      <c r="H109" s="182">
        <v>340</v>
      </c>
      <c r="I109" s="183"/>
      <c r="J109" s="184">
        <f>ROUND(I109*H109,2)</f>
        <v>0</v>
      </c>
      <c r="K109" s="185"/>
      <c r="L109" s="41"/>
      <c r="M109" s="186" t="s">
        <v>3</v>
      </c>
      <c r="N109" s="187" t="s">
        <v>45</v>
      </c>
      <c r="O109" s="74"/>
      <c r="P109" s="188">
        <f>O109*H109</f>
        <v>0</v>
      </c>
      <c r="Q109" s="188">
        <v>0</v>
      </c>
      <c r="R109" s="188">
        <f>Q109*H109</f>
        <v>0</v>
      </c>
      <c r="S109" s="188">
        <v>0</v>
      </c>
      <c r="T109" s="189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190" t="s">
        <v>342</v>
      </c>
      <c r="AT109" s="190" t="s">
        <v>258</v>
      </c>
      <c r="AU109" s="190" t="s">
        <v>83</v>
      </c>
      <c r="AY109" s="21" t="s">
        <v>256</v>
      </c>
      <c r="BE109" s="191">
        <f>IF(N109="základní",J109,0)</f>
        <v>0</v>
      </c>
      <c r="BF109" s="191">
        <f>IF(N109="snížená",J109,0)</f>
        <v>0</v>
      </c>
      <c r="BG109" s="191">
        <f>IF(N109="zákl. přenesená",J109,0)</f>
        <v>0</v>
      </c>
      <c r="BH109" s="191">
        <f>IF(N109="sníž. přenesená",J109,0)</f>
        <v>0</v>
      </c>
      <c r="BI109" s="191">
        <f>IF(N109="nulová",J109,0)</f>
        <v>0</v>
      </c>
      <c r="BJ109" s="21" t="s">
        <v>81</v>
      </c>
      <c r="BK109" s="191">
        <f>ROUND(I109*H109,2)</f>
        <v>0</v>
      </c>
      <c r="BL109" s="21" t="s">
        <v>342</v>
      </c>
      <c r="BM109" s="190" t="s">
        <v>2709</v>
      </c>
    </row>
    <row r="110" s="2" customFormat="1">
      <c r="A110" s="40"/>
      <c r="B110" s="41"/>
      <c r="C110" s="40"/>
      <c r="D110" s="192" t="s">
        <v>263</v>
      </c>
      <c r="E110" s="40"/>
      <c r="F110" s="193" t="s">
        <v>2704</v>
      </c>
      <c r="G110" s="40"/>
      <c r="H110" s="40"/>
      <c r="I110" s="194"/>
      <c r="J110" s="40"/>
      <c r="K110" s="40"/>
      <c r="L110" s="41"/>
      <c r="M110" s="195"/>
      <c r="N110" s="196"/>
      <c r="O110" s="74"/>
      <c r="P110" s="74"/>
      <c r="Q110" s="74"/>
      <c r="R110" s="74"/>
      <c r="S110" s="74"/>
      <c r="T110" s="75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21" t="s">
        <v>263</v>
      </c>
      <c r="AU110" s="21" t="s">
        <v>83</v>
      </c>
    </row>
    <row r="111" s="2" customFormat="1" ht="24.15" customHeight="1">
      <c r="A111" s="40"/>
      <c r="B111" s="177"/>
      <c r="C111" s="221" t="s">
        <v>314</v>
      </c>
      <c r="D111" s="221" t="s">
        <v>374</v>
      </c>
      <c r="E111" s="222" t="s">
        <v>2710</v>
      </c>
      <c r="F111" s="223" t="s">
        <v>2711</v>
      </c>
      <c r="G111" s="224" t="s">
        <v>119</v>
      </c>
      <c r="H111" s="225">
        <v>299</v>
      </c>
      <c r="I111" s="226"/>
      <c r="J111" s="227">
        <f>ROUND(I111*H111,2)</f>
        <v>0</v>
      </c>
      <c r="K111" s="228"/>
      <c r="L111" s="229"/>
      <c r="M111" s="230" t="s">
        <v>3</v>
      </c>
      <c r="N111" s="231" t="s">
        <v>45</v>
      </c>
      <c r="O111" s="74"/>
      <c r="P111" s="188">
        <f>O111*H111</f>
        <v>0</v>
      </c>
      <c r="Q111" s="188">
        <v>1.0000000000000001E-05</v>
      </c>
      <c r="R111" s="188">
        <f>Q111*H111</f>
        <v>0.00299</v>
      </c>
      <c r="S111" s="188">
        <v>0</v>
      </c>
      <c r="T111" s="189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190" t="s">
        <v>451</v>
      </c>
      <c r="AT111" s="190" t="s">
        <v>374</v>
      </c>
      <c r="AU111" s="190" t="s">
        <v>83</v>
      </c>
      <c r="AY111" s="21" t="s">
        <v>256</v>
      </c>
      <c r="BE111" s="191">
        <f>IF(N111="základní",J111,0)</f>
        <v>0</v>
      </c>
      <c r="BF111" s="191">
        <f>IF(N111="snížená",J111,0)</f>
        <v>0</v>
      </c>
      <c r="BG111" s="191">
        <f>IF(N111="zákl. přenesená",J111,0)</f>
        <v>0</v>
      </c>
      <c r="BH111" s="191">
        <f>IF(N111="sníž. přenesená",J111,0)</f>
        <v>0</v>
      </c>
      <c r="BI111" s="191">
        <f>IF(N111="nulová",J111,0)</f>
        <v>0</v>
      </c>
      <c r="BJ111" s="21" t="s">
        <v>81</v>
      </c>
      <c r="BK111" s="191">
        <f>ROUND(I111*H111,2)</f>
        <v>0</v>
      </c>
      <c r="BL111" s="21" t="s">
        <v>342</v>
      </c>
      <c r="BM111" s="190" t="s">
        <v>2712</v>
      </c>
    </row>
    <row r="112" s="13" customFormat="1">
      <c r="A112" s="13"/>
      <c r="B112" s="197"/>
      <c r="C112" s="13"/>
      <c r="D112" s="198" t="s">
        <v>265</v>
      </c>
      <c r="E112" s="199" t="s">
        <v>3</v>
      </c>
      <c r="F112" s="200" t="s">
        <v>2713</v>
      </c>
      <c r="G112" s="13"/>
      <c r="H112" s="201">
        <v>299</v>
      </c>
      <c r="I112" s="202"/>
      <c r="J112" s="13"/>
      <c r="K112" s="13"/>
      <c r="L112" s="197"/>
      <c r="M112" s="203"/>
      <c r="N112" s="204"/>
      <c r="O112" s="204"/>
      <c r="P112" s="204"/>
      <c r="Q112" s="204"/>
      <c r="R112" s="204"/>
      <c r="S112" s="204"/>
      <c r="T112" s="20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199" t="s">
        <v>265</v>
      </c>
      <c r="AU112" s="199" t="s">
        <v>83</v>
      </c>
      <c r="AV112" s="13" t="s">
        <v>83</v>
      </c>
      <c r="AW112" s="13" t="s">
        <v>35</v>
      </c>
      <c r="AX112" s="13" t="s">
        <v>74</v>
      </c>
      <c r="AY112" s="199" t="s">
        <v>256</v>
      </c>
    </row>
    <row r="113" s="14" customFormat="1">
      <c r="A113" s="14"/>
      <c r="B113" s="206"/>
      <c r="C113" s="14"/>
      <c r="D113" s="198" t="s">
        <v>265</v>
      </c>
      <c r="E113" s="207" t="s">
        <v>3</v>
      </c>
      <c r="F113" s="208" t="s">
        <v>266</v>
      </c>
      <c r="G113" s="14"/>
      <c r="H113" s="209">
        <v>299</v>
      </c>
      <c r="I113" s="210"/>
      <c r="J113" s="14"/>
      <c r="K113" s="14"/>
      <c r="L113" s="206"/>
      <c r="M113" s="211"/>
      <c r="N113" s="212"/>
      <c r="O113" s="212"/>
      <c r="P113" s="212"/>
      <c r="Q113" s="212"/>
      <c r="R113" s="212"/>
      <c r="S113" s="212"/>
      <c r="T113" s="21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07" t="s">
        <v>265</v>
      </c>
      <c r="AU113" s="207" t="s">
        <v>83</v>
      </c>
      <c r="AV113" s="14" t="s">
        <v>261</v>
      </c>
      <c r="AW113" s="14" t="s">
        <v>35</v>
      </c>
      <c r="AX113" s="14" t="s">
        <v>81</v>
      </c>
      <c r="AY113" s="207" t="s">
        <v>256</v>
      </c>
    </row>
    <row r="114" s="2" customFormat="1" ht="37.8" customHeight="1">
      <c r="A114" s="40"/>
      <c r="B114" s="177"/>
      <c r="C114" s="178" t="s">
        <v>9</v>
      </c>
      <c r="D114" s="178" t="s">
        <v>258</v>
      </c>
      <c r="E114" s="179" t="s">
        <v>2714</v>
      </c>
      <c r="F114" s="180" t="s">
        <v>2715</v>
      </c>
      <c r="G114" s="181" t="s">
        <v>119</v>
      </c>
      <c r="H114" s="182">
        <v>23</v>
      </c>
      <c r="I114" s="183"/>
      <c r="J114" s="184">
        <f>ROUND(I114*H114,2)</f>
        <v>0</v>
      </c>
      <c r="K114" s="185"/>
      <c r="L114" s="41"/>
      <c r="M114" s="186" t="s">
        <v>3</v>
      </c>
      <c r="N114" s="187" t="s">
        <v>45</v>
      </c>
      <c r="O114" s="74"/>
      <c r="P114" s="188">
        <f>O114*H114</f>
        <v>0</v>
      </c>
      <c r="Q114" s="188">
        <v>0</v>
      </c>
      <c r="R114" s="188">
        <f>Q114*H114</f>
        <v>0</v>
      </c>
      <c r="S114" s="188">
        <v>0</v>
      </c>
      <c r="T114" s="189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190" t="s">
        <v>342</v>
      </c>
      <c r="AT114" s="190" t="s">
        <v>258</v>
      </c>
      <c r="AU114" s="190" t="s">
        <v>83</v>
      </c>
      <c r="AY114" s="21" t="s">
        <v>256</v>
      </c>
      <c r="BE114" s="191">
        <f>IF(N114="základní",J114,0)</f>
        <v>0</v>
      </c>
      <c r="BF114" s="191">
        <f>IF(N114="snížená",J114,0)</f>
        <v>0</v>
      </c>
      <c r="BG114" s="191">
        <f>IF(N114="zákl. přenesená",J114,0)</f>
        <v>0</v>
      </c>
      <c r="BH114" s="191">
        <f>IF(N114="sníž. přenesená",J114,0)</f>
        <v>0</v>
      </c>
      <c r="BI114" s="191">
        <f>IF(N114="nulová",J114,0)</f>
        <v>0</v>
      </c>
      <c r="BJ114" s="21" t="s">
        <v>81</v>
      </c>
      <c r="BK114" s="191">
        <f>ROUND(I114*H114,2)</f>
        <v>0</v>
      </c>
      <c r="BL114" s="21" t="s">
        <v>342</v>
      </c>
      <c r="BM114" s="190" t="s">
        <v>2716</v>
      </c>
    </row>
    <row r="115" s="2" customFormat="1">
      <c r="A115" s="40"/>
      <c r="B115" s="41"/>
      <c r="C115" s="40"/>
      <c r="D115" s="192" t="s">
        <v>263</v>
      </c>
      <c r="E115" s="40"/>
      <c r="F115" s="193" t="s">
        <v>2717</v>
      </c>
      <c r="G115" s="40"/>
      <c r="H115" s="40"/>
      <c r="I115" s="194"/>
      <c r="J115" s="40"/>
      <c r="K115" s="40"/>
      <c r="L115" s="41"/>
      <c r="M115" s="195"/>
      <c r="N115" s="196"/>
      <c r="O115" s="74"/>
      <c r="P115" s="74"/>
      <c r="Q115" s="74"/>
      <c r="R115" s="74"/>
      <c r="S115" s="74"/>
      <c r="T115" s="75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21" t="s">
        <v>263</v>
      </c>
      <c r="AU115" s="21" t="s">
        <v>83</v>
      </c>
    </row>
    <row r="116" s="2" customFormat="1" ht="24.15" customHeight="1">
      <c r="A116" s="40"/>
      <c r="B116" s="177"/>
      <c r="C116" s="221" t="s">
        <v>325</v>
      </c>
      <c r="D116" s="221" t="s">
        <v>374</v>
      </c>
      <c r="E116" s="222" t="s">
        <v>2718</v>
      </c>
      <c r="F116" s="223" t="s">
        <v>2719</v>
      </c>
      <c r="G116" s="224" t="s">
        <v>119</v>
      </c>
      <c r="H116" s="225">
        <v>26.449999999999999</v>
      </c>
      <c r="I116" s="226"/>
      <c r="J116" s="227">
        <f>ROUND(I116*H116,2)</f>
        <v>0</v>
      </c>
      <c r="K116" s="228"/>
      <c r="L116" s="229"/>
      <c r="M116" s="230" t="s">
        <v>3</v>
      </c>
      <c r="N116" s="231" t="s">
        <v>45</v>
      </c>
      <c r="O116" s="74"/>
      <c r="P116" s="188">
        <f>O116*H116</f>
        <v>0</v>
      </c>
      <c r="Q116" s="188">
        <v>0.00064000000000000005</v>
      </c>
      <c r="R116" s="188">
        <f>Q116*H116</f>
        <v>0.016928000000000002</v>
      </c>
      <c r="S116" s="188">
        <v>0</v>
      </c>
      <c r="T116" s="189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190" t="s">
        <v>451</v>
      </c>
      <c r="AT116" s="190" t="s">
        <v>374</v>
      </c>
      <c r="AU116" s="190" t="s">
        <v>83</v>
      </c>
      <c r="AY116" s="21" t="s">
        <v>256</v>
      </c>
      <c r="BE116" s="191">
        <f>IF(N116="základní",J116,0)</f>
        <v>0</v>
      </c>
      <c r="BF116" s="191">
        <f>IF(N116="snížená",J116,0)</f>
        <v>0</v>
      </c>
      <c r="BG116" s="191">
        <f>IF(N116="zákl. přenesená",J116,0)</f>
        <v>0</v>
      </c>
      <c r="BH116" s="191">
        <f>IF(N116="sníž. přenesená",J116,0)</f>
        <v>0</v>
      </c>
      <c r="BI116" s="191">
        <f>IF(N116="nulová",J116,0)</f>
        <v>0</v>
      </c>
      <c r="BJ116" s="21" t="s">
        <v>81</v>
      </c>
      <c r="BK116" s="191">
        <f>ROUND(I116*H116,2)</f>
        <v>0</v>
      </c>
      <c r="BL116" s="21" t="s">
        <v>342</v>
      </c>
      <c r="BM116" s="190" t="s">
        <v>2720</v>
      </c>
    </row>
    <row r="117" s="13" customFormat="1">
      <c r="A117" s="13"/>
      <c r="B117" s="197"/>
      <c r="C117" s="13"/>
      <c r="D117" s="198" t="s">
        <v>265</v>
      </c>
      <c r="E117" s="199" t="s">
        <v>3</v>
      </c>
      <c r="F117" s="200" t="s">
        <v>2721</v>
      </c>
      <c r="G117" s="13"/>
      <c r="H117" s="201">
        <v>26.449999999999999</v>
      </c>
      <c r="I117" s="202"/>
      <c r="J117" s="13"/>
      <c r="K117" s="13"/>
      <c r="L117" s="197"/>
      <c r="M117" s="203"/>
      <c r="N117" s="204"/>
      <c r="O117" s="204"/>
      <c r="P117" s="204"/>
      <c r="Q117" s="204"/>
      <c r="R117" s="204"/>
      <c r="S117" s="204"/>
      <c r="T117" s="20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199" t="s">
        <v>265</v>
      </c>
      <c r="AU117" s="199" t="s">
        <v>83</v>
      </c>
      <c r="AV117" s="13" t="s">
        <v>83</v>
      </c>
      <c r="AW117" s="13" t="s">
        <v>35</v>
      </c>
      <c r="AX117" s="13" t="s">
        <v>74</v>
      </c>
      <c r="AY117" s="199" t="s">
        <v>256</v>
      </c>
    </row>
    <row r="118" s="14" customFormat="1">
      <c r="A118" s="14"/>
      <c r="B118" s="206"/>
      <c r="C118" s="14"/>
      <c r="D118" s="198" t="s">
        <v>265</v>
      </c>
      <c r="E118" s="207" t="s">
        <v>3</v>
      </c>
      <c r="F118" s="208" t="s">
        <v>266</v>
      </c>
      <c r="G118" s="14"/>
      <c r="H118" s="209">
        <v>26.449999999999999</v>
      </c>
      <c r="I118" s="210"/>
      <c r="J118" s="14"/>
      <c r="K118" s="14"/>
      <c r="L118" s="206"/>
      <c r="M118" s="211"/>
      <c r="N118" s="212"/>
      <c r="O118" s="212"/>
      <c r="P118" s="212"/>
      <c r="Q118" s="212"/>
      <c r="R118" s="212"/>
      <c r="S118" s="212"/>
      <c r="T118" s="21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07" t="s">
        <v>265</v>
      </c>
      <c r="AU118" s="207" t="s">
        <v>83</v>
      </c>
      <c r="AV118" s="14" t="s">
        <v>261</v>
      </c>
      <c r="AW118" s="14" t="s">
        <v>35</v>
      </c>
      <c r="AX118" s="14" t="s">
        <v>81</v>
      </c>
      <c r="AY118" s="207" t="s">
        <v>256</v>
      </c>
    </row>
    <row r="119" s="2" customFormat="1" ht="37.8" customHeight="1">
      <c r="A119" s="40"/>
      <c r="B119" s="177"/>
      <c r="C119" s="178" t="s">
        <v>330</v>
      </c>
      <c r="D119" s="178" t="s">
        <v>258</v>
      </c>
      <c r="E119" s="179" t="s">
        <v>2722</v>
      </c>
      <c r="F119" s="180" t="s">
        <v>2723</v>
      </c>
      <c r="G119" s="181" t="s">
        <v>119</v>
      </c>
      <c r="H119" s="182">
        <v>60</v>
      </c>
      <c r="I119" s="183"/>
      <c r="J119" s="184">
        <f>ROUND(I119*H119,2)</f>
        <v>0</v>
      </c>
      <c r="K119" s="185"/>
      <c r="L119" s="41"/>
      <c r="M119" s="186" t="s">
        <v>3</v>
      </c>
      <c r="N119" s="187" t="s">
        <v>45</v>
      </c>
      <c r="O119" s="74"/>
      <c r="P119" s="188">
        <f>O119*H119</f>
        <v>0</v>
      </c>
      <c r="Q119" s="188">
        <v>0</v>
      </c>
      <c r="R119" s="188">
        <f>Q119*H119</f>
        <v>0</v>
      </c>
      <c r="S119" s="188">
        <v>0</v>
      </c>
      <c r="T119" s="189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190" t="s">
        <v>342</v>
      </c>
      <c r="AT119" s="190" t="s">
        <v>258</v>
      </c>
      <c r="AU119" s="190" t="s">
        <v>83</v>
      </c>
      <c r="AY119" s="21" t="s">
        <v>256</v>
      </c>
      <c r="BE119" s="191">
        <f>IF(N119="základní",J119,0)</f>
        <v>0</v>
      </c>
      <c r="BF119" s="191">
        <f>IF(N119="snížená",J119,0)</f>
        <v>0</v>
      </c>
      <c r="BG119" s="191">
        <f>IF(N119="zákl. přenesená",J119,0)</f>
        <v>0</v>
      </c>
      <c r="BH119" s="191">
        <f>IF(N119="sníž. přenesená",J119,0)</f>
        <v>0</v>
      </c>
      <c r="BI119" s="191">
        <f>IF(N119="nulová",J119,0)</f>
        <v>0</v>
      </c>
      <c r="BJ119" s="21" t="s">
        <v>81</v>
      </c>
      <c r="BK119" s="191">
        <f>ROUND(I119*H119,2)</f>
        <v>0</v>
      </c>
      <c r="BL119" s="21" t="s">
        <v>342</v>
      </c>
      <c r="BM119" s="190" t="s">
        <v>2724</v>
      </c>
    </row>
    <row r="120" s="2" customFormat="1">
      <c r="A120" s="40"/>
      <c r="B120" s="41"/>
      <c r="C120" s="40"/>
      <c r="D120" s="192" t="s">
        <v>263</v>
      </c>
      <c r="E120" s="40"/>
      <c r="F120" s="193" t="s">
        <v>2725</v>
      </c>
      <c r="G120" s="40"/>
      <c r="H120" s="40"/>
      <c r="I120" s="194"/>
      <c r="J120" s="40"/>
      <c r="K120" s="40"/>
      <c r="L120" s="41"/>
      <c r="M120" s="195"/>
      <c r="N120" s="196"/>
      <c r="O120" s="74"/>
      <c r="P120" s="74"/>
      <c r="Q120" s="74"/>
      <c r="R120" s="74"/>
      <c r="S120" s="74"/>
      <c r="T120" s="75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21" t="s">
        <v>263</v>
      </c>
      <c r="AU120" s="21" t="s">
        <v>83</v>
      </c>
    </row>
    <row r="121" s="2" customFormat="1" ht="24.15" customHeight="1">
      <c r="A121" s="40"/>
      <c r="B121" s="177"/>
      <c r="C121" s="221" t="s">
        <v>335</v>
      </c>
      <c r="D121" s="221" t="s">
        <v>374</v>
      </c>
      <c r="E121" s="222" t="s">
        <v>2726</v>
      </c>
      <c r="F121" s="223" t="s">
        <v>2727</v>
      </c>
      <c r="G121" s="224" t="s">
        <v>119</v>
      </c>
      <c r="H121" s="225">
        <v>69</v>
      </c>
      <c r="I121" s="226"/>
      <c r="J121" s="227">
        <f>ROUND(I121*H121,2)</f>
        <v>0</v>
      </c>
      <c r="K121" s="228"/>
      <c r="L121" s="229"/>
      <c r="M121" s="230" t="s">
        <v>3</v>
      </c>
      <c r="N121" s="231" t="s">
        <v>45</v>
      </c>
      <c r="O121" s="74"/>
      <c r="P121" s="188">
        <f>O121*H121</f>
        <v>0</v>
      </c>
      <c r="Q121" s="188">
        <v>0.00034000000000000002</v>
      </c>
      <c r="R121" s="188">
        <f>Q121*H121</f>
        <v>0.023460000000000002</v>
      </c>
      <c r="S121" s="188">
        <v>0</v>
      </c>
      <c r="T121" s="189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190" t="s">
        <v>451</v>
      </c>
      <c r="AT121" s="190" t="s">
        <v>374</v>
      </c>
      <c r="AU121" s="190" t="s">
        <v>83</v>
      </c>
      <c r="AY121" s="21" t="s">
        <v>256</v>
      </c>
      <c r="BE121" s="191">
        <f>IF(N121="základní",J121,0)</f>
        <v>0</v>
      </c>
      <c r="BF121" s="191">
        <f>IF(N121="snížená",J121,0)</f>
        <v>0</v>
      </c>
      <c r="BG121" s="191">
        <f>IF(N121="zákl. přenesená",J121,0)</f>
        <v>0</v>
      </c>
      <c r="BH121" s="191">
        <f>IF(N121="sníž. přenesená",J121,0)</f>
        <v>0</v>
      </c>
      <c r="BI121" s="191">
        <f>IF(N121="nulová",J121,0)</f>
        <v>0</v>
      </c>
      <c r="BJ121" s="21" t="s">
        <v>81</v>
      </c>
      <c r="BK121" s="191">
        <f>ROUND(I121*H121,2)</f>
        <v>0</v>
      </c>
      <c r="BL121" s="21" t="s">
        <v>342</v>
      </c>
      <c r="BM121" s="190" t="s">
        <v>2728</v>
      </c>
    </row>
    <row r="122" s="13" customFormat="1">
      <c r="A122" s="13"/>
      <c r="B122" s="197"/>
      <c r="C122" s="13"/>
      <c r="D122" s="198" t="s">
        <v>265</v>
      </c>
      <c r="E122" s="199" t="s">
        <v>3</v>
      </c>
      <c r="F122" s="200" t="s">
        <v>2729</v>
      </c>
      <c r="G122" s="13"/>
      <c r="H122" s="201">
        <v>69</v>
      </c>
      <c r="I122" s="202"/>
      <c r="J122" s="13"/>
      <c r="K122" s="13"/>
      <c r="L122" s="197"/>
      <c r="M122" s="203"/>
      <c r="N122" s="204"/>
      <c r="O122" s="204"/>
      <c r="P122" s="204"/>
      <c r="Q122" s="204"/>
      <c r="R122" s="204"/>
      <c r="S122" s="204"/>
      <c r="T122" s="20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199" t="s">
        <v>265</v>
      </c>
      <c r="AU122" s="199" t="s">
        <v>83</v>
      </c>
      <c r="AV122" s="13" t="s">
        <v>83</v>
      </c>
      <c r="AW122" s="13" t="s">
        <v>35</v>
      </c>
      <c r="AX122" s="13" t="s">
        <v>74</v>
      </c>
      <c r="AY122" s="199" t="s">
        <v>256</v>
      </c>
    </row>
    <row r="123" s="14" customFormat="1">
      <c r="A123" s="14"/>
      <c r="B123" s="206"/>
      <c r="C123" s="14"/>
      <c r="D123" s="198" t="s">
        <v>265</v>
      </c>
      <c r="E123" s="207" t="s">
        <v>3</v>
      </c>
      <c r="F123" s="208" t="s">
        <v>266</v>
      </c>
      <c r="G123" s="14"/>
      <c r="H123" s="209">
        <v>69</v>
      </c>
      <c r="I123" s="210"/>
      <c r="J123" s="14"/>
      <c r="K123" s="14"/>
      <c r="L123" s="206"/>
      <c r="M123" s="211"/>
      <c r="N123" s="212"/>
      <c r="O123" s="212"/>
      <c r="P123" s="212"/>
      <c r="Q123" s="212"/>
      <c r="R123" s="212"/>
      <c r="S123" s="212"/>
      <c r="T123" s="21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07" t="s">
        <v>265</v>
      </c>
      <c r="AU123" s="207" t="s">
        <v>83</v>
      </c>
      <c r="AV123" s="14" t="s">
        <v>261</v>
      </c>
      <c r="AW123" s="14" t="s">
        <v>35</v>
      </c>
      <c r="AX123" s="14" t="s">
        <v>81</v>
      </c>
      <c r="AY123" s="207" t="s">
        <v>256</v>
      </c>
    </row>
    <row r="124" s="2" customFormat="1" ht="44.25" customHeight="1">
      <c r="A124" s="40"/>
      <c r="B124" s="177"/>
      <c r="C124" s="178" t="s">
        <v>342</v>
      </c>
      <c r="D124" s="178" t="s">
        <v>258</v>
      </c>
      <c r="E124" s="179" t="s">
        <v>2730</v>
      </c>
      <c r="F124" s="180" t="s">
        <v>2731</v>
      </c>
      <c r="G124" s="181" t="s">
        <v>119</v>
      </c>
      <c r="H124" s="182">
        <v>40</v>
      </c>
      <c r="I124" s="183"/>
      <c r="J124" s="184">
        <f>ROUND(I124*H124,2)</f>
        <v>0</v>
      </c>
      <c r="K124" s="185"/>
      <c r="L124" s="41"/>
      <c r="M124" s="186" t="s">
        <v>3</v>
      </c>
      <c r="N124" s="187" t="s">
        <v>45</v>
      </c>
      <c r="O124" s="74"/>
      <c r="P124" s="188">
        <f>O124*H124</f>
        <v>0</v>
      </c>
      <c r="Q124" s="188">
        <v>0</v>
      </c>
      <c r="R124" s="188">
        <f>Q124*H124</f>
        <v>0</v>
      </c>
      <c r="S124" s="188">
        <v>0</v>
      </c>
      <c r="T124" s="189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190" t="s">
        <v>342</v>
      </c>
      <c r="AT124" s="190" t="s">
        <v>258</v>
      </c>
      <c r="AU124" s="190" t="s">
        <v>83</v>
      </c>
      <c r="AY124" s="21" t="s">
        <v>256</v>
      </c>
      <c r="BE124" s="191">
        <f>IF(N124="základní",J124,0)</f>
        <v>0</v>
      </c>
      <c r="BF124" s="191">
        <f>IF(N124="snížená",J124,0)</f>
        <v>0</v>
      </c>
      <c r="BG124" s="191">
        <f>IF(N124="zákl. přenesená",J124,0)</f>
        <v>0</v>
      </c>
      <c r="BH124" s="191">
        <f>IF(N124="sníž. přenesená",J124,0)</f>
        <v>0</v>
      </c>
      <c r="BI124" s="191">
        <f>IF(N124="nulová",J124,0)</f>
        <v>0</v>
      </c>
      <c r="BJ124" s="21" t="s">
        <v>81</v>
      </c>
      <c r="BK124" s="191">
        <f>ROUND(I124*H124,2)</f>
        <v>0</v>
      </c>
      <c r="BL124" s="21" t="s">
        <v>342</v>
      </c>
      <c r="BM124" s="190" t="s">
        <v>2732</v>
      </c>
    </row>
    <row r="125" s="2" customFormat="1">
      <c r="A125" s="40"/>
      <c r="B125" s="41"/>
      <c r="C125" s="40"/>
      <c r="D125" s="192" t="s">
        <v>263</v>
      </c>
      <c r="E125" s="40"/>
      <c r="F125" s="193" t="s">
        <v>2733</v>
      </c>
      <c r="G125" s="40"/>
      <c r="H125" s="40"/>
      <c r="I125" s="194"/>
      <c r="J125" s="40"/>
      <c r="K125" s="40"/>
      <c r="L125" s="41"/>
      <c r="M125" s="195"/>
      <c r="N125" s="196"/>
      <c r="O125" s="74"/>
      <c r="P125" s="74"/>
      <c r="Q125" s="74"/>
      <c r="R125" s="74"/>
      <c r="S125" s="74"/>
      <c r="T125" s="75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21" t="s">
        <v>263</v>
      </c>
      <c r="AU125" s="21" t="s">
        <v>83</v>
      </c>
    </row>
    <row r="126" s="2" customFormat="1" ht="37.8" customHeight="1">
      <c r="A126" s="40"/>
      <c r="B126" s="177"/>
      <c r="C126" s="221" t="s">
        <v>347</v>
      </c>
      <c r="D126" s="221" t="s">
        <v>374</v>
      </c>
      <c r="E126" s="222" t="s">
        <v>2734</v>
      </c>
      <c r="F126" s="223" t="s">
        <v>2735</v>
      </c>
      <c r="G126" s="224" t="s">
        <v>119</v>
      </c>
      <c r="H126" s="225">
        <v>46</v>
      </c>
      <c r="I126" s="226"/>
      <c r="J126" s="227">
        <f>ROUND(I126*H126,2)</f>
        <v>0</v>
      </c>
      <c r="K126" s="228"/>
      <c r="L126" s="229"/>
      <c r="M126" s="230" t="s">
        <v>3</v>
      </c>
      <c r="N126" s="231" t="s">
        <v>45</v>
      </c>
      <c r="O126" s="74"/>
      <c r="P126" s="188">
        <f>O126*H126</f>
        <v>0</v>
      </c>
      <c r="Q126" s="188">
        <v>5.0000000000000002E-05</v>
      </c>
      <c r="R126" s="188">
        <f>Q126*H126</f>
        <v>0.0023</v>
      </c>
      <c r="S126" s="188">
        <v>0</v>
      </c>
      <c r="T126" s="189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190" t="s">
        <v>451</v>
      </c>
      <c r="AT126" s="190" t="s">
        <v>374</v>
      </c>
      <c r="AU126" s="190" t="s">
        <v>83</v>
      </c>
      <c r="AY126" s="21" t="s">
        <v>256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21" t="s">
        <v>81</v>
      </c>
      <c r="BK126" s="191">
        <f>ROUND(I126*H126,2)</f>
        <v>0</v>
      </c>
      <c r="BL126" s="21" t="s">
        <v>342</v>
      </c>
      <c r="BM126" s="190" t="s">
        <v>2736</v>
      </c>
    </row>
    <row r="127" s="13" customFormat="1">
      <c r="A127" s="13"/>
      <c r="B127" s="197"/>
      <c r="C127" s="13"/>
      <c r="D127" s="198" t="s">
        <v>265</v>
      </c>
      <c r="E127" s="199" t="s">
        <v>3</v>
      </c>
      <c r="F127" s="200" t="s">
        <v>2737</v>
      </c>
      <c r="G127" s="13"/>
      <c r="H127" s="201">
        <v>46</v>
      </c>
      <c r="I127" s="202"/>
      <c r="J127" s="13"/>
      <c r="K127" s="13"/>
      <c r="L127" s="197"/>
      <c r="M127" s="203"/>
      <c r="N127" s="204"/>
      <c r="O127" s="204"/>
      <c r="P127" s="204"/>
      <c r="Q127" s="204"/>
      <c r="R127" s="204"/>
      <c r="S127" s="204"/>
      <c r="T127" s="20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9" t="s">
        <v>265</v>
      </c>
      <c r="AU127" s="199" t="s">
        <v>83</v>
      </c>
      <c r="AV127" s="13" t="s">
        <v>83</v>
      </c>
      <c r="AW127" s="13" t="s">
        <v>35</v>
      </c>
      <c r="AX127" s="13" t="s">
        <v>74</v>
      </c>
      <c r="AY127" s="199" t="s">
        <v>256</v>
      </c>
    </row>
    <row r="128" s="14" customFormat="1">
      <c r="A128" s="14"/>
      <c r="B128" s="206"/>
      <c r="C128" s="14"/>
      <c r="D128" s="198" t="s">
        <v>265</v>
      </c>
      <c r="E128" s="207" t="s">
        <v>3</v>
      </c>
      <c r="F128" s="208" t="s">
        <v>266</v>
      </c>
      <c r="G128" s="14"/>
      <c r="H128" s="209">
        <v>46</v>
      </c>
      <c r="I128" s="210"/>
      <c r="J128" s="14"/>
      <c r="K128" s="14"/>
      <c r="L128" s="206"/>
      <c r="M128" s="211"/>
      <c r="N128" s="212"/>
      <c r="O128" s="212"/>
      <c r="P128" s="212"/>
      <c r="Q128" s="212"/>
      <c r="R128" s="212"/>
      <c r="S128" s="212"/>
      <c r="T128" s="21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07" t="s">
        <v>265</v>
      </c>
      <c r="AU128" s="207" t="s">
        <v>83</v>
      </c>
      <c r="AV128" s="14" t="s">
        <v>261</v>
      </c>
      <c r="AW128" s="14" t="s">
        <v>35</v>
      </c>
      <c r="AX128" s="14" t="s">
        <v>81</v>
      </c>
      <c r="AY128" s="207" t="s">
        <v>256</v>
      </c>
    </row>
    <row r="129" s="2" customFormat="1" ht="33" customHeight="1">
      <c r="A129" s="40"/>
      <c r="B129" s="177"/>
      <c r="C129" s="178" t="s">
        <v>358</v>
      </c>
      <c r="D129" s="178" t="s">
        <v>258</v>
      </c>
      <c r="E129" s="179" t="s">
        <v>2738</v>
      </c>
      <c r="F129" s="180" t="s">
        <v>2739</v>
      </c>
      <c r="G129" s="181" t="s">
        <v>539</v>
      </c>
      <c r="H129" s="182">
        <v>252</v>
      </c>
      <c r="I129" s="183"/>
      <c r="J129" s="184">
        <f>ROUND(I129*H129,2)</f>
        <v>0</v>
      </c>
      <c r="K129" s="185"/>
      <c r="L129" s="41"/>
      <c r="M129" s="186" t="s">
        <v>3</v>
      </c>
      <c r="N129" s="187" t="s">
        <v>45</v>
      </c>
      <c r="O129" s="74"/>
      <c r="P129" s="188">
        <f>O129*H129</f>
        <v>0</v>
      </c>
      <c r="Q129" s="188">
        <v>0</v>
      </c>
      <c r="R129" s="188">
        <f>Q129*H129</f>
        <v>0</v>
      </c>
      <c r="S129" s="188">
        <v>0</v>
      </c>
      <c r="T129" s="189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190" t="s">
        <v>342</v>
      </c>
      <c r="AT129" s="190" t="s">
        <v>258</v>
      </c>
      <c r="AU129" s="190" t="s">
        <v>83</v>
      </c>
      <c r="AY129" s="21" t="s">
        <v>256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21" t="s">
        <v>81</v>
      </c>
      <c r="BK129" s="191">
        <f>ROUND(I129*H129,2)</f>
        <v>0</v>
      </c>
      <c r="BL129" s="21" t="s">
        <v>342</v>
      </c>
      <c r="BM129" s="190" t="s">
        <v>2740</v>
      </c>
    </row>
    <row r="130" s="2" customFormat="1">
      <c r="A130" s="40"/>
      <c r="B130" s="41"/>
      <c r="C130" s="40"/>
      <c r="D130" s="192" t="s">
        <v>263</v>
      </c>
      <c r="E130" s="40"/>
      <c r="F130" s="193" t="s">
        <v>2741</v>
      </c>
      <c r="G130" s="40"/>
      <c r="H130" s="40"/>
      <c r="I130" s="194"/>
      <c r="J130" s="40"/>
      <c r="K130" s="40"/>
      <c r="L130" s="41"/>
      <c r="M130" s="195"/>
      <c r="N130" s="196"/>
      <c r="O130" s="74"/>
      <c r="P130" s="74"/>
      <c r="Q130" s="74"/>
      <c r="R130" s="74"/>
      <c r="S130" s="74"/>
      <c r="T130" s="75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21" t="s">
        <v>263</v>
      </c>
      <c r="AU130" s="21" t="s">
        <v>83</v>
      </c>
    </row>
    <row r="131" s="2" customFormat="1" ht="33" customHeight="1">
      <c r="A131" s="40"/>
      <c r="B131" s="177"/>
      <c r="C131" s="178" t="s">
        <v>364</v>
      </c>
      <c r="D131" s="178" t="s">
        <v>258</v>
      </c>
      <c r="E131" s="179" t="s">
        <v>2742</v>
      </c>
      <c r="F131" s="180" t="s">
        <v>2743</v>
      </c>
      <c r="G131" s="181" t="s">
        <v>539</v>
      </c>
      <c r="H131" s="182">
        <v>40</v>
      </c>
      <c r="I131" s="183"/>
      <c r="J131" s="184">
        <f>ROUND(I131*H131,2)</f>
        <v>0</v>
      </c>
      <c r="K131" s="185"/>
      <c r="L131" s="41"/>
      <c r="M131" s="186" t="s">
        <v>3</v>
      </c>
      <c r="N131" s="187" t="s">
        <v>45</v>
      </c>
      <c r="O131" s="74"/>
      <c r="P131" s="188">
        <f>O131*H131</f>
        <v>0</v>
      </c>
      <c r="Q131" s="188">
        <v>0</v>
      </c>
      <c r="R131" s="188">
        <f>Q131*H131</f>
        <v>0</v>
      </c>
      <c r="S131" s="188">
        <v>0</v>
      </c>
      <c r="T131" s="189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190" t="s">
        <v>342</v>
      </c>
      <c r="AT131" s="190" t="s">
        <v>258</v>
      </c>
      <c r="AU131" s="190" t="s">
        <v>83</v>
      </c>
      <c r="AY131" s="21" t="s">
        <v>256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21" t="s">
        <v>81</v>
      </c>
      <c r="BK131" s="191">
        <f>ROUND(I131*H131,2)</f>
        <v>0</v>
      </c>
      <c r="BL131" s="21" t="s">
        <v>342</v>
      </c>
      <c r="BM131" s="190" t="s">
        <v>2744</v>
      </c>
    </row>
    <row r="132" s="2" customFormat="1">
      <c r="A132" s="40"/>
      <c r="B132" s="41"/>
      <c r="C132" s="40"/>
      <c r="D132" s="192" t="s">
        <v>263</v>
      </c>
      <c r="E132" s="40"/>
      <c r="F132" s="193" t="s">
        <v>2745</v>
      </c>
      <c r="G132" s="40"/>
      <c r="H132" s="40"/>
      <c r="I132" s="194"/>
      <c r="J132" s="40"/>
      <c r="K132" s="40"/>
      <c r="L132" s="41"/>
      <c r="M132" s="195"/>
      <c r="N132" s="196"/>
      <c r="O132" s="74"/>
      <c r="P132" s="74"/>
      <c r="Q132" s="74"/>
      <c r="R132" s="74"/>
      <c r="S132" s="74"/>
      <c r="T132" s="75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21" t="s">
        <v>263</v>
      </c>
      <c r="AU132" s="21" t="s">
        <v>83</v>
      </c>
    </row>
    <row r="133" s="2" customFormat="1" ht="33" customHeight="1">
      <c r="A133" s="40"/>
      <c r="B133" s="177"/>
      <c r="C133" s="178" t="s">
        <v>137</v>
      </c>
      <c r="D133" s="178" t="s">
        <v>258</v>
      </c>
      <c r="E133" s="179" t="s">
        <v>2746</v>
      </c>
      <c r="F133" s="180" t="s">
        <v>2747</v>
      </c>
      <c r="G133" s="181" t="s">
        <v>539</v>
      </c>
      <c r="H133" s="182">
        <v>10</v>
      </c>
      <c r="I133" s="183"/>
      <c r="J133" s="184">
        <f>ROUND(I133*H133,2)</f>
        <v>0</v>
      </c>
      <c r="K133" s="185"/>
      <c r="L133" s="41"/>
      <c r="M133" s="186" t="s">
        <v>3</v>
      </c>
      <c r="N133" s="187" t="s">
        <v>45</v>
      </c>
      <c r="O133" s="74"/>
      <c r="P133" s="188">
        <f>O133*H133</f>
        <v>0</v>
      </c>
      <c r="Q133" s="188">
        <v>0</v>
      </c>
      <c r="R133" s="188">
        <f>Q133*H133</f>
        <v>0</v>
      </c>
      <c r="S133" s="188">
        <v>0</v>
      </c>
      <c r="T133" s="189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190" t="s">
        <v>342</v>
      </c>
      <c r="AT133" s="190" t="s">
        <v>258</v>
      </c>
      <c r="AU133" s="190" t="s">
        <v>83</v>
      </c>
      <c r="AY133" s="21" t="s">
        <v>256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21" t="s">
        <v>81</v>
      </c>
      <c r="BK133" s="191">
        <f>ROUND(I133*H133,2)</f>
        <v>0</v>
      </c>
      <c r="BL133" s="21" t="s">
        <v>342</v>
      </c>
      <c r="BM133" s="190" t="s">
        <v>2748</v>
      </c>
    </row>
    <row r="134" s="2" customFormat="1">
      <c r="A134" s="40"/>
      <c r="B134" s="41"/>
      <c r="C134" s="40"/>
      <c r="D134" s="192" t="s">
        <v>263</v>
      </c>
      <c r="E134" s="40"/>
      <c r="F134" s="193" t="s">
        <v>2749</v>
      </c>
      <c r="G134" s="40"/>
      <c r="H134" s="40"/>
      <c r="I134" s="194"/>
      <c r="J134" s="40"/>
      <c r="K134" s="40"/>
      <c r="L134" s="41"/>
      <c r="M134" s="195"/>
      <c r="N134" s="196"/>
      <c r="O134" s="74"/>
      <c r="P134" s="74"/>
      <c r="Q134" s="74"/>
      <c r="R134" s="74"/>
      <c r="S134" s="74"/>
      <c r="T134" s="75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21" t="s">
        <v>263</v>
      </c>
      <c r="AU134" s="21" t="s">
        <v>83</v>
      </c>
    </row>
    <row r="135" s="2" customFormat="1" ht="33" customHeight="1">
      <c r="A135" s="40"/>
      <c r="B135" s="177"/>
      <c r="C135" s="178" t="s">
        <v>8</v>
      </c>
      <c r="D135" s="178" t="s">
        <v>258</v>
      </c>
      <c r="E135" s="179" t="s">
        <v>2750</v>
      </c>
      <c r="F135" s="180" t="s">
        <v>2751</v>
      </c>
      <c r="G135" s="181" t="s">
        <v>539</v>
      </c>
      <c r="H135" s="182">
        <v>30</v>
      </c>
      <c r="I135" s="183"/>
      <c r="J135" s="184">
        <f>ROUND(I135*H135,2)</f>
        <v>0</v>
      </c>
      <c r="K135" s="185"/>
      <c r="L135" s="41"/>
      <c r="M135" s="186" t="s">
        <v>3</v>
      </c>
      <c r="N135" s="187" t="s">
        <v>45</v>
      </c>
      <c r="O135" s="74"/>
      <c r="P135" s="188">
        <f>O135*H135</f>
        <v>0</v>
      </c>
      <c r="Q135" s="188">
        <v>0</v>
      </c>
      <c r="R135" s="188">
        <f>Q135*H135</f>
        <v>0</v>
      </c>
      <c r="S135" s="188">
        <v>0</v>
      </c>
      <c r="T135" s="189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190" t="s">
        <v>342</v>
      </c>
      <c r="AT135" s="190" t="s">
        <v>258</v>
      </c>
      <c r="AU135" s="190" t="s">
        <v>83</v>
      </c>
      <c r="AY135" s="21" t="s">
        <v>256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21" t="s">
        <v>81</v>
      </c>
      <c r="BK135" s="191">
        <f>ROUND(I135*H135,2)</f>
        <v>0</v>
      </c>
      <c r="BL135" s="21" t="s">
        <v>342</v>
      </c>
      <c r="BM135" s="190" t="s">
        <v>2752</v>
      </c>
    </row>
    <row r="136" s="2" customFormat="1">
      <c r="A136" s="40"/>
      <c r="B136" s="41"/>
      <c r="C136" s="40"/>
      <c r="D136" s="192" t="s">
        <v>263</v>
      </c>
      <c r="E136" s="40"/>
      <c r="F136" s="193" t="s">
        <v>2753</v>
      </c>
      <c r="G136" s="40"/>
      <c r="H136" s="40"/>
      <c r="I136" s="194"/>
      <c r="J136" s="40"/>
      <c r="K136" s="40"/>
      <c r="L136" s="41"/>
      <c r="M136" s="195"/>
      <c r="N136" s="196"/>
      <c r="O136" s="74"/>
      <c r="P136" s="74"/>
      <c r="Q136" s="74"/>
      <c r="R136" s="74"/>
      <c r="S136" s="74"/>
      <c r="T136" s="75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21" t="s">
        <v>263</v>
      </c>
      <c r="AU136" s="21" t="s">
        <v>83</v>
      </c>
    </row>
    <row r="137" s="2" customFormat="1" ht="33" customHeight="1">
      <c r="A137" s="40"/>
      <c r="B137" s="177"/>
      <c r="C137" s="178" t="s">
        <v>381</v>
      </c>
      <c r="D137" s="178" t="s">
        <v>258</v>
      </c>
      <c r="E137" s="179" t="s">
        <v>2754</v>
      </c>
      <c r="F137" s="180" t="s">
        <v>2755</v>
      </c>
      <c r="G137" s="181" t="s">
        <v>539</v>
      </c>
      <c r="H137" s="182">
        <v>1</v>
      </c>
      <c r="I137" s="183"/>
      <c r="J137" s="184">
        <f>ROUND(I137*H137,2)</f>
        <v>0</v>
      </c>
      <c r="K137" s="185"/>
      <c r="L137" s="41"/>
      <c r="M137" s="186" t="s">
        <v>3</v>
      </c>
      <c r="N137" s="187" t="s">
        <v>45</v>
      </c>
      <c r="O137" s="74"/>
      <c r="P137" s="188">
        <f>O137*H137</f>
        <v>0</v>
      </c>
      <c r="Q137" s="188">
        <v>0</v>
      </c>
      <c r="R137" s="188">
        <f>Q137*H137</f>
        <v>0</v>
      </c>
      <c r="S137" s="188">
        <v>0</v>
      </c>
      <c r="T137" s="189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190" t="s">
        <v>342</v>
      </c>
      <c r="AT137" s="190" t="s">
        <v>258</v>
      </c>
      <c r="AU137" s="190" t="s">
        <v>83</v>
      </c>
      <c r="AY137" s="21" t="s">
        <v>256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21" t="s">
        <v>81</v>
      </c>
      <c r="BK137" s="191">
        <f>ROUND(I137*H137,2)</f>
        <v>0</v>
      </c>
      <c r="BL137" s="21" t="s">
        <v>342</v>
      </c>
      <c r="BM137" s="190" t="s">
        <v>2756</v>
      </c>
    </row>
    <row r="138" s="2" customFormat="1">
      <c r="A138" s="40"/>
      <c r="B138" s="41"/>
      <c r="C138" s="40"/>
      <c r="D138" s="192" t="s">
        <v>263</v>
      </c>
      <c r="E138" s="40"/>
      <c r="F138" s="193" t="s">
        <v>2757</v>
      </c>
      <c r="G138" s="40"/>
      <c r="H138" s="40"/>
      <c r="I138" s="194"/>
      <c r="J138" s="40"/>
      <c r="K138" s="40"/>
      <c r="L138" s="41"/>
      <c r="M138" s="195"/>
      <c r="N138" s="196"/>
      <c r="O138" s="74"/>
      <c r="P138" s="74"/>
      <c r="Q138" s="74"/>
      <c r="R138" s="74"/>
      <c r="S138" s="74"/>
      <c r="T138" s="75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21" t="s">
        <v>263</v>
      </c>
      <c r="AU138" s="21" t="s">
        <v>83</v>
      </c>
    </row>
    <row r="139" s="2" customFormat="1" ht="24.15" customHeight="1">
      <c r="A139" s="40"/>
      <c r="B139" s="177"/>
      <c r="C139" s="221" t="s">
        <v>387</v>
      </c>
      <c r="D139" s="221" t="s">
        <v>374</v>
      </c>
      <c r="E139" s="222" t="s">
        <v>2758</v>
      </c>
      <c r="F139" s="223" t="s">
        <v>2759</v>
      </c>
      <c r="G139" s="224" t="s">
        <v>539</v>
      </c>
      <c r="H139" s="225">
        <v>1</v>
      </c>
      <c r="I139" s="226"/>
      <c r="J139" s="227">
        <f>ROUND(I139*H139,2)</f>
        <v>0</v>
      </c>
      <c r="K139" s="228"/>
      <c r="L139" s="229"/>
      <c r="M139" s="230" t="s">
        <v>3</v>
      </c>
      <c r="N139" s="231" t="s">
        <v>45</v>
      </c>
      <c r="O139" s="74"/>
      <c r="P139" s="188">
        <f>O139*H139</f>
        <v>0</v>
      </c>
      <c r="Q139" s="188">
        <v>0.02</v>
      </c>
      <c r="R139" s="188">
        <f>Q139*H139</f>
        <v>0.02</v>
      </c>
      <c r="S139" s="188">
        <v>0</v>
      </c>
      <c r="T139" s="189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190" t="s">
        <v>451</v>
      </c>
      <c r="AT139" s="190" t="s">
        <v>374</v>
      </c>
      <c r="AU139" s="190" t="s">
        <v>83</v>
      </c>
      <c r="AY139" s="21" t="s">
        <v>256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21" t="s">
        <v>81</v>
      </c>
      <c r="BK139" s="191">
        <f>ROUND(I139*H139,2)</f>
        <v>0</v>
      </c>
      <c r="BL139" s="21" t="s">
        <v>342</v>
      </c>
      <c r="BM139" s="190" t="s">
        <v>2760</v>
      </c>
    </row>
    <row r="140" s="2" customFormat="1" ht="33" customHeight="1">
      <c r="A140" s="40"/>
      <c r="B140" s="177"/>
      <c r="C140" s="178" t="s">
        <v>393</v>
      </c>
      <c r="D140" s="178" t="s">
        <v>258</v>
      </c>
      <c r="E140" s="179" t="s">
        <v>2761</v>
      </c>
      <c r="F140" s="180" t="s">
        <v>2762</v>
      </c>
      <c r="G140" s="181" t="s">
        <v>539</v>
      </c>
      <c r="H140" s="182">
        <v>1</v>
      </c>
      <c r="I140" s="183"/>
      <c r="J140" s="184">
        <f>ROUND(I140*H140,2)</f>
        <v>0</v>
      </c>
      <c r="K140" s="185"/>
      <c r="L140" s="41"/>
      <c r="M140" s="186" t="s">
        <v>3</v>
      </c>
      <c r="N140" s="187" t="s">
        <v>45</v>
      </c>
      <c r="O140" s="74"/>
      <c r="P140" s="188">
        <f>O140*H140</f>
        <v>0</v>
      </c>
      <c r="Q140" s="188">
        <v>0</v>
      </c>
      <c r="R140" s="188">
        <f>Q140*H140</f>
        <v>0</v>
      </c>
      <c r="S140" s="188">
        <v>0</v>
      </c>
      <c r="T140" s="189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190" t="s">
        <v>342</v>
      </c>
      <c r="AT140" s="190" t="s">
        <v>258</v>
      </c>
      <c r="AU140" s="190" t="s">
        <v>83</v>
      </c>
      <c r="AY140" s="21" t="s">
        <v>256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21" t="s">
        <v>81</v>
      </c>
      <c r="BK140" s="191">
        <f>ROUND(I140*H140,2)</f>
        <v>0</v>
      </c>
      <c r="BL140" s="21" t="s">
        <v>342</v>
      </c>
      <c r="BM140" s="190" t="s">
        <v>2763</v>
      </c>
    </row>
    <row r="141" s="2" customFormat="1">
      <c r="A141" s="40"/>
      <c r="B141" s="41"/>
      <c r="C141" s="40"/>
      <c r="D141" s="192" t="s">
        <v>263</v>
      </c>
      <c r="E141" s="40"/>
      <c r="F141" s="193" t="s">
        <v>2764</v>
      </c>
      <c r="G141" s="40"/>
      <c r="H141" s="40"/>
      <c r="I141" s="194"/>
      <c r="J141" s="40"/>
      <c r="K141" s="40"/>
      <c r="L141" s="41"/>
      <c r="M141" s="195"/>
      <c r="N141" s="196"/>
      <c r="O141" s="74"/>
      <c r="P141" s="74"/>
      <c r="Q141" s="74"/>
      <c r="R141" s="74"/>
      <c r="S141" s="74"/>
      <c r="T141" s="75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21" t="s">
        <v>263</v>
      </c>
      <c r="AU141" s="21" t="s">
        <v>83</v>
      </c>
    </row>
    <row r="142" s="2" customFormat="1" ht="55.5" customHeight="1">
      <c r="A142" s="40"/>
      <c r="B142" s="177"/>
      <c r="C142" s="221" t="s">
        <v>399</v>
      </c>
      <c r="D142" s="221" t="s">
        <v>374</v>
      </c>
      <c r="E142" s="222" t="s">
        <v>2765</v>
      </c>
      <c r="F142" s="223" t="s">
        <v>2766</v>
      </c>
      <c r="G142" s="224" t="s">
        <v>539</v>
      </c>
      <c r="H142" s="225">
        <v>1</v>
      </c>
      <c r="I142" s="226"/>
      <c r="J142" s="227">
        <f>ROUND(I142*H142,2)</f>
        <v>0</v>
      </c>
      <c r="K142" s="228"/>
      <c r="L142" s="229"/>
      <c r="M142" s="230" t="s">
        <v>3</v>
      </c>
      <c r="N142" s="231" t="s">
        <v>45</v>
      </c>
      <c r="O142" s="74"/>
      <c r="P142" s="188">
        <f>O142*H142</f>
        <v>0</v>
      </c>
      <c r="Q142" s="188">
        <v>0.089999999999999997</v>
      </c>
      <c r="R142" s="188">
        <f>Q142*H142</f>
        <v>0.089999999999999997</v>
      </c>
      <c r="S142" s="188">
        <v>0</v>
      </c>
      <c r="T142" s="189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190" t="s">
        <v>451</v>
      </c>
      <c r="AT142" s="190" t="s">
        <v>374</v>
      </c>
      <c r="AU142" s="190" t="s">
        <v>83</v>
      </c>
      <c r="AY142" s="21" t="s">
        <v>256</v>
      </c>
      <c r="BE142" s="191">
        <f>IF(N142="základní",J142,0)</f>
        <v>0</v>
      </c>
      <c r="BF142" s="191">
        <f>IF(N142="snížená",J142,0)</f>
        <v>0</v>
      </c>
      <c r="BG142" s="191">
        <f>IF(N142="zákl. přenesená",J142,0)</f>
        <v>0</v>
      </c>
      <c r="BH142" s="191">
        <f>IF(N142="sníž. přenesená",J142,0)</f>
        <v>0</v>
      </c>
      <c r="BI142" s="191">
        <f>IF(N142="nulová",J142,0)</f>
        <v>0</v>
      </c>
      <c r="BJ142" s="21" t="s">
        <v>81</v>
      </c>
      <c r="BK142" s="191">
        <f>ROUND(I142*H142,2)</f>
        <v>0</v>
      </c>
      <c r="BL142" s="21" t="s">
        <v>342</v>
      </c>
      <c r="BM142" s="190" t="s">
        <v>2767</v>
      </c>
    </row>
    <row r="143" s="2" customFormat="1" ht="37.8" customHeight="1">
      <c r="A143" s="40"/>
      <c r="B143" s="177"/>
      <c r="C143" s="178" t="s">
        <v>405</v>
      </c>
      <c r="D143" s="178" t="s">
        <v>258</v>
      </c>
      <c r="E143" s="179" t="s">
        <v>2768</v>
      </c>
      <c r="F143" s="180" t="s">
        <v>2769</v>
      </c>
      <c r="G143" s="181" t="s">
        <v>539</v>
      </c>
      <c r="H143" s="182">
        <v>1</v>
      </c>
      <c r="I143" s="183"/>
      <c r="J143" s="184">
        <f>ROUND(I143*H143,2)</f>
        <v>0</v>
      </c>
      <c r="K143" s="185"/>
      <c r="L143" s="41"/>
      <c r="M143" s="186" t="s">
        <v>3</v>
      </c>
      <c r="N143" s="187" t="s">
        <v>45</v>
      </c>
      <c r="O143" s="74"/>
      <c r="P143" s="188">
        <f>O143*H143</f>
        <v>0</v>
      </c>
      <c r="Q143" s="188">
        <v>0</v>
      </c>
      <c r="R143" s="188">
        <f>Q143*H143</f>
        <v>0</v>
      </c>
      <c r="S143" s="188">
        <v>0</v>
      </c>
      <c r="T143" s="189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190" t="s">
        <v>342</v>
      </c>
      <c r="AT143" s="190" t="s">
        <v>258</v>
      </c>
      <c r="AU143" s="190" t="s">
        <v>83</v>
      </c>
      <c r="AY143" s="21" t="s">
        <v>256</v>
      </c>
      <c r="BE143" s="191">
        <f>IF(N143="základní",J143,0)</f>
        <v>0</v>
      </c>
      <c r="BF143" s="191">
        <f>IF(N143="snížená",J143,0)</f>
        <v>0</v>
      </c>
      <c r="BG143" s="191">
        <f>IF(N143="zákl. přenesená",J143,0)</f>
        <v>0</v>
      </c>
      <c r="BH143" s="191">
        <f>IF(N143="sníž. přenesená",J143,0)</f>
        <v>0</v>
      </c>
      <c r="BI143" s="191">
        <f>IF(N143="nulová",J143,0)</f>
        <v>0</v>
      </c>
      <c r="BJ143" s="21" t="s">
        <v>81</v>
      </c>
      <c r="BK143" s="191">
        <f>ROUND(I143*H143,2)</f>
        <v>0</v>
      </c>
      <c r="BL143" s="21" t="s">
        <v>342</v>
      </c>
      <c r="BM143" s="190" t="s">
        <v>2770</v>
      </c>
    </row>
    <row r="144" s="2" customFormat="1">
      <c r="A144" s="40"/>
      <c r="B144" s="41"/>
      <c r="C144" s="40"/>
      <c r="D144" s="192" t="s">
        <v>263</v>
      </c>
      <c r="E144" s="40"/>
      <c r="F144" s="193" t="s">
        <v>2771</v>
      </c>
      <c r="G144" s="40"/>
      <c r="H144" s="40"/>
      <c r="I144" s="194"/>
      <c r="J144" s="40"/>
      <c r="K144" s="40"/>
      <c r="L144" s="41"/>
      <c r="M144" s="195"/>
      <c r="N144" s="196"/>
      <c r="O144" s="74"/>
      <c r="P144" s="74"/>
      <c r="Q144" s="74"/>
      <c r="R144" s="74"/>
      <c r="S144" s="74"/>
      <c r="T144" s="75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21" t="s">
        <v>263</v>
      </c>
      <c r="AU144" s="21" t="s">
        <v>83</v>
      </c>
    </row>
    <row r="145" s="2" customFormat="1" ht="37.8" customHeight="1">
      <c r="A145" s="40"/>
      <c r="B145" s="177"/>
      <c r="C145" s="221" t="s">
        <v>411</v>
      </c>
      <c r="D145" s="221" t="s">
        <v>374</v>
      </c>
      <c r="E145" s="222" t="s">
        <v>2772</v>
      </c>
      <c r="F145" s="223" t="s">
        <v>2773</v>
      </c>
      <c r="G145" s="224" t="s">
        <v>539</v>
      </c>
      <c r="H145" s="225">
        <v>1</v>
      </c>
      <c r="I145" s="226"/>
      <c r="J145" s="227">
        <f>ROUND(I145*H145,2)</f>
        <v>0</v>
      </c>
      <c r="K145" s="228"/>
      <c r="L145" s="229"/>
      <c r="M145" s="230" t="s">
        <v>3</v>
      </c>
      <c r="N145" s="231" t="s">
        <v>45</v>
      </c>
      <c r="O145" s="74"/>
      <c r="P145" s="188">
        <f>O145*H145</f>
        <v>0</v>
      </c>
      <c r="Q145" s="188">
        <v>0.014999999999999999</v>
      </c>
      <c r="R145" s="188">
        <f>Q145*H145</f>
        <v>0.014999999999999999</v>
      </c>
      <c r="S145" s="188">
        <v>0</v>
      </c>
      <c r="T145" s="189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190" t="s">
        <v>451</v>
      </c>
      <c r="AT145" s="190" t="s">
        <v>374</v>
      </c>
      <c r="AU145" s="190" t="s">
        <v>83</v>
      </c>
      <c r="AY145" s="21" t="s">
        <v>256</v>
      </c>
      <c r="BE145" s="191">
        <f>IF(N145="základní",J145,0)</f>
        <v>0</v>
      </c>
      <c r="BF145" s="191">
        <f>IF(N145="snížená",J145,0)</f>
        <v>0</v>
      </c>
      <c r="BG145" s="191">
        <f>IF(N145="zákl. přenesená",J145,0)</f>
        <v>0</v>
      </c>
      <c r="BH145" s="191">
        <f>IF(N145="sníž. přenesená",J145,0)</f>
        <v>0</v>
      </c>
      <c r="BI145" s="191">
        <f>IF(N145="nulová",J145,0)</f>
        <v>0</v>
      </c>
      <c r="BJ145" s="21" t="s">
        <v>81</v>
      </c>
      <c r="BK145" s="191">
        <f>ROUND(I145*H145,2)</f>
        <v>0</v>
      </c>
      <c r="BL145" s="21" t="s">
        <v>342</v>
      </c>
      <c r="BM145" s="190" t="s">
        <v>2774</v>
      </c>
    </row>
    <row r="146" s="2" customFormat="1" ht="49.05" customHeight="1">
      <c r="A146" s="40"/>
      <c r="B146" s="177"/>
      <c r="C146" s="178" t="s">
        <v>417</v>
      </c>
      <c r="D146" s="178" t="s">
        <v>258</v>
      </c>
      <c r="E146" s="179" t="s">
        <v>2775</v>
      </c>
      <c r="F146" s="180" t="s">
        <v>2776</v>
      </c>
      <c r="G146" s="181" t="s">
        <v>539</v>
      </c>
      <c r="H146" s="182">
        <v>4</v>
      </c>
      <c r="I146" s="183"/>
      <c r="J146" s="184">
        <f>ROUND(I146*H146,2)</f>
        <v>0</v>
      </c>
      <c r="K146" s="185"/>
      <c r="L146" s="41"/>
      <c r="M146" s="186" t="s">
        <v>3</v>
      </c>
      <c r="N146" s="187" t="s">
        <v>45</v>
      </c>
      <c r="O146" s="74"/>
      <c r="P146" s="188">
        <f>O146*H146</f>
        <v>0</v>
      </c>
      <c r="Q146" s="188">
        <v>0</v>
      </c>
      <c r="R146" s="188">
        <f>Q146*H146</f>
        <v>0</v>
      </c>
      <c r="S146" s="188">
        <v>0</v>
      </c>
      <c r="T146" s="189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190" t="s">
        <v>342</v>
      </c>
      <c r="AT146" s="190" t="s">
        <v>258</v>
      </c>
      <c r="AU146" s="190" t="s">
        <v>83</v>
      </c>
      <c r="AY146" s="21" t="s">
        <v>256</v>
      </c>
      <c r="BE146" s="191">
        <f>IF(N146="základní",J146,0)</f>
        <v>0</v>
      </c>
      <c r="BF146" s="191">
        <f>IF(N146="snížená",J146,0)</f>
        <v>0</v>
      </c>
      <c r="BG146" s="191">
        <f>IF(N146="zákl. přenesená",J146,0)</f>
        <v>0</v>
      </c>
      <c r="BH146" s="191">
        <f>IF(N146="sníž. přenesená",J146,0)</f>
        <v>0</v>
      </c>
      <c r="BI146" s="191">
        <f>IF(N146="nulová",J146,0)</f>
        <v>0</v>
      </c>
      <c r="BJ146" s="21" t="s">
        <v>81</v>
      </c>
      <c r="BK146" s="191">
        <f>ROUND(I146*H146,2)</f>
        <v>0</v>
      </c>
      <c r="BL146" s="21" t="s">
        <v>342</v>
      </c>
      <c r="BM146" s="190" t="s">
        <v>2777</v>
      </c>
    </row>
    <row r="147" s="2" customFormat="1">
      <c r="A147" s="40"/>
      <c r="B147" s="41"/>
      <c r="C147" s="40"/>
      <c r="D147" s="192" t="s">
        <v>263</v>
      </c>
      <c r="E147" s="40"/>
      <c r="F147" s="193" t="s">
        <v>2778</v>
      </c>
      <c r="G147" s="40"/>
      <c r="H147" s="40"/>
      <c r="I147" s="194"/>
      <c r="J147" s="40"/>
      <c r="K147" s="40"/>
      <c r="L147" s="41"/>
      <c r="M147" s="195"/>
      <c r="N147" s="196"/>
      <c r="O147" s="74"/>
      <c r="P147" s="74"/>
      <c r="Q147" s="74"/>
      <c r="R147" s="74"/>
      <c r="S147" s="74"/>
      <c r="T147" s="75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21" t="s">
        <v>263</v>
      </c>
      <c r="AU147" s="21" t="s">
        <v>83</v>
      </c>
    </row>
    <row r="148" s="2" customFormat="1" ht="24.15" customHeight="1">
      <c r="A148" s="40"/>
      <c r="B148" s="177"/>
      <c r="C148" s="221" t="s">
        <v>422</v>
      </c>
      <c r="D148" s="221" t="s">
        <v>374</v>
      </c>
      <c r="E148" s="222" t="s">
        <v>2779</v>
      </c>
      <c r="F148" s="223" t="s">
        <v>2780</v>
      </c>
      <c r="G148" s="224" t="s">
        <v>539</v>
      </c>
      <c r="H148" s="225">
        <v>4</v>
      </c>
      <c r="I148" s="226"/>
      <c r="J148" s="227">
        <f>ROUND(I148*H148,2)</f>
        <v>0</v>
      </c>
      <c r="K148" s="228"/>
      <c r="L148" s="229"/>
      <c r="M148" s="230" t="s">
        <v>3</v>
      </c>
      <c r="N148" s="231" t="s">
        <v>45</v>
      </c>
      <c r="O148" s="74"/>
      <c r="P148" s="188">
        <f>O148*H148</f>
        <v>0</v>
      </c>
      <c r="Q148" s="188">
        <v>4.0000000000000003E-05</v>
      </c>
      <c r="R148" s="188">
        <f>Q148*H148</f>
        <v>0.00016000000000000001</v>
      </c>
      <c r="S148" s="188">
        <v>0</v>
      </c>
      <c r="T148" s="189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190" t="s">
        <v>451</v>
      </c>
      <c r="AT148" s="190" t="s">
        <v>374</v>
      </c>
      <c r="AU148" s="190" t="s">
        <v>83</v>
      </c>
      <c r="AY148" s="21" t="s">
        <v>256</v>
      </c>
      <c r="BE148" s="191">
        <f>IF(N148="základní",J148,0)</f>
        <v>0</v>
      </c>
      <c r="BF148" s="191">
        <f>IF(N148="snížená",J148,0)</f>
        <v>0</v>
      </c>
      <c r="BG148" s="191">
        <f>IF(N148="zákl. přenesená",J148,0)</f>
        <v>0</v>
      </c>
      <c r="BH148" s="191">
        <f>IF(N148="sníž. přenesená",J148,0)</f>
        <v>0</v>
      </c>
      <c r="BI148" s="191">
        <f>IF(N148="nulová",J148,0)</f>
        <v>0</v>
      </c>
      <c r="BJ148" s="21" t="s">
        <v>81</v>
      </c>
      <c r="BK148" s="191">
        <f>ROUND(I148*H148,2)</f>
        <v>0</v>
      </c>
      <c r="BL148" s="21" t="s">
        <v>342</v>
      </c>
      <c r="BM148" s="190" t="s">
        <v>2781</v>
      </c>
    </row>
    <row r="149" s="2" customFormat="1" ht="16.5" customHeight="1">
      <c r="A149" s="40"/>
      <c r="B149" s="177"/>
      <c r="C149" s="221" t="s">
        <v>428</v>
      </c>
      <c r="D149" s="221" t="s">
        <v>374</v>
      </c>
      <c r="E149" s="222" t="s">
        <v>2782</v>
      </c>
      <c r="F149" s="223" t="s">
        <v>2783</v>
      </c>
      <c r="G149" s="224" t="s">
        <v>539</v>
      </c>
      <c r="H149" s="225">
        <v>4</v>
      </c>
      <c r="I149" s="226"/>
      <c r="J149" s="227">
        <f>ROUND(I149*H149,2)</f>
        <v>0</v>
      </c>
      <c r="K149" s="228"/>
      <c r="L149" s="229"/>
      <c r="M149" s="230" t="s">
        <v>3</v>
      </c>
      <c r="N149" s="231" t="s">
        <v>45</v>
      </c>
      <c r="O149" s="74"/>
      <c r="P149" s="188">
        <f>O149*H149</f>
        <v>0</v>
      </c>
      <c r="Q149" s="188">
        <v>3.0000000000000001E-05</v>
      </c>
      <c r="R149" s="188">
        <f>Q149*H149</f>
        <v>0.00012</v>
      </c>
      <c r="S149" s="188">
        <v>0</v>
      </c>
      <c r="T149" s="189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190" t="s">
        <v>451</v>
      </c>
      <c r="AT149" s="190" t="s">
        <v>374</v>
      </c>
      <c r="AU149" s="190" t="s">
        <v>83</v>
      </c>
      <c r="AY149" s="21" t="s">
        <v>256</v>
      </c>
      <c r="BE149" s="191">
        <f>IF(N149="základní",J149,0)</f>
        <v>0</v>
      </c>
      <c r="BF149" s="191">
        <f>IF(N149="snížená",J149,0)</f>
        <v>0</v>
      </c>
      <c r="BG149" s="191">
        <f>IF(N149="zákl. přenesená",J149,0)</f>
        <v>0</v>
      </c>
      <c r="BH149" s="191">
        <f>IF(N149="sníž. přenesená",J149,0)</f>
        <v>0</v>
      </c>
      <c r="BI149" s="191">
        <f>IF(N149="nulová",J149,0)</f>
        <v>0</v>
      </c>
      <c r="BJ149" s="21" t="s">
        <v>81</v>
      </c>
      <c r="BK149" s="191">
        <f>ROUND(I149*H149,2)</f>
        <v>0</v>
      </c>
      <c r="BL149" s="21" t="s">
        <v>342</v>
      </c>
      <c r="BM149" s="190" t="s">
        <v>2784</v>
      </c>
    </row>
    <row r="150" s="2" customFormat="1" ht="16.5" customHeight="1">
      <c r="A150" s="40"/>
      <c r="B150" s="177"/>
      <c r="C150" s="221" t="s">
        <v>440</v>
      </c>
      <c r="D150" s="221" t="s">
        <v>374</v>
      </c>
      <c r="E150" s="222" t="s">
        <v>2785</v>
      </c>
      <c r="F150" s="223" t="s">
        <v>2786</v>
      </c>
      <c r="G150" s="224" t="s">
        <v>539</v>
      </c>
      <c r="H150" s="225">
        <v>4</v>
      </c>
      <c r="I150" s="226"/>
      <c r="J150" s="227">
        <f>ROUND(I150*H150,2)</f>
        <v>0</v>
      </c>
      <c r="K150" s="228"/>
      <c r="L150" s="229"/>
      <c r="M150" s="230" t="s">
        <v>3</v>
      </c>
      <c r="N150" s="231" t="s">
        <v>45</v>
      </c>
      <c r="O150" s="74"/>
      <c r="P150" s="188">
        <f>O150*H150</f>
        <v>0</v>
      </c>
      <c r="Q150" s="188">
        <v>1.0000000000000001E-05</v>
      </c>
      <c r="R150" s="188">
        <f>Q150*H150</f>
        <v>4.0000000000000003E-05</v>
      </c>
      <c r="S150" s="188">
        <v>0</v>
      </c>
      <c r="T150" s="189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190" t="s">
        <v>451</v>
      </c>
      <c r="AT150" s="190" t="s">
        <v>374</v>
      </c>
      <c r="AU150" s="190" t="s">
        <v>83</v>
      </c>
      <c r="AY150" s="21" t="s">
        <v>256</v>
      </c>
      <c r="BE150" s="191">
        <f>IF(N150="základní",J150,0)</f>
        <v>0</v>
      </c>
      <c r="BF150" s="191">
        <f>IF(N150="snížená",J150,0)</f>
        <v>0</v>
      </c>
      <c r="BG150" s="191">
        <f>IF(N150="zákl. přenesená",J150,0)</f>
        <v>0</v>
      </c>
      <c r="BH150" s="191">
        <f>IF(N150="sníž. přenesená",J150,0)</f>
        <v>0</v>
      </c>
      <c r="BI150" s="191">
        <f>IF(N150="nulová",J150,0)</f>
        <v>0</v>
      </c>
      <c r="BJ150" s="21" t="s">
        <v>81</v>
      </c>
      <c r="BK150" s="191">
        <f>ROUND(I150*H150,2)</f>
        <v>0</v>
      </c>
      <c r="BL150" s="21" t="s">
        <v>342</v>
      </c>
      <c r="BM150" s="190" t="s">
        <v>2787</v>
      </c>
    </row>
    <row r="151" s="2" customFormat="1" ht="49.05" customHeight="1">
      <c r="A151" s="40"/>
      <c r="B151" s="177"/>
      <c r="C151" s="178" t="s">
        <v>451</v>
      </c>
      <c r="D151" s="178" t="s">
        <v>258</v>
      </c>
      <c r="E151" s="179" t="s">
        <v>2788</v>
      </c>
      <c r="F151" s="180" t="s">
        <v>2789</v>
      </c>
      <c r="G151" s="181" t="s">
        <v>539</v>
      </c>
      <c r="H151" s="182">
        <v>5</v>
      </c>
      <c r="I151" s="183"/>
      <c r="J151" s="184">
        <f>ROUND(I151*H151,2)</f>
        <v>0</v>
      </c>
      <c r="K151" s="185"/>
      <c r="L151" s="41"/>
      <c r="M151" s="186" t="s">
        <v>3</v>
      </c>
      <c r="N151" s="187" t="s">
        <v>45</v>
      </c>
      <c r="O151" s="74"/>
      <c r="P151" s="188">
        <f>O151*H151</f>
        <v>0</v>
      </c>
      <c r="Q151" s="188">
        <v>0</v>
      </c>
      <c r="R151" s="188">
        <f>Q151*H151</f>
        <v>0</v>
      </c>
      <c r="S151" s="188">
        <v>0</v>
      </c>
      <c r="T151" s="189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190" t="s">
        <v>342</v>
      </c>
      <c r="AT151" s="190" t="s">
        <v>258</v>
      </c>
      <c r="AU151" s="190" t="s">
        <v>83</v>
      </c>
      <c r="AY151" s="21" t="s">
        <v>256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21" t="s">
        <v>81</v>
      </c>
      <c r="BK151" s="191">
        <f>ROUND(I151*H151,2)</f>
        <v>0</v>
      </c>
      <c r="BL151" s="21" t="s">
        <v>342</v>
      </c>
      <c r="BM151" s="190" t="s">
        <v>2790</v>
      </c>
    </row>
    <row r="152" s="2" customFormat="1">
      <c r="A152" s="40"/>
      <c r="B152" s="41"/>
      <c r="C152" s="40"/>
      <c r="D152" s="192" t="s">
        <v>263</v>
      </c>
      <c r="E152" s="40"/>
      <c r="F152" s="193" t="s">
        <v>2791</v>
      </c>
      <c r="G152" s="40"/>
      <c r="H152" s="40"/>
      <c r="I152" s="194"/>
      <c r="J152" s="40"/>
      <c r="K152" s="40"/>
      <c r="L152" s="41"/>
      <c r="M152" s="195"/>
      <c r="N152" s="196"/>
      <c r="O152" s="74"/>
      <c r="P152" s="74"/>
      <c r="Q152" s="74"/>
      <c r="R152" s="74"/>
      <c r="S152" s="74"/>
      <c r="T152" s="75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21" t="s">
        <v>263</v>
      </c>
      <c r="AU152" s="21" t="s">
        <v>83</v>
      </c>
    </row>
    <row r="153" s="2" customFormat="1" ht="16.5" customHeight="1">
      <c r="A153" s="40"/>
      <c r="B153" s="177"/>
      <c r="C153" s="221" t="s">
        <v>456</v>
      </c>
      <c r="D153" s="221" t="s">
        <v>374</v>
      </c>
      <c r="E153" s="222" t="s">
        <v>2785</v>
      </c>
      <c r="F153" s="223" t="s">
        <v>2786</v>
      </c>
      <c r="G153" s="224" t="s">
        <v>539</v>
      </c>
      <c r="H153" s="225">
        <v>5</v>
      </c>
      <c r="I153" s="226"/>
      <c r="J153" s="227">
        <f>ROUND(I153*H153,2)</f>
        <v>0</v>
      </c>
      <c r="K153" s="228"/>
      <c r="L153" s="229"/>
      <c r="M153" s="230" t="s">
        <v>3</v>
      </c>
      <c r="N153" s="231" t="s">
        <v>45</v>
      </c>
      <c r="O153" s="74"/>
      <c r="P153" s="188">
        <f>O153*H153</f>
        <v>0</v>
      </c>
      <c r="Q153" s="188">
        <v>1.0000000000000001E-05</v>
      </c>
      <c r="R153" s="188">
        <f>Q153*H153</f>
        <v>5.0000000000000002E-05</v>
      </c>
      <c r="S153" s="188">
        <v>0</v>
      </c>
      <c r="T153" s="189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190" t="s">
        <v>451</v>
      </c>
      <c r="AT153" s="190" t="s">
        <v>374</v>
      </c>
      <c r="AU153" s="190" t="s">
        <v>83</v>
      </c>
      <c r="AY153" s="21" t="s">
        <v>256</v>
      </c>
      <c r="BE153" s="191">
        <f>IF(N153="základní",J153,0)</f>
        <v>0</v>
      </c>
      <c r="BF153" s="191">
        <f>IF(N153="snížená",J153,0)</f>
        <v>0</v>
      </c>
      <c r="BG153" s="191">
        <f>IF(N153="zákl. přenesená",J153,0)</f>
        <v>0</v>
      </c>
      <c r="BH153" s="191">
        <f>IF(N153="sníž. přenesená",J153,0)</f>
        <v>0</v>
      </c>
      <c r="BI153" s="191">
        <f>IF(N153="nulová",J153,0)</f>
        <v>0</v>
      </c>
      <c r="BJ153" s="21" t="s">
        <v>81</v>
      </c>
      <c r="BK153" s="191">
        <f>ROUND(I153*H153,2)</f>
        <v>0</v>
      </c>
      <c r="BL153" s="21" t="s">
        <v>342</v>
      </c>
      <c r="BM153" s="190" t="s">
        <v>2792</v>
      </c>
    </row>
    <row r="154" s="2" customFormat="1" ht="24.15" customHeight="1">
      <c r="A154" s="40"/>
      <c r="B154" s="177"/>
      <c r="C154" s="221" t="s">
        <v>464</v>
      </c>
      <c r="D154" s="221" t="s">
        <v>374</v>
      </c>
      <c r="E154" s="222" t="s">
        <v>2793</v>
      </c>
      <c r="F154" s="223" t="s">
        <v>2794</v>
      </c>
      <c r="G154" s="224" t="s">
        <v>539</v>
      </c>
      <c r="H154" s="225">
        <v>5</v>
      </c>
      <c r="I154" s="226"/>
      <c r="J154" s="227">
        <f>ROUND(I154*H154,2)</f>
        <v>0</v>
      </c>
      <c r="K154" s="228"/>
      <c r="L154" s="229"/>
      <c r="M154" s="230" t="s">
        <v>3</v>
      </c>
      <c r="N154" s="231" t="s">
        <v>45</v>
      </c>
      <c r="O154" s="74"/>
      <c r="P154" s="188">
        <f>O154*H154</f>
        <v>0</v>
      </c>
      <c r="Q154" s="188">
        <v>4.0000000000000003E-05</v>
      </c>
      <c r="R154" s="188">
        <f>Q154*H154</f>
        <v>0.00020000000000000001</v>
      </c>
      <c r="S154" s="188">
        <v>0</v>
      </c>
      <c r="T154" s="189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190" t="s">
        <v>451</v>
      </c>
      <c r="AT154" s="190" t="s">
        <v>374</v>
      </c>
      <c r="AU154" s="190" t="s">
        <v>83</v>
      </c>
      <c r="AY154" s="21" t="s">
        <v>256</v>
      </c>
      <c r="BE154" s="191">
        <f>IF(N154="základní",J154,0)</f>
        <v>0</v>
      </c>
      <c r="BF154" s="191">
        <f>IF(N154="snížená",J154,0)</f>
        <v>0</v>
      </c>
      <c r="BG154" s="191">
        <f>IF(N154="zákl. přenesená",J154,0)</f>
        <v>0</v>
      </c>
      <c r="BH154" s="191">
        <f>IF(N154="sníž. přenesená",J154,0)</f>
        <v>0</v>
      </c>
      <c r="BI154" s="191">
        <f>IF(N154="nulová",J154,0)</f>
        <v>0</v>
      </c>
      <c r="BJ154" s="21" t="s">
        <v>81</v>
      </c>
      <c r="BK154" s="191">
        <f>ROUND(I154*H154,2)</f>
        <v>0</v>
      </c>
      <c r="BL154" s="21" t="s">
        <v>342</v>
      </c>
      <c r="BM154" s="190" t="s">
        <v>2795</v>
      </c>
    </row>
    <row r="155" s="2" customFormat="1" ht="16.5" customHeight="1">
      <c r="A155" s="40"/>
      <c r="B155" s="177"/>
      <c r="C155" s="221" t="s">
        <v>472</v>
      </c>
      <c r="D155" s="221" t="s">
        <v>374</v>
      </c>
      <c r="E155" s="222" t="s">
        <v>2796</v>
      </c>
      <c r="F155" s="223" t="s">
        <v>2797</v>
      </c>
      <c r="G155" s="224" t="s">
        <v>539</v>
      </c>
      <c r="H155" s="225">
        <v>3</v>
      </c>
      <c r="I155" s="226"/>
      <c r="J155" s="227">
        <f>ROUND(I155*H155,2)</f>
        <v>0</v>
      </c>
      <c r="K155" s="228"/>
      <c r="L155" s="229"/>
      <c r="M155" s="230" t="s">
        <v>3</v>
      </c>
      <c r="N155" s="231" t="s">
        <v>45</v>
      </c>
      <c r="O155" s="74"/>
      <c r="P155" s="188">
        <f>O155*H155</f>
        <v>0</v>
      </c>
      <c r="Q155" s="188">
        <v>0</v>
      </c>
      <c r="R155" s="188">
        <f>Q155*H155</f>
        <v>0</v>
      </c>
      <c r="S155" s="188">
        <v>0</v>
      </c>
      <c r="T155" s="189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190" t="s">
        <v>451</v>
      </c>
      <c r="AT155" s="190" t="s">
        <v>374</v>
      </c>
      <c r="AU155" s="190" t="s">
        <v>83</v>
      </c>
      <c r="AY155" s="21" t="s">
        <v>256</v>
      </c>
      <c r="BE155" s="191">
        <f>IF(N155="základní",J155,0)</f>
        <v>0</v>
      </c>
      <c r="BF155" s="191">
        <f>IF(N155="snížená",J155,0)</f>
        <v>0</v>
      </c>
      <c r="BG155" s="191">
        <f>IF(N155="zákl. přenesená",J155,0)</f>
        <v>0</v>
      </c>
      <c r="BH155" s="191">
        <f>IF(N155="sníž. přenesená",J155,0)</f>
        <v>0</v>
      </c>
      <c r="BI155" s="191">
        <f>IF(N155="nulová",J155,0)</f>
        <v>0</v>
      </c>
      <c r="BJ155" s="21" t="s">
        <v>81</v>
      </c>
      <c r="BK155" s="191">
        <f>ROUND(I155*H155,2)</f>
        <v>0</v>
      </c>
      <c r="BL155" s="21" t="s">
        <v>342</v>
      </c>
      <c r="BM155" s="190" t="s">
        <v>2798</v>
      </c>
    </row>
    <row r="156" s="2" customFormat="1" ht="16.5" customHeight="1">
      <c r="A156" s="40"/>
      <c r="B156" s="177"/>
      <c r="C156" s="221" t="s">
        <v>477</v>
      </c>
      <c r="D156" s="221" t="s">
        <v>374</v>
      </c>
      <c r="E156" s="222" t="s">
        <v>2799</v>
      </c>
      <c r="F156" s="223" t="s">
        <v>2800</v>
      </c>
      <c r="G156" s="224" t="s">
        <v>539</v>
      </c>
      <c r="H156" s="225">
        <v>5</v>
      </c>
      <c r="I156" s="226"/>
      <c r="J156" s="227">
        <f>ROUND(I156*H156,2)</f>
        <v>0</v>
      </c>
      <c r="K156" s="228"/>
      <c r="L156" s="229"/>
      <c r="M156" s="230" t="s">
        <v>3</v>
      </c>
      <c r="N156" s="231" t="s">
        <v>45</v>
      </c>
      <c r="O156" s="74"/>
      <c r="P156" s="188">
        <f>O156*H156</f>
        <v>0</v>
      </c>
      <c r="Q156" s="188">
        <v>3.0000000000000001E-05</v>
      </c>
      <c r="R156" s="188">
        <f>Q156*H156</f>
        <v>0.00015000000000000001</v>
      </c>
      <c r="S156" s="188">
        <v>0</v>
      </c>
      <c r="T156" s="189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190" t="s">
        <v>451</v>
      </c>
      <c r="AT156" s="190" t="s">
        <v>374</v>
      </c>
      <c r="AU156" s="190" t="s">
        <v>83</v>
      </c>
      <c r="AY156" s="21" t="s">
        <v>256</v>
      </c>
      <c r="BE156" s="191">
        <f>IF(N156="základní",J156,0)</f>
        <v>0</v>
      </c>
      <c r="BF156" s="191">
        <f>IF(N156="snížená",J156,0)</f>
        <v>0</v>
      </c>
      <c r="BG156" s="191">
        <f>IF(N156="zákl. přenesená",J156,0)</f>
        <v>0</v>
      </c>
      <c r="BH156" s="191">
        <f>IF(N156="sníž. přenesená",J156,0)</f>
        <v>0</v>
      </c>
      <c r="BI156" s="191">
        <f>IF(N156="nulová",J156,0)</f>
        <v>0</v>
      </c>
      <c r="BJ156" s="21" t="s">
        <v>81</v>
      </c>
      <c r="BK156" s="191">
        <f>ROUND(I156*H156,2)</f>
        <v>0</v>
      </c>
      <c r="BL156" s="21" t="s">
        <v>342</v>
      </c>
      <c r="BM156" s="190" t="s">
        <v>2801</v>
      </c>
    </row>
    <row r="157" s="2" customFormat="1" ht="49.05" customHeight="1">
      <c r="A157" s="40"/>
      <c r="B157" s="177"/>
      <c r="C157" s="178" t="s">
        <v>484</v>
      </c>
      <c r="D157" s="178" t="s">
        <v>258</v>
      </c>
      <c r="E157" s="179" t="s">
        <v>2802</v>
      </c>
      <c r="F157" s="180" t="s">
        <v>2803</v>
      </c>
      <c r="G157" s="181" t="s">
        <v>539</v>
      </c>
      <c r="H157" s="182">
        <v>4</v>
      </c>
      <c r="I157" s="183"/>
      <c r="J157" s="184">
        <f>ROUND(I157*H157,2)</f>
        <v>0</v>
      </c>
      <c r="K157" s="185"/>
      <c r="L157" s="41"/>
      <c r="M157" s="186" t="s">
        <v>3</v>
      </c>
      <c r="N157" s="187" t="s">
        <v>45</v>
      </c>
      <c r="O157" s="74"/>
      <c r="P157" s="188">
        <f>O157*H157</f>
        <v>0</v>
      </c>
      <c r="Q157" s="188">
        <v>0</v>
      </c>
      <c r="R157" s="188">
        <f>Q157*H157</f>
        <v>0</v>
      </c>
      <c r="S157" s="188">
        <v>0</v>
      </c>
      <c r="T157" s="189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190" t="s">
        <v>342</v>
      </c>
      <c r="AT157" s="190" t="s">
        <v>258</v>
      </c>
      <c r="AU157" s="190" t="s">
        <v>83</v>
      </c>
      <c r="AY157" s="21" t="s">
        <v>256</v>
      </c>
      <c r="BE157" s="191">
        <f>IF(N157="základní",J157,0)</f>
        <v>0</v>
      </c>
      <c r="BF157" s="191">
        <f>IF(N157="snížená",J157,0)</f>
        <v>0</v>
      </c>
      <c r="BG157" s="191">
        <f>IF(N157="zákl. přenesená",J157,0)</f>
        <v>0</v>
      </c>
      <c r="BH157" s="191">
        <f>IF(N157="sníž. přenesená",J157,0)</f>
        <v>0</v>
      </c>
      <c r="BI157" s="191">
        <f>IF(N157="nulová",J157,0)</f>
        <v>0</v>
      </c>
      <c r="BJ157" s="21" t="s">
        <v>81</v>
      </c>
      <c r="BK157" s="191">
        <f>ROUND(I157*H157,2)</f>
        <v>0</v>
      </c>
      <c r="BL157" s="21" t="s">
        <v>342</v>
      </c>
      <c r="BM157" s="190" t="s">
        <v>2804</v>
      </c>
    </row>
    <row r="158" s="2" customFormat="1">
      <c r="A158" s="40"/>
      <c r="B158" s="41"/>
      <c r="C158" s="40"/>
      <c r="D158" s="192" t="s">
        <v>263</v>
      </c>
      <c r="E158" s="40"/>
      <c r="F158" s="193" t="s">
        <v>2805</v>
      </c>
      <c r="G158" s="40"/>
      <c r="H158" s="40"/>
      <c r="I158" s="194"/>
      <c r="J158" s="40"/>
      <c r="K158" s="40"/>
      <c r="L158" s="41"/>
      <c r="M158" s="195"/>
      <c r="N158" s="196"/>
      <c r="O158" s="74"/>
      <c r="P158" s="74"/>
      <c r="Q158" s="74"/>
      <c r="R158" s="74"/>
      <c r="S158" s="74"/>
      <c r="T158" s="75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21" t="s">
        <v>263</v>
      </c>
      <c r="AU158" s="21" t="s">
        <v>83</v>
      </c>
    </row>
    <row r="159" s="2" customFormat="1" ht="24.15" customHeight="1">
      <c r="A159" s="40"/>
      <c r="B159" s="177"/>
      <c r="C159" s="221" t="s">
        <v>493</v>
      </c>
      <c r="D159" s="221" t="s">
        <v>374</v>
      </c>
      <c r="E159" s="222" t="s">
        <v>2806</v>
      </c>
      <c r="F159" s="223" t="s">
        <v>2807</v>
      </c>
      <c r="G159" s="224" t="s">
        <v>539</v>
      </c>
      <c r="H159" s="225">
        <v>4</v>
      </c>
      <c r="I159" s="226"/>
      <c r="J159" s="227">
        <f>ROUND(I159*H159,2)</f>
        <v>0</v>
      </c>
      <c r="K159" s="228"/>
      <c r="L159" s="229"/>
      <c r="M159" s="230" t="s">
        <v>3</v>
      </c>
      <c r="N159" s="231" t="s">
        <v>45</v>
      </c>
      <c r="O159" s="74"/>
      <c r="P159" s="188">
        <f>O159*H159</f>
        <v>0</v>
      </c>
      <c r="Q159" s="188">
        <v>4.0000000000000003E-05</v>
      </c>
      <c r="R159" s="188">
        <f>Q159*H159</f>
        <v>0.00016000000000000001</v>
      </c>
      <c r="S159" s="188">
        <v>0</v>
      </c>
      <c r="T159" s="189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190" t="s">
        <v>451</v>
      </c>
      <c r="AT159" s="190" t="s">
        <v>374</v>
      </c>
      <c r="AU159" s="190" t="s">
        <v>83</v>
      </c>
      <c r="AY159" s="21" t="s">
        <v>256</v>
      </c>
      <c r="BE159" s="191">
        <f>IF(N159="základní",J159,0)</f>
        <v>0</v>
      </c>
      <c r="BF159" s="191">
        <f>IF(N159="snížená",J159,0)</f>
        <v>0</v>
      </c>
      <c r="BG159" s="191">
        <f>IF(N159="zákl. přenesená",J159,0)</f>
        <v>0</v>
      </c>
      <c r="BH159" s="191">
        <f>IF(N159="sníž. přenesená",J159,0)</f>
        <v>0</v>
      </c>
      <c r="BI159" s="191">
        <f>IF(N159="nulová",J159,0)</f>
        <v>0</v>
      </c>
      <c r="BJ159" s="21" t="s">
        <v>81</v>
      </c>
      <c r="BK159" s="191">
        <f>ROUND(I159*H159,2)</f>
        <v>0</v>
      </c>
      <c r="BL159" s="21" t="s">
        <v>342</v>
      </c>
      <c r="BM159" s="190" t="s">
        <v>2808</v>
      </c>
    </row>
    <row r="160" s="2" customFormat="1" ht="16.5" customHeight="1">
      <c r="A160" s="40"/>
      <c r="B160" s="177"/>
      <c r="C160" s="221" t="s">
        <v>500</v>
      </c>
      <c r="D160" s="221" t="s">
        <v>374</v>
      </c>
      <c r="E160" s="222" t="s">
        <v>2809</v>
      </c>
      <c r="F160" s="223" t="s">
        <v>2810</v>
      </c>
      <c r="G160" s="224" t="s">
        <v>539</v>
      </c>
      <c r="H160" s="225">
        <v>4</v>
      </c>
      <c r="I160" s="226"/>
      <c r="J160" s="227">
        <f>ROUND(I160*H160,2)</f>
        <v>0</v>
      </c>
      <c r="K160" s="228"/>
      <c r="L160" s="229"/>
      <c r="M160" s="230" t="s">
        <v>3</v>
      </c>
      <c r="N160" s="231" t="s">
        <v>45</v>
      </c>
      <c r="O160" s="74"/>
      <c r="P160" s="188">
        <f>O160*H160</f>
        <v>0</v>
      </c>
      <c r="Q160" s="188">
        <v>3.0000000000000001E-05</v>
      </c>
      <c r="R160" s="188">
        <f>Q160*H160</f>
        <v>0.00012</v>
      </c>
      <c r="S160" s="188">
        <v>0</v>
      </c>
      <c r="T160" s="189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190" t="s">
        <v>451</v>
      </c>
      <c r="AT160" s="190" t="s">
        <v>374</v>
      </c>
      <c r="AU160" s="190" t="s">
        <v>83</v>
      </c>
      <c r="AY160" s="21" t="s">
        <v>256</v>
      </c>
      <c r="BE160" s="191">
        <f>IF(N160="základní",J160,0)</f>
        <v>0</v>
      </c>
      <c r="BF160" s="191">
        <f>IF(N160="snížená",J160,0)</f>
        <v>0</v>
      </c>
      <c r="BG160" s="191">
        <f>IF(N160="zákl. přenesená",J160,0)</f>
        <v>0</v>
      </c>
      <c r="BH160" s="191">
        <f>IF(N160="sníž. přenesená",J160,0)</f>
        <v>0</v>
      </c>
      <c r="BI160" s="191">
        <f>IF(N160="nulová",J160,0)</f>
        <v>0</v>
      </c>
      <c r="BJ160" s="21" t="s">
        <v>81</v>
      </c>
      <c r="BK160" s="191">
        <f>ROUND(I160*H160,2)</f>
        <v>0</v>
      </c>
      <c r="BL160" s="21" t="s">
        <v>342</v>
      </c>
      <c r="BM160" s="190" t="s">
        <v>2811</v>
      </c>
    </row>
    <row r="161" s="2" customFormat="1" ht="16.5" customHeight="1">
      <c r="A161" s="40"/>
      <c r="B161" s="177"/>
      <c r="C161" s="221" t="s">
        <v>510</v>
      </c>
      <c r="D161" s="221" t="s">
        <v>374</v>
      </c>
      <c r="E161" s="222" t="s">
        <v>2785</v>
      </c>
      <c r="F161" s="223" t="s">
        <v>2786</v>
      </c>
      <c r="G161" s="224" t="s">
        <v>539</v>
      </c>
      <c r="H161" s="225">
        <v>4</v>
      </c>
      <c r="I161" s="226"/>
      <c r="J161" s="227">
        <f>ROUND(I161*H161,2)</f>
        <v>0</v>
      </c>
      <c r="K161" s="228"/>
      <c r="L161" s="229"/>
      <c r="M161" s="230" t="s">
        <v>3</v>
      </c>
      <c r="N161" s="231" t="s">
        <v>45</v>
      </c>
      <c r="O161" s="74"/>
      <c r="P161" s="188">
        <f>O161*H161</f>
        <v>0</v>
      </c>
      <c r="Q161" s="188">
        <v>1.0000000000000001E-05</v>
      </c>
      <c r="R161" s="188">
        <f>Q161*H161</f>
        <v>4.0000000000000003E-05</v>
      </c>
      <c r="S161" s="188">
        <v>0</v>
      </c>
      <c r="T161" s="189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190" t="s">
        <v>451</v>
      </c>
      <c r="AT161" s="190" t="s">
        <v>374</v>
      </c>
      <c r="AU161" s="190" t="s">
        <v>83</v>
      </c>
      <c r="AY161" s="21" t="s">
        <v>256</v>
      </c>
      <c r="BE161" s="191">
        <f>IF(N161="základní",J161,0)</f>
        <v>0</v>
      </c>
      <c r="BF161" s="191">
        <f>IF(N161="snížená",J161,0)</f>
        <v>0</v>
      </c>
      <c r="BG161" s="191">
        <f>IF(N161="zákl. přenesená",J161,0)</f>
        <v>0</v>
      </c>
      <c r="BH161" s="191">
        <f>IF(N161="sníž. přenesená",J161,0)</f>
        <v>0</v>
      </c>
      <c r="BI161" s="191">
        <f>IF(N161="nulová",J161,0)</f>
        <v>0</v>
      </c>
      <c r="BJ161" s="21" t="s">
        <v>81</v>
      </c>
      <c r="BK161" s="191">
        <f>ROUND(I161*H161,2)</f>
        <v>0</v>
      </c>
      <c r="BL161" s="21" t="s">
        <v>342</v>
      </c>
      <c r="BM161" s="190" t="s">
        <v>2812</v>
      </c>
    </row>
    <row r="162" s="2" customFormat="1" ht="49.05" customHeight="1">
      <c r="A162" s="40"/>
      <c r="B162" s="177"/>
      <c r="C162" s="178" t="s">
        <v>516</v>
      </c>
      <c r="D162" s="178" t="s">
        <v>258</v>
      </c>
      <c r="E162" s="179" t="s">
        <v>2813</v>
      </c>
      <c r="F162" s="180" t="s">
        <v>2814</v>
      </c>
      <c r="G162" s="181" t="s">
        <v>539</v>
      </c>
      <c r="H162" s="182">
        <v>3</v>
      </c>
      <c r="I162" s="183"/>
      <c r="J162" s="184">
        <f>ROUND(I162*H162,2)</f>
        <v>0</v>
      </c>
      <c r="K162" s="185"/>
      <c r="L162" s="41"/>
      <c r="M162" s="186" t="s">
        <v>3</v>
      </c>
      <c r="N162" s="187" t="s">
        <v>45</v>
      </c>
      <c r="O162" s="74"/>
      <c r="P162" s="188">
        <f>O162*H162</f>
        <v>0</v>
      </c>
      <c r="Q162" s="188">
        <v>0</v>
      </c>
      <c r="R162" s="188">
        <f>Q162*H162</f>
        <v>0</v>
      </c>
      <c r="S162" s="188">
        <v>0</v>
      </c>
      <c r="T162" s="189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190" t="s">
        <v>342</v>
      </c>
      <c r="AT162" s="190" t="s">
        <v>258</v>
      </c>
      <c r="AU162" s="190" t="s">
        <v>83</v>
      </c>
      <c r="AY162" s="21" t="s">
        <v>256</v>
      </c>
      <c r="BE162" s="191">
        <f>IF(N162="základní",J162,0)</f>
        <v>0</v>
      </c>
      <c r="BF162" s="191">
        <f>IF(N162="snížená",J162,0)</f>
        <v>0</v>
      </c>
      <c r="BG162" s="191">
        <f>IF(N162="zákl. přenesená",J162,0)</f>
        <v>0</v>
      </c>
      <c r="BH162" s="191">
        <f>IF(N162="sníž. přenesená",J162,0)</f>
        <v>0</v>
      </c>
      <c r="BI162" s="191">
        <f>IF(N162="nulová",J162,0)</f>
        <v>0</v>
      </c>
      <c r="BJ162" s="21" t="s">
        <v>81</v>
      </c>
      <c r="BK162" s="191">
        <f>ROUND(I162*H162,2)</f>
        <v>0</v>
      </c>
      <c r="BL162" s="21" t="s">
        <v>342</v>
      </c>
      <c r="BM162" s="190" t="s">
        <v>2815</v>
      </c>
    </row>
    <row r="163" s="2" customFormat="1">
      <c r="A163" s="40"/>
      <c r="B163" s="41"/>
      <c r="C163" s="40"/>
      <c r="D163" s="192" t="s">
        <v>263</v>
      </c>
      <c r="E163" s="40"/>
      <c r="F163" s="193" t="s">
        <v>2816</v>
      </c>
      <c r="G163" s="40"/>
      <c r="H163" s="40"/>
      <c r="I163" s="194"/>
      <c r="J163" s="40"/>
      <c r="K163" s="40"/>
      <c r="L163" s="41"/>
      <c r="M163" s="195"/>
      <c r="N163" s="196"/>
      <c r="O163" s="74"/>
      <c r="P163" s="74"/>
      <c r="Q163" s="74"/>
      <c r="R163" s="74"/>
      <c r="S163" s="74"/>
      <c r="T163" s="75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21" t="s">
        <v>263</v>
      </c>
      <c r="AU163" s="21" t="s">
        <v>83</v>
      </c>
    </row>
    <row r="164" s="2" customFormat="1" ht="33" customHeight="1">
      <c r="A164" s="40"/>
      <c r="B164" s="177"/>
      <c r="C164" s="221" t="s">
        <v>521</v>
      </c>
      <c r="D164" s="221" t="s">
        <v>374</v>
      </c>
      <c r="E164" s="222" t="s">
        <v>2817</v>
      </c>
      <c r="F164" s="223" t="s">
        <v>2818</v>
      </c>
      <c r="G164" s="224" t="s">
        <v>539</v>
      </c>
      <c r="H164" s="225">
        <v>3</v>
      </c>
      <c r="I164" s="226"/>
      <c r="J164" s="227">
        <f>ROUND(I164*H164,2)</f>
        <v>0</v>
      </c>
      <c r="K164" s="228"/>
      <c r="L164" s="229"/>
      <c r="M164" s="230" t="s">
        <v>3</v>
      </c>
      <c r="N164" s="231" t="s">
        <v>45</v>
      </c>
      <c r="O164" s="74"/>
      <c r="P164" s="188">
        <f>O164*H164</f>
        <v>0</v>
      </c>
      <c r="Q164" s="188">
        <v>0.00012</v>
      </c>
      <c r="R164" s="188">
        <f>Q164*H164</f>
        <v>0.00036000000000000002</v>
      </c>
      <c r="S164" s="188">
        <v>0</v>
      </c>
      <c r="T164" s="189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190" t="s">
        <v>451</v>
      </c>
      <c r="AT164" s="190" t="s">
        <v>374</v>
      </c>
      <c r="AU164" s="190" t="s">
        <v>83</v>
      </c>
      <c r="AY164" s="21" t="s">
        <v>256</v>
      </c>
      <c r="BE164" s="191">
        <f>IF(N164="základní",J164,0)</f>
        <v>0</v>
      </c>
      <c r="BF164" s="191">
        <f>IF(N164="snížená",J164,0)</f>
        <v>0</v>
      </c>
      <c r="BG164" s="191">
        <f>IF(N164="zákl. přenesená",J164,0)</f>
        <v>0</v>
      </c>
      <c r="BH164" s="191">
        <f>IF(N164="sníž. přenesená",J164,0)</f>
        <v>0</v>
      </c>
      <c r="BI164" s="191">
        <f>IF(N164="nulová",J164,0)</f>
        <v>0</v>
      </c>
      <c r="BJ164" s="21" t="s">
        <v>81</v>
      </c>
      <c r="BK164" s="191">
        <f>ROUND(I164*H164,2)</f>
        <v>0</v>
      </c>
      <c r="BL164" s="21" t="s">
        <v>342</v>
      </c>
      <c r="BM164" s="190" t="s">
        <v>2819</v>
      </c>
    </row>
    <row r="165" s="2" customFormat="1" ht="16.5" customHeight="1">
      <c r="A165" s="40"/>
      <c r="B165" s="177"/>
      <c r="C165" s="221" t="s">
        <v>526</v>
      </c>
      <c r="D165" s="221" t="s">
        <v>374</v>
      </c>
      <c r="E165" s="222" t="s">
        <v>2809</v>
      </c>
      <c r="F165" s="223" t="s">
        <v>2810</v>
      </c>
      <c r="G165" s="224" t="s">
        <v>539</v>
      </c>
      <c r="H165" s="225">
        <v>3</v>
      </c>
      <c r="I165" s="226"/>
      <c r="J165" s="227">
        <f>ROUND(I165*H165,2)</f>
        <v>0</v>
      </c>
      <c r="K165" s="228"/>
      <c r="L165" s="229"/>
      <c r="M165" s="230" t="s">
        <v>3</v>
      </c>
      <c r="N165" s="231" t="s">
        <v>45</v>
      </c>
      <c r="O165" s="74"/>
      <c r="P165" s="188">
        <f>O165*H165</f>
        <v>0</v>
      </c>
      <c r="Q165" s="188">
        <v>3.0000000000000001E-05</v>
      </c>
      <c r="R165" s="188">
        <f>Q165*H165</f>
        <v>9.0000000000000006E-05</v>
      </c>
      <c r="S165" s="188">
        <v>0</v>
      </c>
      <c r="T165" s="189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190" t="s">
        <v>451</v>
      </c>
      <c r="AT165" s="190" t="s">
        <v>374</v>
      </c>
      <c r="AU165" s="190" t="s">
        <v>83</v>
      </c>
      <c r="AY165" s="21" t="s">
        <v>256</v>
      </c>
      <c r="BE165" s="191">
        <f>IF(N165="základní",J165,0)</f>
        <v>0</v>
      </c>
      <c r="BF165" s="191">
        <f>IF(N165="snížená",J165,0)</f>
        <v>0</v>
      </c>
      <c r="BG165" s="191">
        <f>IF(N165="zákl. přenesená",J165,0)</f>
        <v>0</v>
      </c>
      <c r="BH165" s="191">
        <f>IF(N165="sníž. přenesená",J165,0)</f>
        <v>0</v>
      </c>
      <c r="BI165" s="191">
        <f>IF(N165="nulová",J165,0)</f>
        <v>0</v>
      </c>
      <c r="BJ165" s="21" t="s">
        <v>81</v>
      </c>
      <c r="BK165" s="191">
        <f>ROUND(I165*H165,2)</f>
        <v>0</v>
      </c>
      <c r="BL165" s="21" t="s">
        <v>342</v>
      </c>
      <c r="BM165" s="190" t="s">
        <v>2820</v>
      </c>
    </row>
    <row r="166" s="2" customFormat="1" ht="16.5" customHeight="1">
      <c r="A166" s="40"/>
      <c r="B166" s="177"/>
      <c r="C166" s="221" t="s">
        <v>531</v>
      </c>
      <c r="D166" s="221" t="s">
        <v>374</v>
      </c>
      <c r="E166" s="222" t="s">
        <v>2785</v>
      </c>
      <c r="F166" s="223" t="s">
        <v>2786</v>
      </c>
      <c r="G166" s="224" t="s">
        <v>539</v>
      </c>
      <c r="H166" s="225">
        <v>3</v>
      </c>
      <c r="I166" s="226"/>
      <c r="J166" s="227">
        <f>ROUND(I166*H166,2)</f>
        <v>0</v>
      </c>
      <c r="K166" s="228"/>
      <c r="L166" s="229"/>
      <c r="M166" s="230" t="s">
        <v>3</v>
      </c>
      <c r="N166" s="231" t="s">
        <v>45</v>
      </c>
      <c r="O166" s="74"/>
      <c r="P166" s="188">
        <f>O166*H166</f>
        <v>0</v>
      </c>
      <c r="Q166" s="188">
        <v>1.0000000000000001E-05</v>
      </c>
      <c r="R166" s="188">
        <f>Q166*H166</f>
        <v>3.0000000000000004E-05</v>
      </c>
      <c r="S166" s="188">
        <v>0</v>
      </c>
      <c r="T166" s="189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190" t="s">
        <v>451</v>
      </c>
      <c r="AT166" s="190" t="s">
        <v>374</v>
      </c>
      <c r="AU166" s="190" t="s">
        <v>83</v>
      </c>
      <c r="AY166" s="21" t="s">
        <v>256</v>
      </c>
      <c r="BE166" s="191">
        <f>IF(N166="základní",J166,0)</f>
        <v>0</v>
      </c>
      <c r="BF166" s="191">
        <f>IF(N166="snížená",J166,0)</f>
        <v>0</v>
      </c>
      <c r="BG166" s="191">
        <f>IF(N166="zákl. přenesená",J166,0)</f>
        <v>0</v>
      </c>
      <c r="BH166" s="191">
        <f>IF(N166="sníž. přenesená",J166,0)</f>
        <v>0</v>
      </c>
      <c r="BI166" s="191">
        <f>IF(N166="nulová",J166,0)</f>
        <v>0</v>
      </c>
      <c r="BJ166" s="21" t="s">
        <v>81</v>
      </c>
      <c r="BK166" s="191">
        <f>ROUND(I166*H166,2)</f>
        <v>0</v>
      </c>
      <c r="BL166" s="21" t="s">
        <v>342</v>
      </c>
      <c r="BM166" s="190" t="s">
        <v>2821</v>
      </c>
    </row>
    <row r="167" s="2" customFormat="1" ht="33" customHeight="1">
      <c r="A167" s="40"/>
      <c r="B167" s="177"/>
      <c r="C167" s="178" t="s">
        <v>536</v>
      </c>
      <c r="D167" s="178" t="s">
        <v>258</v>
      </c>
      <c r="E167" s="179" t="s">
        <v>2822</v>
      </c>
      <c r="F167" s="180" t="s">
        <v>2823</v>
      </c>
      <c r="G167" s="181" t="s">
        <v>539</v>
      </c>
      <c r="H167" s="182">
        <v>5</v>
      </c>
      <c r="I167" s="183"/>
      <c r="J167" s="184">
        <f>ROUND(I167*H167,2)</f>
        <v>0</v>
      </c>
      <c r="K167" s="185"/>
      <c r="L167" s="41"/>
      <c r="M167" s="186" t="s">
        <v>3</v>
      </c>
      <c r="N167" s="187" t="s">
        <v>45</v>
      </c>
      <c r="O167" s="74"/>
      <c r="P167" s="188">
        <f>O167*H167</f>
        <v>0</v>
      </c>
      <c r="Q167" s="188">
        <v>0</v>
      </c>
      <c r="R167" s="188">
        <f>Q167*H167</f>
        <v>0</v>
      </c>
      <c r="S167" s="188">
        <v>0</v>
      </c>
      <c r="T167" s="189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190" t="s">
        <v>342</v>
      </c>
      <c r="AT167" s="190" t="s">
        <v>258</v>
      </c>
      <c r="AU167" s="190" t="s">
        <v>83</v>
      </c>
      <c r="AY167" s="21" t="s">
        <v>256</v>
      </c>
      <c r="BE167" s="191">
        <f>IF(N167="základní",J167,0)</f>
        <v>0</v>
      </c>
      <c r="BF167" s="191">
        <f>IF(N167="snížená",J167,0)</f>
        <v>0</v>
      </c>
      <c r="BG167" s="191">
        <f>IF(N167="zákl. přenesená",J167,0)</f>
        <v>0</v>
      </c>
      <c r="BH167" s="191">
        <f>IF(N167="sníž. přenesená",J167,0)</f>
        <v>0</v>
      </c>
      <c r="BI167" s="191">
        <f>IF(N167="nulová",J167,0)</f>
        <v>0</v>
      </c>
      <c r="BJ167" s="21" t="s">
        <v>81</v>
      </c>
      <c r="BK167" s="191">
        <f>ROUND(I167*H167,2)</f>
        <v>0</v>
      </c>
      <c r="BL167" s="21" t="s">
        <v>342</v>
      </c>
      <c r="BM167" s="190" t="s">
        <v>2824</v>
      </c>
    </row>
    <row r="168" s="2" customFormat="1">
      <c r="A168" s="40"/>
      <c r="B168" s="41"/>
      <c r="C168" s="40"/>
      <c r="D168" s="192" t="s">
        <v>263</v>
      </c>
      <c r="E168" s="40"/>
      <c r="F168" s="193" t="s">
        <v>2825</v>
      </c>
      <c r="G168" s="40"/>
      <c r="H168" s="40"/>
      <c r="I168" s="194"/>
      <c r="J168" s="40"/>
      <c r="K168" s="40"/>
      <c r="L168" s="41"/>
      <c r="M168" s="195"/>
      <c r="N168" s="196"/>
      <c r="O168" s="74"/>
      <c r="P168" s="74"/>
      <c r="Q168" s="74"/>
      <c r="R168" s="74"/>
      <c r="S168" s="74"/>
      <c r="T168" s="75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21" t="s">
        <v>263</v>
      </c>
      <c r="AU168" s="21" t="s">
        <v>83</v>
      </c>
    </row>
    <row r="169" s="2" customFormat="1" ht="16.5" customHeight="1">
      <c r="A169" s="40"/>
      <c r="B169" s="177"/>
      <c r="C169" s="221" t="s">
        <v>544</v>
      </c>
      <c r="D169" s="221" t="s">
        <v>374</v>
      </c>
      <c r="E169" s="222" t="s">
        <v>2826</v>
      </c>
      <c r="F169" s="223" t="s">
        <v>2827</v>
      </c>
      <c r="G169" s="224" t="s">
        <v>539</v>
      </c>
      <c r="H169" s="225">
        <v>5</v>
      </c>
      <c r="I169" s="226"/>
      <c r="J169" s="227">
        <f>ROUND(I169*H169,2)</f>
        <v>0</v>
      </c>
      <c r="K169" s="228"/>
      <c r="L169" s="229"/>
      <c r="M169" s="230" t="s">
        <v>3</v>
      </c>
      <c r="N169" s="231" t="s">
        <v>45</v>
      </c>
      <c r="O169" s="74"/>
      <c r="P169" s="188">
        <f>O169*H169</f>
        <v>0</v>
      </c>
      <c r="Q169" s="188">
        <v>0.00050000000000000001</v>
      </c>
      <c r="R169" s="188">
        <f>Q169*H169</f>
        <v>0.0025000000000000001</v>
      </c>
      <c r="S169" s="188">
        <v>0</v>
      </c>
      <c r="T169" s="189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190" t="s">
        <v>451</v>
      </c>
      <c r="AT169" s="190" t="s">
        <v>374</v>
      </c>
      <c r="AU169" s="190" t="s">
        <v>83</v>
      </c>
      <c r="AY169" s="21" t="s">
        <v>256</v>
      </c>
      <c r="BE169" s="191">
        <f>IF(N169="základní",J169,0)</f>
        <v>0</v>
      </c>
      <c r="BF169" s="191">
        <f>IF(N169="snížená",J169,0)</f>
        <v>0</v>
      </c>
      <c r="BG169" s="191">
        <f>IF(N169="zákl. přenesená",J169,0)</f>
        <v>0</v>
      </c>
      <c r="BH169" s="191">
        <f>IF(N169="sníž. přenesená",J169,0)</f>
        <v>0</v>
      </c>
      <c r="BI169" s="191">
        <f>IF(N169="nulová",J169,0)</f>
        <v>0</v>
      </c>
      <c r="BJ169" s="21" t="s">
        <v>81</v>
      </c>
      <c r="BK169" s="191">
        <f>ROUND(I169*H169,2)</f>
        <v>0</v>
      </c>
      <c r="BL169" s="21" t="s">
        <v>342</v>
      </c>
      <c r="BM169" s="190" t="s">
        <v>2828</v>
      </c>
    </row>
    <row r="170" s="2" customFormat="1" ht="24.15" customHeight="1">
      <c r="A170" s="40"/>
      <c r="B170" s="177"/>
      <c r="C170" s="178" t="s">
        <v>549</v>
      </c>
      <c r="D170" s="178" t="s">
        <v>258</v>
      </c>
      <c r="E170" s="179" t="s">
        <v>2829</v>
      </c>
      <c r="F170" s="180" t="s">
        <v>2830</v>
      </c>
      <c r="G170" s="181" t="s">
        <v>539</v>
      </c>
      <c r="H170" s="182">
        <v>5</v>
      </c>
      <c r="I170" s="183"/>
      <c r="J170" s="184">
        <f>ROUND(I170*H170,2)</f>
        <v>0</v>
      </c>
      <c r="K170" s="185"/>
      <c r="L170" s="41"/>
      <c r="M170" s="186" t="s">
        <v>3</v>
      </c>
      <c r="N170" s="187" t="s">
        <v>45</v>
      </c>
      <c r="O170" s="74"/>
      <c r="P170" s="188">
        <f>O170*H170</f>
        <v>0</v>
      </c>
      <c r="Q170" s="188">
        <v>0</v>
      </c>
      <c r="R170" s="188">
        <f>Q170*H170</f>
        <v>0</v>
      </c>
      <c r="S170" s="188">
        <v>0</v>
      </c>
      <c r="T170" s="189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190" t="s">
        <v>342</v>
      </c>
      <c r="AT170" s="190" t="s">
        <v>258</v>
      </c>
      <c r="AU170" s="190" t="s">
        <v>83</v>
      </c>
      <c r="AY170" s="21" t="s">
        <v>256</v>
      </c>
      <c r="BE170" s="191">
        <f>IF(N170="základní",J170,0)</f>
        <v>0</v>
      </c>
      <c r="BF170" s="191">
        <f>IF(N170="snížená",J170,0)</f>
        <v>0</v>
      </c>
      <c r="BG170" s="191">
        <f>IF(N170="zákl. přenesená",J170,0)</f>
        <v>0</v>
      </c>
      <c r="BH170" s="191">
        <f>IF(N170="sníž. přenesená",J170,0)</f>
        <v>0</v>
      </c>
      <c r="BI170" s="191">
        <f>IF(N170="nulová",J170,0)</f>
        <v>0</v>
      </c>
      <c r="BJ170" s="21" t="s">
        <v>81</v>
      </c>
      <c r="BK170" s="191">
        <f>ROUND(I170*H170,2)</f>
        <v>0</v>
      </c>
      <c r="BL170" s="21" t="s">
        <v>342</v>
      </c>
      <c r="BM170" s="190" t="s">
        <v>2831</v>
      </c>
    </row>
    <row r="171" s="2" customFormat="1">
      <c r="A171" s="40"/>
      <c r="B171" s="41"/>
      <c r="C171" s="40"/>
      <c r="D171" s="192" t="s">
        <v>263</v>
      </c>
      <c r="E171" s="40"/>
      <c r="F171" s="193" t="s">
        <v>2832</v>
      </c>
      <c r="G171" s="40"/>
      <c r="H171" s="40"/>
      <c r="I171" s="194"/>
      <c r="J171" s="40"/>
      <c r="K171" s="40"/>
      <c r="L171" s="41"/>
      <c r="M171" s="195"/>
      <c r="N171" s="196"/>
      <c r="O171" s="74"/>
      <c r="P171" s="74"/>
      <c r="Q171" s="74"/>
      <c r="R171" s="74"/>
      <c r="S171" s="74"/>
      <c r="T171" s="75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21" t="s">
        <v>263</v>
      </c>
      <c r="AU171" s="21" t="s">
        <v>83</v>
      </c>
    </row>
    <row r="172" s="2" customFormat="1" ht="16.5" customHeight="1">
      <c r="A172" s="40"/>
      <c r="B172" s="177"/>
      <c r="C172" s="221" t="s">
        <v>556</v>
      </c>
      <c r="D172" s="221" t="s">
        <v>374</v>
      </c>
      <c r="E172" s="222" t="s">
        <v>2833</v>
      </c>
      <c r="F172" s="223" t="s">
        <v>2834</v>
      </c>
      <c r="G172" s="224" t="s">
        <v>539</v>
      </c>
      <c r="H172" s="225">
        <v>5</v>
      </c>
      <c r="I172" s="226"/>
      <c r="J172" s="227">
        <f>ROUND(I172*H172,2)</f>
        <v>0</v>
      </c>
      <c r="K172" s="228"/>
      <c r="L172" s="229"/>
      <c r="M172" s="230" t="s">
        <v>3</v>
      </c>
      <c r="N172" s="231" t="s">
        <v>45</v>
      </c>
      <c r="O172" s="74"/>
      <c r="P172" s="188">
        <f>O172*H172</f>
        <v>0</v>
      </c>
      <c r="Q172" s="188">
        <v>0.00013999999999999999</v>
      </c>
      <c r="R172" s="188">
        <f>Q172*H172</f>
        <v>0.00069999999999999988</v>
      </c>
      <c r="S172" s="188">
        <v>0</v>
      </c>
      <c r="T172" s="189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190" t="s">
        <v>451</v>
      </c>
      <c r="AT172" s="190" t="s">
        <v>374</v>
      </c>
      <c r="AU172" s="190" t="s">
        <v>83</v>
      </c>
      <c r="AY172" s="21" t="s">
        <v>256</v>
      </c>
      <c r="BE172" s="191">
        <f>IF(N172="základní",J172,0)</f>
        <v>0</v>
      </c>
      <c r="BF172" s="191">
        <f>IF(N172="snížená",J172,0)</f>
        <v>0</v>
      </c>
      <c r="BG172" s="191">
        <f>IF(N172="zákl. přenesená",J172,0)</f>
        <v>0</v>
      </c>
      <c r="BH172" s="191">
        <f>IF(N172="sníž. přenesená",J172,0)</f>
        <v>0</v>
      </c>
      <c r="BI172" s="191">
        <f>IF(N172="nulová",J172,0)</f>
        <v>0</v>
      </c>
      <c r="BJ172" s="21" t="s">
        <v>81</v>
      </c>
      <c r="BK172" s="191">
        <f>ROUND(I172*H172,2)</f>
        <v>0</v>
      </c>
      <c r="BL172" s="21" t="s">
        <v>342</v>
      </c>
      <c r="BM172" s="190" t="s">
        <v>2835</v>
      </c>
    </row>
    <row r="173" s="2" customFormat="1" ht="49.05" customHeight="1">
      <c r="A173" s="40"/>
      <c r="B173" s="177"/>
      <c r="C173" s="178" t="s">
        <v>561</v>
      </c>
      <c r="D173" s="178" t="s">
        <v>258</v>
      </c>
      <c r="E173" s="179" t="s">
        <v>2836</v>
      </c>
      <c r="F173" s="180" t="s">
        <v>2837</v>
      </c>
      <c r="G173" s="181" t="s">
        <v>539</v>
      </c>
      <c r="H173" s="182">
        <v>29</v>
      </c>
      <c r="I173" s="183"/>
      <c r="J173" s="184">
        <f>ROUND(I173*H173,2)</f>
        <v>0</v>
      </c>
      <c r="K173" s="185"/>
      <c r="L173" s="41"/>
      <c r="M173" s="186" t="s">
        <v>3</v>
      </c>
      <c r="N173" s="187" t="s">
        <v>45</v>
      </c>
      <c r="O173" s="74"/>
      <c r="P173" s="188">
        <f>O173*H173</f>
        <v>0</v>
      </c>
      <c r="Q173" s="188">
        <v>0</v>
      </c>
      <c r="R173" s="188">
        <f>Q173*H173</f>
        <v>0</v>
      </c>
      <c r="S173" s="188">
        <v>0</v>
      </c>
      <c r="T173" s="189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190" t="s">
        <v>342</v>
      </c>
      <c r="AT173" s="190" t="s">
        <v>258</v>
      </c>
      <c r="AU173" s="190" t="s">
        <v>83</v>
      </c>
      <c r="AY173" s="21" t="s">
        <v>256</v>
      </c>
      <c r="BE173" s="191">
        <f>IF(N173="základní",J173,0)</f>
        <v>0</v>
      </c>
      <c r="BF173" s="191">
        <f>IF(N173="snížená",J173,0)</f>
        <v>0</v>
      </c>
      <c r="BG173" s="191">
        <f>IF(N173="zákl. přenesená",J173,0)</f>
        <v>0</v>
      </c>
      <c r="BH173" s="191">
        <f>IF(N173="sníž. přenesená",J173,0)</f>
        <v>0</v>
      </c>
      <c r="BI173" s="191">
        <f>IF(N173="nulová",J173,0)</f>
        <v>0</v>
      </c>
      <c r="BJ173" s="21" t="s">
        <v>81</v>
      </c>
      <c r="BK173" s="191">
        <f>ROUND(I173*H173,2)</f>
        <v>0</v>
      </c>
      <c r="BL173" s="21" t="s">
        <v>342</v>
      </c>
      <c r="BM173" s="190" t="s">
        <v>2838</v>
      </c>
    </row>
    <row r="174" s="2" customFormat="1">
      <c r="A174" s="40"/>
      <c r="B174" s="41"/>
      <c r="C174" s="40"/>
      <c r="D174" s="192" t="s">
        <v>263</v>
      </c>
      <c r="E174" s="40"/>
      <c r="F174" s="193" t="s">
        <v>2839</v>
      </c>
      <c r="G174" s="40"/>
      <c r="H174" s="40"/>
      <c r="I174" s="194"/>
      <c r="J174" s="40"/>
      <c r="K174" s="40"/>
      <c r="L174" s="41"/>
      <c r="M174" s="195"/>
      <c r="N174" s="196"/>
      <c r="O174" s="74"/>
      <c r="P174" s="74"/>
      <c r="Q174" s="74"/>
      <c r="R174" s="74"/>
      <c r="S174" s="74"/>
      <c r="T174" s="75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21" t="s">
        <v>263</v>
      </c>
      <c r="AU174" s="21" t="s">
        <v>83</v>
      </c>
    </row>
    <row r="175" s="2" customFormat="1" ht="16.5" customHeight="1">
      <c r="A175" s="40"/>
      <c r="B175" s="177"/>
      <c r="C175" s="221" t="s">
        <v>566</v>
      </c>
      <c r="D175" s="221" t="s">
        <v>374</v>
      </c>
      <c r="E175" s="222" t="s">
        <v>2840</v>
      </c>
      <c r="F175" s="223" t="s">
        <v>2841</v>
      </c>
      <c r="G175" s="224" t="s">
        <v>539</v>
      </c>
      <c r="H175" s="225">
        <v>29</v>
      </c>
      <c r="I175" s="226"/>
      <c r="J175" s="227">
        <f>ROUND(I175*H175,2)</f>
        <v>0</v>
      </c>
      <c r="K175" s="228"/>
      <c r="L175" s="229"/>
      <c r="M175" s="230" t="s">
        <v>3</v>
      </c>
      <c r="N175" s="231" t="s">
        <v>45</v>
      </c>
      <c r="O175" s="74"/>
      <c r="P175" s="188">
        <f>O175*H175</f>
        <v>0</v>
      </c>
      <c r="Q175" s="188">
        <v>0.001</v>
      </c>
      <c r="R175" s="188">
        <f>Q175*H175</f>
        <v>0.029000000000000001</v>
      </c>
      <c r="S175" s="188">
        <v>0</v>
      </c>
      <c r="T175" s="189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190" t="s">
        <v>451</v>
      </c>
      <c r="AT175" s="190" t="s">
        <v>374</v>
      </c>
      <c r="AU175" s="190" t="s">
        <v>83</v>
      </c>
      <c r="AY175" s="21" t="s">
        <v>256</v>
      </c>
      <c r="BE175" s="191">
        <f>IF(N175="základní",J175,0)</f>
        <v>0</v>
      </c>
      <c r="BF175" s="191">
        <f>IF(N175="snížená",J175,0)</f>
        <v>0</v>
      </c>
      <c r="BG175" s="191">
        <f>IF(N175="zákl. přenesená",J175,0)</f>
        <v>0</v>
      </c>
      <c r="BH175" s="191">
        <f>IF(N175="sníž. přenesená",J175,0)</f>
        <v>0</v>
      </c>
      <c r="BI175" s="191">
        <f>IF(N175="nulová",J175,0)</f>
        <v>0</v>
      </c>
      <c r="BJ175" s="21" t="s">
        <v>81</v>
      </c>
      <c r="BK175" s="191">
        <f>ROUND(I175*H175,2)</f>
        <v>0</v>
      </c>
      <c r="BL175" s="21" t="s">
        <v>342</v>
      </c>
      <c r="BM175" s="190" t="s">
        <v>2842</v>
      </c>
    </row>
    <row r="176" s="2" customFormat="1" ht="37.8" customHeight="1">
      <c r="A176" s="40"/>
      <c r="B176" s="177"/>
      <c r="C176" s="178" t="s">
        <v>572</v>
      </c>
      <c r="D176" s="178" t="s">
        <v>258</v>
      </c>
      <c r="E176" s="179" t="s">
        <v>2843</v>
      </c>
      <c r="F176" s="180" t="s">
        <v>2844</v>
      </c>
      <c r="G176" s="181" t="s">
        <v>539</v>
      </c>
      <c r="H176" s="182">
        <v>8</v>
      </c>
      <c r="I176" s="183"/>
      <c r="J176" s="184">
        <f>ROUND(I176*H176,2)</f>
        <v>0</v>
      </c>
      <c r="K176" s="185"/>
      <c r="L176" s="41"/>
      <c r="M176" s="186" t="s">
        <v>3</v>
      </c>
      <c r="N176" s="187" t="s">
        <v>45</v>
      </c>
      <c r="O176" s="74"/>
      <c r="P176" s="188">
        <f>O176*H176</f>
        <v>0</v>
      </c>
      <c r="Q176" s="188">
        <v>0</v>
      </c>
      <c r="R176" s="188">
        <f>Q176*H176</f>
        <v>0</v>
      </c>
      <c r="S176" s="188">
        <v>0</v>
      </c>
      <c r="T176" s="189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190" t="s">
        <v>342</v>
      </c>
      <c r="AT176" s="190" t="s">
        <v>258</v>
      </c>
      <c r="AU176" s="190" t="s">
        <v>83</v>
      </c>
      <c r="AY176" s="21" t="s">
        <v>256</v>
      </c>
      <c r="BE176" s="191">
        <f>IF(N176="základní",J176,0)</f>
        <v>0</v>
      </c>
      <c r="BF176" s="191">
        <f>IF(N176="snížená",J176,0)</f>
        <v>0</v>
      </c>
      <c r="BG176" s="191">
        <f>IF(N176="zákl. přenesená",J176,0)</f>
        <v>0</v>
      </c>
      <c r="BH176" s="191">
        <f>IF(N176="sníž. přenesená",J176,0)</f>
        <v>0</v>
      </c>
      <c r="BI176" s="191">
        <f>IF(N176="nulová",J176,0)</f>
        <v>0</v>
      </c>
      <c r="BJ176" s="21" t="s">
        <v>81</v>
      </c>
      <c r="BK176" s="191">
        <f>ROUND(I176*H176,2)</f>
        <v>0</v>
      </c>
      <c r="BL176" s="21" t="s">
        <v>342</v>
      </c>
      <c r="BM176" s="190" t="s">
        <v>2845</v>
      </c>
    </row>
    <row r="177" s="2" customFormat="1">
      <c r="A177" s="40"/>
      <c r="B177" s="41"/>
      <c r="C177" s="40"/>
      <c r="D177" s="192" t="s">
        <v>263</v>
      </c>
      <c r="E177" s="40"/>
      <c r="F177" s="193" t="s">
        <v>2846</v>
      </c>
      <c r="G177" s="40"/>
      <c r="H177" s="40"/>
      <c r="I177" s="194"/>
      <c r="J177" s="40"/>
      <c r="K177" s="40"/>
      <c r="L177" s="41"/>
      <c r="M177" s="195"/>
      <c r="N177" s="196"/>
      <c r="O177" s="74"/>
      <c r="P177" s="74"/>
      <c r="Q177" s="74"/>
      <c r="R177" s="74"/>
      <c r="S177" s="74"/>
      <c r="T177" s="75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21" t="s">
        <v>263</v>
      </c>
      <c r="AU177" s="21" t="s">
        <v>83</v>
      </c>
    </row>
    <row r="178" s="2" customFormat="1" ht="24.15" customHeight="1">
      <c r="A178" s="40"/>
      <c r="B178" s="177"/>
      <c r="C178" s="221" t="s">
        <v>578</v>
      </c>
      <c r="D178" s="221" t="s">
        <v>374</v>
      </c>
      <c r="E178" s="222" t="s">
        <v>2847</v>
      </c>
      <c r="F178" s="223" t="s">
        <v>2848</v>
      </c>
      <c r="G178" s="224" t="s">
        <v>539</v>
      </c>
      <c r="H178" s="225">
        <v>8</v>
      </c>
      <c r="I178" s="226"/>
      <c r="J178" s="227">
        <f>ROUND(I178*H178,2)</f>
        <v>0</v>
      </c>
      <c r="K178" s="228"/>
      <c r="L178" s="229"/>
      <c r="M178" s="230" t="s">
        <v>3</v>
      </c>
      <c r="N178" s="231" t="s">
        <v>45</v>
      </c>
      <c r="O178" s="74"/>
      <c r="P178" s="188">
        <f>O178*H178</f>
        <v>0</v>
      </c>
      <c r="Q178" s="188">
        <v>0.00010000000000000001</v>
      </c>
      <c r="R178" s="188">
        <f>Q178*H178</f>
        <v>0.00080000000000000004</v>
      </c>
      <c r="S178" s="188">
        <v>0</v>
      </c>
      <c r="T178" s="189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190" t="s">
        <v>451</v>
      </c>
      <c r="AT178" s="190" t="s">
        <v>374</v>
      </c>
      <c r="AU178" s="190" t="s">
        <v>83</v>
      </c>
      <c r="AY178" s="21" t="s">
        <v>256</v>
      </c>
      <c r="BE178" s="191">
        <f>IF(N178="základní",J178,0)</f>
        <v>0</v>
      </c>
      <c r="BF178" s="191">
        <f>IF(N178="snížená",J178,0)</f>
        <v>0</v>
      </c>
      <c r="BG178" s="191">
        <f>IF(N178="zákl. přenesená",J178,0)</f>
        <v>0</v>
      </c>
      <c r="BH178" s="191">
        <f>IF(N178="sníž. přenesená",J178,0)</f>
        <v>0</v>
      </c>
      <c r="BI178" s="191">
        <f>IF(N178="nulová",J178,0)</f>
        <v>0</v>
      </c>
      <c r="BJ178" s="21" t="s">
        <v>81</v>
      </c>
      <c r="BK178" s="191">
        <f>ROUND(I178*H178,2)</f>
        <v>0</v>
      </c>
      <c r="BL178" s="21" t="s">
        <v>342</v>
      </c>
      <c r="BM178" s="190" t="s">
        <v>2849</v>
      </c>
    </row>
    <row r="179" s="2" customFormat="1" ht="16.5" customHeight="1">
      <c r="A179" s="40"/>
      <c r="B179" s="177"/>
      <c r="C179" s="221" t="s">
        <v>583</v>
      </c>
      <c r="D179" s="221" t="s">
        <v>374</v>
      </c>
      <c r="E179" s="222" t="s">
        <v>2785</v>
      </c>
      <c r="F179" s="223" t="s">
        <v>2786</v>
      </c>
      <c r="G179" s="224" t="s">
        <v>539</v>
      </c>
      <c r="H179" s="225">
        <v>8</v>
      </c>
      <c r="I179" s="226"/>
      <c r="J179" s="227">
        <f>ROUND(I179*H179,2)</f>
        <v>0</v>
      </c>
      <c r="K179" s="228"/>
      <c r="L179" s="229"/>
      <c r="M179" s="230" t="s">
        <v>3</v>
      </c>
      <c r="N179" s="231" t="s">
        <v>45</v>
      </c>
      <c r="O179" s="74"/>
      <c r="P179" s="188">
        <f>O179*H179</f>
        <v>0</v>
      </c>
      <c r="Q179" s="188">
        <v>1.0000000000000001E-05</v>
      </c>
      <c r="R179" s="188">
        <f>Q179*H179</f>
        <v>8.0000000000000007E-05</v>
      </c>
      <c r="S179" s="188">
        <v>0</v>
      </c>
      <c r="T179" s="189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190" t="s">
        <v>451</v>
      </c>
      <c r="AT179" s="190" t="s">
        <v>374</v>
      </c>
      <c r="AU179" s="190" t="s">
        <v>83</v>
      </c>
      <c r="AY179" s="21" t="s">
        <v>256</v>
      </c>
      <c r="BE179" s="191">
        <f>IF(N179="základní",J179,0)</f>
        <v>0</v>
      </c>
      <c r="BF179" s="191">
        <f>IF(N179="snížená",J179,0)</f>
        <v>0</v>
      </c>
      <c r="BG179" s="191">
        <f>IF(N179="zákl. přenesená",J179,0)</f>
        <v>0</v>
      </c>
      <c r="BH179" s="191">
        <f>IF(N179="sníž. přenesená",J179,0)</f>
        <v>0</v>
      </c>
      <c r="BI179" s="191">
        <f>IF(N179="nulová",J179,0)</f>
        <v>0</v>
      </c>
      <c r="BJ179" s="21" t="s">
        <v>81</v>
      </c>
      <c r="BK179" s="191">
        <f>ROUND(I179*H179,2)</f>
        <v>0</v>
      </c>
      <c r="BL179" s="21" t="s">
        <v>342</v>
      </c>
      <c r="BM179" s="190" t="s">
        <v>2850</v>
      </c>
    </row>
    <row r="180" s="2" customFormat="1" ht="24.15" customHeight="1">
      <c r="A180" s="40"/>
      <c r="B180" s="177"/>
      <c r="C180" s="178" t="s">
        <v>588</v>
      </c>
      <c r="D180" s="178" t="s">
        <v>258</v>
      </c>
      <c r="E180" s="179" t="s">
        <v>2851</v>
      </c>
      <c r="F180" s="180" t="s">
        <v>2852</v>
      </c>
      <c r="G180" s="181" t="s">
        <v>539</v>
      </c>
      <c r="H180" s="182">
        <v>21</v>
      </c>
      <c r="I180" s="183"/>
      <c r="J180" s="184">
        <f>ROUND(I180*H180,2)</f>
        <v>0</v>
      </c>
      <c r="K180" s="185"/>
      <c r="L180" s="41"/>
      <c r="M180" s="186" t="s">
        <v>3</v>
      </c>
      <c r="N180" s="187" t="s">
        <v>45</v>
      </c>
      <c r="O180" s="74"/>
      <c r="P180" s="188">
        <f>O180*H180</f>
        <v>0</v>
      </c>
      <c r="Q180" s="188">
        <v>0</v>
      </c>
      <c r="R180" s="188">
        <f>Q180*H180</f>
        <v>0</v>
      </c>
      <c r="S180" s="188">
        <v>0</v>
      </c>
      <c r="T180" s="189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190" t="s">
        <v>342</v>
      </c>
      <c r="AT180" s="190" t="s">
        <v>258</v>
      </c>
      <c r="AU180" s="190" t="s">
        <v>83</v>
      </c>
      <c r="AY180" s="21" t="s">
        <v>256</v>
      </c>
      <c r="BE180" s="191">
        <f>IF(N180="základní",J180,0)</f>
        <v>0</v>
      </c>
      <c r="BF180" s="191">
        <f>IF(N180="snížená",J180,0)</f>
        <v>0</v>
      </c>
      <c r="BG180" s="191">
        <f>IF(N180="zákl. přenesená",J180,0)</f>
        <v>0</v>
      </c>
      <c r="BH180" s="191">
        <f>IF(N180="sníž. přenesená",J180,0)</f>
        <v>0</v>
      </c>
      <c r="BI180" s="191">
        <f>IF(N180="nulová",J180,0)</f>
        <v>0</v>
      </c>
      <c r="BJ180" s="21" t="s">
        <v>81</v>
      </c>
      <c r="BK180" s="191">
        <f>ROUND(I180*H180,2)</f>
        <v>0</v>
      </c>
      <c r="BL180" s="21" t="s">
        <v>342</v>
      </c>
      <c r="BM180" s="190" t="s">
        <v>2853</v>
      </c>
    </row>
    <row r="181" s="2" customFormat="1">
      <c r="A181" s="40"/>
      <c r="B181" s="41"/>
      <c r="C181" s="40"/>
      <c r="D181" s="192" t="s">
        <v>263</v>
      </c>
      <c r="E181" s="40"/>
      <c r="F181" s="193" t="s">
        <v>2854</v>
      </c>
      <c r="G181" s="40"/>
      <c r="H181" s="40"/>
      <c r="I181" s="194"/>
      <c r="J181" s="40"/>
      <c r="K181" s="40"/>
      <c r="L181" s="41"/>
      <c r="M181" s="195"/>
      <c r="N181" s="196"/>
      <c r="O181" s="74"/>
      <c r="P181" s="74"/>
      <c r="Q181" s="74"/>
      <c r="R181" s="74"/>
      <c r="S181" s="74"/>
      <c r="T181" s="75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21" t="s">
        <v>263</v>
      </c>
      <c r="AU181" s="21" t="s">
        <v>83</v>
      </c>
    </row>
    <row r="182" s="2" customFormat="1" ht="24.15" customHeight="1">
      <c r="A182" s="40"/>
      <c r="B182" s="177"/>
      <c r="C182" s="221" t="s">
        <v>593</v>
      </c>
      <c r="D182" s="221" t="s">
        <v>374</v>
      </c>
      <c r="E182" s="222" t="s">
        <v>2855</v>
      </c>
      <c r="F182" s="223" t="s">
        <v>2856</v>
      </c>
      <c r="G182" s="224" t="s">
        <v>539</v>
      </c>
      <c r="H182" s="225">
        <v>14</v>
      </c>
      <c r="I182" s="226"/>
      <c r="J182" s="227">
        <f>ROUND(I182*H182,2)</f>
        <v>0</v>
      </c>
      <c r="K182" s="228"/>
      <c r="L182" s="229"/>
      <c r="M182" s="230" t="s">
        <v>3</v>
      </c>
      <c r="N182" s="231" t="s">
        <v>45</v>
      </c>
      <c r="O182" s="74"/>
      <c r="P182" s="188">
        <f>O182*H182</f>
        <v>0</v>
      </c>
      <c r="Q182" s="188">
        <v>0.00040000000000000002</v>
      </c>
      <c r="R182" s="188">
        <f>Q182*H182</f>
        <v>0.0055999999999999999</v>
      </c>
      <c r="S182" s="188">
        <v>0</v>
      </c>
      <c r="T182" s="189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190" t="s">
        <v>451</v>
      </c>
      <c r="AT182" s="190" t="s">
        <v>374</v>
      </c>
      <c r="AU182" s="190" t="s">
        <v>83</v>
      </c>
      <c r="AY182" s="21" t="s">
        <v>256</v>
      </c>
      <c r="BE182" s="191">
        <f>IF(N182="základní",J182,0)</f>
        <v>0</v>
      </c>
      <c r="BF182" s="191">
        <f>IF(N182="snížená",J182,0)</f>
        <v>0</v>
      </c>
      <c r="BG182" s="191">
        <f>IF(N182="zákl. přenesená",J182,0)</f>
        <v>0</v>
      </c>
      <c r="BH182" s="191">
        <f>IF(N182="sníž. přenesená",J182,0)</f>
        <v>0</v>
      </c>
      <c r="BI182" s="191">
        <f>IF(N182="nulová",J182,0)</f>
        <v>0</v>
      </c>
      <c r="BJ182" s="21" t="s">
        <v>81</v>
      </c>
      <c r="BK182" s="191">
        <f>ROUND(I182*H182,2)</f>
        <v>0</v>
      </c>
      <c r="BL182" s="21" t="s">
        <v>342</v>
      </c>
      <c r="BM182" s="190" t="s">
        <v>2857</v>
      </c>
    </row>
    <row r="183" s="2" customFormat="1" ht="24.15" customHeight="1">
      <c r="A183" s="40"/>
      <c r="B183" s="177"/>
      <c r="C183" s="221" t="s">
        <v>598</v>
      </c>
      <c r="D183" s="221" t="s">
        <v>374</v>
      </c>
      <c r="E183" s="222" t="s">
        <v>2858</v>
      </c>
      <c r="F183" s="223" t="s">
        <v>2859</v>
      </c>
      <c r="G183" s="224" t="s">
        <v>539</v>
      </c>
      <c r="H183" s="225">
        <v>6</v>
      </c>
      <c r="I183" s="226"/>
      <c r="J183" s="227">
        <f>ROUND(I183*H183,2)</f>
        <v>0</v>
      </c>
      <c r="K183" s="228"/>
      <c r="L183" s="229"/>
      <c r="M183" s="230" t="s">
        <v>3</v>
      </c>
      <c r="N183" s="231" t="s">
        <v>45</v>
      </c>
      <c r="O183" s="74"/>
      <c r="P183" s="188">
        <f>O183*H183</f>
        <v>0</v>
      </c>
      <c r="Q183" s="188">
        <v>0.00040000000000000002</v>
      </c>
      <c r="R183" s="188">
        <f>Q183*H183</f>
        <v>0.0024000000000000002</v>
      </c>
      <c r="S183" s="188">
        <v>0</v>
      </c>
      <c r="T183" s="189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190" t="s">
        <v>451</v>
      </c>
      <c r="AT183" s="190" t="s">
        <v>374</v>
      </c>
      <c r="AU183" s="190" t="s">
        <v>83</v>
      </c>
      <c r="AY183" s="21" t="s">
        <v>256</v>
      </c>
      <c r="BE183" s="191">
        <f>IF(N183="základní",J183,0)</f>
        <v>0</v>
      </c>
      <c r="BF183" s="191">
        <f>IF(N183="snížená",J183,0)</f>
        <v>0</v>
      </c>
      <c r="BG183" s="191">
        <f>IF(N183="zákl. přenesená",J183,0)</f>
        <v>0</v>
      </c>
      <c r="BH183" s="191">
        <f>IF(N183="sníž. přenesená",J183,0)</f>
        <v>0</v>
      </c>
      <c r="BI183" s="191">
        <f>IF(N183="nulová",J183,0)</f>
        <v>0</v>
      </c>
      <c r="BJ183" s="21" t="s">
        <v>81</v>
      </c>
      <c r="BK183" s="191">
        <f>ROUND(I183*H183,2)</f>
        <v>0</v>
      </c>
      <c r="BL183" s="21" t="s">
        <v>342</v>
      </c>
      <c r="BM183" s="190" t="s">
        <v>2860</v>
      </c>
    </row>
    <row r="184" s="2" customFormat="1" ht="24.15" customHeight="1">
      <c r="A184" s="40"/>
      <c r="B184" s="177"/>
      <c r="C184" s="221" t="s">
        <v>605</v>
      </c>
      <c r="D184" s="221" t="s">
        <v>374</v>
      </c>
      <c r="E184" s="222" t="s">
        <v>2861</v>
      </c>
      <c r="F184" s="223" t="s">
        <v>2862</v>
      </c>
      <c r="G184" s="224" t="s">
        <v>539</v>
      </c>
      <c r="H184" s="225">
        <v>1</v>
      </c>
      <c r="I184" s="226"/>
      <c r="J184" s="227">
        <f>ROUND(I184*H184,2)</f>
        <v>0</v>
      </c>
      <c r="K184" s="228"/>
      <c r="L184" s="229"/>
      <c r="M184" s="230" t="s">
        <v>3</v>
      </c>
      <c r="N184" s="231" t="s">
        <v>45</v>
      </c>
      <c r="O184" s="74"/>
      <c r="P184" s="188">
        <f>O184*H184</f>
        <v>0</v>
      </c>
      <c r="Q184" s="188">
        <v>0.00040000000000000002</v>
      </c>
      <c r="R184" s="188">
        <f>Q184*H184</f>
        <v>0.00040000000000000002</v>
      </c>
      <c r="S184" s="188">
        <v>0</v>
      </c>
      <c r="T184" s="189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190" t="s">
        <v>451</v>
      </c>
      <c r="AT184" s="190" t="s">
        <v>374</v>
      </c>
      <c r="AU184" s="190" t="s">
        <v>83</v>
      </c>
      <c r="AY184" s="21" t="s">
        <v>256</v>
      </c>
      <c r="BE184" s="191">
        <f>IF(N184="základní",J184,0)</f>
        <v>0</v>
      </c>
      <c r="BF184" s="191">
        <f>IF(N184="snížená",J184,0)</f>
        <v>0</v>
      </c>
      <c r="BG184" s="191">
        <f>IF(N184="zákl. přenesená",J184,0)</f>
        <v>0</v>
      </c>
      <c r="BH184" s="191">
        <f>IF(N184="sníž. přenesená",J184,0)</f>
        <v>0</v>
      </c>
      <c r="BI184" s="191">
        <f>IF(N184="nulová",J184,0)</f>
        <v>0</v>
      </c>
      <c r="BJ184" s="21" t="s">
        <v>81</v>
      </c>
      <c r="BK184" s="191">
        <f>ROUND(I184*H184,2)</f>
        <v>0</v>
      </c>
      <c r="BL184" s="21" t="s">
        <v>342</v>
      </c>
      <c r="BM184" s="190" t="s">
        <v>2863</v>
      </c>
    </row>
    <row r="185" s="2" customFormat="1" ht="24.15" customHeight="1">
      <c r="A185" s="40"/>
      <c r="B185" s="177"/>
      <c r="C185" s="178" t="s">
        <v>613</v>
      </c>
      <c r="D185" s="178" t="s">
        <v>258</v>
      </c>
      <c r="E185" s="179" t="s">
        <v>2864</v>
      </c>
      <c r="F185" s="180" t="s">
        <v>2865</v>
      </c>
      <c r="G185" s="181" t="s">
        <v>539</v>
      </c>
      <c r="H185" s="182">
        <v>9</v>
      </c>
      <c r="I185" s="183"/>
      <c r="J185" s="184">
        <f>ROUND(I185*H185,2)</f>
        <v>0</v>
      </c>
      <c r="K185" s="185"/>
      <c r="L185" s="41"/>
      <c r="M185" s="186" t="s">
        <v>3</v>
      </c>
      <c r="N185" s="187" t="s">
        <v>45</v>
      </c>
      <c r="O185" s="74"/>
      <c r="P185" s="188">
        <f>O185*H185</f>
        <v>0</v>
      </c>
      <c r="Q185" s="188">
        <v>0</v>
      </c>
      <c r="R185" s="188">
        <f>Q185*H185</f>
        <v>0</v>
      </c>
      <c r="S185" s="188">
        <v>0</v>
      </c>
      <c r="T185" s="189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190" t="s">
        <v>342</v>
      </c>
      <c r="AT185" s="190" t="s">
        <v>258</v>
      </c>
      <c r="AU185" s="190" t="s">
        <v>83</v>
      </c>
      <c r="AY185" s="21" t="s">
        <v>256</v>
      </c>
      <c r="BE185" s="191">
        <f>IF(N185="základní",J185,0)</f>
        <v>0</v>
      </c>
      <c r="BF185" s="191">
        <f>IF(N185="snížená",J185,0)</f>
        <v>0</v>
      </c>
      <c r="BG185" s="191">
        <f>IF(N185="zákl. přenesená",J185,0)</f>
        <v>0</v>
      </c>
      <c r="BH185" s="191">
        <f>IF(N185="sníž. přenesená",J185,0)</f>
        <v>0</v>
      </c>
      <c r="BI185" s="191">
        <f>IF(N185="nulová",J185,0)</f>
        <v>0</v>
      </c>
      <c r="BJ185" s="21" t="s">
        <v>81</v>
      </c>
      <c r="BK185" s="191">
        <f>ROUND(I185*H185,2)</f>
        <v>0</v>
      </c>
      <c r="BL185" s="21" t="s">
        <v>342</v>
      </c>
      <c r="BM185" s="190" t="s">
        <v>2866</v>
      </c>
    </row>
    <row r="186" s="2" customFormat="1">
      <c r="A186" s="40"/>
      <c r="B186" s="41"/>
      <c r="C186" s="40"/>
      <c r="D186" s="192" t="s">
        <v>263</v>
      </c>
      <c r="E186" s="40"/>
      <c r="F186" s="193" t="s">
        <v>2867</v>
      </c>
      <c r="G186" s="40"/>
      <c r="H186" s="40"/>
      <c r="I186" s="194"/>
      <c r="J186" s="40"/>
      <c r="K186" s="40"/>
      <c r="L186" s="41"/>
      <c r="M186" s="195"/>
      <c r="N186" s="196"/>
      <c r="O186" s="74"/>
      <c r="P186" s="74"/>
      <c r="Q186" s="74"/>
      <c r="R186" s="74"/>
      <c r="S186" s="74"/>
      <c r="T186" s="75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21" t="s">
        <v>263</v>
      </c>
      <c r="AU186" s="21" t="s">
        <v>83</v>
      </c>
    </row>
    <row r="187" s="2" customFormat="1" ht="24.15" customHeight="1">
      <c r="A187" s="40"/>
      <c r="B187" s="177"/>
      <c r="C187" s="221" t="s">
        <v>619</v>
      </c>
      <c r="D187" s="221" t="s">
        <v>374</v>
      </c>
      <c r="E187" s="222" t="s">
        <v>2868</v>
      </c>
      <c r="F187" s="223" t="s">
        <v>2869</v>
      </c>
      <c r="G187" s="224" t="s">
        <v>539</v>
      </c>
      <c r="H187" s="225">
        <v>3</v>
      </c>
      <c r="I187" s="226"/>
      <c r="J187" s="227">
        <f>ROUND(I187*H187,2)</f>
        <v>0</v>
      </c>
      <c r="K187" s="228"/>
      <c r="L187" s="229"/>
      <c r="M187" s="230" t="s">
        <v>3</v>
      </c>
      <c r="N187" s="231" t="s">
        <v>45</v>
      </c>
      <c r="O187" s="74"/>
      <c r="P187" s="188">
        <f>O187*H187</f>
        <v>0</v>
      </c>
      <c r="Q187" s="188">
        <v>0.0010499999999999999</v>
      </c>
      <c r="R187" s="188">
        <f>Q187*H187</f>
        <v>0.00315</v>
      </c>
      <c r="S187" s="188">
        <v>0</v>
      </c>
      <c r="T187" s="189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190" t="s">
        <v>451</v>
      </c>
      <c r="AT187" s="190" t="s">
        <v>374</v>
      </c>
      <c r="AU187" s="190" t="s">
        <v>83</v>
      </c>
      <c r="AY187" s="21" t="s">
        <v>256</v>
      </c>
      <c r="BE187" s="191">
        <f>IF(N187="základní",J187,0)</f>
        <v>0</v>
      </c>
      <c r="BF187" s="191">
        <f>IF(N187="snížená",J187,0)</f>
        <v>0</v>
      </c>
      <c r="BG187" s="191">
        <f>IF(N187="zákl. přenesená",J187,0)</f>
        <v>0</v>
      </c>
      <c r="BH187" s="191">
        <f>IF(N187="sníž. přenesená",J187,0)</f>
        <v>0</v>
      </c>
      <c r="BI187" s="191">
        <f>IF(N187="nulová",J187,0)</f>
        <v>0</v>
      </c>
      <c r="BJ187" s="21" t="s">
        <v>81</v>
      </c>
      <c r="BK187" s="191">
        <f>ROUND(I187*H187,2)</f>
        <v>0</v>
      </c>
      <c r="BL187" s="21" t="s">
        <v>342</v>
      </c>
      <c r="BM187" s="190" t="s">
        <v>2870</v>
      </c>
    </row>
    <row r="188" s="2" customFormat="1" ht="24.15" customHeight="1">
      <c r="A188" s="40"/>
      <c r="B188" s="177"/>
      <c r="C188" s="221" t="s">
        <v>625</v>
      </c>
      <c r="D188" s="221" t="s">
        <v>374</v>
      </c>
      <c r="E188" s="222" t="s">
        <v>2871</v>
      </c>
      <c r="F188" s="223" t="s">
        <v>2872</v>
      </c>
      <c r="G188" s="224" t="s">
        <v>539</v>
      </c>
      <c r="H188" s="225">
        <v>1</v>
      </c>
      <c r="I188" s="226"/>
      <c r="J188" s="227">
        <f>ROUND(I188*H188,2)</f>
        <v>0</v>
      </c>
      <c r="K188" s="228"/>
      <c r="L188" s="229"/>
      <c r="M188" s="230" t="s">
        <v>3</v>
      </c>
      <c r="N188" s="231" t="s">
        <v>45</v>
      </c>
      <c r="O188" s="74"/>
      <c r="P188" s="188">
        <f>O188*H188</f>
        <v>0</v>
      </c>
      <c r="Q188" s="188">
        <v>0.0010499999999999999</v>
      </c>
      <c r="R188" s="188">
        <f>Q188*H188</f>
        <v>0.0010499999999999999</v>
      </c>
      <c r="S188" s="188">
        <v>0</v>
      </c>
      <c r="T188" s="189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190" t="s">
        <v>451</v>
      </c>
      <c r="AT188" s="190" t="s">
        <v>374</v>
      </c>
      <c r="AU188" s="190" t="s">
        <v>83</v>
      </c>
      <c r="AY188" s="21" t="s">
        <v>256</v>
      </c>
      <c r="BE188" s="191">
        <f>IF(N188="základní",J188,0)</f>
        <v>0</v>
      </c>
      <c r="BF188" s="191">
        <f>IF(N188="snížená",J188,0)</f>
        <v>0</v>
      </c>
      <c r="BG188" s="191">
        <f>IF(N188="zákl. přenesená",J188,0)</f>
        <v>0</v>
      </c>
      <c r="BH188" s="191">
        <f>IF(N188="sníž. přenesená",J188,0)</f>
        <v>0</v>
      </c>
      <c r="BI188" s="191">
        <f>IF(N188="nulová",J188,0)</f>
        <v>0</v>
      </c>
      <c r="BJ188" s="21" t="s">
        <v>81</v>
      </c>
      <c r="BK188" s="191">
        <f>ROUND(I188*H188,2)</f>
        <v>0</v>
      </c>
      <c r="BL188" s="21" t="s">
        <v>342</v>
      </c>
      <c r="BM188" s="190" t="s">
        <v>2873</v>
      </c>
    </row>
    <row r="189" s="2" customFormat="1" ht="24.15" customHeight="1">
      <c r="A189" s="40"/>
      <c r="B189" s="177"/>
      <c r="C189" s="221" t="s">
        <v>631</v>
      </c>
      <c r="D189" s="221" t="s">
        <v>374</v>
      </c>
      <c r="E189" s="222" t="s">
        <v>2874</v>
      </c>
      <c r="F189" s="223" t="s">
        <v>2875</v>
      </c>
      <c r="G189" s="224" t="s">
        <v>539</v>
      </c>
      <c r="H189" s="225">
        <v>2</v>
      </c>
      <c r="I189" s="226"/>
      <c r="J189" s="227">
        <f>ROUND(I189*H189,2)</f>
        <v>0</v>
      </c>
      <c r="K189" s="228"/>
      <c r="L189" s="229"/>
      <c r="M189" s="230" t="s">
        <v>3</v>
      </c>
      <c r="N189" s="231" t="s">
        <v>45</v>
      </c>
      <c r="O189" s="74"/>
      <c r="P189" s="188">
        <f>O189*H189</f>
        <v>0</v>
      </c>
      <c r="Q189" s="188">
        <v>0.0010499999999999999</v>
      </c>
      <c r="R189" s="188">
        <f>Q189*H189</f>
        <v>0.0020999999999999999</v>
      </c>
      <c r="S189" s="188">
        <v>0</v>
      </c>
      <c r="T189" s="189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190" t="s">
        <v>451</v>
      </c>
      <c r="AT189" s="190" t="s">
        <v>374</v>
      </c>
      <c r="AU189" s="190" t="s">
        <v>83</v>
      </c>
      <c r="AY189" s="21" t="s">
        <v>256</v>
      </c>
      <c r="BE189" s="191">
        <f>IF(N189="základní",J189,0)</f>
        <v>0</v>
      </c>
      <c r="BF189" s="191">
        <f>IF(N189="snížená",J189,0)</f>
        <v>0</v>
      </c>
      <c r="BG189" s="191">
        <f>IF(N189="zákl. přenesená",J189,0)</f>
        <v>0</v>
      </c>
      <c r="BH189" s="191">
        <f>IF(N189="sníž. přenesená",J189,0)</f>
        <v>0</v>
      </c>
      <c r="BI189" s="191">
        <f>IF(N189="nulová",J189,0)</f>
        <v>0</v>
      </c>
      <c r="BJ189" s="21" t="s">
        <v>81</v>
      </c>
      <c r="BK189" s="191">
        <f>ROUND(I189*H189,2)</f>
        <v>0</v>
      </c>
      <c r="BL189" s="21" t="s">
        <v>342</v>
      </c>
      <c r="BM189" s="190" t="s">
        <v>2876</v>
      </c>
    </row>
    <row r="190" s="2" customFormat="1" ht="24.15" customHeight="1">
      <c r="A190" s="40"/>
      <c r="B190" s="177"/>
      <c r="C190" s="221" t="s">
        <v>636</v>
      </c>
      <c r="D190" s="221" t="s">
        <v>374</v>
      </c>
      <c r="E190" s="222" t="s">
        <v>2877</v>
      </c>
      <c r="F190" s="223" t="s">
        <v>2878</v>
      </c>
      <c r="G190" s="224" t="s">
        <v>539</v>
      </c>
      <c r="H190" s="225">
        <v>1</v>
      </c>
      <c r="I190" s="226"/>
      <c r="J190" s="227">
        <f>ROUND(I190*H190,2)</f>
        <v>0</v>
      </c>
      <c r="K190" s="228"/>
      <c r="L190" s="229"/>
      <c r="M190" s="230" t="s">
        <v>3</v>
      </c>
      <c r="N190" s="231" t="s">
        <v>45</v>
      </c>
      <c r="O190" s="74"/>
      <c r="P190" s="188">
        <f>O190*H190</f>
        <v>0</v>
      </c>
      <c r="Q190" s="188">
        <v>0.0010499999999999999</v>
      </c>
      <c r="R190" s="188">
        <f>Q190*H190</f>
        <v>0.0010499999999999999</v>
      </c>
      <c r="S190" s="188">
        <v>0</v>
      </c>
      <c r="T190" s="189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190" t="s">
        <v>451</v>
      </c>
      <c r="AT190" s="190" t="s">
        <v>374</v>
      </c>
      <c r="AU190" s="190" t="s">
        <v>83</v>
      </c>
      <c r="AY190" s="21" t="s">
        <v>256</v>
      </c>
      <c r="BE190" s="191">
        <f>IF(N190="základní",J190,0)</f>
        <v>0</v>
      </c>
      <c r="BF190" s="191">
        <f>IF(N190="snížená",J190,0)</f>
        <v>0</v>
      </c>
      <c r="BG190" s="191">
        <f>IF(N190="zákl. přenesená",J190,0)</f>
        <v>0</v>
      </c>
      <c r="BH190" s="191">
        <f>IF(N190="sníž. přenesená",J190,0)</f>
        <v>0</v>
      </c>
      <c r="BI190" s="191">
        <f>IF(N190="nulová",J190,0)</f>
        <v>0</v>
      </c>
      <c r="BJ190" s="21" t="s">
        <v>81</v>
      </c>
      <c r="BK190" s="191">
        <f>ROUND(I190*H190,2)</f>
        <v>0</v>
      </c>
      <c r="BL190" s="21" t="s">
        <v>342</v>
      </c>
      <c r="BM190" s="190" t="s">
        <v>2879</v>
      </c>
    </row>
    <row r="191" s="2" customFormat="1" ht="24.15" customHeight="1">
      <c r="A191" s="40"/>
      <c r="B191" s="177"/>
      <c r="C191" s="221" t="s">
        <v>642</v>
      </c>
      <c r="D191" s="221" t="s">
        <v>374</v>
      </c>
      <c r="E191" s="222" t="s">
        <v>2880</v>
      </c>
      <c r="F191" s="223" t="s">
        <v>2881</v>
      </c>
      <c r="G191" s="224" t="s">
        <v>539</v>
      </c>
      <c r="H191" s="225">
        <v>1</v>
      </c>
      <c r="I191" s="226"/>
      <c r="J191" s="227">
        <f>ROUND(I191*H191,2)</f>
        <v>0</v>
      </c>
      <c r="K191" s="228"/>
      <c r="L191" s="229"/>
      <c r="M191" s="230" t="s">
        <v>3</v>
      </c>
      <c r="N191" s="231" t="s">
        <v>45</v>
      </c>
      <c r="O191" s="74"/>
      <c r="P191" s="188">
        <f>O191*H191</f>
        <v>0</v>
      </c>
      <c r="Q191" s="188">
        <v>0.0010499999999999999</v>
      </c>
      <c r="R191" s="188">
        <f>Q191*H191</f>
        <v>0.0010499999999999999</v>
      </c>
      <c r="S191" s="188">
        <v>0</v>
      </c>
      <c r="T191" s="189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190" t="s">
        <v>451</v>
      </c>
      <c r="AT191" s="190" t="s">
        <v>374</v>
      </c>
      <c r="AU191" s="190" t="s">
        <v>83</v>
      </c>
      <c r="AY191" s="21" t="s">
        <v>256</v>
      </c>
      <c r="BE191" s="191">
        <f>IF(N191="základní",J191,0)</f>
        <v>0</v>
      </c>
      <c r="BF191" s="191">
        <f>IF(N191="snížená",J191,0)</f>
        <v>0</v>
      </c>
      <c r="BG191" s="191">
        <f>IF(N191="zákl. přenesená",J191,0)</f>
        <v>0</v>
      </c>
      <c r="BH191" s="191">
        <f>IF(N191="sníž. přenesená",J191,0)</f>
        <v>0</v>
      </c>
      <c r="BI191" s="191">
        <f>IF(N191="nulová",J191,0)</f>
        <v>0</v>
      </c>
      <c r="BJ191" s="21" t="s">
        <v>81</v>
      </c>
      <c r="BK191" s="191">
        <f>ROUND(I191*H191,2)</f>
        <v>0</v>
      </c>
      <c r="BL191" s="21" t="s">
        <v>342</v>
      </c>
      <c r="BM191" s="190" t="s">
        <v>2882</v>
      </c>
    </row>
    <row r="192" s="2" customFormat="1" ht="24.15" customHeight="1">
      <c r="A192" s="40"/>
      <c r="B192" s="177"/>
      <c r="C192" s="221" t="s">
        <v>647</v>
      </c>
      <c r="D192" s="221" t="s">
        <v>374</v>
      </c>
      <c r="E192" s="222" t="s">
        <v>2883</v>
      </c>
      <c r="F192" s="223" t="s">
        <v>2884</v>
      </c>
      <c r="G192" s="224" t="s">
        <v>539</v>
      </c>
      <c r="H192" s="225">
        <v>1</v>
      </c>
      <c r="I192" s="226"/>
      <c r="J192" s="227">
        <f>ROUND(I192*H192,2)</f>
        <v>0</v>
      </c>
      <c r="K192" s="228"/>
      <c r="L192" s="229"/>
      <c r="M192" s="230" t="s">
        <v>3</v>
      </c>
      <c r="N192" s="231" t="s">
        <v>45</v>
      </c>
      <c r="O192" s="74"/>
      <c r="P192" s="188">
        <f>O192*H192</f>
        <v>0</v>
      </c>
      <c r="Q192" s="188">
        <v>0.0010499999999999999</v>
      </c>
      <c r="R192" s="188">
        <f>Q192*H192</f>
        <v>0.0010499999999999999</v>
      </c>
      <c r="S192" s="188">
        <v>0</v>
      </c>
      <c r="T192" s="189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190" t="s">
        <v>451</v>
      </c>
      <c r="AT192" s="190" t="s">
        <v>374</v>
      </c>
      <c r="AU192" s="190" t="s">
        <v>83</v>
      </c>
      <c r="AY192" s="21" t="s">
        <v>256</v>
      </c>
      <c r="BE192" s="191">
        <f>IF(N192="základní",J192,0)</f>
        <v>0</v>
      </c>
      <c r="BF192" s="191">
        <f>IF(N192="snížená",J192,0)</f>
        <v>0</v>
      </c>
      <c r="BG192" s="191">
        <f>IF(N192="zákl. přenesená",J192,0)</f>
        <v>0</v>
      </c>
      <c r="BH192" s="191">
        <f>IF(N192="sníž. přenesená",J192,0)</f>
        <v>0</v>
      </c>
      <c r="BI192" s="191">
        <f>IF(N192="nulová",J192,0)</f>
        <v>0</v>
      </c>
      <c r="BJ192" s="21" t="s">
        <v>81</v>
      </c>
      <c r="BK192" s="191">
        <f>ROUND(I192*H192,2)</f>
        <v>0</v>
      </c>
      <c r="BL192" s="21" t="s">
        <v>342</v>
      </c>
      <c r="BM192" s="190" t="s">
        <v>2885</v>
      </c>
    </row>
    <row r="193" s="2" customFormat="1" ht="24.15" customHeight="1">
      <c r="A193" s="40"/>
      <c r="B193" s="177"/>
      <c r="C193" s="178" t="s">
        <v>652</v>
      </c>
      <c r="D193" s="178" t="s">
        <v>258</v>
      </c>
      <c r="E193" s="179" t="s">
        <v>2886</v>
      </c>
      <c r="F193" s="180" t="s">
        <v>2887</v>
      </c>
      <c r="G193" s="181" t="s">
        <v>539</v>
      </c>
      <c r="H193" s="182">
        <v>2</v>
      </c>
      <c r="I193" s="183"/>
      <c r="J193" s="184">
        <f>ROUND(I193*H193,2)</f>
        <v>0</v>
      </c>
      <c r="K193" s="185"/>
      <c r="L193" s="41"/>
      <c r="M193" s="186" t="s">
        <v>3</v>
      </c>
      <c r="N193" s="187" t="s">
        <v>45</v>
      </c>
      <c r="O193" s="74"/>
      <c r="P193" s="188">
        <f>O193*H193</f>
        <v>0</v>
      </c>
      <c r="Q193" s="188">
        <v>0</v>
      </c>
      <c r="R193" s="188">
        <f>Q193*H193</f>
        <v>0</v>
      </c>
      <c r="S193" s="188">
        <v>0</v>
      </c>
      <c r="T193" s="189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190" t="s">
        <v>342</v>
      </c>
      <c r="AT193" s="190" t="s">
        <v>258</v>
      </c>
      <c r="AU193" s="190" t="s">
        <v>83</v>
      </c>
      <c r="AY193" s="21" t="s">
        <v>256</v>
      </c>
      <c r="BE193" s="191">
        <f>IF(N193="základní",J193,0)</f>
        <v>0</v>
      </c>
      <c r="BF193" s="191">
        <f>IF(N193="snížená",J193,0)</f>
        <v>0</v>
      </c>
      <c r="BG193" s="191">
        <f>IF(N193="zákl. přenesená",J193,0)</f>
        <v>0</v>
      </c>
      <c r="BH193" s="191">
        <f>IF(N193="sníž. přenesená",J193,0)</f>
        <v>0</v>
      </c>
      <c r="BI193" s="191">
        <f>IF(N193="nulová",J193,0)</f>
        <v>0</v>
      </c>
      <c r="BJ193" s="21" t="s">
        <v>81</v>
      </c>
      <c r="BK193" s="191">
        <f>ROUND(I193*H193,2)</f>
        <v>0</v>
      </c>
      <c r="BL193" s="21" t="s">
        <v>342</v>
      </c>
      <c r="BM193" s="190" t="s">
        <v>2888</v>
      </c>
    </row>
    <row r="194" s="2" customFormat="1">
      <c r="A194" s="40"/>
      <c r="B194" s="41"/>
      <c r="C194" s="40"/>
      <c r="D194" s="192" t="s">
        <v>263</v>
      </c>
      <c r="E194" s="40"/>
      <c r="F194" s="193" t="s">
        <v>2889</v>
      </c>
      <c r="G194" s="40"/>
      <c r="H194" s="40"/>
      <c r="I194" s="194"/>
      <c r="J194" s="40"/>
      <c r="K194" s="40"/>
      <c r="L194" s="41"/>
      <c r="M194" s="195"/>
      <c r="N194" s="196"/>
      <c r="O194" s="74"/>
      <c r="P194" s="74"/>
      <c r="Q194" s="74"/>
      <c r="R194" s="74"/>
      <c r="S194" s="74"/>
      <c r="T194" s="75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21" t="s">
        <v>263</v>
      </c>
      <c r="AU194" s="21" t="s">
        <v>83</v>
      </c>
    </row>
    <row r="195" s="2" customFormat="1" ht="24.15" customHeight="1">
      <c r="A195" s="40"/>
      <c r="B195" s="177"/>
      <c r="C195" s="221" t="s">
        <v>657</v>
      </c>
      <c r="D195" s="221" t="s">
        <v>374</v>
      </c>
      <c r="E195" s="222" t="s">
        <v>2890</v>
      </c>
      <c r="F195" s="223" t="s">
        <v>2891</v>
      </c>
      <c r="G195" s="224" t="s">
        <v>539</v>
      </c>
      <c r="H195" s="225">
        <v>1</v>
      </c>
      <c r="I195" s="226"/>
      <c r="J195" s="227">
        <f>ROUND(I195*H195,2)</f>
        <v>0</v>
      </c>
      <c r="K195" s="228"/>
      <c r="L195" s="229"/>
      <c r="M195" s="230" t="s">
        <v>3</v>
      </c>
      <c r="N195" s="231" t="s">
        <v>45</v>
      </c>
      <c r="O195" s="74"/>
      <c r="P195" s="188">
        <f>O195*H195</f>
        <v>0</v>
      </c>
      <c r="Q195" s="188">
        <v>0.0010499999999999999</v>
      </c>
      <c r="R195" s="188">
        <f>Q195*H195</f>
        <v>0.0010499999999999999</v>
      </c>
      <c r="S195" s="188">
        <v>0</v>
      </c>
      <c r="T195" s="189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190" t="s">
        <v>451</v>
      </c>
      <c r="AT195" s="190" t="s">
        <v>374</v>
      </c>
      <c r="AU195" s="190" t="s">
        <v>83</v>
      </c>
      <c r="AY195" s="21" t="s">
        <v>256</v>
      </c>
      <c r="BE195" s="191">
        <f>IF(N195="základní",J195,0)</f>
        <v>0</v>
      </c>
      <c r="BF195" s="191">
        <f>IF(N195="snížená",J195,0)</f>
        <v>0</v>
      </c>
      <c r="BG195" s="191">
        <f>IF(N195="zákl. přenesená",J195,0)</f>
        <v>0</v>
      </c>
      <c r="BH195" s="191">
        <f>IF(N195="sníž. přenesená",J195,0)</f>
        <v>0</v>
      </c>
      <c r="BI195" s="191">
        <f>IF(N195="nulová",J195,0)</f>
        <v>0</v>
      </c>
      <c r="BJ195" s="21" t="s">
        <v>81</v>
      </c>
      <c r="BK195" s="191">
        <f>ROUND(I195*H195,2)</f>
        <v>0</v>
      </c>
      <c r="BL195" s="21" t="s">
        <v>342</v>
      </c>
      <c r="BM195" s="190" t="s">
        <v>2892</v>
      </c>
    </row>
    <row r="196" s="2" customFormat="1" ht="24.15" customHeight="1">
      <c r="A196" s="40"/>
      <c r="B196" s="177"/>
      <c r="C196" s="221" t="s">
        <v>663</v>
      </c>
      <c r="D196" s="221" t="s">
        <v>374</v>
      </c>
      <c r="E196" s="222" t="s">
        <v>2893</v>
      </c>
      <c r="F196" s="223" t="s">
        <v>2894</v>
      </c>
      <c r="G196" s="224" t="s">
        <v>539</v>
      </c>
      <c r="H196" s="225">
        <v>1</v>
      </c>
      <c r="I196" s="226"/>
      <c r="J196" s="227">
        <f>ROUND(I196*H196,2)</f>
        <v>0</v>
      </c>
      <c r="K196" s="228"/>
      <c r="L196" s="229"/>
      <c r="M196" s="230" t="s">
        <v>3</v>
      </c>
      <c r="N196" s="231" t="s">
        <v>45</v>
      </c>
      <c r="O196" s="74"/>
      <c r="P196" s="188">
        <f>O196*H196</f>
        <v>0</v>
      </c>
      <c r="Q196" s="188">
        <v>0.0010499999999999999</v>
      </c>
      <c r="R196" s="188">
        <f>Q196*H196</f>
        <v>0.0010499999999999999</v>
      </c>
      <c r="S196" s="188">
        <v>0</v>
      </c>
      <c r="T196" s="189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190" t="s">
        <v>451</v>
      </c>
      <c r="AT196" s="190" t="s">
        <v>374</v>
      </c>
      <c r="AU196" s="190" t="s">
        <v>83</v>
      </c>
      <c r="AY196" s="21" t="s">
        <v>256</v>
      </c>
      <c r="BE196" s="191">
        <f>IF(N196="základní",J196,0)</f>
        <v>0</v>
      </c>
      <c r="BF196" s="191">
        <f>IF(N196="snížená",J196,0)</f>
        <v>0</v>
      </c>
      <c r="BG196" s="191">
        <f>IF(N196="zákl. přenesená",J196,0)</f>
        <v>0</v>
      </c>
      <c r="BH196" s="191">
        <f>IF(N196="sníž. přenesená",J196,0)</f>
        <v>0</v>
      </c>
      <c r="BI196" s="191">
        <f>IF(N196="nulová",J196,0)</f>
        <v>0</v>
      </c>
      <c r="BJ196" s="21" t="s">
        <v>81</v>
      </c>
      <c r="BK196" s="191">
        <f>ROUND(I196*H196,2)</f>
        <v>0</v>
      </c>
      <c r="BL196" s="21" t="s">
        <v>342</v>
      </c>
      <c r="BM196" s="190" t="s">
        <v>2895</v>
      </c>
    </row>
    <row r="197" s="2" customFormat="1" ht="24.15" customHeight="1">
      <c r="A197" s="40"/>
      <c r="B197" s="177"/>
      <c r="C197" s="178" t="s">
        <v>669</v>
      </c>
      <c r="D197" s="178" t="s">
        <v>258</v>
      </c>
      <c r="E197" s="179" t="s">
        <v>2896</v>
      </c>
      <c r="F197" s="180" t="s">
        <v>2897</v>
      </c>
      <c r="G197" s="181" t="s">
        <v>539</v>
      </c>
      <c r="H197" s="182">
        <v>1</v>
      </c>
      <c r="I197" s="183"/>
      <c r="J197" s="184">
        <f>ROUND(I197*H197,2)</f>
        <v>0</v>
      </c>
      <c r="K197" s="185"/>
      <c r="L197" s="41"/>
      <c r="M197" s="186" t="s">
        <v>3</v>
      </c>
      <c r="N197" s="187" t="s">
        <v>45</v>
      </c>
      <c r="O197" s="74"/>
      <c r="P197" s="188">
        <f>O197*H197</f>
        <v>0</v>
      </c>
      <c r="Q197" s="188">
        <v>0</v>
      </c>
      <c r="R197" s="188">
        <f>Q197*H197</f>
        <v>0</v>
      </c>
      <c r="S197" s="188">
        <v>0</v>
      </c>
      <c r="T197" s="189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190" t="s">
        <v>342</v>
      </c>
      <c r="AT197" s="190" t="s">
        <v>258</v>
      </c>
      <c r="AU197" s="190" t="s">
        <v>83</v>
      </c>
      <c r="AY197" s="21" t="s">
        <v>256</v>
      </c>
      <c r="BE197" s="191">
        <f>IF(N197="základní",J197,0)</f>
        <v>0</v>
      </c>
      <c r="BF197" s="191">
        <f>IF(N197="snížená",J197,0)</f>
        <v>0</v>
      </c>
      <c r="BG197" s="191">
        <f>IF(N197="zákl. přenesená",J197,0)</f>
        <v>0</v>
      </c>
      <c r="BH197" s="191">
        <f>IF(N197="sníž. přenesená",J197,0)</f>
        <v>0</v>
      </c>
      <c r="BI197" s="191">
        <f>IF(N197="nulová",J197,0)</f>
        <v>0</v>
      </c>
      <c r="BJ197" s="21" t="s">
        <v>81</v>
      </c>
      <c r="BK197" s="191">
        <f>ROUND(I197*H197,2)</f>
        <v>0</v>
      </c>
      <c r="BL197" s="21" t="s">
        <v>342</v>
      </c>
      <c r="BM197" s="190" t="s">
        <v>2898</v>
      </c>
    </row>
    <row r="198" s="2" customFormat="1">
      <c r="A198" s="40"/>
      <c r="B198" s="41"/>
      <c r="C198" s="40"/>
      <c r="D198" s="192" t="s">
        <v>263</v>
      </c>
      <c r="E198" s="40"/>
      <c r="F198" s="193" t="s">
        <v>2899</v>
      </c>
      <c r="G198" s="40"/>
      <c r="H198" s="40"/>
      <c r="I198" s="194"/>
      <c r="J198" s="40"/>
      <c r="K198" s="40"/>
      <c r="L198" s="41"/>
      <c r="M198" s="195"/>
      <c r="N198" s="196"/>
      <c r="O198" s="74"/>
      <c r="P198" s="74"/>
      <c r="Q198" s="74"/>
      <c r="R198" s="74"/>
      <c r="S198" s="74"/>
      <c r="T198" s="75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21" t="s">
        <v>263</v>
      </c>
      <c r="AU198" s="21" t="s">
        <v>83</v>
      </c>
    </row>
    <row r="199" s="2" customFormat="1" ht="16.5" customHeight="1">
      <c r="A199" s="40"/>
      <c r="B199" s="177"/>
      <c r="C199" s="221" t="s">
        <v>674</v>
      </c>
      <c r="D199" s="221" t="s">
        <v>374</v>
      </c>
      <c r="E199" s="222" t="s">
        <v>2900</v>
      </c>
      <c r="F199" s="223" t="s">
        <v>2901</v>
      </c>
      <c r="G199" s="224" t="s">
        <v>539</v>
      </c>
      <c r="H199" s="225">
        <v>1</v>
      </c>
      <c r="I199" s="226"/>
      <c r="J199" s="227">
        <f>ROUND(I199*H199,2)</f>
        <v>0</v>
      </c>
      <c r="K199" s="228"/>
      <c r="L199" s="229"/>
      <c r="M199" s="230" t="s">
        <v>3</v>
      </c>
      <c r="N199" s="231" t="s">
        <v>45</v>
      </c>
      <c r="O199" s="74"/>
      <c r="P199" s="188">
        <f>O199*H199</f>
        <v>0</v>
      </c>
      <c r="Q199" s="188">
        <v>0.001</v>
      </c>
      <c r="R199" s="188">
        <f>Q199*H199</f>
        <v>0.001</v>
      </c>
      <c r="S199" s="188">
        <v>0</v>
      </c>
      <c r="T199" s="189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190" t="s">
        <v>451</v>
      </c>
      <c r="AT199" s="190" t="s">
        <v>374</v>
      </c>
      <c r="AU199" s="190" t="s">
        <v>83</v>
      </c>
      <c r="AY199" s="21" t="s">
        <v>256</v>
      </c>
      <c r="BE199" s="191">
        <f>IF(N199="základní",J199,0)</f>
        <v>0</v>
      </c>
      <c r="BF199" s="191">
        <f>IF(N199="snížená",J199,0)</f>
        <v>0</v>
      </c>
      <c r="BG199" s="191">
        <f>IF(N199="zákl. přenesená",J199,0)</f>
        <v>0</v>
      </c>
      <c r="BH199" s="191">
        <f>IF(N199="sníž. přenesená",J199,0)</f>
        <v>0</v>
      </c>
      <c r="BI199" s="191">
        <f>IF(N199="nulová",J199,0)</f>
        <v>0</v>
      </c>
      <c r="BJ199" s="21" t="s">
        <v>81</v>
      </c>
      <c r="BK199" s="191">
        <f>ROUND(I199*H199,2)</f>
        <v>0</v>
      </c>
      <c r="BL199" s="21" t="s">
        <v>342</v>
      </c>
      <c r="BM199" s="190" t="s">
        <v>2902</v>
      </c>
    </row>
    <row r="200" s="2" customFormat="1" ht="24.15" customHeight="1">
      <c r="A200" s="40"/>
      <c r="B200" s="177"/>
      <c r="C200" s="178" t="s">
        <v>680</v>
      </c>
      <c r="D200" s="178" t="s">
        <v>258</v>
      </c>
      <c r="E200" s="179" t="s">
        <v>2903</v>
      </c>
      <c r="F200" s="180" t="s">
        <v>2904</v>
      </c>
      <c r="G200" s="181" t="s">
        <v>539</v>
      </c>
      <c r="H200" s="182">
        <v>2</v>
      </c>
      <c r="I200" s="183"/>
      <c r="J200" s="184">
        <f>ROUND(I200*H200,2)</f>
        <v>0</v>
      </c>
      <c r="K200" s="185"/>
      <c r="L200" s="41"/>
      <c r="M200" s="186" t="s">
        <v>3</v>
      </c>
      <c r="N200" s="187" t="s">
        <v>45</v>
      </c>
      <c r="O200" s="74"/>
      <c r="P200" s="188">
        <f>O200*H200</f>
        <v>0</v>
      </c>
      <c r="Q200" s="188">
        <v>0</v>
      </c>
      <c r="R200" s="188">
        <f>Q200*H200</f>
        <v>0</v>
      </c>
      <c r="S200" s="188">
        <v>0</v>
      </c>
      <c r="T200" s="189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190" t="s">
        <v>342</v>
      </c>
      <c r="AT200" s="190" t="s">
        <v>258</v>
      </c>
      <c r="AU200" s="190" t="s">
        <v>83</v>
      </c>
      <c r="AY200" s="21" t="s">
        <v>256</v>
      </c>
      <c r="BE200" s="191">
        <f>IF(N200="základní",J200,0)</f>
        <v>0</v>
      </c>
      <c r="BF200" s="191">
        <f>IF(N200="snížená",J200,0)</f>
        <v>0</v>
      </c>
      <c r="BG200" s="191">
        <f>IF(N200="zákl. přenesená",J200,0)</f>
        <v>0</v>
      </c>
      <c r="BH200" s="191">
        <f>IF(N200="sníž. přenesená",J200,0)</f>
        <v>0</v>
      </c>
      <c r="BI200" s="191">
        <f>IF(N200="nulová",J200,0)</f>
        <v>0</v>
      </c>
      <c r="BJ200" s="21" t="s">
        <v>81</v>
      </c>
      <c r="BK200" s="191">
        <f>ROUND(I200*H200,2)</f>
        <v>0</v>
      </c>
      <c r="BL200" s="21" t="s">
        <v>342</v>
      </c>
      <c r="BM200" s="190" t="s">
        <v>2905</v>
      </c>
    </row>
    <row r="201" s="2" customFormat="1">
      <c r="A201" s="40"/>
      <c r="B201" s="41"/>
      <c r="C201" s="40"/>
      <c r="D201" s="192" t="s">
        <v>263</v>
      </c>
      <c r="E201" s="40"/>
      <c r="F201" s="193" t="s">
        <v>2906</v>
      </c>
      <c r="G201" s="40"/>
      <c r="H201" s="40"/>
      <c r="I201" s="194"/>
      <c r="J201" s="40"/>
      <c r="K201" s="40"/>
      <c r="L201" s="41"/>
      <c r="M201" s="195"/>
      <c r="N201" s="196"/>
      <c r="O201" s="74"/>
      <c r="P201" s="74"/>
      <c r="Q201" s="74"/>
      <c r="R201" s="74"/>
      <c r="S201" s="74"/>
      <c r="T201" s="75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21" t="s">
        <v>263</v>
      </c>
      <c r="AU201" s="21" t="s">
        <v>83</v>
      </c>
    </row>
    <row r="202" s="2" customFormat="1" ht="16.5" customHeight="1">
      <c r="A202" s="40"/>
      <c r="B202" s="177"/>
      <c r="C202" s="221" t="s">
        <v>687</v>
      </c>
      <c r="D202" s="221" t="s">
        <v>374</v>
      </c>
      <c r="E202" s="222" t="s">
        <v>2907</v>
      </c>
      <c r="F202" s="223" t="s">
        <v>2908</v>
      </c>
      <c r="G202" s="224" t="s">
        <v>539</v>
      </c>
      <c r="H202" s="225">
        <v>2</v>
      </c>
      <c r="I202" s="226"/>
      <c r="J202" s="227">
        <f>ROUND(I202*H202,2)</f>
        <v>0</v>
      </c>
      <c r="K202" s="228"/>
      <c r="L202" s="229"/>
      <c r="M202" s="230" t="s">
        <v>3</v>
      </c>
      <c r="N202" s="231" t="s">
        <v>45</v>
      </c>
      <c r="O202" s="74"/>
      <c r="P202" s="188">
        <f>O202*H202</f>
        <v>0</v>
      </c>
      <c r="Q202" s="188">
        <v>0.00018000000000000001</v>
      </c>
      <c r="R202" s="188">
        <f>Q202*H202</f>
        <v>0.00036000000000000002</v>
      </c>
      <c r="S202" s="188">
        <v>0</v>
      </c>
      <c r="T202" s="189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190" t="s">
        <v>451</v>
      </c>
      <c r="AT202" s="190" t="s">
        <v>374</v>
      </c>
      <c r="AU202" s="190" t="s">
        <v>83</v>
      </c>
      <c r="AY202" s="21" t="s">
        <v>256</v>
      </c>
      <c r="BE202" s="191">
        <f>IF(N202="základní",J202,0)</f>
        <v>0</v>
      </c>
      <c r="BF202" s="191">
        <f>IF(N202="snížená",J202,0)</f>
        <v>0</v>
      </c>
      <c r="BG202" s="191">
        <f>IF(N202="zákl. přenesená",J202,0)</f>
        <v>0</v>
      </c>
      <c r="BH202" s="191">
        <f>IF(N202="sníž. přenesená",J202,0)</f>
        <v>0</v>
      </c>
      <c r="BI202" s="191">
        <f>IF(N202="nulová",J202,0)</f>
        <v>0</v>
      </c>
      <c r="BJ202" s="21" t="s">
        <v>81</v>
      </c>
      <c r="BK202" s="191">
        <f>ROUND(I202*H202,2)</f>
        <v>0</v>
      </c>
      <c r="BL202" s="21" t="s">
        <v>342</v>
      </c>
      <c r="BM202" s="190" t="s">
        <v>2909</v>
      </c>
    </row>
    <row r="203" s="2" customFormat="1" ht="24.15" customHeight="1">
      <c r="A203" s="40"/>
      <c r="B203" s="177"/>
      <c r="C203" s="178" t="s">
        <v>693</v>
      </c>
      <c r="D203" s="178" t="s">
        <v>258</v>
      </c>
      <c r="E203" s="179" t="s">
        <v>2910</v>
      </c>
      <c r="F203" s="180" t="s">
        <v>2911</v>
      </c>
      <c r="G203" s="181" t="s">
        <v>539</v>
      </c>
      <c r="H203" s="182">
        <v>1</v>
      </c>
      <c r="I203" s="183"/>
      <c r="J203" s="184">
        <f>ROUND(I203*H203,2)</f>
        <v>0</v>
      </c>
      <c r="K203" s="185"/>
      <c r="L203" s="41"/>
      <c r="M203" s="186" t="s">
        <v>3</v>
      </c>
      <c r="N203" s="187" t="s">
        <v>45</v>
      </c>
      <c r="O203" s="74"/>
      <c r="P203" s="188">
        <f>O203*H203</f>
        <v>0</v>
      </c>
      <c r="Q203" s="188">
        <v>0</v>
      </c>
      <c r="R203" s="188">
        <f>Q203*H203</f>
        <v>0</v>
      </c>
      <c r="S203" s="188">
        <v>0</v>
      </c>
      <c r="T203" s="189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190" t="s">
        <v>342</v>
      </c>
      <c r="AT203" s="190" t="s">
        <v>258</v>
      </c>
      <c r="AU203" s="190" t="s">
        <v>83</v>
      </c>
      <c r="AY203" s="21" t="s">
        <v>256</v>
      </c>
      <c r="BE203" s="191">
        <f>IF(N203="základní",J203,0)</f>
        <v>0</v>
      </c>
      <c r="BF203" s="191">
        <f>IF(N203="snížená",J203,0)</f>
        <v>0</v>
      </c>
      <c r="BG203" s="191">
        <f>IF(N203="zákl. přenesená",J203,0)</f>
        <v>0</v>
      </c>
      <c r="BH203" s="191">
        <f>IF(N203="sníž. přenesená",J203,0)</f>
        <v>0</v>
      </c>
      <c r="BI203" s="191">
        <f>IF(N203="nulová",J203,0)</f>
        <v>0</v>
      </c>
      <c r="BJ203" s="21" t="s">
        <v>81</v>
      </c>
      <c r="BK203" s="191">
        <f>ROUND(I203*H203,2)</f>
        <v>0</v>
      </c>
      <c r="BL203" s="21" t="s">
        <v>342</v>
      </c>
      <c r="BM203" s="190" t="s">
        <v>2912</v>
      </c>
    </row>
    <row r="204" s="2" customFormat="1">
      <c r="A204" s="40"/>
      <c r="B204" s="41"/>
      <c r="C204" s="40"/>
      <c r="D204" s="192" t="s">
        <v>263</v>
      </c>
      <c r="E204" s="40"/>
      <c r="F204" s="193" t="s">
        <v>2913</v>
      </c>
      <c r="G204" s="40"/>
      <c r="H204" s="40"/>
      <c r="I204" s="194"/>
      <c r="J204" s="40"/>
      <c r="K204" s="40"/>
      <c r="L204" s="41"/>
      <c r="M204" s="195"/>
      <c r="N204" s="196"/>
      <c r="O204" s="74"/>
      <c r="P204" s="74"/>
      <c r="Q204" s="74"/>
      <c r="R204" s="74"/>
      <c r="S204" s="74"/>
      <c r="T204" s="75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21" t="s">
        <v>263</v>
      </c>
      <c r="AU204" s="21" t="s">
        <v>83</v>
      </c>
    </row>
    <row r="205" s="2" customFormat="1" ht="16.5" customHeight="1">
      <c r="A205" s="40"/>
      <c r="B205" s="177"/>
      <c r="C205" s="221" t="s">
        <v>701</v>
      </c>
      <c r="D205" s="221" t="s">
        <v>374</v>
      </c>
      <c r="E205" s="222" t="s">
        <v>2914</v>
      </c>
      <c r="F205" s="223" t="s">
        <v>2915</v>
      </c>
      <c r="G205" s="224" t="s">
        <v>539</v>
      </c>
      <c r="H205" s="225">
        <v>1</v>
      </c>
      <c r="I205" s="226"/>
      <c r="J205" s="227">
        <f>ROUND(I205*H205,2)</f>
        <v>0</v>
      </c>
      <c r="K205" s="228"/>
      <c r="L205" s="229"/>
      <c r="M205" s="230" t="s">
        <v>3</v>
      </c>
      <c r="N205" s="231" t="s">
        <v>45</v>
      </c>
      <c r="O205" s="74"/>
      <c r="P205" s="188">
        <f>O205*H205</f>
        <v>0</v>
      </c>
      <c r="Q205" s="188">
        <v>0.00046999999999999999</v>
      </c>
      <c r="R205" s="188">
        <f>Q205*H205</f>
        <v>0.00046999999999999999</v>
      </c>
      <c r="S205" s="188">
        <v>0</v>
      </c>
      <c r="T205" s="189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190" t="s">
        <v>451</v>
      </c>
      <c r="AT205" s="190" t="s">
        <v>374</v>
      </c>
      <c r="AU205" s="190" t="s">
        <v>83</v>
      </c>
      <c r="AY205" s="21" t="s">
        <v>256</v>
      </c>
      <c r="BE205" s="191">
        <f>IF(N205="základní",J205,0)</f>
        <v>0</v>
      </c>
      <c r="BF205" s="191">
        <f>IF(N205="snížená",J205,0)</f>
        <v>0</v>
      </c>
      <c r="BG205" s="191">
        <f>IF(N205="zákl. přenesená",J205,0)</f>
        <v>0</v>
      </c>
      <c r="BH205" s="191">
        <f>IF(N205="sníž. přenesená",J205,0)</f>
        <v>0</v>
      </c>
      <c r="BI205" s="191">
        <f>IF(N205="nulová",J205,0)</f>
        <v>0</v>
      </c>
      <c r="BJ205" s="21" t="s">
        <v>81</v>
      </c>
      <c r="BK205" s="191">
        <f>ROUND(I205*H205,2)</f>
        <v>0</v>
      </c>
      <c r="BL205" s="21" t="s">
        <v>342</v>
      </c>
      <c r="BM205" s="190" t="s">
        <v>2916</v>
      </c>
    </row>
    <row r="206" s="2" customFormat="1" ht="37.8" customHeight="1">
      <c r="A206" s="40"/>
      <c r="B206" s="177"/>
      <c r="C206" s="178" t="s">
        <v>705</v>
      </c>
      <c r="D206" s="178" t="s">
        <v>258</v>
      </c>
      <c r="E206" s="179" t="s">
        <v>2917</v>
      </c>
      <c r="F206" s="180" t="s">
        <v>2918</v>
      </c>
      <c r="G206" s="181" t="s">
        <v>539</v>
      </c>
      <c r="H206" s="182">
        <v>1</v>
      </c>
      <c r="I206" s="183"/>
      <c r="J206" s="184">
        <f>ROUND(I206*H206,2)</f>
        <v>0</v>
      </c>
      <c r="K206" s="185"/>
      <c r="L206" s="41"/>
      <c r="M206" s="186" t="s">
        <v>3</v>
      </c>
      <c r="N206" s="187" t="s">
        <v>45</v>
      </c>
      <c r="O206" s="74"/>
      <c r="P206" s="188">
        <f>O206*H206</f>
        <v>0</v>
      </c>
      <c r="Q206" s="188">
        <v>0</v>
      </c>
      <c r="R206" s="188">
        <f>Q206*H206</f>
        <v>0</v>
      </c>
      <c r="S206" s="188">
        <v>0</v>
      </c>
      <c r="T206" s="189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190" t="s">
        <v>342</v>
      </c>
      <c r="AT206" s="190" t="s">
        <v>258</v>
      </c>
      <c r="AU206" s="190" t="s">
        <v>83</v>
      </c>
      <c r="AY206" s="21" t="s">
        <v>256</v>
      </c>
      <c r="BE206" s="191">
        <f>IF(N206="základní",J206,0)</f>
        <v>0</v>
      </c>
      <c r="BF206" s="191">
        <f>IF(N206="snížená",J206,0)</f>
        <v>0</v>
      </c>
      <c r="BG206" s="191">
        <f>IF(N206="zákl. přenesená",J206,0)</f>
        <v>0</v>
      </c>
      <c r="BH206" s="191">
        <f>IF(N206="sníž. přenesená",J206,0)</f>
        <v>0</v>
      </c>
      <c r="BI206" s="191">
        <f>IF(N206="nulová",J206,0)</f>
        <v>0</v>
      </c>
      <c r="BJ206" s="21" t="s">
        <v>81</v>
      </c>
      <c r="BK206" s="191">
        <f>ROUND(I206*H206,2)</f>
        <v>0</v>
      </c>
      <c r="BL206" s="21" t="s">
        <v>342</v>
      </c>
      <c r="BM206" s="190" t="s">
        <v>2919</v>
      </c>
    </row>
    <row r="207" s="2" customFormat="1">
      <c r="A207" s="40"/>
      <c r="B207" s="41"/>
      <c r="C207" s="40"/>
      <c r="D207" s="192" t="s">
        <v>263</v>
      </c>
      <c r="E207" s="40"/>
      <c r="F207" s="193" t="s">
        <v>2920</v>
      </c>
      <c r="G207" s="40"/>
      <c r="H207" s="40"/>
      <c r="I207" s="194"/>
      <c r="J207" s="40"/>
      <c r="K207" s="40"/>
      <c r="L207" s="41"/>
      <c r="M207" s="195"/>
      <c r="N207" s="196"/>
      <c r="O207" s="74"/>
      <c r="P207" s="74"/>
      <c r="Q207" s="74"/>
      <c r="R207" s="74"/>
      <c r="S207" s="74"/>
      <c r="T207" s="75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21" t="s">
        <v>263</v>
      </c>
      <c r="AU207" s="21" t="s">
        <v>83</v>
      </c>
    </row>
    <row r="208" s="2" customFormat="1" ht="24.15" customHeight="1">
      <c r="A208" s="40"/>
      <c r="B208" s="177"/>
      <c r="C208" s="221" t="s">
        <v>721</v>
      </c>
      <c r="D208" s="221" t="s">
        <v>374</v>
      </c>
      <c r="E208" s="222" t="s">
        <v>2921</v>
      </c>
      <c r="F208" s="223" t="s">
        <v>2922</v>
      </c>
      <c r="G208" s="224" t="s">
        <v>539</v>
      </c>
      <c r="H208" s="225">
        <v>1</v>
      </c>
      <c r="I208" s="226"/>
      <c r="J208" s="227">
        <f>ROUND(I208*H208,2)</f>
        <v>0</v>
      </c>
      <c r="K208" s="228"/>
      <c r="L208" s="229"/>
      <c r="M208" s="230" t="s">
        <v>3</v>
      </c>
      <c r="N208" s="231" t="s">
        <v>45</v>
      </c>
      <c r="O208" s="74"/>
      <c r="P208" s="188">
        <f>O208*H208</f>
        <v>0</v>
      </c>
      <c r="Q208" s="188">
        <v>0.001</v>
      </c>
      <c r="R208" s="188">
        <f>Q208*H208</f>
        <v>0.001</v>
      </c>
      <c r="S208" s="188">
        <v>0</v>
      </c>
      <c r="T208" s="189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190" t="s">
        <v>451</v>
      </c>
      <c r="AT208" s="190" t="s">
        <v>374</v>
      </c>
      <c r="AU208" s="190" t="s">
        <v>83</v>
      </c>
      <c r="AY208" s="21" t="s">
        <v>256</v>
      </c>
      <c r="BE208" s="191">
        <f>IF(N208="základní",J208,0)</f>
        <v>0</v>
      </c>
      <c r="BF208" s="191">
        <f>IF(N208="snížená",J208,0)</f>
        <v>0</v>
      </c>
      <c r="BG208" s="191">
        <f>IF(N208="zákl. přenesená",J208,0)</f>
        <v>0</v>
      </c>
      <c r="BH208" s="191">
        <f>IF(N208="sníž. přenesená",J208,0)</f>
        <v>0</v>
      </c>
      <c r="BI208" s="191">
        <f>IF(N208="nulová",J208,0)</f>
        <v>0</v>
      </c>
      <c r="BJ208" s="21" t="s">
        <v>81</v>
      </c>
      <c r="BK208" s="191">
        <f>ROUND(I208*H208,2)</f>
        <v>0</v>
      </c>
      <c r="BL208" s="21" t="s">
        <v>342</v>
      </c>
      <c r="BM208" s="190" t="s">
        <v>2923</v>
      </c>
    </row>
    <row r="209" s="2" customFormat="1" ht="16.5" customHeight="1">
      <c r="A209" s="40"/>
      <c r="B209" s="177"/>
      <c r="C209" s="178" t="s">
        <v>731</v>
      </c>
      <c r="D209" s="178" t="s">
        <v>258</v>
      </c>
      <c r="E209" s="179" t="s">
        <v>2924</v>
      </c>
      <c r="F209" s="180" t="s">
        <v>2925</v>
      </c>
      <c r="G209" s="181" t="s">
        <v>539</v>
      </c>
      <c r="H209" s="182">
        <v>1</v>
      </c>
      <c r="I209" s="183"/>
      <c r="J209" s="184">
        <f>ROUND(I209*H209,2)</f>
        <v>0</v>
      </c>
      <c r="K209" s="185"/>
      <c r="L209" s="41"/>
      <c r="M209" s="186" t="s">
        <v>3</v>
      </c>
      <c r="N209" s="187" t="s">
        <v>45</v>
      </c>
      <c r="O209" s="74"/>
      <c r="P209" s="188">
        <f>O209*H209</f>
        <v>0</v>
      </c>
      <c r="Q209" s="188">
        <v>0</v>
      </c>
      <c r="R209" s="188">
        <f>Q209*H209</f>
        <v>0</v>
      </c>
      <c r="S209" s="188">
        <v>0</v>
      </c>
      <c r="T209" s="189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190" t="s">
        <v>342</v>
      </c>
      <c r="AT209" s="190" t="s">
        <v>258</v>
      </c>
      <c r="AU209" s="190" t="s">
        <v>83</v>
      </c>
      <c r="AY209" s="21" t="s">
        <v>256</v>
      </c>
      <c r="BE209" s="191">
        <f>IF(N209="základní",J209,0)</f>
        <v>0</v>
      </c>
      <c r="BF209" s="191">
        <f>IF(N209="snížená",J209,0)</f>
        <v>0</v>
      </c>
      <c r="BG209" s="191">
        <f>IF(N209="zákl. přenesená",J209,0)</f>
        <v>0</v>
      </c>
      <c r="BH209" s="191">
        <f>IF(N209="sníž. přenesená",J209,0)</f>
        <v>0</v>
      </c>
      <c r="BI209" s="191">
        <f>IF(N209="nulová",J209,0)</f>
        <v>0</v>
      </c>
      <c r="BJ209" s="21" t="s">
        <v>81</v>
      </c>
      <c r="BK209" s="191">
        <f>ROUND(I209*H209,2)</f>
        <v>0</v>
      </c>
      <c r="BL209" s="21" t="s">
        <v>342</v>
      </c>
      <c r="BM209" s="190" t="s">
        <v>2926</v>
      </c>
    </row>
    <row r="210" s="2" customFormat="1" ht="16.5" customHeight="1">
      <c r="A210" s="40"/>
      <c r="B210" s="177"/>
      <c r="C210" s="221" t="s">
        <v>736</v>
      </c>
      <c r="D210" s="221" t="s">
        <v>374</v>
      </c>
      <c r="E210" s="222" t="s">
        <v>2927</v>
      </c>
      <c r="F210" s="223" t="s">
        <v>2928</v>
      </c>
      <c r="G210" s="224" t="s">
        <v>539</v>
      </c>
      <c r="H210" s="225">
        <v>1</v>
      </c>
      <c r="I210" s="226"/>
      <c r="J210" s="227">
        <f>ROUND(I210*H210,2)</f>
        <v>0</v>
      </c>
      <c r="K210" s="228"/>
      <c r="L210" s="229"/>
      <c r="M210" s="230" t="s">
        <v>3</v>
      </c>
      <c r="N210" s="231" t="s">
        <v>45</v>
      </c>
      <c r="O210" s="74"/>
      <c r="P210" s="188">
        <f>O210*H210</f>
        <v>0</v>
      </c>
      <c r="Q210" s="188">
        <v>0.001</v>
      </c>
      <c r="R210" s="188">
        <f>Q210*H210</f>
        <v>0.001</v>
      </c>
      <c r="S210" s="188">
        <v>0</v>
      </c>
      <c r="T210" s="189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190" t="s">
        <v>451</v>
      </c>
      <c r="AT210" s="190" t="s">
        <v>374</v>
      </c>
      <c r="AU210" s="190" t="s">
        <v>83</v>
      </c>
      <c r="AY210" s="21" t="s">
        <v>256</v>
      </c>
      <c r="BE210" s="191">
        <f>IF(N210="základní",J210,0)</f>
        <v>0</v>
      </c>
      <c r="BF210" s="191">
        <f>IF(N210="snížená",J210,0)</f>
        <v>0</v>
      </c>
      <c r="BG210" s="191">
        <f>IF(N210="zákl. přenesená",J210,0)</f>
        <v>0</v>
      </c>
      <c r="BH210" s="191">
        <f>IF(N210="sníž. přenesená",J210,0)</f>
        <v>0</v>
      </c>
      <c r="BI210" s="191">
        <f>IF(N210="nulová",J210,0)</f>
        <v>0</v>
      </c>
      <c r="BJ210" s="21" t="s">
        <v>81</v>
      </c>
      <c r="BK210" s="191">
        <f>ROUND(I210*H210,2)</f>
        <v>0</v>
      </c>
      <c r="BL210" s="21" t="s">
        <v>342</v>
      </c>
      <c r="BM210" s="190" t="s">
        <v>2929</v>
      </c>
    </row>
    <row r="211" s="2" customFormat="1" ht="24.15" customHeight="1">
      <c r="A211" s="40"/>
      <c r="B211" s="177"/>
      <c r="C211" s="178" t="s">
        <v>743</v>
      </c>
      <c r="D211" s="178" t="s">
        <v>258</v>
      </c>
      <c r="E211" s="179" t="s">
        <v>2930</v>
      </c>
      <c r="F211" s="180" t="s">
        <v>2931</v>
      </c>
      <c r="G211" s="181" t="s">
        <v>539</v>
      </c>
      <c r="H211" s="182">
        <v>2</v>
      </c>
      <c r="I211" s="183"/>
      <c r="J211" s="184">
        <f>ROUND(I211*H211,2)</f>
        <v>0</v>
      </c>
      <c r="K211" s="185"/>
      <c r="L211" s="41"/>
      <c r="M211" s="186" t="s">
        <v>3</v>
      </c>
      <c r="N211" s="187" t="s">
        <v>45</v>
      </c>
      <c r="O211" s="74"/>
      <c r="P211" s="188">
        <f>O211*H211</f>
        <v>0</v>
      </c>
      <c r="Q211" s="188">
        <v>0</v>
      </c>
      <c r="R211" s="188">
        <f>Q211*H211</f>
        <v>0</v>
      </c>
      <c r="S211" s="188">
        <v>0</v>
      </c>
      <c r="T211" s="189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190" t="s">
        <v>342</v>
      </c>
      <c r="AT211" s="190" t="s">
        <v>258</v>
      </c>
      <c r="AU211" s="190" t="s">
        <v>83</v>
      </c>
      <c r="AY211" s="21" t="s">
        <v>256</v>
      </c>
      <c r="BE211" s="191">
        <f>IF(N211="základní",J211,0)</f>
        <v>0</v>
      </c>
      <c r="BF211" s="191">
        <f>IF(N211="snížená",J211,0)</f>
        <v>0</v>
      </c>
      <c r="BG211" s="191">
        <f>IF(N211="zákl. přenesená",J211,0)</f>
        <v>0</v>
      </c>
      <c r="BH211" s="191">
        <f>IF(N211="sníž. přenesená",J211,0)</f>
        <v>0</v>
      </c>
      <c r="BI211" s="191">
        <f>IF(N211="nulová",J211,0)</f>
        <v>0</v>
      </c>
      <c r="BJ211" s="21" t="s">
        <v>81</v>
      </c>
      <c r="BK211" s="191">
        <f>ROUND(I211*H211,2)</f>
        <v>0</v>
      </c>
      <c r="BL211" s="21" t="s">
        <v>342</v>
      </c>
      <c r="BM211" s="190" t="s">
        <v>2932</v>
      </c>
    </row>
    <row r="212" s="2" customFormat="1">
      <c r="A212" s="40"/>
      <c r="B212" s="41"/>
      <c r="C212" s="40"/>
      <c r="D212" s="192" t="s">
        <v>263</v>
      </c>
      <c r="E212" s="40"/>
      <c r="F212" s="193" t="s">
        <v>2933</v>
      </c>
      <c r="G212" s="40"/>
      <c r="H212" s="40"/>
      <c r="I212" s="194"/>
      <c r="J212" s="40"/>
      <c r="K212" s="40"/>
      <c r="L212" s="41"/>
      <c r="M212" s="195"/>
      <c r="N212" s="196"/>
      <c r="O212" s="74"/>
      <c r="P212" s="74"/>
      <c r="Q212" s="74"/>
      <c r="R212" s="74"/>
      <c r="S212" s="74"/>
      <c r="T212" s="75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21" t="s">
        <v>263</v>
      </c>
      <c r="AU212" s="21" t="s">
        <v>83</v>
      </c>
    </row>
    <row r="213" s="2" customFormat="1" ht="16.5" customHeight="1">
      <c r="A213" s="40"/>
      <c r="B213" s="177"/>
      <c r="C213" s="221" t="s">
        <v>748</v>
      </c>
      <c r="D213" s="221" t="s">
        <v>374</v>
      </c>
      <c r="E213" s="222" t="s">
        <v>2934</v>
      </c>
      <c r="F213" s="223" t="s">
        <v>2935</v>
      </c>
      <c r="G213" s="224" t="s">
        <v>539</v>
      </c>
      <c r="H213" s="225">
        <v>1</v>
      </c>
      <c r="I213" s="226"/>
      <c r="J213" s="227">
        <f>ROUND(I213*H213,2)</f>
        <v>0</v>
      </c>
      <c r="K213" s="228"/>
      <c r="L213" s="229"/>
      <c r="M213" s="230" t="s">
        <v>3</v>
      </c>
      <c r="N213" s="231" t="s">
        <v>45</v>
      </c>
      <c r="O213" s="74"/>
      <c r="P213" s="188">
        <f>O213*H213</f>
        <v>0</v>
      </c>
      <c r="Q213" s="188">
        <v>0.0060000000000000001</v>
      </c>
      <c r="R213" s="188">
        <f>Q213*H213</f>
        <v>0.0060000000000000001</v>
      </c>
      <c r="S213" s="188">
        <v>0</v>
      </c>
      <c r="T213" s="189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190" t="s">
        <v>451</v>
      </c>
      <c r="AT213" s="190" t="s">
        <v>374</v>
      </c>
      <c r="AU213" s="190" t="s">
        <v>83</v>
      </c>
      <c r="AY213" s="21" t="s">
        <v>256</v>
      </c>
      <c r="BE213" s="191">
        <f>IF(N213="základní",J213,0)</f>
        <v>0</v>
      </c>
      <c r="BF213" s="191">
        <f>IF(N213="snížená",J213,0)</f>
        <v>0</v>
      </c>
      <c r="BG213" s="191">
        <f>IF(N213="zákl. přenesená",J213,0)</f>
        <v>0</v>
      </c>
      <c r="BH213" s="191">
        <f>IF(N213="sníž. přenesená",J213,0)</f>
        <v>0</v>
      </c>
      <c r="BI213" s="191">
        <f>IF(N213="nulová",J213,0)</f>
        <v>0</v>
      </c>
      <c r="BJ213" s="21" t="s">
        <v>81</v>
      </c>
      <c r="BK213" s="191">
        <f>ROUND(I213*H213,2)</f>
        <v>0</v>
      </c>
      <c r="BL213" s="21" t="s">
        <v>342</v>
      </c>
      <c r="BM213" s="190" t="s">
        <v>2936</v>
      </c>
    </row>
    <row r="214" s="2" customFormat="1" ht="24.15" customHeight="1">
      <c r="A214" s="40"/>
      <c r="B214" s="177"/>
      <c r="C214" s="178" t="s">
        <v>753</v>
      </c>
      <c r="D214" s="178" t="s">
        <v>258</v>
      </c>
      <c r="E214" s="179" t="s">
        <v>2937</v>
      </c>
      <c r="F214" s="180" t="s">
        <v>2938</v>
      </c>
      <c r="G214" s="181" t="s">
        <v>539</v>
      </c>
      <c r="H214" s="182">
        <v>3</v>
      </c>
      <c r="I214" s="183"/>
      <c r="J214" s="184">
        <f>ROUND(I214*H214,2)</f>
        <v>0</v>
      </c>
      <c r="K214" s="185"/>
      <c r="L214" s="41"/>
      <c r="M214" s="186" t="s">
        <v>3</v>
      </c>
      <c r="N214" s="187" t="s">
        <v>45</v>
      </c>
      <c r="O214" s="74"/>
      <c r="P214" s="188">
        <f>O214*H214</f>
        <v>0</v>
      </c>
      <c r="Q214" s="188">
        <v>0</v>
      </c>
      <c r="R214" s="188">
        <f>Q214*H214</f>
        <v>0</v>
      </c>
      <c r="S214" s="188">
        <v>0</v>
      </c>
      <c r="T214" s="189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190" t="s">
        <v>342</v>
      </c>
      <c r="AT214" s="190" t="s">
        <v>258</v>
      </c>
      <c r="AU214" s="190" t="s">
        <v>83</v>
      </c>
      <c r="AY214" s="21" t="s">
        <v>256</v>
      </c>
      <c r="BE214" s="191">
        <f>IF(N214="základní",J214,0)</f>
        <v>0</v>
      </c>
      <c r="BF214" s="191">
        <f>IF(N214="snížená",J214,0)</f>
        <v>0</v>
      </c>
      <c r="BG214" s="191">
        <f>IF(N214="zákl. přenesená",J214,0)</f>
        <v>0</v>
      </c>
      <c r="BH214" s="191">
        <f>IF(N214="sníž. přenesená",J214,0)</f>
        <v>0</v>
      </c>
      <c r="BI214" s="191">
        <f>IF(N214="nulová",J214,0)</f>
        <v>0</v>
      </c>
      <c r="BJ214" s="21" t="s">
        <v>81</v>
      </c>
      <c r="BK214" s="191">
        <f>ROUND(I214*H214,2)</f>
        <v>0</v>
      </c>
      <c r="BL214" s="21" t="s">
        <v>342</v>
      </c>
      <c r="BM214" s="190" t="s">
        <v>2939</v>
      </c>
    </row>
    <row r="215" s="2" customFormat="1">
      <c r="A215" s="40"/>
      <c r="B215" s="41"/>
      <c r="C215" s="40"/>
      <c r="D215" s="192" t="s">
        <v>263</v>
      </c>
      <c r="E215" s="40"/>
      <c r="F215" s="193" t="s">
        <v>2940</v>
      </c>
      <c r="G215" s="40"/>
      <c r="H215" s="40"/>
      <c r="I215" s="194"/>
      <c r="J215" s="40"/>
      <c r="K215" s="40"/>
      <c r="L215" s="41"/>
      <c r="M215" s="195"/>
      <c r="N215" s="196"/>
      <c r="O215" s="74"/>
      <c r="P215" s="74"/>
      <c r="Q215" s="74"/>
      <c r="R215" s="74"/>
      <c r="S215" s="74"/>
      <c r="T215" s="75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21" t="s">
        <v>263</v>
      </c>
      <c r="AU215" s="21" t="s">
        <v>83</v>
      </c>
    </row>
    <row r="216" s="2" customFormat="1" ht="16.5" customHeight="1">
      <c r="A216" s="40"/>
      <c r="B216" s="177"/>
      <c r="C216" s="221" t="s">
        <v>758</v>
      </c>
      <c r="D216" s="221" t="s">
        <v>374</v>
      </c>
      <c r="E216" s="222" t="s">
        <v>2941</v>
      </c>
      <c r="F216" s="223" t="s">
        <v>2942</v>
      </c>
      <c r="G216" s="224" t="s">
        <v>539</v>
      </c>
      <c r="H216" s="225">
        <v>3</v>
      </c>
      <c r="I216" s="226"/>
      <c r="J216" s="227">
        <f>ROUND(I216*H216,2)</f>
        <v>0</v>
      </c>
      <c r="K216" s="228"/>
      <c r="L216" s="229"/>
      <c r="M216" s="230" t="s">
        <v>3</v>
      </c>
      <c r="N216" s="231" t="s">
        <v>45</v>
      </c>
      <c r="O216" s="74"/>
      <c r="P216" s="188">
        <f>O216*H216</f>
        <v>0</v>
      </c>
      <c r="Q216" s="188">
        <v>0.00029999999999999997</v>
      </c>
      <c r="R216" s="188">
        <f>Q216*H216</f>
        <v>0.00089999999999999998</v>
      </c>
      <c r="S216" s="188">
        <v>0</v>
      </c>
      <c r="T216" s="189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190" t="s">
        <v>451</v>
      </c>
      <c r="AT216" s="190" t="s">
        <v>374</v>
      </c>
      <c r="AU216" s="190" t="s">
        <v>83</v>
      </c>
      <c r="AY216" s="21" t="s">
        <v>256</v>
      </c>
      <c r="BE216" s="191">
        <f>IF(N216="základní",J216,0)</f>
        <v>0</v>
      </c>
      <c r="BF216" s="191">
        <f>IF(N216="snížená",J216,0)</f>
        <v>0</v>
      </c>
      <c r="BG216" s="191">
        <f>IF(N216="zákl. přenesená",J216,0)</f>
        <v>0</v>
      </c>
      <c r="BH216" s="191">
        <f>IF(N216="sníž. přenesená",J216,0)</f>
        <v>0</v>
      </c>
      <c r="BI216" s="191">
        <f>IF(N216="nulová",J216,0)</f>
        <v>0</v>
      </c>
      <c r="BJ216" s="21" t="s">
        <v>81</v>
      </c>
      <c r="BK216" s="191">
        <f>ROUND(I216*H216,2)</f>
        <v>0</v>
      </c>
      <c r="BL216" s="21" t="s">
        <v>342</v>
      </c>
      <c r="BM216" s="190" t="s">
        <v>2943</v>
      </c>
    </row>
    <row r="217" s="2" customFormat="1" ht="24.15" customHeight="1">
      <c r="A217" s="40"/>
      <c r="B217" s="177"/>
      <c r="C217" s="178" t="s">
        <v>764</v>
      </c>
      <c r="D217" s="178" t="s">
        <v>258</v>
      </c>
      <c r="E217" s="179" t="s">
        <v>2944</v>
      </c>
      <c r="F217" s="180" t="s">
        <v>2945</v>
      </c>
      <c r="G217" s="181" t="s">
        <v>539</v>
      </c>
      <c r="H217" s="182">
        <v>3</v>
      </c>
      <c r="I217" s="183"/>
      <c r="J217" s="184">
        <f>ROUND(I217*H217,2)</f>
        <v>0</v>
      </c>
      <c r="K217" s="185"/>
      <c r="L217" s="41"/>
      <c r="M217" s="186" t="s">
        <v>3</v>
      </c>
      <c r="N217" s="187" t="s">
        <v>45</v>
      </c>
      <c r="O217" s="74"/>
      <c r="P217" s="188">
        <f>O217*H217</f>
        <v>0</v>
      </c>
      <c r="Q217" s="188">
        <v>0</v>
      </c>
      <c r="R217" s="188">
        <f>Q217*H217</f>
        <v>0</v>
      </c>
      <c r="S217" s="188">
        <v>0</v>
      </c>
      <c r="T217" s="189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190" t="s">
        <v>342</v>
      </c>
      <c r="AT217" s="190" t="s">
        <v>258</v>
      </c>
      <c r="AU217" s="190" t="s">
        <v>83</v>
      </c>
      <c r="AY217" s="21" t="s">
        <v>256</v>
      </c>
      <c r="BE217" s="191">
        <f>IF(N217="základní",J217,0)</f>
        <v>0</v>
      </c>
      <c r="BF217" s="191">
        <f>IF(N217="snížená",J217,0)</f>
        <v>0</v>
      </c>
      <c r="BG217" s="191">
        <f>IF(N217="zákl. přenesená",J217,0)</f>
        <v>0</v>
      </c>
      <c r="BH217" s="191">
        <f>IF(N217="sníž. přenesená",J217,0)</f>
        <v>0</v>
      </c>
      <c r="BI217" s="191">
        <f>IF(N217="nulová",J217,0)</f>
        <v>0</v>
      </c>
      <c r="BJ217" s="21" t="s">
        <v>81</v>
      </c>
      <c r="BK217" s="191">
        <f>ROUND(I217*H217,2)</f>
        <v>0</v>
      </c>
      <c r="BL217" s="21" t="s">
        <v>342</v>
      </c>
      <c r="BM217" s="190" t="s">
        <v>2946</v>
      </c>
    </row>
    <row r="218" s="2" customFormat="1">
      <c r="A218" s="40"/>
      <c r="B218" s="41"/>
      <c r="C218" s="40"/>
      <c r="D218" s="192" t="s">
        <v>263</v>
      </c>
      <c r="E218" s="40"/>
      <c r="F218" s="193" t="s">
        <v>2947</v>
      </c>
      <c r="G218" s="40"/>
      <c r="H218" s="40"/>
      <c r="I218" s="194"/>
      <c r="J218" s="40"/>
      <c r="K218" s="40"/>
      <c r="L218" s="41"/>
      <c r="M218" s="195"/>
      <c r="N218" s="196"/>
      <c r="O218" s="74"/>
      <c r="P218" s="74"/>
      <c r="Q218" s="74"/>
      <c r="R218" s="74"/>
      <c r="S218" s="74"/>
      <c r="T218" s="75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21" t="s">
        <v>263</v>
      </c>
      <c r="AU218" s="21" t="s">
        <v>83</v>
      </c>
    </row>
    <row r="219" s="2" customFormat="1" ht="16.5" customHeight="1">
      <c r="A219" s="40"/>
      <c r="B219" s="177"/>
      <c r="C219" s="221" t="s">
        <v>769</v>
      </c>
      <c r="D219" s="221" t="s">
        <v>374</v>
      </c>
      <c r="E219" s="222" t="s">
        <v>2948</v>
      </c>
      <c r="F219" s="223" t="s">
        <v>2949</v>
      </c>
      <c r="G219" s="224" t="s">
        <v>539</v>
      </c>
      <c r="H219" s="225">
        <v>3</v>
      </c>
      <c r="I219" s="226"/>
      <c r="J219" s="227">
        <f>ROUND(I219*H219,2)</f>
        <v>0</v>
      </c>
      <c r="K219" s="228"/>
      <c r="L219" s="229"/>
      <c r="M219" s="230" t="s">
        <v>3</v>
      </c>
      <c r="N219" s="231" t="s">
        <v>45</v>
      </c>
      <c r="O219" s="74"/>
      <c r="P219" s="188">
        <f>O219*H219</f>
        <v>0</v>
      </c>
      <c r="Q219" s="188">
        <v>0.0030000000000000001</v>
      </c>
      <c r="R219" s="188">
        <f>Q219*H219</f>
        <v>0.0090000000000000011</v>
      </c>
      <c r="S219" s="188">
        <v>0</v>
      </c>
      <c r="T219" s="189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190" t="s">
        <v>451</v>
      </c>
      <c r="AT219" s="190" t="s">
        <v>374</v>
      </c>
      <c r="AU219" s="190" t="s">
        <v>83</v>
      </c>
      <c r="AY219" s="21" t="s">
        <v>256</v>
      </c>
      <c r="BE219" s="191">
        <f>IF(N219="základní",J219,0)</f>
        <v>0</v>
      </c>
      <c r="BF219" s="191">
        <f>IF(N219="snížená",J219,0)</f>
        <v>0</v>
      </c>
      <c r="BG219" s="191">
        <f>IF(N219="zákl. přenesená",J219,0)</f>
        <v>0</v>
      </c>
      <c r="BH219" s="191">
        <f>IF(N219="sníž. přenesená",J219,0)</f>
        <v>0</v>
      </c>
      <c r="BI219" s="191">
        <f>IF(N219="nulová",J219,0)</f>
        <v>0</v>
      </c>
      <c r="BJ219" s="21" t="s">
        <v>81</v>
      </c>
      <c r="BK219" s="191">
        <f>ROUND(I219*H219,2)</f>
        <v>0</v>
      </c>
      <c r="BL219" s="21" t="s">
        <v>342</v>
      </c>
      <c r="BM219" s="190" t="s">
        <v>2950</v>
      </c>
    </row>
    <row r="220" s="2" customFormat="1" ht="49.05" customHeight="1">
      <c r="A220" s="40"/>
      <c r="B220" s="177"/>
      <c r="C220" s="178" t="s">
        <v>774</v>
      </c>
      <c r="D220" s="178" t="s">
        <v>258</v>
      </c>
      <c r="E220" s="179" t="s">
        <v>2951</v>
      </c>
      <c r="F220" s="180" t="s">
        <v>2952</v>
      </c>
      <c r="G220" s="181" t="s">
        <v>539</v>
      </c>
      <c r="H220" s="182">
        <v>10</v>
      </c>
      <c r="I220" s="183"/>
      <c r="J220" s="184">
        <f>ROUND(I220*H220,2)</f>
        <v>0</v>
      </c>
      <c r="K220" s="185"/>
      <c r="L220" s="41"/>
      <c r="M220" s="186" t="s">
        <v>3</v>
      </c>
      <c r="N220" s="187" t="s">
        <v>45</v>
      </c>
      <c r="O220" s="74"/>
      <c r="P220" s="188">
        <f>O220*H220</f>
        <v>0</v>
      </c>
      <c r="Q220" s="188">
        <v>0</v>
      </c>
      <c r="R220" s="188">
        <f>Q220*H220</f>
        <v>0</v>
      </c>
      <c r="S220" s="188">
        <v>0</v>
      </c>
      <c r="T220" s="189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190" t="s">
        <v>342</v>
      </c>
      <c r="AT220" s="190" t="s">
        <v>258</v>
      </c>
      <c r="AU220" s="190" t="s">
        <v>83</v>
      </c>
      <c r="AY220" s="21" t="s">
        <v>256</v>
      </c>
      <c r="BE220" s="191">
        <f>IF(N220="základní",J220,0)</f>
        <v>0</v>
      </c>
      <c r="BF220" s="191">
        <f>IF(N220="snížená",J220,0)</f>
        <v>0</v>
      </c>
      <c r="BG220" s="191">
        <f>IF(N220="zákl. přenesená",J220,0)</f>
        <v>0</v>
      </c>
      <c r="BH220" s="191">
        <f>IF(N220="sníž. přenesená",J220,0)</f>
        <v>0</v>
      </c>
      <c r="BI220" s="191">
        <f>IF(N220="nulová",J220,0)</f>
        <v>0</v>
      </c>
      <c r="BJ220" s="21" t="s">
        <v>81</v>
      </c>
      <c r="BK220" s="191">
        <f>ROUND(I220*H220,2)</f>
        <v>0</v>
      </c>
      <c r="BL220" s="21" t="s">
        <v>342</v>
      </c>
      <c r="BM220" s="190" t="s">
        <v>2953</v>
      </c>
    </row>
    <row r="221" s="2" customFormat="1">
      <c r="A221" s="40"/>
      <c r="B221" s="41"/>
      <c r="C221" s="40"/>
      <c r="D221" s="192" t="s">
        <v>263</v>
      </c>
      <c r="E221" s="40"/>
      <c r="F221" s="193" t="s">
        <v>2954</v>
      </c>
      <c r="G221" s="40"/>
      <c r="H221" s="40"/>
      <c r="I221" s="194"/>
      <c r="J221" s="40"/>
      <c r="K221" s="40"/>
      <c r="L221" s="41"/>
      <c r="M221" s="195"/>
      <c r="N221" s="196"/>
      <c r="O221" s="74"/>
      <c r="P221" s="74"/>
      <c r="Q221" s="74"/>
      <c r="R221" s="74"/>
      <c r="S221" s="74"/>
      <c r="T221" s="75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21" t="s">
        <v>263</v>
      </c>
      <c r="AU221" s="21" t="s">
        <v>83</v>
      </c>
    </row>
    <row r="222" s="2" customFormat="1" ht="24.15" customHeight="1">
      <c r="A222" s="40"/>
      <c r="B222" s="177"/>
      <c r="C222" s="221" t="s">
        <v>779</v>
      </c>
      <c r="D222" s="221" t="s">
        <v>374</v>
      </c>
      <c r="E222" s="222" t="s">
        <v>2955</v>
      </c>
      <c r="F222" s="223" t="s">
        <v>2956</v>
      </c>
      <c r="G222" s="224" t="s">
        <v>539</v>
      </c>
      <c r="H222" s="225">
        <v>10</v>
      </c>
      <c r="I222" s="226"/>
      <c r="J222" s="227">
        <f>ROUND(I222*H222,2)</f>
        <v>0</v>
      </c>
      <c r="K222" s="228"/>
      <c r="L222" s="229"/>
      <c r="M222" s="230" t="s">
        <v>3</v>
      </c>
      <c r="N222" s="231" t="s">
        <v>45</v>
      </c>
      <c r="O222" s="74"/>
      <c r="P222" s="188">
        <f>O222*H222</f>
        <v>0</v>
      </c>
      <c r="Q222" s="188">
        <v>0.0060000000000000001</v>
      </c>
      <c r="R222" s="188">
        <f>Q222*H222</f>
        <v>0.059999999999999998</v>
      </c>
      <c r="S222" s="188">
        <v>0</v>
      </c>
      <c r="T222" s="189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190" t="s">
        <v>451</v>
      </c>
      <c r="AT222" s="190" t="s">
        <v>374</v>
      </c>
      <c r="AU222" s="190" t="s">
        <v>83</v>
      </c>
      <c r="AY222" s="21" t="s">
        <v>256</v>
      </c>
      <c r="BE222" s="191">
        <f>IF(N222="základní",J222,0)</f>
        <v>0</v>
      </c>
      <c r="BF222" s="191">
        <f>IF(N222="snížená",J222,0)</f>
        <v>0</v>
      </c>
      <c r="BG222" s="191">
        <f>IF(N222="zákl. přenesená",J222,0)</f>
        <v>0</v>
      </c>
      <c r="BH222" s="191">
        <f>IF(N222="sníž. přenesená",J222,0)</f>
        <v>0</v>
      </c>
      <c r="BI222" s="191">
        <f>IF(N222="nulová",J222,0)</f>
        <v>0</v>
      </c>
      <c r="BJ222" s="21" t="s">
        <v>81</v>
      </c>
      <c r="BK222" s="191">
        <f>ROUND(I222*H222,2)</f>
        <v>0</v>
      </c>
      <c r="BL222" s="21" t="s">
        <v>342</v>
      </c>
      <c r="BM222" s="190" t="s">
        <v>2957</v>
      </c>
    </row>
    <row r="223" s="2" customFormat="1" ht="44.25" customHeight="1">
      <c r="A223" s="40"/>
      <c r="B223" s="177"/>
      <c r="C223" s="178" t="s">
        <v>787</v>
      </c>
      <c r="D223" s="178" t="s">
        <v>258</v>
      </c>
      <c r="E223" s="179" t="s">
        <v>2958</v>
      </c>
      <c r="F223" s="180" t="s">
        <v>2959</v>
      </c>
      <c r="G223" s="181" t="s">
        <v>539</v>
      </c>
      <c r="H223" s="182">
        <v>1</v>
      </c>
      <c r="I223" s="183"/>
      <c r="J223" s="184">
        <f>ROUND(I223*H223,2)</f>
        <v>0</v>
      </c>
      <c r="K223" s="185"/>
      <c r="L223" s="41"/>
      <c r="M223" s="186" t="s">
        <v>3</v>
      </c>
      <c r="N223" s="187" t="s">
        <v>45</v>
      </c>
      <c r="O223" s="74"/>
      <c r="P223" s="188">
        <f>O223*H223</f>
        <v>0</v>
      </c>
      <c r="Q223" s="188">
        <v>0</v>
      </c>
      <c r="R223" s="188">
        <f>Q223*H223</f>
        <v>0</v>
      </c>
      <c r="S223" s="188">
        <v>0</v>
      </c>
      <c r="T223" s="189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190" t="s">
        <v>342</v>
      </c>
      <c r="AT223" s="190" t="s">
        <v>258</v>
      </c>
      <c r="AU223" s="190" t="s">
        <v>83</v>
      </c>
      <c r="AY223" s="21" t="s">
        <v>256</v>
      </c>
      <c r="BE223" s="191">
        <f>IF(N223="základní",J223,0)</f>
        <v>0</v>
      </c>
      <c r="BF223" s="191">
        <f>IF(N223="snížená",J223,0)</f>
        <v>0</v>
      </c>
      <c r="BG223" s="191">
        <f>IF(N223="zákl. přenesená",J223,0)</f>
        <v>0</v>
      </c>
      <c r="BH223" s="191">
        <f>IF(N223="sníž. přenesená",J223,0)</f>
        <v>0</v>
      </c>
      <c r="BI223" s="191">
        <f>IF(N223="nulová",J223,0)</f>
        <v>0</v>
      </c>
      <c r="BJ223" s="21" t="s">
        <v>81</v>
      </c>
      <c r="BK223" s="191">
        <f>ROUND(I223*H223,2)</f>
        <v>0</v>
      </c>
      <c r="BL223" s="21" t="s">
        <v>342</v>
      </c>
      <c r="BM223" s="190" t="s">
        <v>2960</v>
      </c>
    </row>
    <row r="224" s="2" customFormat="1">
      <c r="A224" s="40"/>
      <c r="B224" s="41"/>
      <c r="C224" s="40"/>
      <c r="D224" s="192" t="s">
        <v>263</v>
      </c>
      <c r="E224" s="40"/>
      <c r="F224" s="193" t="s">
        <v>2961</v>
      </c>
      <c r="G224" s="40"/>
      <c r="H224" s="40"/>
      <c r="I224" s="194"/>
      <c r="J224" s="40"/>
      <c r="K224" s="40"/>
      <c r="L224" s="41"/>
      <c r="M224" s="195"/>
      <c r="N224" s="196"/>
      <c r="O224" s="74"/>
      <c r="P224" s="74"/>
      <c r="Q224" s="74"/>
      <c r="R224" s="74"/>
      <c r="S224" s="74"/>
      <c r="T224" s="75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21" t="s">
        <v>263</v>
      </c>
      <c r="AU224" s="21" t="s">
        <v>83</v>
      </c>
    </row>
    <row r="225" s="2" customFormat="1" ht="16.5" customHeight="1">
      <c r="A225" s="40"/>
      <c r="B225" s="177"/>
      <c r="C225" s="221" t="s">
        <v>792</v>
      </c>
      <c r="D225" s="221" t="s">
        <v>374</v>
      </c>
      <c r="E225" s="222" t="s">
        <v>2962</v>
      </c>
      <c r="F225" s="223" t="s">
        <v>2963</v>
      </c>
      <c r="G225" s="224" t="s">
        <v>539</v>
      </c>
      <c r="H225" s="225">
        <v>1</v>
      </c>
      <c r="I225" s="226"/>
      <c r="J225" s="227">
        <f>ROUND(I225*H225,2)</f>
        <v>0</v>
      </c>
      <c r="K225" s="228"/>
      <c r="L225" s="229"/>
      <c r="M225" s="230" t="s">
        <v>3</v>
      </c>
      <c r="N225" s="231" t="s">
        <v>45</v>
      </c>
      <c r="O225" s="74"/>
      <c r="P225" s="188">
        <f>O225*H225</f>
        <v>0</v>
      </c>
      <c r="Q225" s="188">
        <v>0.0060000000000000001</v>
      </c>
      <c r="R225" s="188">
        <f>Q225*H225</f>
        <v>0.0060000000000000001</v>
      </c>
      <c r="S225" s="188">
        <v>0</v>
      </c>
      <c r="T225" s="189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190" t="s">
        <v>451</v>
      </c>
      <c r="AT225" s="190" t="s">
        <v>374</v>
      </c>
      <c r="AU225" s="190" t="s">
        <v>83</v>
      </c>
      <c r="AY225" s="21" t="s">
        <v>256</v>
      </c>
      <c r="BE225" s="191">
        <f>IF(N225="základní",J225,0)</f>
        <v>0</v>
      </c>
      <c r="BF225" s="191">
        <f>IF(N225="snížená",J225,0)</f>
        <v>0</v>
      </c>
      <c r="BG225" s="191">
        <f>IF(N225="zákl. přenesená",J225,0)</f>
        <v>0</v>
      </c>
      <c r="BH225" s="191">
        <f>IF(N225="sníž. přenesená",J225,0)</f>
        <v>0</v>
      </c>
      <c r="BI225" s="191">
        <f>IF(N225="nulová",J225,0)</f>
        <v>0</v>
      </c>
      <c r="BJ225" s="21" t="s">
        <v>81</v>
      </c>
      <c r="BK225" s="191">
        <f>ROUND(I225*H225,2)</f>
        <v>0</v>
      </c>
      <c r="BL225" s="21" t="s">
        <v>342</v>
      </c>
      <c r="BM225" s="190" t="s">
        <v>2964</v>
      </c>
    </row>
    <row r="226" s="2" customFormat="1" ht="49.05" customHeight="1">
      <c r="A226" s="40"/>
      <c r="B226" s="177"/>
      <c r="C226" s="178" t="s">
        <v>797</v>
      </c>
      <c r="D226" s="178" t="s">
        <v>258</v>
      </c>
      <c r="E226" s="179" t="s">
        <v>2965</v>
      </c>
      <c r="F226" s="180" t="s">
        <v>2966</v>
      </c>
      <c r="G226" s="181" t="s">
        <v>539</v>
      </c>
      <c r="H226" s="182">
        <v>1</v>
      </c>
      <c r="I226" s="183"/>
      <c r="J226" s="184">
        <f>ROUND(I226*H226,2)</f>
        <v>0</v>
      </c>
      <c r="K226" s="185"/>
      <c r="L226" s="41"/>
      <c r="M226" s="186" t="s">
        <v>3</v>
      </c>
      <c r="N226" s="187" t="s">
        <v>45</v>
      </c>
      <c r="O226" s="74"/>
      <c r="P226" s="188">
        <f>O226*H226</f>
        <v>0</v>
      </c>
      <c r="Q226" s="188">
        <v>0</v>
      </c>
      <c r="R226" s="188">
        <f>Q226*H226</f>
        <v>0</v>
      </c>
      <c r="S226" s="188">
        <v>0</v>
      </c>
      <c r="T226" s="189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190" t="s">
        <v>342</v>
      </c>
      <c r="AT226" s="190" t="s">
        <v>258</v>
      </c>
      <c r="AU226" s="190" t="s">
        <v>83</v>
      </c>
      <c r="AY226" s="21" t="s">
        <v>256</v>
      </c>
      <c r="BE226" s="191">
        <f>IF(N226="základní",J226,0)</f>
        <v>0</v>
      </c>
      <c r="BF226" s="191">
        <f>IF(N226="snížená",J226,0)</f>
        <v>0</v>
      </c>
      <c r="BG226" s="191">
        <f>IF(N226="zákl. přenesená",J226,0)</f>
        <v>0</v>
      </c>
      <c r="BH226" s="191">
        <f>IF(N226="sníž. přenesená",J226,0)</f>
        <v>0</v>
      </c>
      <c r="BI226" s="191">
        <f>IF(N226="nulová",J226,0)</f>
        <v>0</v>
      </c>
      <c r="BJ226" s="21" t="s">
        <v>81</v>
      </c>
      <c r="BK226" s="191">
        <f>ROUND(I226*H226,2)</f>
        <v>0</v>
      </c>
      <c r="BL226" s="21" t="s">
        <v>342</v>
      </c>
      <c r="BM226" s="190" t="s">
        <v>2967</v>
      </c>
    </row>
    <row r="227" s="2" customFormat="1">
      <c r="A227" s="40"/>
      <c r="B227" s="41"/>
      <c r="C227" s="40"/>
      <c r="D227" s="192" t="s">
        <v>263</v>
      </c>
      <c r="E227" s="40"/>
      <c r="F227" s="193" t="s">
        <v>2968</v>
      </c>
      <c r="G227" s="40"/>
      <c r="H227" s="40"/>
      <c r="I227" s="194"/>
      <c r="J227" s="40"/>
      <c r="K227" s="40"/>
      <c r="L227" s="41"/>
      <c r="M227" s="195"/>
      <c r="N227" s="196"/>
      <c r="O227" s="74"/>
      <c r="P227" s="74"/>
      <c r="Q227" s="74"/>
      <c r="R227" s="74"/>
      <c r="S227" s="74"/>
      <c r="T227" s="75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21" t="s">
        <v>263</v>
      </c>
      <c r="AU227" s="21" t="s">
        <v>83</v>
      </c>
    </row>
    <row r="228" s="2" customFormat="1" ht="24.15" customHeight="1">
      <c r="A228" s="40"/>
      <c r="B228" s="177"/>
      <c r="C228" s="221" t="s">
        <v>803</v>
      </c>
      <c r="D228" s="221" t="s">
        <v>374</v>
      </c>
      <c r="E228" s="222" t="s">
        <v>2969</v>
      </c>
      <c r="F228" s="223" t="s">
        <v>2970</v>
      </c>
      <c r="G228" s="224" t="s">
        <v>539</v>
      </c>
      <c r="H228" s="225">
        <v>1</v>
      </c>
      <c r="I228" s="226"/>
      <c r="J228" s="227">
        <f>ROUND(I228*H228,2)</f>
        <v>0</v>
      </c>
      <c r="K228" s="228"/>
      <c r="L228" s="229"/>
      <c r="M228" s="230" t="s">
        <v>3</v>
      </c>
      <c r="N228" s="231" t="s">
        <v>45</v>
      </c>
      <c r="O228" s="74"/>
      <c r="P228" s="188">
        <f>O228*H228</f>
        <v>0</v>
      </c>
      <c r="Q228" s="188">
        <v>0.0060000000000000001</v>
      </c>
      <c r="R228" s="188">
        <f>Q228*H228</f>
        <v>0.0060000000000000001</v>
      </c>
      <c r="S228" s="188">
        <v>0</v>
      </c>
      <c r="T228" s="189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190" t="s">
        <v>451</v>
      </c>
      <c r="AT228" s="190" t="s">
        <v>374</v>
      </c>
      <c r="AU228" s="190" t="s">
        <v>83</v>
      </c>
      <c r="AY228" s="21" t="s">
        <v>256</v>
      </c>
      <c r="BE228" s="191">
        <f>IF(N228="základní",J228,0)</f>
        <v>0</v>
      </c>
      <c r="BF228" s="191">
        <f>IF(N228="snížená",J228,0)</f>
        <v>0</v>
      </c>
      <c r="BG228" s="191">
        <f>IF(N228="zákl. přenesená",J228,0)</f>
        <v>0</v>
      </c>
      <c r="BH228" s="191">
        <f>IF(N228="sníž. přenesená",J228,0)</f>
        <v>0</v>
      </c>
      <c r="BI228" s="191">
        <f>IF(N228="nulová",J228,0)</f>
        <v>0</v>
      </c>
      <c r="BJ228" s="21" t="s">
        <v>81</v>
      </c>
      <c r="BK228" s="191">
        <f>ROUND(I228*H228,2)</f>
        <v>0</v>
      </c>
      <c r="BL228" s="21" t="s">
        <v>342</v>
      </c>
      <c r="BM228" s="190" t="s">
        <v>2971</v>
      </c>
    </row>
    <row r="229" s="2" customFormat="1" ht="37.8" customHeight="1">
      <c r="A229" s="40"/>
      <c r="B229" s="177"/>
      <c r="C229" s="178" t="s">
        <v>808</v>
      </c>
      <c r="D229" s="178" t="s">
        <v>258</v>
      </c>
      <c r="E229" s="179" t="s">
        <v>2972</v>
      </c>
      <c r="F229" s="180" t="s">
        <v>2973</v>
      </c>
      <c r="G229" s="181" t="s">
        <v>539</v>
      </c>
      <c r="H229" s="182">
        <v>3</v>
      </c>
      <c r="I229" s="183"/>
      <c r="J229" s="184">
        <f>ROUND(I229*H229,2)</f>
        <v>0</v>
      </c>
      <c r="K229" s="185"/>
      <c r="L229" s="41"/>
      <c r="M229" s="186" t="s">
        <v>3</v>
      </c>
      <c r="N229" s="187" t="s">
        <v>45</v>
      </c>
      <c r="O229" s="74"/>
      <c r="P229" s="188">
        <f>O229*H229</f>
        <v>0</v>
      </c>
      <c r="Q229" s="188">
        <v>0</v>
      </c>
      <c r="R229" s="188">
        <f>Q229*H229</f>
        <v>0</v>
      </c>
      <c r="S229" s="188">
        <v>0</v>
      </c>
      <c r="T229" s="189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190" t="s">
        <v>342</v>
      </c>
      <c r="AT229" s="190" t="s">
        <v>258</v>
      </c>
      <c r="AU229" s="190" t="s">
        <v>83</v>
      </c>
      <c r="AY229" s="21" t="s">
        <v>256</v>
      </c>
      <c r="BE229" s="191">
        <f>IF(N229="základní",J229,0)</f>
        <v>0</v>
      </c>
      <c r="BF229" s="191">
        <f>IF(N229="snížená",J229,0)</f>
        <v>0</v>
      </c>
      <c r="BG229" s="191">
        <f>IF(N229="zákl. přenesená",J229,0)</f>
        <v>0</v>
      </c>
      <c r="BH229" s="191">
        <f>IF(N229="sníž. přenesená",J229,0)</f>
        <v>0</v>
      </c>
      <c r="BI229" s="191">
        <f>IF(N229="nulová",J229,0)</f>
        <v>0</v>
      </c>
      <c r="BJ229" s="21" t="s">
        <v>81</v>
      </c>
      <c r="BK229" s="191">
        <f>ROUND(I229*H229,2)</f>
        <v>0</v>
      </c>
      <c r="BL229" s="21" t="s">
        <v>342</v>
      </c>
      <c r="BM229" s="190" t="s">
        <v>2974</v>
      </c>
    </row>
    <row r="230" s="2" customFormat="1">
      <c r="A230" s="40"/>
      <c r="B230" s="41"/>
      <c r="C230" s="40"/>
      <c r="D230" s="192" t="s">
        <v>263</v>
      </c>
      <c r="E230" s="40"/>
      <c r="F230" s="193" t="s">
        <v>2975</v>
      </c>
      <c r="G230" s="40"/>
      <c r="H230" s="40"/>
      <c r="I230" s="194"/>
      <c r="J230" s="40"/>
      <c r="K230" s="40"/>
      <c r="L230" s="41"/>
      <c r="M230" s="195"/>
      <c r="N230" s="196"/>
      <c r="O230" s="74"/>
      <c r="P230" s="74"/>
      <c r="Q230" s="74"/>
      <c r="R230" s="74"/>
      <c r="S230" s="74"/>
      <c r="T230" s="75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21" t="s">
        <v>263</v>
      </c>
      <c r="AU230" s="21" t="s">
        <v>83</v>
      </c>
    </row>
    <row r="231" s="2" customFormat="1" ht="21.75" customHeight="1">
      <c r="A231" s="40"/>
      <c r="B231" s="177"/>
      <c r="C231" s="221" t="s">
        <v>815</v>
      </c>
      <c r="D231" s="221" t="s">
        <v>374</v>
      </c>
      <c r="E231" s="222" t="s">
        <v>2976</v>
      </c>
      <c r="F231" s="223" t="s">
        <v>2977</v>
      </c>
      <c r="G231" s="224" t="s">
        <v>539</v>
      </c>
      <c r="H231" s="225">
        <v>3</v>
      </c>
      <c r="I231" s="226"/>
      <c r="J231" s="227">
        <f>ROUND(I231*H231,2)</f>
        <v>0</v>
      </c>
      <c r="K231" s="228"/>
      <c r="L231" s="229"/>
      <c r="M231" s="230" t="s">
        <v>3</v>
      </c>
      <c r="N231" s="231" t="s">
        <v>45</v>
      </c>
      <c r="O231" s="74"/>
      <c r="P231" s="188">
        <f>O231*H231</f>
        <v>0</v>
      </c>
      <c r="Q231" s="188">
        <v>0.00059999999999999995</v>
      </c>
      <c r="R231" s="188">
        <f>Q231*H231</f>
        <v>0.0018</v>
      </c>
      <c r="S231" s="188">
        <v>0</v>
      </c>
      <c r="T231" s="189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190" t="s">
        <v>451</v>
      </c>
      <c r="AT231" s="190" t="s">
        <v>374</v>
      </c>
      <c r="AU231" s="190" t="s">
        <v>83</v>
      </c>
      <c r="AY231" s="21" t="s">
        <v>256</v>
      </c>
      <c r="BE231" s="191">
        <f>IF(N231="základní",J231,0)</f>
        <v>0</v>
      </c>
      <c r="BF231" s="191">
        <f>IF(N231="snížená",J231,0)</f>
        <v>0</v>
      </c>
      <c r="BG231" s="191">
        <f>IF(N231="zákl. přenesená",J231,0)</f>
        <v>0</v>
      </c>
      <c r="BH231" s="191">
        <f>IF(N231="sníž. přenesená",J231,0)</f>
        <v>0</v>
      </c>
      <c r="BI231" s="191">
        <f>IF(N231="nulová",J231,0)</f>
        <v>0</v>
      </c>
      <c r="BJ231" s="21" t="s">
        <v>81</v>
      </c>
      <c r="BK231" s="191">
        <f>ROUND(I231*H231,2)</f>
        <v>0</v>
      </c>
      <c r="BL231" s="21" t="s">
        <v>342</v>
      </c>
      <c r="BM231" s="190" t="s">
        <v>2978</v>
      </c>
    </row>
    <row r="232" s="2" customFormat="1" ht="44.25" customHeight="1">
      <c r="A232" s="40"/>
      <c r="B232" s="177"/>
      <c r="C232" s="178" t="s">
        <v>820</v>
      </c>
      <c r="D232" s="178" t="s">
        <v>258</v>
      </c>
      <c r="E232" s="179" t="s">
        <v>2979</v>
      </c>
      <c r="F232" s="180" t="s">
        <v>2980</v>
      </c>
      <c r="G232" s="181" t="s">
        <v>539</v>
      </c>
      <c r="H232" s="182">
        <v>9</v>
      </c>
      <c r="I232" s="183"/>
      <c r="J232" s="184">
        <f>ROUND(I232*H232,2)</f>
        <v>0</v>
      </c>
      <c r="K232" s="185"/>
      <c r="L232" s="41"/>
      <c r="M232" s="186" t="s">
        <v>3</v>
      </c>
      <c r="N232" s="187" t="s">
        <v>45</v>
      </c>
      <c r="O232" s="74"/>
      <c r="P232" s="188">
        <f>O232*H232</f>
        <v>0</v>
      </c>
      <c r="Q232" s="188">
        <v>0</v>
      </c>
      <c r="R232" s="188">
        <f>Q232*H232</f>
        <v>0</v>
      </c>
      <c r="S232" s="188">
        <v>0</v>
      </c>
      <c r="T232" s="189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190" t="s">
        <v>342</v>
      </c>
      <c r="AT232" s="190" t="s">
        <v>258</v>
      </c>
      <c r="AU232" s="190" t="s">
        <v>83</v>
      </c>
      <c r="AY232" s="21" t="s">
        <v>256</v>
      </c>
      <c r="BE232" s="191">
        <f>IF(N232="základní",J232,0)</f>
        <v>0</v>
      </c>
      <c r="BF232" s="191">
        <f>IF(N232="snížená",J232,0)</f>
        <v>0</v>
      </c>
      <c r="BG232" s="191">
        <f>IF(N232="zákl. přenesená",J232,0)</f>
        <v>0</v>
      </c>
      <c r="BH232" s="191">
        <f>IF(N232="sníž. přenesená",J232,0)</f>
        <v>0</v>
      </c>
      <c r="BI232" s="191">
        <f>IF(N232="nulová",J232,0)</f>
        <v>0</v>
      </c>
      <c r="BJ232" s="21" t="s">
        <v>81</v>
      </c>
      <c r="BK232" s="191">
        <f>ROUND(I232*H232,2)</f>
        <v>0</v>
      </c>
      <c r="BL232" s="21" t="s">
        <v>342</v>
      </c>
      <c r="BM232" s="190" t="s">
        <v>2981</v>
      </c>
    </row>
    <row r="233" s="2" customFormat="1">
      <c r="A233" s="40"/>
      <c r="B233" s="41"/>
      <c r="C233" s="40"/>
      <c r="D233" s="192" t="s">
        <v>263</v>
      </c>
      <c r="E233" s="40"/>
      <c r="F233" s="193" t="s">
        <v>2982</v>
      </c>
      <c r="G233" s="40"/>
      <c r="H233" s="40"/>
      <c r="I233" s="194"/>
      <c r="J233" s="40"/>
      <c r="K233" s="40"/>
      <c r="L233" s="41"/>
      <c r="M233" s="195"/>
      <c r="N233" s="196"/>
      <c r="O233" s="74"/>
      <c r="P233" s="74"/>
      <c r="Q233" s="74"/>
      <c r="R233" s="74"/>
      <c r="S233" s="74"/>
      <c r="T233" s="75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21" t="s">
        <v>263</v>
      </c>
      <c r="AU233" s="21" t="s">
        <v>83</v>
      </c>
    </row>
    <row r="234" s="2" customFormat="1" ht="24.15" customHeight="1">
      <c r="A234" s="40"/>
      <c r="B234" s="177"/>
      <c r="C234" s="221" t="s">
        <v>825</v>
      </c>
      <c r="D234" s="221" t="s">
        <v>374</v>
      </c>
      <c r="E234" s="222" t="s">
        <v>2983</v>
      </c>
      <c r="F234" s="223" t="s">
        <v>2984</v>
      </c>
      <c r="G234" s="224" t="s">
        <v>539</v>
      </c>
      <c r="H234" s="225">
        <v>9</v>
      </c>
      <c r="I234" s="226"/>
      <c r="J234" s="227">
        <f>ROUND(I234*H234,2)</f>
        <v>0</v>
      </c>
      <c r="K234" s="228"/>
      <c r="L234" s="229"/>
      <c r="M234" s="230" t="s">
        <v>3</v>
      </c>
      <c r="N234" s="231" t="s">
        <v>45</v>
      </c>
      <c r="O234" s="74"/>
      <c r="P234" s="188">
        <f>O234*H234</f>
        <v>0</v>
      </c>
      <c r="Q234" s="188">
        <v>0.0060000000000000001</v>
      </c>
      <c r="R234" s="188">
        <f>Q234*H234</f>
        <v>0.053999999999999999</v>
      </c>
      <c r="S234" s="188">
        <v>0</v>
      </c>
      <c r="T234" s="189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190" t="s">
        <v>451</v>
      </c>
      <c r="AT234" s="190" t="s">
        <v>374</v>
      </c>
      <c r="AU234" s="190" t="s">
        <v>83</v>
      </c>
      <c r="AY234" s="21" t="s">
        <v>256</v>
      </c>
      <c r="BE234" s="191">
        <f>IF(N234="základní",J234,0)</f>
        <v>0</v>
      </c>
      <c r="BF234" s="191">
        <f>IF(N234="snížená",J234,0)</f>
        <v>0</v>
      </c>
      <c r="BG234" s="191">
        <f>IF(N234="zákl. přenesená",J234,0)</f>
        <v>0</v>
      </c>
      <c r="BH234" s="191">
        <f>IF(N234="sníž. přenesená",J234,0)</f>
        <v>0</v>
      </c>
      <c r="BI234" s="191">
        <f>IF(N234="nulová",J234,0)</f>
        <v>0</v>
      </c>
      <c r="BJ234" s="21" t="s">
        <v>81</v>
      </c>
      <c r="BK234" s="191">
        <f>ROUND(I234*H234,2)</f>
        <v>0</v>
      </c>
      <c r="BL234" s="21" t="s">
        <v>342</v>
      </c>
      <c r="BM234" s="190" t="s">
        <v>2985</v>
      </c>
    </row>
    <row r="235" s="2" customFormat="1" ht="49.05" customHeight="1">
      <c r="A235" s="40"/>
      <c r="B235" s="177"/>
      <c r="C235" s="178" t="s">
        <v>830</v>
      </c>
      <c r="D235" s="178" t="s">
        <v>258</v>
      </c>
      <c r="E235" s="179" t="s">
        <v>2986</v>
      </c>
      <c r="F235" s="180" t="s">
        <v>2987</v>
      </c>
      <c r="G235" s="181" t="s">
        <v>539</v>
      </c>
      <c r="H235" s="182">
        <v>9</v>
      </c>
      <c r="I235" s="183"/>
      <c r="J235" s="184">
        <f>ROUND(I235*H235,2)</f>
        <v>0</v>
      </c>
      <c r="K235" s="185"/>
      <c r="L235" s="41"/>
      <c r="M235" s="186" t="s">
        <v>3</v>
      </c>
      <c r="N235" s="187" t="s">
        <v>45</v>
      </c>
      <c r="O235" s="74"/>
      <c r="P235" s="188">
        <f>O235*H235</f>
        <v>0</v>
      </c>
      <c r="Q235" s="188">
        <v>0</v>
      </c>
      <c r="R235" s="188">
        <f>Q235*H235</f>
        <v>0</v>
      </c>
      <c r="S235" s="188">
        <v>0</v>
      </c>
      <c r="T235" s="189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190" t="s">
        <v>342</v>
      </c>
      <c r="AT235" s="190" t="s">
        <v>258</v>
      </c>
      <c r="AU235" s="190" t="s">
        <v>83</v>
      </c>
      <c r="AY235" s="21" t="s">
        <v>256</v>
      </c>
      <c r="BE235" s="191">
        <f>IF(N235="základní",J235,0)</f>
        <v>0</v>
      </c>
      <c r="BF235" s="191">
        <f>IF(N235="snížená",J235,0)</f>
        <v>0</v>
      </c>
      <c r="BG235" s="191">
        <f>IF(N235="zákl. přenesená",J235,0)</f>
        <v>0</v>
      </c>
      <c r="BH235" s="191">
        <f>IF(N235="sníž. přenesená",J235,0)</f>
        <v>0</v>
      </c>
      <c r="BI235" s="191">
        <f>IF(N235="nulová",J235,0)</f>
        <v>0</v>
      </c>
      <c r="BJ235" s="21" t="s">
        <v>81</v>
      </c>
      <c r="BK235" s="191">
        <f>ROUND(I235*H235,2)</f>
        <v>0</v>
      </c>
      <c r="BL235" s="21" t="s">
        <v>342</v>
      </c>
      <c r="BM235" s="190" t="s">
        <v>2988</v>
      </c>
    </row>
    <row r="236" s="2" customFormat="1">
      <c r="A236" s="40"/>
      <c r="B236" s="41"/>
      <c r="C236" s="40"/>
      <c r="D236" s="192" t="s">
        <v>263</v>
      </c>
      <c r="E236" s="40"/>
      <c r="F236" s="193" t="s">
        <v>2989</v>
      </c>
      <c r="G236" s="40"/>
      <c r="H236" s="40"/>
      <c r="I236" s="194"/>
      <c r="J236" s="40"/>
      <c r="K236" s="40"/>
      <c r="L236" s="41"/>
      <c r="M236" s="195"/>
      <c r="N236" s="196"/>
      <c r="O236" s="74"/>
      <c r="P236" s="74"/>
      <c r="Q236" s="74"/>
      <c r="R236" s="74"/>
      <c r="S236" s="74"/>
      <c r="T236" s="75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21" t="s">
        <v>263</v>
      </c>
      <c r="AU236" s="21" t="s">
        <v>83</v>
      </c>
    </row>
    <row r="237" s="2" customFormat="1" ht="24.15" customHeight="1">
      <c r="A237" s="40"/>
      <c r="B237" s="177"/>
      <c r="C237" s="221" t="s">
        <v>835</v>
      </c>
      <c r="D237" s="221" t="s">
        <v>374</v>
      </c>
      <c r="E237" s="222" t="s">
        <v>2990</v>
      </c>
      <c r="F237" s="223" t="s">
        <v>2991</v>
      </c>
      <c r="G237" s="224" t="s">
        <v>539</v>
      </c>
      <c r="H237" s="225">
        <v>9</v>
      </c>
      <c r="I237" s="226"/>
      <c r="J237" s="227">
        <f>ROUND(I237*H237,2)</f>
        <v>0</v>
      </c>
      <c r="K237" s="228"/>
      <c r="L237" s="229"/>
      <c r="M237" s="230" t="s">
        <v>3</v>
      </c>
      <c r="N237" s="231" t="s">
        <v>45</v>
      </c>
      <c r="O237" s="74"/>
      <c r="P237" s="188">
        <f>O237*H237</f>
        <v>0</v>
      </c>
      <c r="Q237" s="188">
        <v>0.0060000000000000001</v>
      </c>
      <c r="R237" s="188">
        <f>Q237*H237</f>
        <v>0.053999999999999999</v>
      </c>
      <c r="S237" s="188">
        <v>0</v>
      </c>
      <c r="T237" s="189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190" t="s">
        <v>451</v>
      </c>
      <c r="AT237" s="190" t="s">
        <v>374</v>
      </c>
      <c r="AU237" s="190" t="s">
        <v>83</v>
      </c>
      <c r="AY237" s="21" t="s">
        <v>256</v>
      </c>
      <c r="BE237" s="191">
        <f>IF(N237="základní",J237,0)</f>
        <v>0</v>
      </c>
      <c r="BF237" s="191">
        <f>IF(N237="snížená",J237,0)</f>
        <v>0</v>
      </c>
      <c r="BG237" s="191">
        <f>IF(N237="zákl. přenesená",J237,0)</f>
        <v>0</v>
      </c>
      <c r="BH237" s="191">
        <f>IF(N237="sníž. přenesená",J237,0)</f>
        <v>0</v>
      </c>
      <c r="BI237" s="191">
        <f>IF(N237="nulová",J237,0)</f>
        <v>0</v>
      </c>
      <c r="BJ237" s="21" t="s">
        <v>81</v>
      </c>
      <c r="BK237" s="191">
        <f>ROUND(I237*H237,2)</f>
        <v>0</v>
      </c>
      <c r="BL237" s="21" t="s">
        <v>342</v>
      </c>
      <c r="BM237" s="190" t="s">
        <v>2992</v>
      </c>
    </row>
    <row r="238" s="2" customFormat="1" ht="37.8" customHeight="1">
      <c r="A238" s="40"/>
      <c r="B238" s="177"/>
      <c r="C238" s="178" t="s">
        <v>840</v>
      </c>
      <c r="D238" s="178" t="s">
        <v>258</v>
      </c>
      <c r="E238" s="179" t="s">
        <v>2993</v>
      </c>
      <c r="F238" s="180" t="s">
        <v>2994</v>
      </c>
      <c r="G238" s="181" t="s">
        <v>119</v>
      </c>
      <c r="H238" s="182">
        <v>72</v>
      </c>
      <c r="I238" s="183"/>
      <c r="J238" s="184">
        <f>ROUND(I238*H238,2)</f>
        <v>0</v>
      </c>
      <c r="K238" s="185"/>
      <c r="L238" s="41"/>
      <c r="M238" s="186" t="s">
        <v>3</v>
      </c>
      <c r="N238" s="187" t="s">
        <v>45</v>
      </c>
      <c r="O238" s="74"/>
      <c r="P238" s="188">
        <f>O238*H238</f>
        <v>0</v>
      </c>
      <c r="Q238" s="188">
        <v>0</v>
      </c>
      <c r="R238" s="188">
        <f>Q238*H238</f>
        <v>0</v>
      </c>
      <c r="S238" s="188">
        <v>0</v>
      </c>
      <c r="T238" s="189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190" t="s">
        <v>342</v>
      </c>
      <c r="AT238" s="190" t="s">
        <v>258</v>
      </c>
      <c r="AU238" s="190" t="s">
        <v>83</v>
      </c>
      <c r="AY238" s="21" t="s">
        <v>256</v>
      </c>
      <c r="BE238" s="191">
        <f>IF(N238="základní",J238,0)</f>
        <v>0</v>
      </c>
      <c r="BF238" s="191">
        <f>IF(N238="snížená",J238,0)</f>
        <v>0</v>
      </c>
      <c r="BG238" s="191">
        <f>IF(N238="zákl. přenesená",J238,0)</f>
        <v>0</v>
      </c>
      <c r="BH238" s="191">
        <f>IF(N238="sníž. přenesená",J238,0)</f>
        <v>0</v>
      </c>
      <c r="BI238" s="191">
        <f>IF(N238="nulová",J238,0)</f>
        <v>0</v>
      </c>
      <c r="BJ238" s="21" t="s">
        <v>81</v>
      </c>
      <c r="BK238" s="191">
        <f>ROUND(I238*H238,2)</f>
        <v>0</v>
      </c>
      <c r="BL238" s="21" t="s">
        <v>342</v>
      </c>
      <c r="BM238" s="190" t="s">
        <v>2995</v>
      </c>
    </row>
    <row r="239" s="2" customFormat="1">
      <c r="A239" s="40"/>
      <c r="B239" s="41"/>
      <c r="C239" s="40"/>
      <c r="D239" s="192" t="s">
        <v>263</v>
      </c>
      <c r="E239" s="40"/>
      <c r="F239" s="193" t="s">
        <v>2996</v>
      </c>
      <c r="G239" s="40"/>
      <c r="H239" s="40"/>
      <c r="I239" s="194"/>
      <c r="J239" s="40"/>
      <c r="K239" s="40"/>
      <c r="L239" s="41"/>
      <c r="M239" s="195"/>
      <c r="N239" s="196"/>
      <c r="O239" s="74"/>
      <c r="P239" s="74"/>
      <c r="Q239" s="74"/>
      <c r="R239" s="74"/>
      <c r="S239" s="74"/>
      <c r="T239" s="75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21" t="s">
        <v>263</v>
      </c>
      <c r="AU239" s="21" t="s">
        <v>83</v>
      </c>
    </row>
    <row r="240" s="2" customFormat="1" ht="16.5" customHeight="1">
      <c r="A240" s="40"/>
      <c r="B240" s="177"/>
      <c r="C240" s="221" t="s">
        <v>845</v>
      </c>
      <c r="D240" s="221" t="s">
        <v>374</v>
      </c>
      <c r="E240" s="222" t="s">
        <v>2997</v>
      </c>
      <c r="F240" s="223" t="s">
        <v>2998</v>
      </c>
      <c r="G240" s="224" t="s">
        <v>1932</v>
      </c>
      <c r="H240" s="225">
        <v>10</v>
      </c>
      <c r="I240" s="226"/>
      <c r="J240" s="227">
        <f>ROUND(I240*H240,2)</f>
        <v>0</v>
      </c>
      <c r="K240" s="228"/>
      <c r="L240" s="229"/>
      <c r="M240" s="230" t="s">
        <v>3</v>
      </c>
      <c r="N240" s="231" t="s">
        <v>45</v>
      </c>
      <c r="O240" s="74"/>
      <c r="P240" s="188">
        <f>O240*H240</f>
        <v>0</v>
      </c>
      <c r="Q240" s="188">
        <v>0.001</v>
      </c>
      <c r="R240" s="188">
        <f>Q240*H240</f>
        <v>0.01</v>
      </c>
      <c r="S240" s="188">
        <v>0</v>
      </c>
      <c r="T240" s="189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190" t="s">
        <v>451</v>
      </c>
      <c r="AT240" s="190" t="s">
        <v>374</v>
      </c>
      <c r="AU240" s="190" t="s">
        <v>83</v>
      </c>
      <c r="AY240" s="21" t="s">
        <v>256</v>
      </c>
      <c r="BE240" s="191">
        <f>IF(N240="základní",J240,0)</f>
        <v>0</v>
      </c>
      <c r="BF240" s="191">
        <f>IF(N240="snížená",J240,0)</f>
        <v>0</v>
      </c>
      <c r="BG240" s="191">
        <f>IF(N240="zákl. přenesená",J240,0)</f>
        <v>0</v>
      </c>
      <c r="BH240" s="191">
        <f>IF(N240="sníž. přenesená",J240,0)</f>
        <v>0</v>
      </c>
      <c r="BI240" s="191">
        <f>IF(N240="nulová",J240,0)</f>
        <v>0</v>
      </c>
      <c r="BJ240" s="21" t="s">
        <v>81</v>
      </c>
      <c r="BK240" s="191">
        <f>ROUND(I240*H240,2)</f>
        <v>0</v>
      </c>
      <c r="BL240" s="21" t="s">
        <v>342</v>
      </c>
      <c r="BM240" s="190" t="s">
        <v>2999</v>
      </c>
    </row>
    <row r="241" s="2" customFormat="1" ht="21.75" customHeight="1">
      <c r="A241" s="40"/>
      <c r="B241" s="177"/>
      <c r="C241" s="221" t="s">
        <v>850</v>
      </c>
      <c r="D241" s="221" t="s">
        <v>374</v>
      </c>
      <c r="E241" s="222" t="s">
        <v>3000</v>
      </c>
      <c r="F241" s="223" t="s">
        <v>3001</v>
      </c>
      <c r="G241" s="224" t="s">
        <v>539</v>
      </c>
      <c r="H241" s="225">
        <v>2</v>
      </c>
      <c r="I241" s="226"/>
      <c r="J241" s="227">
        <f>ROUND(I241*H241,2)</f>
        <v>0</v>
      </c>
      <c r="K241" s="228"/>
      <c r="L241" s="229"/>
      <c r="M241" s="230" t="s">
        <v>3</v>
      </c>
      <c r="N241" s="231" t="s">
        <v>45</v>
      </c>
      <c r="O241" s="74"/>
      <c r="P241" s="188">
        <f>O241*H241</f>
        <v>0</v>
      </c>
      <c r="Q241" s="188">
        <v>0.00010000000000000001</v>
      </c>
      <c r="R241" s="188">
        <f>Q241*H241</f>
        <v>0.00020000000000000001</v>
      </c>
      <c r="S241" s="188">
        <v>0</v>
      </c>
      <c r="T241" s="189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190" t="s">
        <v>451</v>
      </c>
      <c r="AT241" s="190" t="s">
        <v>374</v>
      </c>
      <c r="AU241" s="190" t="s">
        <v>83</v>
      </c>
      <c r="AY241" s="21" t="s">
        <v>256</v>
      </c>
      <c r="BE241" s="191">
        <f>IF(N241="základní",J241,0)</f>
        <v>0</v>
      </c>
      <c r="BF241" s="191">
        <f>IF(N241="snížená",J241,0)</f>
        <v>0</v>
      </c>
      <c r="BG241" s="191">
        <f>IF(N241="zákl. přenesená",J241,0)</f>
        <v>0</v>
      </c>
      <c r="BH241" s="191">
        <f>IF(N241="sníž. přenesená",J241,0)</f>
        <v>0</v>
      </c>
      <c r="BI241" s="191">
        <f>IF(N241="nulová",J241,0)</f>
        <v>0</v>
      </c>
      <c r="BJ241" s="21" t="s">
        <v>81</v>
      </c>
      <c r="BK241" s="191">
        <f>ROUND(I241*H241,2)</f>
        <v>0</v>
      </c>
      <c r="BL241" s="21" t="s">
        <v>342</v>
      </c>
      <c r="BM241" s="190" t="s">
        <v>3002</v>
      </c>
    </row>
    <row r="242" s="2" customFormat="1" ht="16.5" customHeight="1">
      <c r="A242" s="40"/>
      <c r="B242" s="177"/>
      <c r="C242" s="221" t="s">
        <v>855</v>
      </c>
      <c r="D242" s="221" t="s">
        <v>374</v>
      </c>
      <c r="E242" s="222" t="s">
        <v>3003</v>
      </c>
      <c r="F242" s="223" t="s">
        <v>3004</v>
      </c>
      <c r="G242" s="224" t="s">
        <v>539</v>
      </c>
      <c r="H242" s="225">
        <v>8</v>
      </c>
      <c r="I242" s="226"/>
      <c r="J242" s="227">
        <f>ROUND(I242*H242,2)</f>
        <v>0</v>
      </c>
      <c r="K242" s="228"/>
      <c r="L242" s="229"/>
      <c r="M242" s="230" t="s">
        <v>3</v>
      </c>
      <c r="N242" s="231" t="s">
        <v>45</v>
      </c>
      <c r="O242" s="74"/>
      <c r="P242" s="188">
        <f>O242*H242</f>
        <v>0</v>
      </c>
      <c r="Q242" s="188">
        <v>0.00014999999999999999</v>
      </c>
      <c r="R242" s="188">
        <f>Q242*H242</f>
        <v>0.0011999999999999999</v>
      </c>
      <c r="S242" s="188">
        <v>0</v>
      </c>
      <c r="T242" s="189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190" t="s">
        <v>451</v>
      </c>
      <c r="AT242" s="190" t="s">
        <v>374</v>
      </c>
      <c r="AU242" s="190" t="s">
        <v>83</v>
      </c>
      <c r="AY242" s="21" t="s">
        <v>256</v>
      </c>
      <c r="BE242" s="191">
        <f>IF(N242="základní",J242,0)</f>
        <v>0</v>
      </c>
      <c r="BF242" s="191">
        <f>IF(N242="snížená",J242,0)</f>
        <v>0</v>
      </c>
      <c r="BG242" s="191">
        <f>IF(N242="zákl. přenesená",J242,0)</f>
        <v>0</v>
      </c>
      <c r="BH242" s="191">
        <f>IF(N242="sníž. přenesená",J242,0)</f>
        <v>0</v>
      </c>
      <c r="BI242" s="191">
        <f>IF(N242="nulová",J242,0)</f>
        <v>0</v>
      </c>
      <c r="BJ242" s="21" t="s">
        <v>81</v>
      </c>
      <c r="BK242" s="191">
        <f>ROUND(I242*H242,2)</f>
        <v>0</v>
      </c>
      <c r="BL242" s="21" t="s">
        <v>342</v>
      </c>
      <c r="BM242" s="190" t="s">
        <v>3005</v>
      </c>
    </row>
    <row r="243" s="2" customFormat="1" ht="21.75" customHeight="1">
      <c r="A243" s="40"/>
      <c r="B243" s="177"/>
      <c r="C243" s="221" t="s">
        <v>862</v>
      </c>
      <c r="D243" s="221" t="s">
        <v>374</v>
      </c>
      <c r="E243" s="222" t="s">
        <v>3006</v>
      </c>
      <c r="F243" s="223" t="s">
        <v>3007</v>
      </c>
      <c r="G243" s="224" t="s">
        <v>539</v>
      </c>
      <c r="H243" s="225">
        <v>2</v>
      </c>
      <c r="I243" s="226"/>
      <c r="J243" s="227">
        <f>ROUND(I243*H243,2)</f>
        <v>0</v>
      </c>
      <c r="K243" s="228"/>
      <c r="L243" s="229"/>
      <c r="M243" s="230" t="s">
        <v>3</v>
      </c>
      <c r="N243" s="231" t="s">
        <v>45</v>
      </c>
      <c r="O243" s="74"/>
      <c r="P243" s="188">
        <f>O243*H243</f>
        <v>0</v>
      </c>
      <c r="Q243" s="188">
        <v>0.002</v>
      </c>
      <c r="R243" s="188">
        <f>Q243*H243</f>
        <v>0.0040000000000000001</v>
      </c>
      <c r="S243" s="188">
        <v>0</v>
      </c>
      <c r="T243" s="189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190" t="s">
        <v>451</v>
      </c>
      <c r="AT243" s="190" t="s">
        <v>374</v>
      </c>
      <c r="AU243" s="190" t="s">
        <v>83</v>
      </c>
      <c r="AY243" s="21" t="s">
        <v>256</v>
      </c>
      <c r="BE243" s="191">
        <f>IF(N243="základní",J243,0)</f>
        <v>0</v>
      </c>
      <c r="BF243" s="191">
        <f>IF(N243="snížená",J243,0)</f>
        <v>0</v>
      </c>
      <c r="BG243" s="191">
        <f>IF(N243="zákl. přenesená",J243,0)</f>
        <v>0</v>
      </c>
      <c r="BH243" s="191">
        <f>IF(N243="sníž. přenesená",J243,0)</f>
        <v>0</v>
      </c>
      <c r="BI243" s="191">
        <f>IF(N243="nulová",J243,0)</f>
        <v>0</v>
      </c>
      <c r="BJ243" s="21" t="s">
        <v>81</v>
      </c>
      <c r="BK243" s="191">
        <f>ROUND(I243*H243,2)</f>
        <v>0</v>
      </c>
      <c r="BL243" s="21" t="s">
        <v>342</v>
      </c>
      <c r="BM243" s="190" t="s">
        <v>3008</v>
      </c>
    </row>
    <row r="244" s="2" customFormat="1" ht="16.5" customHeight="1">
      <c r="A244" s="40"/>
      <c r="B244" s="177"/>
      <c r="C244" s="178" t="s">
        <v>867</v>
      </c>
      <c r="D244" s="178" t="s">
        <v>258</v>
      </c>
      <c r="E244" s="179" t="s">
        <v>3009</v>
      </c>
      <c r="F244" s="180" t="s">
        <v>3010</v>
      </c>
      <c r="G244" s="181" t="s">
        <v>539</v>
      </c>
      <c r="H244" s="182">
        <v>2</v>
      </c>
      <c r="I244" s="183"/>
      <c r="J244" s="184">
        <f>ROUND(I244*H244,2)</f>
        <v>0</v>
      </c>
      <c r="K244" s="185"/>
      <c r="L244" s="41"/>
      <c r="M244" s="186" t="s">
        <v>3</v>
      </c>
      <c r="N244" s="187" t="s">
        <v>45</v>
      </c>
      <c r="O244" s="74"/>
      <c r="P244" s="188">
        <f>O244*H244</f>
        <v>0</v>
      </c>
      <c r="Q244" s="188">
        <v>0</v>
      </c>
      <c r="R244" s="188">
        <f>Q244*H244</f>
        <v>0</v>
      </c>
      <c r="S244" s="188">
        <v>0</v>
      </c>
      <c r="T244" s="189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190" t="s">
        <v>342</v>
      </c>
      <c r="AT244" s="190" t="s">
        <v>258</v>
      </c>
      <c r="AU244" s="190" t="s">
        <v>83</v>
      </c>
      <c r="AY244" s="21" t="s">
        <v>256</v>
      </c>
      <c r="BE244" s="191">
        <f>IF(N244="základní",J244,0)</f>
        <v>0</v>
      </c>
      <c r="BF244" s="191">
        <f>IF(N244="snížená",J244,0)</f>
        <v>0</v>
      </c>
      <c r="BG244" s="191">
        <f>IF(N244="zákl. přenesená",J244,0)</f>
        <v>0</v>
      </c>
      <c r="BH244" s="191">
        <f>IF(N244="sníž. přenesená",J244,0)</f>
        <v>0</v>
      </c>
      <c r="BI244" s="191">
        <f>IF(N244="nulová",J244,0)</f>
        <v>0</v>
      </c>
      <c r="BJ244" s="21" t="s">
        <v>81</v>
      </c>
      <c r="BK244" s="191">
        <f>ROUND(I244*H244,2)</f>
        <v>0</v>
      </c>
      <c r="BL244" s="21" t="s">
        <v>342</v>
      </c>
      <c r="BM244" s="190" t="s">
        <v>3011</v>
      </c>
    </row>
    <row r="245" s="2" customFormat="1">
      <c r="A245" s="40"/>
      <c r="B245" s="41"/>
      <c r="C245" s="40"/>
      <c r="D245" s="192" t="s">
        <v>263</v>
      </c>
      <c r="E245" s="40"/>
      <c r="F245" s="193" t="s">
        <v>3012</v>
      </c>
      <c r="G245" s="40"/>
      <c r="H245" s="40"/>
      <c r="I245" s="194"/>
      <c r="J245" s="40"/>
      <c r="K245" s="40"/>
      <c r="L245" s="41"/>
      <c r="M245" s="195"/>
      <c r="N245" s="196"/>
      <c r="O245" s="74"/>
      <c r="P245" s="74"/>
      <c r="Q245" s="74"/>
      <c r="R245" s="74"/>
      <c r="S245" s="74"/>
      <c r="T245" s="75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21" t="s">
        <v>263</v>
      </c>
      <c r="AU245" s="21" t="s">
        <v>83</v>
      </c>
    </row>
    <row r="246" s="2" customFormat="1" ht="16.5" customHeight="1">
      <c r="A246" s="40"/>
      <c r="B246" s="177"/>
      <c r="C246" s="221" t="s">
        <v>872</v>
      </c>
      <c r="D246" s="221" t="s">
        <v>374</v>
      </c>
      <c r="E246" s="222" t="s">
        <v>3013</v>
      </c>
      <c r="F246" s="223" t="s">
        <v>3014</v>
      </c>
      <c r="G246" s="224" t="s">
        <v>539</v>
      </c>
      <c r="H246" s="225">
        <v>2</v>
      </c>
      <c r="I246" s="226"/>
      <c r="J246" s="227">
        <f>ROUND(I246*H246,2)</f>
        <v>0</v>
      </c>
      <c r="K246" s="228"/>
      <c r="L246" s="229"/>
      <c r="M246" s="230" t="s">
        <v>3</v>
      </c>
      <c r="N246" s="231" t="s">
        <v>45</v>
      </c>
      <c r="O246" s="74"/>
      <c r="P246" s="188">
        <f>O246*H246</f>
        <v>0</v>
      </c>
      <c r="Q246" s="188">
        <v>0.0040000000000000001</v>
      </c>
      <c r="R246" s="188">
        <f>Q246*H246</f>
        <v>0.0080000000000000002</v>
      </c>
      <c r="S246" s="188">
        <v>0</v>
      </c>
      <c r="T246" s="189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190" t="s">
        <v>451</v>
      </c>
      <c r="AT246" s="190" t="s">
        <v>374</v>
      </c>
      <c r="AU246" s="190" t="s">
        <v>83</v>
      </c>
      <c r="AY246" s="21" t="s">
        <v>256</v>
      </c>
      <c r="BE246" s="191">
        <f>IF(N246="základní",J246,0)</f>
        <v>0</v>
      </c>
      <c r="BF246" s="191">
        <f>IF(N246="snížená",J246,0)</f>
        <v>0</v>
      </c>
      <c r="BG246" s="191">
        <f>IF(N246="zákl. přenesená",J246,0)</f>
        <v>0</v>
      </c>
      <c r="BH246" s="191">
        <f>IF(N246="sníž. přenesená",J246,0)</f>
        <v>0</v>
      </c>
      <c r="BI246" s="191">
        <f>IF(N246="nulová",J246,0)</f>
        <v>0</v>
      </c>
      <c r="BJ246" s="21" t="s">
        <v>81</v>
      </c>
      <c r="BK246" s="191">
        <f>ROUND(I246*H246,2)</f>
        <v>0</v>
      </c>
      <c r="BL246" s="21" t="s">
        <v>342</v>
      </c>
      <c r="BM246" s="190" t="s">
        <v>3015</v>
      </c>
    </row>
    <row r="247" s="2" customFormat="1" ht="24.15" customHeight="1">
      <c r="A247" s="40"/>
      <c r="B247" s="177"/>
      <c r="C247" s="221" t="s">
        <v>878</v>
      </c>
      <c r="D247" s="221" t="s">
        <v>374</v>
      </c>
      <c r="E247" s="222" t="s">
        <v>3016</v>
      </c>
      <c r="F247" s="223" t="s">
        <v>3017</v>
      </c>
      <c r="G247" s="224" t="s">
        <v>539</v>
      </c>
      <c r="H247" s="225">
        <v>2</v>
      </c>
      <c r="I247" s="226"/>
      <c r="J247" s="227">
        <f>ROUND(I247*H247,2)</f>
        <v>0</v>
      </c>
      <c r="K247" s="228"/>
      <c r="L247" s="229"/>
      <c r="M247" s="230" t="s">
        <v>3</v>
      </c>
      <c r="N247" s="231" t="s">
        <v>45</v>
      </c>
      <c r="O247" s="74"/>
      <c r="P247" s="188">
        <f>O247*H247</f>
        <v>0</v>
      </c>
      <c r="Q247" s="188">
        <v>0.0089999999999999993</v>
      </c>
      <c r="R247" s="188">
        <f>Q247*H247</f>
        <v>0.017999999999999999</v>
      </c>
      <c r="S247" s="188">
        <v>0</v>
      </c>
      <c r="T247" s="189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190" t="s">
        <v>451</v>
      </c>
      <c r="AT247" s="190" t="s">
        <v>374</v>
      </c>
      <c r="AU247" s="190" t="s">
        <v>83</v>
      </c>
      <c r="AY247" s="21" t="s">
        <v>256</v>
      </c>
      <c r="BE247" s="191">
        <f>IF(N247="základní",J247,0)</f>
        <v>0</v>
      </c>
      <c r="BF247" s="191">
        <f>IF(N247="snížená",J247,0)</f>
        <v>0</v>
      </c>
      <c r="BG247" s="191">
        <f>IF(N247="zákl. přenesená",J247,0)</f>
        <v>0</v>
      </c>
      <c r="BH247" s="191">
        <f>IF(N247="sníž. přenesená",J247,0)</f>
        <v>0</v>
      </c>
      <c r="BI247" s="191">
        <f>IF(N247="nulová",J247,0)</f>
        <v>0</v>
      </c>
      <c r="BJ247" s="21" t="s">
        <v>81</v>
      </c>
      <c r="BK247" s="191">
        <f>ROUND(I247*H247,2)</f>
        <v>0</v>
      </c>
      <c r="BL247" s="21" t="s">
        <v>342</v>
      </c>
      <c r="BM247" s="190" t="s">
        <v>3018</v>
      </c>
    </row>
    <row r="248" s="2" customFormat="1" ht="49.05" customHeight="1">
      <c r="A248" s="40"/>
      <c r="B248" s="177"/>
      <c r="C248" s="178" t="s">
        <v>884</v>
      </c>
      <c r="D248" s="178" t="s">
        <v>258</v>
      </c>
      <c r="E248" s="179" t="s">
        <v>3019</v>
      </c>
      <c r="F248" s="180" t="s">
        <v>3020</v>
      </c>
      <c r="G248" s="181" t="s">
        <v>119</v>
      </c>
      <c r="H248" s="182">
        <v>50</v>
      </c>
      <c r="I248" s="183"/>
      <c r="J248" s="184">
        <f>ROUND(I248*H248,2)</f>
        <v>0</v>
      </c>
      <c r="K248" s="185"/>
      <c r="L248" s="41"/>
      <c r="M248" s="186" t="s">
        <v>3</v>
      </c>
      <c r="N248" s="187" t="s">
        <v>45</v>
      </c>
      <c r="O248" s="74"/>
      <c r="P248" s="188">
        <f>O248*H248</f>
        <v>0</v>
      </c>
      <c r="Q248" s="188">
        <v>0</v>
      </c>
      <c r="R248" s="188">
        <f>Q248*H248</f>
        <v>0</v>
      </c>
      <c r="S248" s="188">
        <v>0</v>
      </c>
      <c r="T248" s="189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190" t="s">
        <v>342</v>
      </c>
      <c r="AT248" s="190" t="s">
        <v>258</v>
      </c>
      <c r="AU248" s="190" t="s">
        <v>83</v>
      </c>
      <c r="AY248" s="21" t="s">
        <v>256</v>
      </c>
      <c r="BE248" s="191">
        <f>IF(N248="základní",J248,0)</f>
        <v>0</v>
      </c>
      <c r="BF248" s="191">
        <f>IF(N248="snížená",J248,0)</f>
        <v>0</v>
      </c>
      <c r="BG248" s="191">
        <f>IF(N248="zákl. přenesená",J248,0)</f>
        <v>0</v>
      </c>
      <c r="BH248" s="191">
        <f>IF(N248="sníž. přenesená",J248,0)</f>
        <v>0</v>
      </c>
      <c r="BI248" s="191">
        <f>IF(N248="nulová",J248,0)</f>
        <v>0</v>
      </c>
      <c r="BJ248" s="21" t="s">
        <v>81</v>
      </c>
      <c r="BK248" s="191">
        <f>ROUND(I248*H248,2)</f>
        <v>0</v>
      </c>
      <c r="BL248" s="21" t="s">
        <v>342</v>
      </c>
      <c r="BM248" s="190" t="s">
        <v>3021</v>
      </c>
    </row>
    <row r="249" s="2" customFormat="1">
      <c r="A249" s="40"/>
      <c r="B249" s="41"/>
      <c r="C249" s="40"/>
      <c r="D249" s="192" t="s">
        <v>263</v>
      </c>
      <c r="E249" s="40"/>
      <c r="F249" s="193" t="s">
        <v>3022</v>
      </c>
      <c r="G249" s="40"/>
      <c r="H249" s="40"/>
      <c r="I249" s="194"/>
      <c r="J249" s="40"/>
      <c r="K249" s="40"/>
      <c r="L249" s="41"/>
      <c r="M249" s="195"/>
      <c r="N249" s="196"/>
      <c r="O249" s="74"/>
      <c r="P249" s="74"/>
      <c r="Q249" s="74"/>
      <c r="R249" s="74"/>
      <c r="S249" s="74"/>
      <c r="T249" s="75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21" t="s">
        <v>263</v>
      </c>
      <c r="AU249" s="21" t="s">
        <v>83</v>
      </c>
    </row>
    <row r="250" s="2" customFormat="1" ht="16.5" customHeight="1">
      <c r="A250" s="40"/>
      <c r="B250" s="177"/>
      <c r="C250" s="221" t="s">
        <v>889</v>
      </c>
      <c r="D250" s="221" t="s">
        <v>374</v>
      </c>
      <c r="E250" s="222" t="s">
        <v>3023</v>
      </c>
      <c r="F250" s="223" t="s">
        <v>3024</v>
      </c>
      <c r="G250" s="224" t="s">
        <v>1932</v>
      </c>
      <c r="H250" s="225">
        <v>50</v>
      </c>
      <c r="I250" s="226"/>
      <c r="J250" s="227">
        <f>ROUND(I250*H250,2)</f>
        <v>0</v>
      </c>
      <c r="K250" s="228"/>
      <c r="L250" s="229"/>
      <c r="M250" s="230" t="s">
        <v>3</v>
      </c>
      <c r="N250" s="231" t="s">
        <v>45</v>
      </c>
      <c r="O250" s="74"/>
      <c r="P250" s="188">
        <f>O250*H250</f>
        <v>0</v>
      </c>
      <c r="Q250" s="188">
        <v>0.001</v>
      </c>
      <c r="R250" s="188">
        <f>Q250*H250</f>
        <v>0.050000000000000003</v>
      </c>
      <c r="S250" s="188">
        <v>0</v>
      </c>
      <c r="T250" s="189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190" t="s">
        <v>451</v>
      </c>
      <c r="AT250" s="190" t="s">
        <v>374</v>
      </c>
      <c r="AU250" s="190" t="s">
        <v>83</v>
      </c>
      <c r="AY250" s="21" t="s">
        <v>256</v>
      </c>
      <c r="BE250" s="191">
        <f>IF(N250="základní",J250,0)</f>
        <v>0</v>
      </c>
      <c r="BF250" s="191">
        <f>IF(N250="snížená",J250,0)</f>
        <v>0</v>
      </c>
      <c r="BG250" s="191">
        <f>IF(N250="zákl. přenesená",J250,0)</f>
        <v>0</v>
      </c>
      <c r="BH250" s="191">
        <f>IF(N250="sníž. přenesená",J250,0)</f>
        <v>0</v>
      </c>
      <c r="BI250" s="191">
        <f>IF(N250="nulová",J250,0)</f>
        <v>0</v>
      </c>
      <c r="BJ250" s="21" t="s">
        <v>81</v>
      </c>
      <c r="BK250" s="191">
        <f>ROUND(I250*H250,2)</f>
        <v>0</v>
      </c>
      <c r="BL250" s="21" t="s">
        <v>342</v>
      </c>
      <c r="BM250" s="190" t="s">
        <v>3025</v>
      </c>
    </row>
    <row r="251" s="2" customFormat="1" ht="24.15" customHeight="1">
      <c r="A251" s="40"/>
      <c r="B251" s="177"/>
      <c r="C251" s="221" t="s">
        <v>895</v>
      </c>
      <c r="D251" s="221" t="s">
        <v>374</v>
      </c>
      <c r="E251" s="222" t="s">
        <v>3026</v>
      </c>
      <c r="F251" s="223" t="s">
        <v>3027</v>
      </c>
      <c r="G251" s="224" t="s">
        <v>539</v>
      </c>
      <c r="H251" s="225">
        <v>2</v>
      </c>
      <c r="I251" s="226"/>
      <c r="J251" s="227">
        <f>ROUND(I251*H251,2)</f>
        <v>0</v>
      </c>
      <c r="K251" s="228"/>
      <c r="L251" s="229"/>
      <c r="M251" s="230" t="s">
        <v>3</v>
      </c>
      <c r="N251" s="231" t="s">
        <v>45</v>
      </c>
      <c r="O251" s="74"/>
      <c r="P251" s="188">
        <f>O251*H251</f>
        <v>0</v>
      </c>
      <c r="Q251" s="188">
        <v>0.00025999999999999998</v>
      </c>
      <c r="R251" s="188">
        <f>Q251*H251</f>
        <v>0.00051999999999999995</v>
      </c>
      <c r="S251" s="188">
        <v>0</v>
      </c>
      <c r="T251" s="189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190" t="s">
        <v>451</v>
      </c>
      <c r="AT251" s="190" t="s">
        <v>374</v>
      </c>
      <c r="AU251" s="190" t="s">
        <v>83</v>
      </c>
      <c r="AY251" s="21" t="s">
        <v>256</v>
      </c>
      <c r="BE251" s="191">
        <f>IF(N251="základní",J251,0)</f>
        <v>0</v>
      </c>
      <c r="BF251" s="191">
        <f>IF(N251="snížená",J251,0)</f>
        <v>0</v>
      </c>
      <c r="BG251" s="191">
        <f>IF(N251="zákl. přenesená",J251,0)</f>
        <v>0</v>
      </c>
      <c r="BH251" s="191">
        <f>IF(N251="sníž. přenesená",J251,0)</f>
        <v>0</v>
      </c>
      <c r="BI251" s="191">
        <f>IF(N251="nulová",J251,0)</f>
        <v>0</v>
      </c>
      <c r="BJ251" s="21" t="s">
        <v>81</v>
      </c>
      <c r="BK251" s="191">
        <f>ROUND(I251*H251,2)</f>
        <v>0</v>
      </c>
      <c r="BL251" s="21" t="s">
        <v>342</v>
      </c>
      <c r="BM251" s="190" t="s">
        <v>3028</v>
      </c>
    </row>
    <row r="252" s="2" customFormat="1" ht="37.8" customHeight="1">
      <c r="A252" s="40"/>
      <c r="B252" s="177"/>
      <c r="C252" s="178" t="s">
        <v>900</v>
      </c>
      <c r="D252" s="178" t="s">
        <v>258</v>
      </c>
      <c r="E252" s="179" t="s">
        <v>3029</v>
      </c>
      <c r="F252" s="180" t="s">
        <v>3030</v>
      </c>
      <c r="G252" s="181" t="s">
        <v>119</v>
      </c>
      <c r="H252" s="182">
        <v>4</v>
      </c>
      <c r="I252" s="183"/>
      <c r="J252" s="184">
        <f>ROUND(I252*H252,2)</f>
        <v>0</v>
      </c>
      <c r="K252" s="185"/>
      <c r="L252" s="41"/>
      <c r="M252" s="186" t="s">
        <v>3</v>
      </c>
      <c r="N252" s="187" t="s">
        <v>45</v>
      </c>
      <c r="O252" s="74"/>
      <c r="P252" s="188">
        <f>O252*H252</f>
        <v>0</v>
      </c>
      <c r="Q252" s="188">
        <v>0</v>
      </c>
      <c r="R252" s="188">
        <f>Q252*H252</f>
        <v>0</v>
      </c>
      <c r="S252" s="188">
        <v>0.00062</v>
      </c>
      <c r="T252" s="189">
        <f>S252*H252</f>
        <v>0.00248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190" t="s">
        <v>342</v>
      </c>
      <c r="AT252" s="190" t="s">
        <v>258</v>
      </c>
      <c r="AU252" s="190" t="s">
        <v>83</v>
      </c>
      <c r="AY252" s="21" t="s">
        <v>256</v>
      </c>
      <c r="BE252" s="191">
        <f>IF(N252="základní",J252,0)</f>
        <v>0</v>
      </c>
      <c r="BF252" s="191">
        <f>IF(N252="snížená",J252,0)</f>
        <v>0</v>
      </c>
      <c r="BG252" s="191">
        <f>IF(N252="zákl. přenesená",J252,0)</f>
        <v>0</v>
      </c>
      <c r="BH252" s="191">
        <f>IF(N252="sníž. přenesená",J252,0)</f>
        <v>0</v>
      </c>
      <c r="BI252" s="191">
        <f>IF(N252="nulová",J252,0)</f>
        <v>0</v>
      </c>
      <c r="BJ252" s="21" t="s">
        <v>81</v>
      </c>
      <c r="BK252" s="191">
        <f>ROUND(I252*H252,2)</f>
        <v>0</v>
      </c>
      <c r="BL252" s="21" t="s">
        <v>342</v>
      </c>
      <c r="BM252" s="190" t="s">
        <v>3031</v>
      </c>
    </row>
    <row r="253" s="2" customFormat="1">
      <c r="A253" s="40"/>
      <c r="B253" s="41"/>
      <c r="C253" s="40"/>
      <c r="D253" s="192" t="s">
        <v>263</v>
      </c>
      <c r="E253" s="40"/>
      <c r="F253" s="193" t="s">
        <v>3032</v>
      </c>
      <c r="G253" s="40"/>
      <c r="H253" s="40"/>
      <c r="I253" s="194"/>
      <c r="J253" s="40"/>
      <c r="K253" s="40"/>
      <c r="L253" s="41"/>
      <c r="M253" s="195"/>
      <c r="N253" s="196"/>
      <c r="O253" s="74"/>
      <c r="P253" s="74"/>
      <c r="Q253" s="74"/>
      <c r="R253" s="74"/>
      <c r="S253" s="74"/>
      <c r="T253" s="75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21" t="s">
        <v>263</v>
      </c>
      <c r="AU253" s="21" t="s">
        <v>83</v>
      </c>
    </row>
    <row r="254" s="2" customFormat="1" ht="44.25" customHeight="1">
      <c r="A254" s="40"/>
      <c r="B254" s="177"/>
      <c r="C254" s="178" t="s">
        <v>906</v>
      </c>
      <c r="D254" s="178" t="s">
        <v>258</v>
      </c>
      <c r="E254" s="179" t="s">
        <v>3033</v>
      </c>
      <c r="F254" s="180" t="s">
        <v>3034</v>
      </c>
      <c r="G254" s="181" t="s">
        <v>539</v>
      </c>
      <c r="H254" s="182">
        <v>1</v>
      </c>
      <c r="I254" s="183"/>
      <c r="J254" s="184">
        <f>ROUND(I254*H254,2)</f>
        <v>0</v>
      </c>
      <c r="K254" s="185"/>
      <c r="L254" s="41"/>
      <c r="M254" s="186" t="s">
        <v>3</v>
      </c>
      <c r="N254" s="187" t="s">
        <v>45</v>
      </c>
      <c r="O254" s="74"/>
      <c r="P254" s="188">
        <f>O254*H254</f>
        <v>0</v>
      </c>
      <c r="Q254" s="188">
        <v>0</v>
      </c>
      <c r="R254" s="188">
        <f>Q254*H254</f>
        <v>0</v>
      </c>
      <c r="S254" s="188">
        <v>0</v>
      </c>
      <c r="T254" s="189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190" t="s">
        <v>342</v>
      </c>
      <c r="AT254" s="190" t="s">
        <v>258</v>
      </c>
      <c r="AU254" s="190" t="s">
        <v>83</v>
      </c>
      <c r="AY254" s="21" t="s">
        <v>256</v>
      </c>
      <c r="BE254" s="191">
        <f>IF(N254="základní",J254,0)</f>
        <v>0</v>
      </c>
      <c r="BF254" s="191">
        <f>IF(N254="snížená",J254,0)</f>
        <v>0</v>
      </c>
      <c r="BG254" s="191">
        <f>IF(N254="zákl. přenesená",J254,0)</f>
        <v>0</v>
      </c>
      <c r="BH254" s="191">
        <f>IF(N254="sníž. přenesená",J254,0)</f>
        <v>0</v>
      </c>
      <c r="BI254" s="191">
        <f>IF(N254="nulová",J254,0)</f>
        <v>0</v>
      </c>
      <c r="BJ254" s="21" t="s">
        <v>81</v>
      </c>
      <c r="BK254" s="191">
        <f>ROUND(I254*H254,2)</f>
        <v>0</v>
      </c>
      <c r="BL254" s="21" t="s">
        <v>342</v>
      </c>
      <c r="BM254" s="190" t="s">
        <v>3035</v>
      </c>
    </row>
    <row r="255" s="2" customFormat="1">
      <c r="A255" s="40"/>
      <c r="B255" s="41"/>
      <c r="C255" s="40"/>
      <c r="D255" s="192" t="s">
        <v>263</v>
      </c>
      <c r="E255" s="40"/>
      <c r="F255" s="193" t="s">
        <v>3036</v>
      </c>
      <c r="G255" s="40"/>
      <c r="H255" s="40"/>
      <c r="I255" s="194"/>
      <c r="J255" s="40"/>
      <c r="K255" s="40"/>
      <c r="L255" s="41"/>
      <c r="M255" s="195"/>
      <c r="N255" s="196"/>
      <c r="O255" s="74"/>
      <c r="P255" s="74"/>
      <c r="Q255" s="74"/>
      <c r="R255" s="74"/>
      <c r="S255" s="74"/>
      <c r="T255" s="75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21" t="s">
        <v>263</v>
      </c>
      <c r="AU255" s="21" t="s">
        <v>83</v>
      </c>
    </row>
    <row r="256" s="2" customFormat="1" ht="33" customHeight="1">
      <c r="A256" s="40"/>
      <c r="B256" s="177"/>
      <c r="C256" s="178" t="s">
        <v>912</v>
      </c>
      <c r="D256" s="178" t="s">
        <v>258</v>
      </c>
      <c r="E256" s="179" t="s">
        <v>3037</v>
      </c>
      <c r="F256" s="180" t="s">
        <v>3038</v>
      </c>
      <c r="G256" s="181" t="s">
        <v>539</v>
      </c>
      <c r="H256" s="182">
        <v>1</v>
      </c>
      <c r="I256" s="183"/>
      <c r="J256" s="184">
        <f>ROUND(I256*H256,2)</f>
        <v>0</v>
      </c>
      <c r="K256" s="185"/>
      <c r="L256" s="41"/>
      <c r="M256" s="186" t="s">
        <v>3</v>
      </c>
      <c r="N256" s="187" t="s">
        <v>45</v>
      </c>
      <c r="O256" s="74"/>
      <c r="P256" s="188">
        <f>O256*H256</f>
        <v>0</v>
      </c>
      <c r="Q256" s="188">
        <v>0</v>
      </c>
      <c r="R256" s="188">
        <f>Q256*H256</f>
        <v>0</v>
      </c>
      <c r="S256" s="188">
        <v>0</v>
      </c>
      <c r="T256" s="189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190" t="s">
        <v>342</v>
      </c>
      <c r="AT256" s="190" t="s">
        <v>258</v>
      </c>
      <c r="AU256" s="190" t="s">
        <v>83</v>
      </c>
      <c r="AY256" s="21" t="s">
        <v>256</v>
      </c>
      <c r="BE256" s="191">
        <f>IF(N256="základní",J256,0)</f>
        <v>0</v>
      </c>
      <c r="BF256" s="191">
        <f>IF(N256="snížená",J256,0)</f>
        <v>0</v>
      </c>
      <c r="BG256" s="191">
        <f>IF(N256="zákl. přenesená",J256,0)</f>
        <v>0</v>
      </c>
      <c r="BH256" s="191">
        <f>IF(N256="sníž. přenesená",J256,0)</f>
        <v>0</v>
      </c>
      <c r="BI256" s="191">
        <f>IF(N256="nulová",J256,0)</f>
        <v>0</v>
      </c>
      <c r="BJ256" s="21" t="s">
        <v>81</v>
      </c>
      <c r="BK256" s="191">
        <f>ROUND(I256*H256,2)</f>
        <v>0</v>
      </c>
      <c r="BL256" s="21" t="s">
        <v>342</v>
      </c>
      <c r="BM256" s="190" t="s">
        <v>3039</v>
      </c>
    </row>
    <row r="257" s="2" customFormat="1">
      <c r="A257" s="40"/>
      <c r="B257" s="41"/>
      <c r="C257" s="40"/>
      <c r="D257" s="192" t="s">
        <v>263</v>
      </c>
      <c r="E257" s="40"/>
      <c r="F257" s="193" t="s">
        <v>3040</v>
      </c>
      <c r="G257" s="40"/>
      <c r="H257" s="40"/>
      <c r="I257" s="194"/>
      <c r="J257" s="40"/>
      <c r="K257" s="40"/>
      <c r="L257" s="41"/>
      <c r="M257" s="195"/>
      <c r="N257" s="196"/>
      <c r="O257" s="74"/>
      <c r="P257" s="74"/>
      <c r="Q257" s="74"/>
      <c r="R257" s="74"/>
      <c r="S257" s="74"/>
      <c r="T257" s="75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21" t="s">
        <v>263</v>
      </c>
      <c r="AU257" s="21" t="s">
        <v>83</v>
      </c>
    </row>
    <row r="258" s="2" customFormat="1" ht="24.15" customHeight="1">
      <c r="A258" s="40"/>
      <c r="B258" s="177"/>
      <c r="C258" s="178" t="s">
        <v>917</v>
      </c>
      <c r="D258" s="178" t="s">
        <v>258</v>
      </c>
      <c r="E258" s="179" t="s">
        <v>3041</v>
      </c>
      <c r="F258" s="180" t="s">
        <v>3042</v>
      </c>
      <c r="G258" s="181" t="s">
        <v>539</v>
      </c>
      <c r="H258" s="182">
        <v>1</v>
      </c>
      <c r="I258" s="183"/>
      <c r="J258" s="184">
        <f>ROUND(I258*H258,2)</f>
        <v>0</v>
      </c>
      <c r="K258" s="185"/>
      <c r="L258" s="41"/>
      <c r="M258" s="186" t="s">
        <v>3</v>
      </c>
      <c r="N258" s="187" t="s">
        <v>45</v>
      </c>
      <c r="O258" s="74"/>
      <c r="P258" s="188">
        <f>O258*H258</f>
        <v>0</v>
      </c>
      <c r="Q258" s="188">
        <v>0</v>
      </c>
      <c r="R258" s="188">
        <f>Q258*H258</f>
        <v>0</v>
      </c>
      <c r="S258" s="188">
        <v>0</v>
      </c>
      <c r="T258" s="189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190" t="s">
        <v>342</v>
      </c>
      <c r="AT258" s="190" t="s">
        <v>258</v>
      </c>
      <c r="AU258" s="190" t="s">
        <v>83</v>
      </c>
      <c r="AY258" s="21" t="s">
        <v>256</v>
      </c>
      <c r="BE258" s="191">
        <f>IF(N258="základní",J258,0)</f>
        <v>0</v>
      </c>
      <c r="BF258" s="191">
        <f>IF(N258="snížená",J258,0)</f>
        <v>0</v>
      </c>
      <c r="BG258" s="191">
        <f>IF(N258="zákl. přenesená",J258,0)</f>
        <v>0</v>
      </c>
      <c r="BH258" s="191">
        <f>IF(N258="sníž. přenesená",J258,0)</f>
        <v>0</v>
      </c>
      <c r="BI258" s="191">
        <f>IF(N258="nulová",J258,0)</f>
        <v>0</v>
      </c>
      <c r="BJ258" s="21" t="s">
        <v>81</v>
      </c>
      <c r="BK258" s="191">
        <f>ROUND(I258*H258,2)</f>
        <v>0</v>
      </c>
      <c r="BL258" s="21" t="s">
        <v>342</v>
      </c>
      <c r="BM258" s="190" t="s">
        <v>3043</v>
      </c>
    </row>
    <row r="259" s="2" customFormat="1">
      <c r="A259" s="40"/>
      <c r="B259" s="41"/>
      <c r="C259" s="40"/>
      <c r="D259" s="192" t="s">
        <v>263</v>
      </c>
      <c r="E259" s="40"/>
      <c r="F259" s="193" t="s">
        <v>3044</v>
      </c>
      <c r="G259" s="40"/>
      <c r="H259" s="40"/>
      <c r="I259" s="194"/>
      <c r="J259" s="40"/>
      <c r="K259" s="40"/>
      <c r="L259" s="41"/>
      <c r="M259" s="195"/>
      <c r="N259" s="196"/>
      <c r="O259" s="74"/>
      <c r="P259" s="74"/>
      <c r="Q259" s="74"/>
      <c r="R259" s="74"/>
      <c r="S259" s="74"/>
      <c r="T259" s="75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21" t="s">
        <v>263</v>
      </c>
      <c r="AU259" s="21" t="s">
        <v>83</v>
      </c>
    </row>
    <row r="260" s="2" customFormat="1" ht="24.15" customHeight="1">
      <c r="A260" s="40"/>
      <c r="B260" s="177"/>
      <c r="C260" s="178" t="s">
        <v>922</v>
      </c>
      <c r="D260" s="178" t="s">
        <v>258</v>
      </c>
      <c r="E260" s="179" t="s">
        <v>3045</v>
      </c>
      <c r="F260" s="180" t="s">
        <v>3046</v>
      </c>
      <c r="G260" s="181" t="s">
        <v>1060</v>
      </c>
      <c r="H260" s="182">
        <v>1</v>
      </c>
      <c r="I260" s="183"/>
      <c r="J260" s="184">
        <f>ROUND(I260*H260,2)</f>
        <v>0</v>
      </c>
      <c r="K260" s="185"/>
      <c r="L260" s="41"/>
      <c r="M260" s="186" t="s">
        <v>3</v>
      </c>
      <c r="N260" s="187" t="s">
        <v>45</v>
      </c>
      <c r="O260" s="74"/>
      <c r="P260" s="188">
        <f>O260*H260</f>
        <v>0</v>
      </c>
      <c r="Q260" s="188">
        <v>0</v>
      </c>
      <c r="R260" s="188">
        <f>Q260*H260</f>
        <v>0</v>
      </c>
      <c r="S260" s="188">
        <v>0</v>
      </c>
      <c r="T260" s="189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190" t="s">
        <v>342</v>
      </c>
      <c r="AT260" s="190" t="s">
        <v>258</v>
      </c>
      <c r="AU260" s="190" t="s">
        <v>83</v>
      </c>
      <c r="AY260" s="21" t="s">
        <v>256</v>
      </c>
      <c r="BE260" s="191">
        <f>IF(N260="základní",J260,0)</f>
        <v>0</v>
      </c>
      <c r="BF260" s="191">
        <f>IF(N260="snížená",J260,0)</f>
        <v>0</v>
      </c>
      <c r="BG260" s="191">
        <f>IF(N260="zákl. přenesená",J260,0)</f>
        <v>0</v>
      </c>
      <c r="BH260" s="191">
        <f>IF(N260="sníž. přenesená",J260,0)</f>
        <v>0</v>
      </c>
      <c r="BI260" s="191">
        <f>IF(N260="nulová",J260,0)</f>
        <v>0</v>
      </c>
      <c r="BJ260" s="21" t="s">
        <v>81</v>
      </c>
      <c r="BK260" s="191">
        <f>ROUND(I260*H260,2)</f>
        <v>0</v>
      </c>
      <c r="BL260" s="21" t="s">
        <v>342</v>
      </c>
      <c r="BM260" s="190" t="s">
        <v>3047</v>
      </c>
    </row>
    <row r="261" s="2" customFormat="1">
      <c r="A261" s="40"/>
      <c r="B261" s="41"/>
      <c r="C261" s="40"/>
      <c r="D261" s="192" t="s">
        <v>263</v>
      </c>
      <c r="E261" s="40"/>
      <c r="F261" s="193" t="s">
        <v>3048</v>
      </c>
      <c r="G261" s="40"/>
      <c r="H261" s="40"/>
      <c r="I261" s="194"/>
      <c r="J261" s="40"/>
      <c r="K261" s="40"/>
      <c r="L261" s="41"/>
      <c r="M261" s="195"/>
      <c r="N261" s="196"/>
      <c r="O261" s="74"/>
      <c r="P261" s="74"/>
      <c r="Q261" s="74"/>
      <c r="R261" s="74"/>
      <c r="S261" s="74"/>
      <c r="T261" s="75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21" t="s">
        <v>263</v>
      </c>
      <c r="AU261" s="21" t="s">
        <v>83</v>
      </c>
    </row>
    <row r="262" s="2" customFormat="1" ht="44.25" customHeight="1">
      <c r="A262" s="40"/>
      <c r="B262" s="177"/>
      <c r="C262" s="178" t="s">
        <v>927</v>
      </c>
      <c r="D262" s="178" t="s">
        <v>258</v>
      </c>
      <c r="E262" s="179" t="s">
        <v>3049</v>
      </c>
      <c r="F262" s="180" t="s">
        <v>3050</v>
      </c>
      <c r="G262" s="181" t="s">
        <v>338</v>
      </c>
      <c r="H262" s="182">
        <v>0.53600000000000003</v>
      </c>
      <c r="I262" s="183"/>
      <c r="J262" s="184">
        <f>ROUND(I262*H262,2)</f>
        <v>0</v>
      </c>
      <c r="K262" s="185"/>
      <c r="L262" s="41"/>
      <c r="M262" s="186" t="s">
        <v>3</v>
      </c>
      <c r="N262" s="187" t="s">
        <v>45</v>
      </c>
      <c r="O262" s="74"/>
      <c r="P262" s="188">
        <f>O262*H262</f>
        <v>0</v>
      </c>
      <c r="Q262" s="188">
        <v>0</v>
      </c>
      <c r="R262" s="188">
        <f>Q262*H262</f>
        <v>0</v>
      </c>
      <c r="S262" s="188">
        <v>0</v>
      </c>
      <c r="T262" s="189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190" t="s">
        <v>342</v>
      </c>
      <c r="AT262" s="190" t="s">
        <v>258</v>
      </c>
      <c r="AU262" s="190" t="s">
        <v>83</v>
      </c>
      <c r="AY262" s="21" t="s">
        <v>256</v>
      </c>
      <c r="BE262" s="191">
        <f>IF(N262="základní",J262,0)</f>
        <v>0</v>
      </c>
      <c r="BF262" s="191">
        <f>IF(N262="snížená",J262,0)</f>
        <v>0</v>
      </c>
      <c r="BG262" s="191">
        <f>IF(N262="zákl. přenesená",J262,0)</f>
        <v>0</v>
      </c>
      <c r="BH262" s="191">
        <f>IF(N262="sníž. přenesená",J262,0)</f>
        <v>0</v>
      </c>
      <c r="BI262" s="191">
        <f>IF(N262="nulová",J262,0)</f>
        <v>0</v>
      </c>
      <c r="BJ262" s="21" t="s">
        <v>81</v>
      </c>
      <c r="BK262" s="191">
        <f>ROUND(I262*H262,2)</f>
        <v>0</v>
      </c>
      <c r="BL262" s="21" t="s">
        <v>342</v>
      </c>
      <c r="BM262" s="190" t="s">
        <v>3051</v>
      </c>
    </row>
    <row r="263" s="2" customFormat="1">
      <c r="A263" s="40"/>
      <c r="B263" s="41"/>
      <c r="C263" s="40"/>
      <c r="D263" s="192" t="s">
        <v>263</v>
      </c>
      <c r="E263" s="40"/>
      <c r="F263" s="193" t="s">
        <v>3052</v>
      </c>
      <c r="G263" s="40"/>
      <c r="H263" s="40"/>
      <c r="I263" s="194"/>
      <c r="J263" s="40"/>
      <c r="K263" s="40"/>
      <c r="L263" s="41"/>
      <c r="M263" s="195"/>
      <c r="N263" s="196"/>
      <c r="O263" s="74"/>
      <c r="P263" s="74"/>
      <c r="Q263" s="74"/>
      <c r="R263" s="74"/>
      <c r="S263" s="74"/>
      <c r="T263" s="75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21" t="s">
        <v>263</v>
      </c>
      <c r="AU263" s="21" t="s">
        <v>83</v>
      </c>
    </row>
    <row r="264" s="12" customFormat="1" ht="22.8" customHeight="1">
      <c r="A264" s="12"/>
      <c r="B264" s="164"/>
      <c r="C264" s="12"/>
      <c r="D264" s="165" t="s">
        <v>73</v>
      </c>
      <c r="E264" s="175" t="s">
        <v>3053</v>
      </c>
      <c r="F264" s="175" t="s">
        <v>3054</v>
      </c>
      <c r="G264" s="12"/>
      <c r="H264" s="12"/>
      <c r="I264" s="167"/>
      <c r="J264" s="176">
        <f>BK264</f>
        <v>0</v>
      </c>
      <c r="K264" s="12"/>
      <c r="L264" s="164"/>
      <c r="M264" s="169"/>
      <c r="N264" s="170"/>
      <c r="O264" s="170"/>
      <c r="P264" s="171">
        <f>SUM(P265:P269)</f>
        <v>0</v>
      </c>
      <c r="Q264" s="170"/>
      <c r="R264" s="171">
        <f>SUM(R265:R269)</f>
        <v>0.0014400000000000001</v>
      </c>
      <c r="S264" s="170"/>
      <c r="T264" s="172">
        <f>SUM(T265:T269)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165" t="s">
        <v>83</v>
      </c>
      <c r="AT264" s="173" t="s">
        <v>73</v>
      </c>
      <c r="AU264" s="173" t="s">
        <v>81</v>
      </c>
      <c r="AY264" s="165" t="s">
        <v>256</v>
      </c>
      <c r="BK264" s="174">
        <f>SUM(BK265:BK269)</f>
        <v>0</v>
      </c>
    </row>
    <row r="265" s="2" customFormat="1" ht="24.15" customHeight="1">
      <c r="A265" s="40"/>
      <c r="B265" s="177"/>
      <c r="C265" s="178" t="s">
        <v>933</v>
      </c>
      <c r="D265" s="178" t="s">
        <v>258</v>
      </c>
      <c r="E265" s="179" t="s">
        <v>3055</v>
      </c>
      <c r="F265" s="180" t="s">
        <v>3056</v>
      </c>
      <c r="G265" s="181" t="s">
        <v>119</v>
      </c>
      <c r="H265" s="182">
        <v>40</v>
      </c>
      <c r="I265" s="183"/>
      <c r="J265" s="184">
        <f>ROUND(I265*H265,2)</f>
        <v>0</v>
      </c>
      <c r="K265" s="185"/>
      <c r="L265" s="41"/>
      <c r="M265" s="186" t="s">
        <v>3</v>
      </c>
      <c r="N265" s="187" t="s">
        <v>45</v>
      </c>
      <c r="O265" s="74"/>
      <c r="P265" s="188">
        <f>O265*H265</f>
        <v>0</v>
      </c>
      <c r="Q265" s="188">
        <v>0</v>
      </c>
      <c r="R265" s="188">
        <f>Q265*H265</f>
        <v>0</v>
      </c>
      <c r="S265" s="188">
        <v>0</v>
      </c>
      <c r="T265" s="189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190" t="s">
        <v>342</v>
      </c>
      <c r="AT265" s="190" t="s">
        <v>258</v>
      </c>
      <c r="AU265" s="190" t="s">
        <v>83</v>
      </c>
      <c r="AY265" s="21" t="s">
        <v>256</v>
      </c>
      <c r="BE265" s="191">
        <f>IF(N265="základní",J265,0)</f>
        <v>0</v>
      </c>
      <c r="BF265" s="191">
        <f>IF(N265="snížená",J265,0)</f>
        <v>0</v>
      </c>
      <c r="BG265" s="191">
        <f>IF(N265="zákl. přenesená",J265,0)</f>
        <v>0</v>
      </c>
      <c r="BH265" s="191">
        <f>IF(N265="sníž. přenesená",J265,0)</f>
        <v>0</v>
      </c>
      <c r="BI265" s="191">
        <f>IF(N265="nulová",J265,0)</f>
        <v>0</v>
      </c>
      <c r="BJ265" s="21" t="s">
        <v>81</v>
      </c>
      <c r="BK265" s="191">
        <f>ROUND(I265*H265,2)</f>
        <v>0</v>
      </c>
      <c r="BL265" s="21" t="s">
        <v>342</v>
      </c>
      <c r="BM265" s="190" t="s">
        <v>3057</v>
      </c>
    </row>
    <row r="266" s="2" customFormat="1">
      <c r="A266" s="40"/>
      <c r="B266" s="41"/>
      <c r="C266" s="40"/>
      <c r="D266" s="192" t="s">
        <v>263</v>
      </c>
      <c r="E266" s="40"/>
      <c r="F266" s="193" t="s">
        <v>3058</v>
      </c>
      <c r="G266" s="40"/>
      <c r="H266" s="40"/>
      <c r="I266" s="194"/>
      <c r="J266" s="40"/>
      <c r="K266" s="40"/>
      <c r="L266" s="41"/>
      <c r="M266" s="195"/>
      <c r="N266" s="196"/>
      <c r="O266" s="74"/>
      <c r="P266" s="74"/>
      <c r="Q266" s="74"/>
      <c r="R266" s="74"/>
      <c r="S266" s="74"/>
      <c r="T266" s="75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21" t="s">
        <v>263</v>
      </c>
      <c r="AU266" s="21" t="s">
        <v>83</v>
      </c>
    </row>
    <row r="267" s="2" customFormat="1" ht="24.15" customHeight="1">
      <c r="A267" s="40"/>
      <c r="B267" s="177"/>
      <c r="C267" s="221" t="s">
        <v>938</v>
      </c>
      <c r="D267" s="221" t="s">
        <v>374</v>
      </c>
      <c r="E267" s="222" t="s">
        <v>3059</v>
      </c>
      <c r="F267" s="223" t="s">
        <v>3060</v>
      </c>
      <c r="G267" s="224" t="s">
        <v>119</v>
      </c>
      <c r="H267" s="225">
        <v>48</v>
      </c>
      <c r="I267" s="226"/>
      <c r="J267" s="227">
        <f>ROUND(I267*H267,2)</f>
        <v>0</v>
      </c>
      <c r="K267" s="228"/>
      <c r="L267" s="229"/>
      <c r="M267" s="230" t="s">
        <v>3</v>
      </c>
      <c r="N267" s="231" t="s">
        <v>45</v>
      </c>
      <c r="O267" s="74"/>
      <c r="P267" s="188">
        <f>O267*H267</f>
        <v>0</v>
      </c>
      <c r="Q267" s="188">
        <v>3.0000000000000001E-05</v>
      </c>
      <c r="R267" s="188">
        <f>Q267*H267</f>
        <v>0.0014400000000000001</v>
      </c>
      <c r="S267" s="188">
        <v>0</v>
      </c>
      <c r="T267" s="189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190" t="s">
        <v>451</v>
      </c>
      <c r="AT267" s="190" t="s">
        <v>374</v>
      </c>
      <c r="AU267" s="190" t="s">
        <v>83</v>
      </c>
      <c r="AY267" s="21" t="s">
        <v>256</v>
      </c>
      <c r="BE267" s="191">
        <f>IF(N267="základní",J267,0)</f>
        <v>0</v>
      </c>
      <c r="BF267" s="191">
        <f>IF(N267="snížená",J267,0)</f>
        <v>0</v>
      </c>
      <c r="BG267" s="191">
        <f>IF(N267="zákl. přenesená",J267,0)</f>
        <v>0</v>
      </c>
      <c r="BH267" s="191">
        <f>IF(N267="sníž. přenesená",J267,0)</f>
        <v>0</v>
      </c>
      <c r="BI267" s="191">
        <f>IF(N267="nulová",J267,0)</f>
        <v>0</v>
      </c>
      <c r="BJ267" s="21" t="s">
        <v>81</v>
      </c>
      <c r="BK267" s="191">
        <f>ROUND(I267*H267,2)</f>
        <v>0</v>
      </c>
      <c r="BL267" s="21" t="s">
        <v>342</v>
      </c>
      <c r="BM267" s="190" t="s">
        <v>3061</v>
      </c>
    </row>
    <row r="268" s="13" customFormat="1">
      <c r="A268" s="13"/>
      <c r="B268" s="197"/>
      <c r="C268" s="13"/>
      <c r="D268" s="198" t="s">
        <v>265</v>
      </c>
      <c r="E268" s="199" t="s">
        <v>3</v>
      </c>
      <c r="F268" s="200" t="s">
        <v>3062</v>
      </c>
      <c r="G268" s="13"/>
      <c r="H268" s="201">
        <v>48</v>
      </c>
      <c r="I268" s="202"/>
      <c r="J268" s="13"/>
      <c r="K268" s="13"/>
      <c r="L268" s="197"/>
      <c r="M268" s="203"/>
      <c r="N268" s="204"/>
      <c r="O268" s="204"/>
      <c r="P268" s="204"/>
      <c r="Q268" s="204"/>
      <c r="R268" s="204"/>
      <c r="S268" s="204"/>
      <c r="T268" s="20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99" t="s">
        <v>265</v>
      </c>
      <c r="AU268" s="199" t="s">
        <v>83</v>
      </c>
      <c r="AV268" s="13" t="s">
        <v>83</v>
      </c>
      <c r="AW268" s="13" t="s">
        <v>35</v>
      </c>
      <c r="AX268" s="13" t="s">
        <v>74</v>
      </c>
      <c r="AY268" s="199" t="s">
        <v>256</v>
      </c>
    </row>
    <row r="269" s="14" customFormat="1">
      <c r="A269" s="14"/>
      <c r="B269" s="206"/>
      <c r="C269" s="14"/>
      <c r="D269" s="198" t="s">
        <v>265</v>
      </c>
      <c r="E269" s="207" t="s">
        <v>3</v>
      </c>
      <c r="F269" s="208" t="s">
        <v>266</v>
      </c>
      <c r="G269" s="14"/>
      <c r="H269" s="209">
        <v>48</v>
      </c>
      <c r="I269" s="210"/>
      <c r="J269" s="14"/>
      <c r="K269" s="14"/>
      <c r="L269" s="206"/>
      <c r="M269" s="211"/>
      <c r="N269" s="212"/>
      <c r="O269" s="212"/>
      <c r="P269" s="212"/>
      <c r="Q269" s="212"/>
      <c r="R269" s="212"/>
      <c r="S269" s="212"/>
      <c r="T269" s="213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07" t="s">
        <v>265</v>
      </c>
      <c r="AU269" s="207" t="s">
        <v>83</v>
      </c>
      <c r="AV269" s="14" t="s">
        <v>261</v>
      </c>
      <c r="AW269" s="14" t="s">
        <v>35</v>
      </c>
      <c r="AX269" s="14" t="s">
        <v>81</v>
      </c>
      <c r="AY269" s="207" t="s">
        <v>256</v>
      </c>
    </row>
    <row r="270" s="12" customFormat="1" ht="25.92" customHeight="1">
      <c r="A270" s="12"/>
      <c r="B270" s="164"/>
      <c r="C270" s="12"/>
      <c r="D270" s="165" t="s">
        <v>73</v>
      </c>
      <c r="E270" s="166" t="s">
        <v>105</v>
      </c>
      <c r="F270" s="166" t="s">
        <v>106</v>
      </c>
      <c r="G270" s="12"/>
      <c r="H270" s="12"/>
      <c r="I270" s="167"/>
      <c r="J270" s="168">
        <f>BK270</f>
        <v>0</v>
      </c>
      <c r="K270" s="12"/>
      <c r="L270" s="164"/>
      <c r="M270" s="169"/>
      <c r="N270" s="170"/>
      <c r="O270" s="170"/>
      <c r="P270" s="171">
        <f>P271</f>
        <v>0</v>
      </c>
      <c r="Q270" s="170"/>
      <c r="R270" s="171">
        <f>R271</f>
        <v>0.029999999999999999</v>
      </c>
      <c r="S270" s="170"/>
      <c r="T270" s="172">
        <f>T271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165" t="s">
        <v>284</v>
      </c>
      <c r="AT270" s="173" t="s">
        <v>73</v>
      </c>
      <c r="AU270" s="173" t="s">
        <v>74</v>
      </c>
      <c r="AY270" s="165" t="s">
        <v>256</v>
      </c>
      <c r="BK270" s="174">
        <f>BK271</f>
        <v>0</v>
      </c>
    </row>
    <row r="271" s="12" customFormat="1" ht="22.8" customHeight="1">
      <c r="A271" s="12"/>
      <c r="B271" s="164"/>
      <c r="C271" s="12"/>
      <c r="D271" s="165" t="s">
        <v>73</v>
      </c>
      <c r="E271" s="175" t="s">
        <v>3063</v>
      </c>
      <c r="F271" s="175" t="s">
        <v>3064</v>
      </c>
      <c r="G271" s="12"/>
      <c r="H271" s="12"/>
      <c r="I271" s="167"/>
      <c r="J271" s="176">
        <f>BK271</f>
        <v>0</v>
      </c>
      <c r="K271" s="12"/>
      <c r="L271" s="164"/>
      <c r="M271" s="169"/>
      <c r="N271" s="170"/>
      <c r="O271" s="170"/>
      <c r="P271" s="171">
        <f>P272</f>
        <v>0</v>
      </c>
      <c r="Q271" s="170"/>
      <c r="R271" s="171">
        <f>R272</f>
        <v>0.029999999999999999</v>
      </c>
      <c r="S271" s="170"/>
      <c r="T271" s="172">
        <f>T272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165" t="s">
        <v>284</v>
      </c>
      <c r="AT271" s="173" t="s">
        <v>73</v>
      </c>
      <c r="AU271" s="173" t="s">
        <v>81</v>
      </c>
      <c r="AY271" s="165" t="s">
        <v>256</v>
      </c>
      <c r="BK271" s="174">
        <f>BK272</f>
        <v>0</v>
      </c>
    </row>
    <row r="272" s="2" customFormat="1" ht="16.5" customHeight="1">
      <c r="A272" s="40"/>
      <c r="B272" s="177"/>
      <c r="C272" s="178" t="s">
        <v>943</v>
      </c>
      <c r="D272" s="178" t="s">
        <v>258</v>
      </c>
      <c r="E272" s="179" t="s">
        <v>3065</v>
      </c>
      <c r="F272" s="180" t="s">
        <v>3066</v>
      </c>
      <c r="G272" s="181" t="s">
        <v>1060</v>
      </c>
      <c r="H272" s="182">
        <v>1</v>
      </c>
      <c r="I272" s="183"/>
      <c r="J272" s="184">
        <f>ROUND(I272*H272,2)</f>
        <v>0</v>
      </c>
      <c r="K272" s="185"/>
      <c r="L272" s="41"/>
      <c r="M272" s="247" t="s">
        <v>3</v>
      </c>
      <c r="N272" s="248" t="s">
        <v>45</v>
      </c>
      <c r="O272" s="242"/>
      <c r="P272" s="249">
        <f>O272*H272</f>
        <v>0</v>
      </c>
      <c r="Q272" s="249">
        <v>0.029999999999999999</v>
      </c>
      <c r="R272" s="249">
        <f>Q272*H272</f>
        <v>0.029999999999999999</v>
      </c>
      <c r="S272" s="249">
        <v>0</v>
      </c>
      <c r="T272" s="250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190" t="s">
        <v>3067</v>
      </c>
      <c r="AT272" s="190" t="s">
        <v>258</v>
      </c>
      <c r="AU272" s="190" t="s">
        <v>83</v>
      </c>
      <c r="AY272" s="21" t="s">
        <v>256</v>
      </c>
      <c r="BE272" s="191">
        <f>IF(N272="základní",J272,0)</f>
        <v>0</v>
      </c>
      <c r="BF272" s="191">
        <f>IF(N272="snížená",J272,0)</f>
        <v>0</v>
      </c>
      <c r="BG272" s="191">
        <f>IF(N272="zákl. přenesená",J272,0)</f>
        <v>0</v>
      </c>
      <c r="BH272" s="191">
        <f>IF(N272="sníž. přenesená",J272,0)</f>
        <v>0</v>
      </c>
      <c r="BI272" s="191">
        <f>IF(N272="nulová",J272,0)</f>
        <v>0</v>
      </c>
      <c r="BJ272" s="21" t="s">
        <v>81</v>
      </c>
      <c r="BK272" s="191">
        <f>ROUND(I272*H272,2)</f>
        <v>0</v>
      </c>
      <c r="BL272" s="21" t="s">
        <v>3067</v>
      </c>
      <c r="BM272" s="190" t="s">
        <v>3068</v>
      </c>
    </row>
    <row r="273" s="2" customFormat="1" ht="6.96" customHeight="1">
      <c r="A273" s="40"/>
      <c r="B273" s="57"/>
      <c r="C273" s="58"/>
      <c r="D273" s="58"/>
      <c r="E273" s="58"/>
      <c r="F273" s="58"/>
      <c r="G273" s="58"/>
      <c r="H273" s="58"/>
      <c r="I273" s="58"/>
      <c r="J273" s="58"/>
      <c r="K273" s="58"/>
      <c r="L273" s="41"/>
      <c r="M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</row>
  </sheetData>
  <autoFilter ref="C89:K27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hyperlinks>
    <hyperlink ref="F94" r:id="rId1" display="https://podminky.urs.cz/item/CS_URS_2025_01/741112061"/>
    <hyperlink ref="F100" r:id="rId2" display="https://podminky.urs.cz/item/CS_URS_2025_01/741120003"/>
    <hyperlink ref="F105" r:id="rId3" display="https://podminky.urs.cz/item/CS_URS_2025_01/741122005"/>
    <hyperlink ref="F110" r:id="rId4" display="https://podminky.urs.cz/item/CS_URS_2025_01/741122005"/>
    <hyperlink ref="F115" r:id="rId5" display="https://podminky.urs.cz/item/CS_URS_2025_01/741122024"/>
    <hyperlink ref="F120" r:id="rId6" display="https://podminky.urs.cz/item/CS_URS_2025_01/741122032"/>
    <hyperlink ref="F125" r:id="rId7" display="https://podminky.urs.cz/item/CS_URS_2025_01/741124733"/>
    <hyperlink ref="F130" r:id="rId8" display="https://podminky.urs.cz/item/CS_URS_2025_01/741130001"/>
    <hyperlink ref="F132" r:id="rId9" display="https://podminky.urs.cz/item/CS_URS_2025_01/741130003"/>
    <hyperlink ref="F134" r:id="rId10" display="https://podminky.urs.cz/item/CS_URS_2025_01/741130004"/>
    <hyperlink ref="F136" r:id="rId11" display="https://podminky.urs.cz/item/CS_URS_2025_01/741130005"/>
    <hyperlink ref="F138" r:id="rId12" display="https://podminky.urs.cz/item/CS_URS_2025_01/741210001"/>
    <hyperlink ref="F141" r:id="rId13" display="https://podminky.urs.cz/item/CS_URS_2025_01/741210002"/>
    <hyperlink ref="F144" r:id="rId14" display="https://podminky.urs.cz/item/CS_URS_2025_01/741210101"/>
    <hyperlink ref="F147" r:id="rId15" display="https://podminky.urs.cz/item/CS_URS_2025_01/741310101"/>
    <hyperlink ref="F152" r:id="rId16" display="https://podminky.urs.cz/item/CS_URS_2025_01/741310113"/>
    <hyperlink ref="F158" r:id="rId17" display="https://podminky.urs.cz/item/CS_URS_2025_01/741310121"/>
    <hyperlink ref="F163" r:id="rId18" display="https://podminky.urs.cz/item/CS_URS_2025_01/741310221"/>
    <hyperlink ref="F168" r:id="rId19" display="https://podminky.urs.cz/item/CS_URS_2025_01/741310402"/>
    <hyperlink ref="F171" r:id="rId20" display="https://podminky.urs.cz/item/CS_URS_2025_01/741310561"/>
    <hyperlink ref="F174" r:id="rId21" display="https://podminky.urs.cz/item/CS_URS_2025_01/741313003"/>
    <hyperlink ref="F177" r:id="rId22" display="https://podminky.urs.cz/item/CS_URS_2025_01/741313082"/>
    <hyperlink ref="F181" r:id="rId23" display="https://podminky.urs.cz/item/CS_URS_2025_01/741320101"/>
    <hyperlink ref="F186" r:id="rId24" display="https://podminky.urs.cz/item/CS_URS_2025_01/741320163"/>
    <hyperlink ref="F194" r:id="rId25" display="https://podminky.urs.cz/item/CS_URS_2025_01/741320171"/>
    <hyperlink ref="F198" r:id="rId26" display="https://podminky.urs.cz/item/CS_URS_2025_01/741320195"/>
    <hyperlink ref="F201" r:id="rId27" display="https://podminky.urs.cz/item/CS_URS_2025_01/741321002"/>
    <hyperlink ref="F204" r:id="rId28" display="https://podminky.urs.cz/item/CS_URS_2025_01/741321032"/>
    <hyperlink ref="F207" r:id="rId29" display="https://podminky.urs.cz/item/CS_URS_2025_01/741322122"/>
    <hyperlink ref="F212" r:id="rId30" display="https://podminky.urs.cz/item/CS_URS_2025_01/741331032"/>
    <hyperlink ref="F215" r:id="rId31" display="https://podminky.urs.cz/item/CS_URS_2025_01/741331075"/>
    <hyperlink ref="F218" r:id="rId32" display="https://podminky.urs.cz/item/CS_URS_2025_01/741350201"/>
    <hyperlink ref="F221" r:id="rId33" display="https://podminky.urs.cz/item/CS_URS_2025_01/741372111"/>
    <hyperlink ref="F224" r:id="rId34" display="https://podminky.urs.cz/item/CS_URS_2025_01/741372021"/>
    <hyperlink ref="F227" r:id="rId35" display="https://podminky.urs.cz/item/CS_URS_2025_01/741372026"/>
    <hyperlink ref="F230" r:id="rId36" display="https://podminky.urs.cz/item/CS_URS_2025_01/741372032"/>
    <hyperlink ref="F233" r:id="rId37" display="https://podminky.urs.cz/item/CS_URS_2025_01/741372062"/>
    <hyperlink ref="F236" r:id="rId38" display="https://podminky.urs.cz/item/CS_URS_2025_01/741372076"/>
    <hyperlink ref="F239" r:id="rId39" display="https://podminky.urs.cz/item/CS_URS_2025_01/741410003"/>
    <hyperlink ref="F245" r:id="rId40" display="https://podminky.urs.cz/item/CS_URS_2025_01/741430005"/>
    <hyperlink ref="F249" r:id="rId41" display="https://podminky.urs.cz/item/CS_URS_2025_01/741410021"/>
    <hyperlink ref="F253" r:id="rId42" display="https://podminky.urs.cz/item/CS_URS_2025_01/741421813"/>
    <hyperlink ref="F255" r:id="rId43" display="https://podminky.urs.cz/item/CS_URS_2025_01/741810002"/>
    <hyperlink ref="F257" r:id="rId44" display="https://podminky.urs.cz/item/CS_URS_2025_01/741811011"/>
    <hyperlink ref="F259" r:id="rId45" display="https://podminky.urs.cz/item/CS_URS_2025_01/741820012"/>
    <hyperlink ref="F261" r:id="rId46" display="https://podminky.urs.cz/item/CS_URS_2025_01/741820102"/>
    <hyperlink ref="F263" r:id="rId47" display="https://podminky.urs.cz/item/CS_URS_2025_01/998741101"/>
    <hyperlink ref="F266" r:id="rId48" display="https://podminky.urs.cz/item/CS_URS_2025_01/74212400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9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99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83</v>
      </c>
    </row>
    <row r="4" s="1" customFormat="1" ht="24.96" customHeight="1">
      <c r="B4" s="24"/>
      <c r="D4" s="25" t="s">
        <v>116</v>
      </c>
      <c r="L4" s="24"/>
      <c r="M4" s="125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26.25" customHeight="1">
      <c r="B7" s="24"/>
      <c r="E7" s="126" t="str">
        <f>'Rekapitulace stavby'!K6</f>
        <v>STAVEBNÍ ÚPRAVY MATEŘSKÉ ŠKOLY č.p.100_PŘÍSTAVBA NOVÉ KUCHYNĚ_STAVBA</v>
      </c>
      <c r="F7" s="34"/>
      <c r="G7" s="34"/>
      <c r="H7" s="34"/>
      <c r="L7" s="24"/>
    </row>
    <row r="8" s="1" customFormat="1" ht="12" customHeight="1">
      <c r="B8" s="24"/>
      <c r="D8" s="34" t="s">
        <v>130</v>
      </c>
      <c r="L8" s="24"/>
    </row>
    <row r="9" s="2" customFormat="1" ht="16.5" customHeight="1">
      <c r="A9" s="40"/>
      <c r="B9" s="41"/>
      <c r="C9" s="40"/>
      <c r="D9" s="40"/>
      <c r="E9" s="126" t="s">
        <v>2669</v>
      </c>
      <c r="F9" s="40"/>
      <c r="G9" s="40"/>
      <c r="H9" s="40"/>
      <c r="I9" s="40"/>
      <c r="J9" s="40"/>
      <c r="K9" s="40"/>
      <c r="L9" s="12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1"/>
      <c r="C10" s="40"/>
      <c r="D10" s="34" t="s">
        <v>138</v>
      </c>
      <c r="E10" s="40"/>
      <c r="F10" s="40"/>
      <c r="G10" s="40"/>
      <c r="H10" s="40"/>
      <c r="I10" s="40"/>
      <c r="J10" s="40"/>
      <c r="K10" s="40"/>
      <c r="L10" s="12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1"/>
      <c r="C11" s="40"/>
      <c r="D11" s="40"/>
      <c r="E11" s="64" t="s">
        <v>3069</v>
      </c>
      <c r="F11" s="40"/>
      <c r="G11" s="40"/>
      <c r="H11" s="40"/>
      <c r="I11" s="40"/>
      <c r="J11" s="40"/>
      <c r="K11" s="40"/>
      <c r="L11" s="12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12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1"/>
      <c r="C13" s="40"/>
      <c r="D13" s="34" t="s">
        <v>19</v>
      </c>
      <c r="E13" s="40"/>
      <c r="F13" s="29" t="s">
        <v>3</v>
      </c>
      <c r="G13" s="40"/>
      <c r="H13" s="40"/>
      <c r="I13" s="34" t="s">
        <v>20</v>
      </c>
      <c r="J13" s="29" t="s">
        <v>3</v>
      </c>
      <c r="K13" s="40"/>
      <c r="L13" s="12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21</v>
      </c>
      <c r="E14" s="40"/>
      <c r="F14" s="29" t="s">
        <v>22</v>
      </c>
      <c r="G14" s="40"/>
      <c r="H14" s="40"/>
      <c r="I14" s="34" t="s">
        <v>23</v>
      </c>
      <c r="J14" s="66" t="str">
        <f>'Rekapitulace stavby'!AN8</f>
        <v>3. 6. 2025</v>
      </c>
      <c r="K14" s="40"/>
      <c r="L14" s="12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12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1"/>
      <c r="C16" s="40"/>
      <c r="D16" s="34" t="s">
        <v>25</v>
      </c>
      <c r="E16" s="40"/>
      <c r="F16" s="40"/>
      <c r="G16" s="40"/>
      <c r="H16" s="40"/>
      <c r="I16" s="34" t="s">
        <v>26</v>
      </c>
      <c r="J16" s="29" t="s">
        <v>27</v>
      </c>
      <c r="K16" s="40"/>
      <c r="L16" s="12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1"/>
      <c r="C17" s="40"/>
      <c r="D17" s="40"/>
      <c r="E17" s="29" t="s">
        <v>28</v>
      </c>
      <c r="F17" s="40"/>
      <c r="G17" s="40"/>
      <c r="H17" s="40"/>
      <c r="I17" s="34" t="s">
        <v>29</v>
      </c>
      <c r="J17" s="29" t="s">
        <v>3</v>
      </c>
      <c r="K17" s="40"/>
      <c r="L17" s="12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12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1"/>
      <c r="C19" s="40"/>
      <c r="D19" s="34" t="s">
        <v>30</v>
      </c>
      <c r="E19" s="40"/>
      <c r="F19" s="40"/>
      <c r="G19" s="40"/>
      <c r="H19" s="40"/>
      <c r="I19" s="34" t="s">
        <v>26</v>
      </c>
      <c r="J19" s="35" t="str">
        <f>'Rekapitulace stavby'!AN13</f>
        <v>Vyplň údaj</v>
      </c>
      <c r="K19" s="40"/>
      <c r="L19" s="12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1"/>
      <c r="C20" s="40"/>
      <c r="D20" s="40"/>
      <c r="E20" s="35" t="str">
        <f>'Rekapitulace stavby'!E14</f>
        <v>Vyplň údaj</v>
      </c>
      <c r="F20" s="29"/>
      <c r="G20" s="29"/>
      <c r="H20" s="29"/>
      <c r="I20" s="34" t="s">
        <v>29</v>
      </c>
      <c r="J20" s="35" t="str">
        <f>'Rekapitulace stavby'!AN14</f>
        <v>Vyplň údaj</v>
      </c>
      <c r="K20" s="40"/>
      <c r="L20" s="12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12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1"/>
      <c r="C22" s="40"/>
      <c r="D22" s="34" t="s">
        <v>32</v>
      </c>
      <c r="E22" s="40"/>
      <c r="F22" s="40"/>
      <c r="G22" s="40"/>
      <c r="H22" s="40"/>
      <c r="I22" s="34" t="s">
        <v>26</v>
      </c>
      <c r="J22" s="29" t="s">
        <v>33</v>
      </c>
      <c r="K22" s="40"/>
      <c r="L22" s="12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1"/>
      <c r="C23" s="40"/>
      <c r="D23" s="40"/>
      <c r="E23" s="29" t="s">
        <v>34</v>
      </c>
      <c r="F23" s="40"/>
      <c r="G23" s="40"/>
      <c r="H23" s="40"/>
      <c r="I23" s="34" t="s">
        <v>29</v>
      </c>
      <c r="J23" s="29" t="s">
        <v>3</v>
      </c>
      <c r="K23" s="40"/>
      <c r="L23" s="12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12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1"/>
      <c r="C25" s="40"/>
      <c r="D25" s="34" t="s">
        <v>36</v>
      </c>
      <c r="E25" s="40"/>
      <c r="F25" s="40"/>
      <c r="G25" s="40"/>
      <c r="H25" s="40"/>
      <c r="I25" s="34" t="s">
        <v>26</v>
      </c>
      <c r="J25" s="29" t="str">
        <f>IF('Rekapitulace stavby'!AN19="","",'Rekapitulace stavby'!AN19)</f>
        <v/>
      </c>
      <c r="K25" s="40"/>
      <c r="L25" s="12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1"/>
      <c r="C26" s="40"/>
      <c r="D26" s="40"/>
      <c r="E26" s="29" t="str">
        <f>IF('Rekapitulace stavby'!E20="","",'Rekapitulace stavby'!E20)</f>
        <v xml:space="preserve"> </v>
      </c>
      <c r="F26" s="40"/>
      <c r="G26" s="40"/>
      <c r="H26" s="40"/>
      <c r="I26" s="34" t="s">
        <v>29</v>
      </c>
      <c r="J26" s="29" t="str">
        <f>IF('Rekapitulace stavby'!AN20="","",'Rekapitulace stavby'!AN20)</f>
        <v/>
      </c>
      <c r="K26" s="40"/>
      <c r="L26" s="12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12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1"/>
      <c r="C28" s="40"/>
      <c r="D28" s="34" t="s">
        <v>38</v>
      </c>
      <c r="E28" s="40"/>
      <c r="F28" s="40"/>
      <c r="G28" s="40"/>
      <c r="H28" s="40"/>
      <c r="I28" s="40"/>
      <c r="J28" s="40"/>
      <c r="K28" s="40"/>
      <c r="L28" s="12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79.25" customHeight="1">
      <c r="A29" s="128"/>
      <c r="B29" s="129"/>
      <c r="C29" s="128"/>
      <c r="D29" s="128"/>
      <c r="E29" s="38" t="s">
        <v>39</v>
      </c>
      <c r="F29" s="38"/>
      <c r="G29" s="38"/>
      <c r="H29" s="38"/>
      <c r="I29" s="128"/>
      <c r="J29" s="128"/>
      <c r="K29" s="128"/>
      <c r="L29" s="130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="2" customFormat="1" ht="6.96" customHeight="1">
      <c r="A30" s="40"/>
      <c r="B30" s="41"/>
      <c r="C30" s="40"/>
      <c r="D30" s="40"/>
      <c r="E30" s="40"/>
      <c r="F30" s="40"/>
      <c r="G30" s="40"/>
      <c r="H30" s="40"/>
      <c r="I30" s="40"/>
      <c r="J30" s="40"/>
      <c r="K30" s="40"/>
      <c r="L30" s="12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1"/>
      <c r="C32" s="40"/>
      <c r="D32" s="132" t="s">
        <v>40</v>
      </c>
      <c r="E32" s="40"/>
      <c r="F32" s="40"/>
      <c r="G32" s="40"/>
      <c r="H32" s="40"/>
      <c r="I32" s="40"/>
      <c r="J32" s="92">
        <f>ROUND(J90, 2)</f>
        <v>0</v>
      </c>
      <c r="K32" s="40"/>
      <c r="L32" s="12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1"/>
      <c r="C33" s="40"/>
      <c r="D33" s="86"/>
      <c r="E33" s="86"/>
      <c r="F33" s="86"/>
      <c r="G33" s="86"/>
      <c r="H33" s="86"/>
      <c r="I33" s="86"/>
      <c r="J33" s="86"/>
      <c r="K33" s="86"/>
      <c r="L33" s="12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40"/>
      <c r="F34" s="45" t="s">
        <v>42</v>
      </c>
      <c r="G34" s="40"/>
      <c r="H34" s="40"/>
      <c r="I34" s="45" t="s">
        <v>41</v>
      </c>
      <c r="J34" s="45" t="s">
        <v>43</v>
      </c>
      <c r="K34" s="40"/>
      <c r="L34" s="12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1"/>
      <c r="C35" s="40"/>
      <c r="D35" s="133" t="s">
        <v>44</v>
      </c>
      <c r="E35" s="34" t="s">
        <v>45</v>
      </c>
      <c r="F35" s="134">
        <f>ROUND((SUM(BE90:BE132)),  2)</f>
        <v>0</v>
      </c>
      <c r="G35" s="40"/>
      <c r="H35" s="40"/>
      <c r="I35" s="135">
        <v>0.20999999999999999</v>
      </c>
      <c r="J35" s="134">
        <f>ROUND(((SUM(BE90:BE132))*I35),  2)</f>
        <v>0</v>
      </c>
      <c r="K35" s="40"/>
      <c r="L35" s="12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1"/>
      <c r="C36" s="40"/>
      <c r="D36" s="40"/>
      <c r="E36" s="34" t="s">
        <v>46</v>
      </c>
      <c r="F36" s="134">
        <f>ROUND((SUM(BF90:BF132)),  2)</f>
        <v>0</v>
      </c>
      <c r="G36" s="40"/>
      <c r="H36" s="40"/>
      <c r="I36" s="135">
        <v>0.12</v>
      </c>
      <c r="J36" s="134">
        <f>ROUND(((SUM(BF90:BF132))*I36),  2)</f>
        <v>0</v>
      </c>
      <c r="K36" s="40"/>
      <c r="L36" s="12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47</v>
      </c>
      <c r="F37" s="134">
        <f>ROUND((SUM(BG90:BG132)),  2)</f>
        <v>0</v>
      </c>
      <c r="G37" s="40"/>
      <c r="H37" s="40"/>
      <c r="I37" s="135">
        <v>0.20999999999999999</v>
      </c>
      <c r="J37" s="134">
        <f>0</f>
        <v>0</v>
      </c>
      <c r="K37" s="40"/>
      <c r="L37" s="12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1"/>
      <c r="C38" s="40"/>
      <c r="D38" s="40"/>
      <c r="E38" s="34" t="s">
        <v>48</v>
      </c>
      <c r="F38" s="134">
        <f>ROUND((SUM(BH90:BH132)),  2)</f>
        <v>0</v>
      </c>
      <c r="G38" s="40"/>
      <c r="H38" s="40"/>
      <c r="I38" s="135">
        <v>0.12</v>
      </c>
      <c r="J38" s="134">
        <f>0</f>
        <v>0</v>
      </c>
      <c r="K38" s="40"/>
      <c r="L38" s="12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1"/>
      <c r="C39" s="40"/>
      <c r="D39" s="40"/>
      <c r="E39" s="34" t="s">
        <v>49</v>
      </c>
      <c r="F39" s="134">
        <f>ROUND((SUM(BI90:BI132)),  2)</f>
        <v>0</v>
      </c>
      <c r="G39" s="40"/>
      <c r="H39" s="40"/>
      <c r="I39" s="135">
        <v>0</v>
      </c>
      <c r="J39" s="134">
        <f>0</f>
        <v>0</v>
      </c>
      <c r="K39" s="40"/>
      <c r="L39" s="12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12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1"/>
      <c r="C41" s="136"/>
      <c r="D41" s="137" t="s">
        <v>50</v>
      </c>
      <c r="E41" s="78"/>
      <c r="F41" s="78"/>
      <c r="G41" s="138" t="s">
        <v>51</v>
      </c>
      <c r="H41" s="139" t="s">
        <v>52</v>
      </c>
      <c r="I41" s="78"/>
      <c r="J41" s="140">
        <f>SUM(J32:J39)</f>
        <v>0</v>
      </c>
      <c r="K41" s="141"/>
      <c r="L41" s="12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12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12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210</v>
      </c>
      <c r="D47" s="40"/>
      <c r="E47" s="40"/>
      <c r="F47" s="40"/>
      <c r="G47" s="40"/>
      <c r="H47" s="40"/>
      <c r="I47" s="40"/>
      <c r="J47" s="40"/>
      <c r="K47" s="40"/>
      <c r="L47" s="12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12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0"/>
      <c r="E49" s="40"/>
      <c r="F49" s="40"/>
      <c r="G49" s="40"/>
      <c r="H49" s="40"/>
      <c r="I49" s="40"/>
      <c r="J49" s="40"/>
      <c r="K49" s="40"/>
      <c r="L49" s="12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0"/>
      <c r="D50" s="40"/>
      <c r="E50" s="126" t="str">
        <f>E7</f>
        <v>STAVEBNÍ ÚPRAVY MATEŘSKÉ ŠKOLY č.p.100_PŘÍSTAVBA NOVÉ KUCHYNĚ_STAVBA</v>
      </c>
      <c r="F50" s="34"/>
      <c r="G50" s="34"/>
      <c r="H50" s="34"/>
      <c r="I50" s="40"/>
      <c r="J50" s="40"/>
      <c r="K50" s="40"/>
      <c r="L50" s="12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4"/>
      <c r="C51" s="34" t="s">
        <v>130</v>
      </c>
      <c r="L51" s="24"/>
    </row>
    <row r="52" s="2" customFormat="1" ht="16.5" customHeight="1">
      <c r="A52" s="40"/>
      <c r="B52" s="41"/>
      <c r="C52" s="40"/>
      <c r="D52" s="40"/>
      <c r="E52" s="126" t="s">
        <v>2669</v>
      </c>
      <c r="F52" s="40"/>
      <c r="G52" s="40"/>
      <c r="H52" s="40"/>
      <c r="I52" s="40"/>
      <c r="J52" s="40"/>
      <c r="K52" s="40"/>
      <c r="L52" s="12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138</v>
      </c>
      <c r="D53" s="40"/>
      <c r="E53" s="40"/>
      <c r="F53" s="40"/>
      <c r="G53" s="40"/>
      <c r="H53" s="40"/>
      <c r="I53" s="40"/>
      <c r="J53" s="40"/>
      <c r="K53" s="40"/>
      <c r="L53" s="12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0"/>
      <c r="D54" s="40"/>
      <c r="E54" s="64" t="str">
        <f>E11</f>
        <v>02 - Vytápění</v>
      </c>
      <c r="F54" s="40"/>
      <c r="G54" s="40"/>
      <c r="H54" s="40"/>
      <c r="I54" s="40"/>
      <c r="J54" s="40"/>
      <c r="K54" s="40"/>
      <c r="L54" s="12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12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0"/>
      <c r="E56" s="40"/>
      <c r="F56" s="29" t="str">
        <f>F14</f>
        <v>p.č.109st.,141/2,141/21, k.ú. Dolní Nemojov</v>
      </c>
      <c r="G56" s="40"/>
      <c r="H56" s="40"/>
      <c r="I56" s="34" t="s">
        <v>23</v>
      </c>
      <c r="J56" s="66" t="str">
        <f>IF(J14="","",J14)</f>
        <v>3. 6. 2025</v>
      </c>
      <c r="K56" s="40"/>
      <c r="L56" s="12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12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0"/>
      <c r="E58" s="40"/>
      <c r="F58" s="29" t="str">
        <f>E17</f>
        <v>Obec Nemojov, Dolní Nemojov 13, 544 61 Nemojov</v>
      </c>
      <c r="G58" s="40"/>
      <c r="H58" s="40"/>
      <c r="I58" s="34" t="s">
        <v>32</v>
      </c>
      <c r="J58" s="38" t="str">
        <f>E23</f>
        <v>FORT21 s.r.o.</v>
      </c>
      <c r="K58" s="40"/>
      <c r="L58" s="12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30</v>
      </c>
      <c r="D59" s="40"/>
      <c r="E59" s="40"/>
      <c r="F59" s="29" t="str">
        <f>IF(E20="","",E20)</f>
        <v>Vyplň údaj</v>
      </c>
      <c r="G59" s="40"/>
      <c r="H59" s="40"/>
      <c r="I59" s="34" t="s">
        <v>36</v>
      </c>
      <c r="J59" s="38" t="str">
        <f>E26</f>
        <v xml:space="preserve"> </v>
      </c>
      <c r="K59" s="40"/>
      <c r="L59" s="12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12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42" t="s">
        <v>211</v>
      </c>
      <c r="D61" s="136"/>
      <c r="E61" s="136"/>
      <c r="F61" s="136"/>
      <c r="G61" s="136"/>
      <c r="H61" s="136"/>
      <c r="I61" s="136"/>
      <c r="J61" s="143" t="s">
        <v>212</v>
      </c>
      <c r="K61" s="136"/>
      <c r="L61" s="12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12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44" t="s">
        <v>72</v>
      </c>
      <c r="D63" s="40"/>
      <c r="E63" s="40"/>
      <c r="F63" s="40"/>
      <c r="G63" s="40"/>
      <c r="H63" s="40"/>
      <c r="I63" s="40"/>
      <c r="J63" s="92">
        <f>J90</f>
        <v>0</v>
      </c>
      <c r="K63" s="40"/>
      <c r="L63" s="12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21" t="s">
        <v>213</v>
      </c>
    </row>
    <row r="64" s="9" customFormat="1" ht="24.96" customHeight="1">
      <c r="A64" s="9"/>
      <c r="B64" s="145"/>
      <c r="C64" s="9"/>
      <c r="D64" s="146" t="s">
        <v>225</v>
      </c>
      <c r="E64" s="147"/>
      <c r="F64" s="147"/>
      <c r="G64" s="147"/>
      <c r="H64" s="147"/>
      <c r="I64" s="147"/>
      <c r="J64" s="148">
        <f>J91</f>
        <v>0</v>
      </c>
      <c r="K64" s="9"/>
      <c r="L64" s="145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9"/>
      <c r="C65" s="10"/>
      <c r="D65" s="150" t="s">
        <v>3070</v>
      </c>
      <c r="E65" s="151"/>
      <c r="F65" s="151"/>
      <c r="G65" s="151"/>
      <c r="H65" s="151"/>
      <c r="I65" s="151"/>
      <c r="J65" s="152">
        <f>J92</f>
        <v>0</v>
      </c>
      <c r="K65" s="10"/>
      <c r="L65" s="14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9"/>
      <c r="C66" s="10"/>
      <c r="D66" s="150" t="s">
        <v>3071</v>
      </c>
      <c r="E66" s="151"/>
      <c r="F66" s="151"/>
      <c r="G66" s="151"/>
      <c r="H66" s="151"/>
      <c r="I66" s="151"/>
      <c r="J66" s="152">
        <f>J103</f>
        <v>0</v>
      </c>
      <c r="K66" s="10"/>
      <c r="L66" s="14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9"/>
      <c r="C67" s="10"/>
      <c r="D67" s="150" t="s">
        <v>3072</v>
      </c>
      <c r="E67" s="151"/>
      <c r="F67" s="151"/>
      <c r="G67" s="151"/>
      <c r="H67" s="151"/>
      <c r="I67" s="151"/>
      <c r="J67" s="152">
        <f>J106</f>
        <v>0</v>
      </c>
      <c r="K67" s="10"/>
      <c r="L67" s="14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45"/>
      <c r="C68" s="9"/>
      <c r="D68" s="146" t="s">
        <v>3073</v>
      </c>
      <c r="E68" s="147"/>
      <c r="F68" s="147"/>
      <c r="G68" s="147"/>
      <c r="H68" s="147"/>
      <c r="I68" s="147"/>
      <c r="J68" s="148">
        <f>J130</f>
        <v>0</v>
      </c>
      <c r="K68" s="9"/>
      <c r="L68" s="145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2" customFormat="1" ht="21.84" customHeight="1">
      <c r="A69" s="40"/>
      <c r="B69" s="41"/>
      <c r="C69" s="40"/>
      <c r="D69" s="40"/>
      <c r="E69" s="40"/>
      <c r="F69" s="40"/>
      <c r="G69" s="40"/>
      <c r="H69" s="40"/>
      <c r="I69" s="40"/>
      <c r="J69" s="40"/>
      <c r="K69" s="40"/>
      <c r="L69" s="12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57"/>
      <c r="C70" s="58"/>
      <c r="D70" s="58"/>
      <c r="E70" s="58"/>
      <c r="F70" s="58"/>
      <c r="G70" s="58"/>
      <c r="H70" s="58"/>
      <c r="I70" s="58"/>
      <c r="J70" s="58"/>
      <c r="K70" s="58"/>
      <c r="L70" s="12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59"/>
      <c r="C74" s="60"/>
      <c r="D74" s="60"/>
      <c r="E74" s="60"/>
      <c r="F74" s="60"/>
      <c r="G74" s="60"/>
      <c r="H74" s="60"/>
      <c r="I74" s="60"/>
      <c r="J74" s="60"/>
      <c r="K74" s="60"/>
      <c r="L74" s="12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241</v>
      </c>
      <c r="D75" s="40"/>
      <c r="E75" s="40"/>
      <c r="F75" s="40"/>
      <c r="G75" s="40"/>
      <c r="H75" s="40"/>
      <c r="I75" s="40"/>
      <c r="J75" s="40"/>
      <c r="K75" s="40"/>
      <c r="L75" s="12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0"/>
      <c r="D76" s="40"/>
      <c r="E76" s="40"/>
      <c r="F76" s="40"/>
      <c r="G76" s="40"/>
      <c r="H76" s="40"/>
      <c r="I76" s="40"/>
      <c r="J76" s="40"/>
      <c r="K76" s="40"/>
      <c r="L76" s="12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17</v>
      </c>
      <c r="D77" s="40"/>
      <c r="E77" s="40"/>
      <c r="F77" s="40"/>
      <c r="G77" s="40"/>
      <c r="H77" s="40"/>
      <c r="I77" s="40"/>
      <c r="J77" s="40"/>
      <c r="K77" s="40"/>
      <c r="L77" s="12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6.25" customHeight="1">
      <c r="A78" s="40"/>
      <c r="B78" s="41"/>
      <c r="C78" s="40"/>
      <c r="D78" s="40"/>
      <c r="E78" s="126" t="str">
        <f>E7</f>
        <v>STAVEBNÍ ÚPRAVY MATEŘSKÉ ŠKOLY č.p.100_PŘÍSTAVBA NOVÉ KUCHYNĚ_STAVBA</v>
      </c>
      <c r="F78" s="34"/>
      <c r="G78" s="34"/>
      <c r="H78" s="34"/>
      <c r="I78" s="40"/>
      <c r="J78" s="40"/>
      <c r="K78" s="40"/>
      <c r="L78" s="12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" customFormat="1" ht="12" customHeight="1">
      <c r="B79" s="24"/>
      <c r="C79" s="34" t="s">
        <v>130</v>
      </c>
      <c r="L79" s="24"/>
    </row>
    <row r="80" s="2" customFormat="1" ht="16.5" customHeight="1">
      <c r="A80" s="40"/>
      <c r="B80" s="41"/>
      <c r="C80" s="40"/>
      <c r="D80" s="40"/>
      <c r="E80" s="126" t="s">
        <v>2669</v>
      </c>
      <c r="F80" s="40"/>
      <c r="G80" s="40"/>
      <c r="H80" s="40"/>
      <c r="I80" s="40"/>
      <c r="J80" s="40"/>
      <c r="K80" s="40"/>
      <c r="L80" s="12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138</v>
      </c>
      <c r="D81" s="40"/>
      <c r="E81" s="40"/>
      <c r="F81" s="40"/>
      <c r="G81" s="40"/>
      <c r="H81" s="40"/>
      <c r="I81" s="40"/>
      <c r="J81" s="40"/>
      <c r="K81" s="40"/>
      <c r="L81" s="12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0"/>
      <c r="D82" s="40"/>
      <c r="E82" s="64" t="str">
        <f>E11</f>
        <v>02 - Vytápění</v>
      </c>
      <c r="F82" s="40"/>
      <c r="G82" s="40"/>
      <c r="H82" s="40"/>
      <c r="I82" s="40"/>
      <c r="J82" s="40"/>
      <c r="K82" s="40"/>
      <c r="L82" s="12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0"/>
      <c r="D83" s="40"/>
      <c r="E83" s="40"/>
      <c r="F83" s="40"/>
      <c r="G83" s="40"/>
      <c r="H83" s="40"/>
      <c r="I83" s="40"/>
      <c r="J83" s="40"/>
      <c r="K83" s="40"/>
      <c r="L83" s="12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0"/>
      <c r="E84" s="40"/>
      <c r="F84" s="29" t="str">
        <f>F14</f>
        <v>p.č.109st.,141/2,141/21, k.ú. Dolní Nemojov</v>
      </c>
      <c r="G84" s="40"/>
      <c r="H84" s="40"/>
      <c r="I84" s="34" t="s">
        <v>23</v>
      </c>
      <c r="J84" s="66" t="str">
        <f>IF(J14="","",J14)</f>
        <v>3. 6. 2025</v>
      </c>
      <c r="K84" s="40"/>
      <c r="L84" s="12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0"/>
      <c r="D85" s="40"/>
      <c r="E85" s="40"/>
      <c r="F85" s="40"/>
      <c r="G85" s="40"/>
      <c r="H85" s="40"/>
      <c r="I85" s="40"/>
      <c r="J85" s="40"/>
      <c r="K85" s="40"/>
      <c r="L85" s="12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0"/>
      <c r="E86" s="40"/>
      <c r="F86" s="29" t="str">
        <f>E17</f>
        <v>Obec Nemojov, Dolní Nemojov 13, 544 61 Nemojov</v>
      </c>
      <c r="G86" s="40"/>
      <c r="H86" s="40"/>
      <c r="I86" s="34" t="s">
        <v>32</v>
      </c>
      <c r="J86" s="38" t="str">
        <f>E23</f>
        <v>FORT21 s.r.o.</v>
      </c>
      <c r="K86" s="40"/>
      <c r="L86" s="12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30</v>
      </c>
      <c r="D87" s="40"/>
      <c r="E87" s="40"/>
      <c r="F87" s="29" t="str">
        <f>IF(E20="","",E20)</f>
        <v>Vyplň údaj</v>
      </c>
      <c r="G87" s="40"/>
      <c r="H87" s="40"/>
      <c r="I87" s="34" t="s">
        <v>36</v>
      </c>
      <c r="J87" s="38" t="str">
        <f>E26</f>
        <v xml:space="preserve"> </v>
      </c>
      <c r="K87" s="40"/>
      <c r="L87" s="12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0"/>
      <c r="D88" s="40"/>
      <c r="E88" s="40"/>
      <c r="F88" s="40"/>
      <c r="G88" s="40"/>
      <c r="H88" s="40"/>
      <c r="I88" s="40"/>
      <c r="J88" s="40"/>
      <c r="K88" s="40"/>
      <c r="L88" s="12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53"/>
      <c r="B89" s="154"/>
      <c r="C89" s="155" t="s">
        <v>242</v>
      </c>
      <c r="D89" s="156" t="s">
        <v>59</v>
      </c>
      <c r="E89" s="156" t="s">
        <v>55</v>
      </c>
      <c r="F89" s="156" t="s">
        <v>56</v>
      </c>
      <c r="G89" s="156" t="s">
        <v>243</v>
      </c>
      <c r="H89" s="156" t="s">
        <v>244</v>
      </c>
      <c r="I89" s="156" t="s">
        <v>245</v>
      </c>
      <c r="J89" s="157" t="s">
        <v>212</v>
      </c>
      <c r="K89" s="158" t="s">
        <v>246</v>
      </c>
      <c r="L89" s="159"/>
      <c r="M89" s="82" t="s">
        <v>3</v>
      </c>
      <c r="N89" s="83" t="s">
        <v>44</v>
      </c>
      <c r="O89" s="83" t="s">
        <v>247</v>
      </c>
      <c r="P89" s="83" t="s">
        <v>248</v>
      </c>
      <c r="Q89" s="83" t="s">
        <v>249</v>
      </c>
      <c r="R89" s="83" t="s">
        <v>250</v>
      </c>
      <c r="S89" s="83" t="s">
        <v>251</v>
      </c>
      <c r="T89" s="84" t="s">
        <v>252</v>
      </c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</row>
    <row r="90" s="2" customFormat="1" ht="22.8" customHeight="1">
      <c r="A90" s="40"/>
      <c r="B90" s="41"/>
      <c r="C90" s="89" t="s">
        <v>253</v>
      </c>
      <c r="D90" s="40"/>
      <c r="E90" s="40"/>
      <c r="F90" s="40"/>
      <c r="G90" s="40"/>
      <c r="H90" s="40"/>
      <c r="I90" s="40"/>
      <c r="J90" s="160">
        <f>BK90</f>
        <v>0</v>
      </c>
      <c r="K90" s="40"/>
      <c r="L90" s="41"/>
      <c r="M90" s="85"/>
      <c r="N90" s="70"/>
      <c r="O90" s="86"/>
      <c r="P90" s="161">
        <f>P91+P130</f>
        <v>0</v>
      </c>
      <c r="Q90" s="86"/>
      <c r="R90" s="161">
        <f>R91+R130</f>
        <v>0.38107999999999997</v>
      </c>
      <c r="S90" s="86"/>
      <c r="T90" s="162">
        <f>T91+T130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21" t="s">
        <v>73</v>
      </c>
      <c r="AU90" s="21" t="s">
        <v>213</v>
      </c>
      <c r="BK90" s="163">
        <f>BK91+BK130</f>
        <v>0</v>
      </c>
    </row>
    <row r="91" s="12" customFormat="1" ht="25.92" customHeight="1">
      <c r="A91" s="12"/>
      <c r="B91" s="164"/>
      <c r="C91" s="12"/>
      <c r="D91" s="165" t="s">
        <v>73</v>
      </c>
      <c r="E91" s="166" t="s">
        <v>1276</v>
      </c>
      <c r="F91" s="166" t="s">
        <v>1277</v>
      </c>
      <c r="G91" s="12"/>
      <c r="H91" s="12"/>
      <c r="I91" s="167"/>
      <c r="J91" s="168">
        <f>BK91</f>
        <v>0</v>
      </c>
      <c r="K91" s="12"/>
      <c r="L91" s="164"/>
      <c r="M91" s="169"/>
      <c r="N91" s="170"/>
      <c r="O91" s="170"/>
      <c r="P91" s="171">
        <f>P92+P103+P106</f>
        <v>0</v>
      </c>
      <c r="Q91" s="170"/>
      <c r="R91" s="171">
        <f>R92+R103+R106</f>
        <v>0.38107999999999997</v>
      </c>
      <c r="S91" s="170"/>
      <c r="T91" s="172">
        <f>T92+T103+T106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65" t="s">
        <v>83</v>
      </c>
      <c r="AT91" s="173" t="s">
        <v>73</v>
      </c>
      <c r="AU91" s="173" t="s">
        <v>74</v>
      </c>
      <c r="AY91" s="165" t="s">
        <v>256</v>
      </c>
      <c r="BK91" s="174">
        <f>BK92+BK103+BK106</f>
        <v>0</v>
      </c>
    </row>
    <row r="92" s="12" customFormat="1" ht="22.8" customHeight="1">
      <c r="A92" s="12"/>
      <c r="B92" s="164"/>
      <c r="C92" s="12"/>
      <c r="D92" s="165" t="s">
        <v>73</v>
      </c>
      <c r="E92" s="175" t="s">
        <v>3074</v>
      </c>
      <c r="F92" s="175" t="s">
        <v>3075</v>
      </c>
      <c r="G92" s="12"/>
      <c r="H92" s="12"/>
      <c r="I92" s="167"/>
      <c r="J92" s="176">
        <f>BK92</f>
        <v>0</v>
      </c>
      <c r="K92" s="12"/>
      <c r="L92" s="164"/>
      <c r="M92" s="169"/>
      <c r="N92" s="170"/>
      <c r="O92" s="170"/>
      <c r="P92" s="171">
        <f>SUM(P93:P102)</f>
        <v>0</v>
      </c>
      <c r="Q92" s="170"/>
      <c r="R92" s="171">
        <f>SUM(R93:R102)</f>
        <v>0.01542</v>
      </c>
      <c r="S92" s="170"/>
      <c r="T92" s="172">
        <f>SUM(T93:T102)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65" t="s">
        <v>83</v>
      </c>
      <c r="AT92" s="173" t="s">
        <v>73</v>
      </c>
      <c r="AU92" s="173" t="s">
        <v>81</v>
      </c>
      <c r="AY92" s="165" t="s">
        <v>256</v>
      </c>
      <c r="BK92" s="174">
        <f>SUM(BK93:BK102)</f>
        <v>0</v>
      </c>
    </row>
    <row r="93" s="2" customFormat="1" ht="24.15" customHeight="1">
      <c r="A93" s="40"/>
      <c r="B93" s="177"/>
      <c r="C93" s="178" t="s">
        <v>81</v>
      </c>
      <c r="D93" s="178" t="s">
        <v>258</v>
      </c>
      <c r="E93" s="179" t="s">
        <v>3076</v>
      </c>
      <c r="F93" s="180" t="s">
        <v>3077</v>
      </c>
      <c r="G93" s="181" t="s">
        <v>119</v>
      </c>
      <c r="H93" s="182">
        <v>10</v>
      </c>
      <c r="I93" s="183"/>
      <c r="J93" s="184">
        <f>ROUND(I93*H93,2)</f>
        <v>0</v>
      </c>
      <c r="K93" s="185"/>
      <c r="L93" s="41"/>
      <c r="M93" s="186" t="s">
        <v>3</v>
      </c>
      <c r="N93" s="187" t="s">
        <v>45</v>
      </c>
      <c r="O93" s="74"/>
      <c r="P93" s="188">
        <f>O93*H93</f>
        <v>0</v>
      </c>
      <c r="Q93" s="188">
        <v>0.0012800000000000001</v>
      </c>
      <c r="R93" s="188">
        <f>Q93*H93</f>
        <v>0.012800000000000001</v>
      </c>
      <c r="S93" s="188">
        <v>0</v>
      </c>
      <c r="T93" s="189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190" t="s">
        <v>342</v>
      </c>
      <c r="AT93" s="190" t="s">
        <v>258</v>
      </c>
      <c r="AU93" s="190" t="s">
        <v>83</v>
      </c>
      <c r="AY93" s="21" t="s">
        <v>256</v>
      </c>
      <c r="BE93" s="191">
        <f>IF(N93="základní",J93,0)</f>
        <v>0</v>
      </c>
      <c r="BF93" s="191">
        <f>IF(N93="snížená",J93,0)</f>
        <v>0</v>
      </c>
      <c r="BG93" s="191">
        <f>IF(N93="zákl. přenesená",J93,0)</f>
        <v>0</v>
      </c>
      <c r="BH93" s="191">
        <f>IF(N93="sníž. přenesená",J93,0)</f>
        <v>0</v>
      </c>
      <c r="BI93" s="191">
        <f>IF(N93="nulová",J93,0)</f>
        <v>0</v>
      </c>
      <c r="BJ93" s="21" t="s">
        <v>81</v>
      </c>
      <c r="BK93" s="191">
        <f>ROUND(I93*H93,2)</f>
        <v>0</v>
      </c>
      <c r="BL93" s="21" t="s">
        <v>342</v>
      </c>
      <c r="BM93" s="190" t="s">
        <v>3078</v>
      </c>
    </row>
    <row r="94" s="2" customFormat="1">
      <c r="A94" s="40"/>
      <c r="B94" s="41"/>
      <c r="C94" s="40"/>
      <c r="D94" s="192" t="s">
        <v>263</v>
      </c>
      <c r="E94" s="40"/>
      <c r="F94" s="193" t="s">
        <v>3079</v>
      </c>
      <c r="G94" s="40"/>
      <c r="H94" s="40"/>
      <c r="I94" s="194"/>
      <c r="J94" s="40"/>
      <c r="K94" s="40"/>
      <c r="L94" s="41"/>
      <c r="M94" s="195"/>
      <c r="N94" s="196"/>
      <c r="O94" s="74"/>
      <c r="P94" s="74"/>
      <c r="Q94" s="74"/>
      <c r="R94" s="74"/>
      <c r="S94" s="74"/>
      <c r="T94" s="75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21" t="s">
        <v>263</v>
      </c>
      <c r="AU94" s="21" t="s">
        <v>83</v>
      </c>
    </row>
    <row r="95" s="2" customFormat="1" ht="24.15" customHeight="1">
      <c r="A95" s="40"/>
      <c r="B95" s="177"/>
      <c r="C95" s="178" t="s">
        <v>83</v>
      </c>
      <c r="D95" s="178" t="s">
        <v>258</v>
      </c>
      <c r="E95" s="179" t="s">
        <v>3080</v>
      </c>
      <c r="F95" s="180" t="s">
        <v>3081</v>
      </c>
      <c r="G95" s="181" t="s">
        <v>119</v>
      </c>
      <c r="H95" s="182">
        <v>10</v>
      </c>
      <c r="I95" s="183"/>
      <c r="J95" s="184">
        <f>ROUND(I95*H95,2)</f>
        <v>0</v>
      </c>
      <c r="K95" s="185"/>
      <c r="L95" s="41"/>
      <c r="M95" s="186" t="s">
        <v>3</v>
      </c>
      <c r="N95" s="187" t="s">
        <v>45</v>
      </c>
      <c r="O95" s="74"/>
      <c r="P95" s="188">
        <f>O95*H95</f>
        <v>0</v>
      </c>
      <c r="Q95" s="188">
        <v>0</v>
      </c>
      <c r="R95" s="188">
        <f>Q95*H95</f>
        <v>0</v>
      </c>
      <c r="S95" s="188">
        <v>0</v>
      </c>
      <c r="T95" s="189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190" t="s">
        <v>342</v>
      </c>
      <c r="AT95" s="190" t="s">
        <v>258</v>
      </c>
      <c r="AU95" s="190" t="s">
        <v>83</v>
      </c>
      <c r="AY95" s="21" t="s">
        <v>256</v>
      </c>
      <c r="BE95" s="191">
        <f>IF(N95="základní",J95,0)</f>
        <v>0</v>
      </c>
      <c r="BF95" s="191">
        <f>IF(N95="snížená",J95,0)</f>
        <v>0</v>
      </c>
      <c r="BG95" s="191">
        <f>IF(N95="zákl. přenesená",J95,0)</f>
        <v>0</v>
      </c>
      <c r="BH95" s="191">
        <f>IF(N95="sníž. přenesená",J95,0)</f>
        <v>0</v>
      </c>
      <c r="BI95" s="191">
        <f>IF(N95="nulová",J95,0)</f>
        <v>0</v>
      </c>
      <c r="BJ95" s="21" t="s">
        <v>81</v>
      </c>
      <c r="BK95" s="191">
        <f>ROUND(I95*H95,2)</f>
        <v>0</v>
      </c>
      <c r="BL95" s="21" t="s">
        <v>342</v>
      </c>
      <c r="BM95" s="190" t="s">
        <v>3082</v>
      </c>
    </row>
    <row r="96" s="2" customFormat="1">
      <c r="A96" s="40"/>
      <c r="B96" s="41"/>
      <c r="C96" s="40"/>
      <c r="D96" s="192" t="s">
        <v>263</v>
      </c>
      <c r="E96" s="40"/>
      <c r="F96" s="193" t="s">
        <v>3083</v>
      </c>
      <c r="G96" s="40"/>
      <c r="H96" s="40"/>
      <c r="I96" s="194"/>
      <c r="J96" s="40"/>
      <c r="K96" s="40"/>
      <c r="L96" s="41"/>
      <c r="M96" s="195"/>
      <c r="N96" s="196"/>
      <c r="O96" s="74"/>
      <c r="P96" s="74"/>
      <c r="Q96" s="74"/>
      <c r="R96" s="74"/>
      <c r="S96" s="74"/>
      <c r="T96" s="75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21" t="s">
        <v>263</v>
      </c>
      <c r="AU96" s="21" t="s">
        <v>83</v>
      </c>
    </row>
    <row r="97" s="2" customFormat="1" ht="33" customHeight="1">
      <c r="A97" s="40"/>
      <c r="B97" s="177"/>
      <c r="C97" s="178" t="s">
        <v>112</v>
      </c>
      <c r="D97" s="178" t="s">
        <v>258</v>
      </c>
      <c r="E97" s="179" t="s">
        <v>3084</v>
      </c>
      <c r="F97" s="180" t="s">
        <v>3085</v>
      </c>
      <c r="G97" s="181" t="s">
        <v>539</v>
      </c>
      <c r="H97" s="182">
        <v>2</v>
      </c>
      <c r="I97" s="183"/>
      <c r="J97" s="184">
        <f>ROUND(I97*H97,2)</f>
        <v>0</v>
      </c>
      <c r="K97" s="185"/>
      <c r="L97" s="41"/>
      <c r="M97" s="186" t="s">
        <v>3</v>
      </c>
      <c r="N97" s="187" t="s">
        <v>45</v>
      </c>
      <c r="O97" s="74"/>
      <c r="P97" s="188">
        <f>O97*H97</f>
        <v>0</v>
      </c>
      <c r="Q97" s="188">
        <v>0.00011</v>
      </c>
      <c r="R97" s="188">
        <f>Q97*H97</f>
        <v>0.00022000000000000001</v>
      </c>
      <c r="S97" s="188">
        <v>0</v>
      </c>
      <c r="T97" s="189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190" t="s">
        <v>342</v>
      </c>
      <c r="AT97" s="190" t="s">
        <v>258</v>
      </c>
      <c r="AU97" s="190" t="s">
        <v>83</v>
      </c>
      <c r="AY97" s="21" t="s">
        <v>256</v>
      </c>
      <c r="BE97" s="191">
        <f>IF(N97="základní",J97,0)</f>
        <v>0</v>
      </c>
      <c r="BF97" s="191">
        <f>IF(N97="snížená",J97,0)</f>
        <v>0</v>
      </c>
      <c r="BG97" s="191">
        <f>IF(N97="zákl. přenesená",J97,0)</f>
        <v>0</v>
      </c>
      <c r="BH97" s="191">
        <f>IF(N97="sníž. přenesená",J97,0)</f>
        <v>0</v>
      </c>
      <c r="BI97" s="191">
        <f>IF(N97="nulová",J97,0)</f>
        <v>0</v>
      </c>
      <c r="BJ97" s="21" t="s">
        <v>81</v>
      </c>
      <c r="BK97" s="191">
        <f>ROUND(I97*H97,2)</f>
        <v>0</v>
      </c>
      <c r="BL97" s="21" t="s">
        <v>342</v>
      </c>
      <c r="BM97" s="190" t="s">
        <v>3086</v>
      </c>
    </row>
    <row r="98" s="2" customFormat="1">
      <c r="A98" s="40"/>
      <c r="B98" s="41"/>
      <c r="C98" s="40"/>
      <c r="D98" s="192" t="s">
        <v>263</v>
      </c>
      <c r="E98" s="40"/>
      <c r="F98" s="193" t="s">
        <v>3087</v>
      </c>
      <c r="G98" s="40"/>
      <c r="H98" s="40"/>
      <c r="I98" s="194"/>
      <c r="J98" s="40"/>
      <c r="K98" s="40"/>
      <c r="L98" s="41"/>
      <c r="M98" s="195"/>
      <c r="N98" s="196"/>
      <c r="O98" s="74"/>
      <c r="P98" s="74"/>
      <c r="Q98" s="74"/>
      <c r="R98" s="74"/>
      <c r="S98" s="74"/>
      <c r="T98" s="75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21" t="s">
        <v>263</v>
      </c>
      <c r="AU98" s="21" t="s">
        <v>83</v>
      </c>
    </row>
    <row r="99" s="2" customFormat="1" ht="55.5" customHeight="1">
      <c r="A99" s="40"/>
      <c r="B99" s="177"/>
      <c r="C99" s="178" t="s">
        <v>261</v>
      </c>
      <c r="D99" s="178" t="s">
        <v>258</v>
      </c>
      <c r="E99" s="179" t="s">
        <v>3088</v>
      </c>
      <c r="F99" s="180" t="s">
        <v>3089</v>
      </c>
      <c r="G99" s="181" t="s">
        <v>119</v>
      </c>
      <c r="H99" s="182">
        <v>10</v>
      </c>
      <c r="I99" s="183"/>
      <c r="J99" s="184">
        <f>ROUND(I99*H99,2)</f>
        <v>0</v>
      </c>
      <c r="K99" s="185"/>
      <c r="L99" s="41"/>
      <c r="M99" s="186" t="s">
        <v>3</v>
      </c>
      <c r="N99" s="187" t="s">
        <v>45</v>
      </c>
      <c r="O99" s="74"/>
      <c r="P99" s="188">
        <f>O99*H99</f>
        <v>0</v>
      </c>
      <c r="Q99" s="188">
        <v>0.00024000000000000001</v>
      </c>
      <c r="R99" s="188">
        <f>Q99*H99</f>
        <v>0.0024000000000000002</v>
      </c>
      <c r="S99" s="188">
        <v>0</v>
      </c>
      <c r="T99" s="189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190" t="s">
        <v>342</v>
      </c>
      <c r="AT99" s="190" t="s">
        <v>258</v>
      </c>
      <c r="AU99" s="190" t="s">
        <v>83</v>
      </c>
      <c r="AY99" s="21" t="s">
        <v>256</v>
      </c>
      <c r="BE99" s="191">
        <f>IF(N99="základní",J99,0)</f>
        <v>0</v>
      </c>
      <c r="BF99" s="191">
        <f>IF(N99="snížená",J99,0)</f>
        <v>0</v>
      </c>
      <c r="BG99" s="191">
        <f>IF(N99="zákl. přenesená",J99,0)</f>
        <v>0</v>
      </c>
      <c r="BH99" s="191">
        <f>IF(N99="sníž. přenesená",J99,0)</f>
        <v>0</v>
      </c>
      <c r="BI99" s="191">
        <f>IF(N99="nulová",J99,0)</f>
        <v>0</v>
      </c>
      <c r="BJ99" s="21" t="s">
        <v>81</v>
      </c>
      <c r="BK99" s="191">
        <f>ROUND(I99*H99,2)</f>
        <v>0</v>
      </c>
      <c r="BL99" s="21" t="s">
        <v>342</v>
      </c>
      <c r="BM99" s="190" t="s">
        <v>3090</v>
      </c>
    </row>
    <row r="100" s="2" customFormat="1">
      <c r="A100" s="40"/>
      <c r="B100" s="41"/>
      <c r="C100" s="40"/>
      <c r="D100" s="192" t="s">
        <v>263</v>
      </c>
      <c r="E100" s="40"/>
      <c r="F100" s="193" t="s">
        <v>3091</v>
      </c>
      <c r="G100" s="40"/>
      <c r="H100" s="40"/>
      <c r="I100" s="194"/>
      <c r="J100" s="40"/>
      <c r="K100" s="40"/>
      <c r="L100" s="41"/>
      <c r="M100" s="195"/>
      <c r="N100" s="196"/>
      <c r="O100" s="74"/>
      <c r="P100" s="74"/>
      <c r="Q100" s="74"/>
      <c r="R100" s="74"/>
      <c r="S100" s="74"/>
      <c r="T100" s="75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21" t="s">
        <v>263</v>
      </c>
      <c r="AU100" s="21" t="s">
        <v>83</v>
      </c>
    </row>
    <row r="101" s="2" customFormat="1" ht="44.25" customHeight="1">
      <c r="A101" s="40"/>
      <c r="B101" s="177"/>
      <c r="C101" s="178" t="s">
        <v>284</v>
      </c>
      <c r="D101" s="178" t="s">
        <v>258</v>
      </c>
      <c r="E101" s="179" t="s">
        <v>3092</v>
      </c>
      <c r="F101" s="180" t="s">
        <v>3093</v>
      </c>
      <c r="G101" s="181" t="s">
        <v>338</v>
      </c>
      <c r="H101" s="182">
        <v>0.014999999999999999</v>
      </c>
      <c r="I101" s="183"/>
      <c r="J101" s="184">
        <f>ROUND(I101*H101,2)</f>
        <v>0</v>
      </c>
      <c r="K101" s="185"/>
      <c r="L101" s="41"/>
      <c r="M101" s="186" t="s">
        <v>3</v>
      </c>
      <c r="N101" s="187" t="s">
        <v>45</v>
      </c>
      <c r="O101" s="74"/>
      <c r="P101" s="188">
        <f>O101*H101</f>
        <v>0</v>
      </c>
      <c r="Q101" s="188">
        <v>0</v>
      </c>
      <c r="R101" s="188">
        <f>Q101*H101</f>
        <v>0</v>
      </c>
      <c r="S101" s="188">
        <v>0</v>
      </c>
      <c r="T101" s="189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190" t="s">
        <v>342</v>
      </c>
      <c r="AT101" s="190" t="s">
        <v>258</v>
      </c>
      <c r="AU101" s="190" t="s">
        <v>83</v>
      </c>
      <c r="AY101" s="21" t="s">
        <v>256</v>
      </c>
      <c r="BE101" s="191">
        <f>IF(N101="základní",J101,0)</f>
        <v>0</v>
      </c>
      <c r="BF101" s="191">
        <f>IF(N101="snížená",J101,0)</f>
        <v>0</v>
      </c>
      <c r="BG101" s="191">
        <f>IF(N101="zákl. přenesená",J101,0)</f>
        <v>0</v>
      </c>
      <c r="BH101" s="191">
        <f>IF(N101="sníž. přenesená",J101,0)</f>
        <v>0</v>
      </c>
      <c r="BI101" s="191">
        <f>IF(N101="nulová",J101,0)</f>
        <v>0</v>
      </c>
      <c r="BJ101" s="21" t="s">
        <v>81</v>
      </c>
      <c r="BK101" s="191">
        <f>ROUND(I101*H101,2)</f>
        <v>0</v>
      </c>
      <c r="BL101" s="21" t="s">
        <v>342</v>
      </c>
      <c r="BM101" s="190" t="s">
        <v>3094</v>
      </c>
    </row>
    <row r="102" s="2" customFormat="1">
      <c r="A102" s="40"/>
      <c r="B102" s="41"/>
      <c r="C102" s="40"/>
      <c r="D102" s="192" t="s">
        <v>263</v>
      </c>
      <c r="E102" s="40"/>
      <c r="F102" s="193" t="s">
        <v>3095</v>
      </c>
      <c r="G102" s="40"/>
      <c r="H102" s="40"/>
      <c r="I102" s="194"/>
      <c r="J102" s="40"/>
      <c r="K102" s="40"/>
      <c r="L102" s="41"/>
      <c r="M102" s="195"/>
      <c r="N102" s="196"/>
      <c r="O102" s="74"/>
      <c r="P102" s="74"/>
      <c r="Q102" s="74"/>
      <c r="R102" s="74"/>
      <c r="S102" s="74"/>
      <c r="T102" s="75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21" t="s">
        <v>263</v>
      </c>
      <c r="AU102" s="21" t="s">
        <v>83</v>
      </c>
    </row>
    <row r="103" s="12" customFormat="1" ht="22.8" customHeight="1">
      <c r="A103" s="12"/>
      <c r="B103" s="164"/>
      <c r="C103" s="12"/>
      <c r="D103" s="165" t="s">
        <v>73</v>
      </c>
      <c r="E103" s="175" t="s">
        <v>3096</v>
      </c>
      <c r="F103" s="175" t="s">
        <v>3097</v>
      </c>
      <c r="G103" s="12"/>
      <c r="H103" s="12"/>
      <c r="I103" s="167"/>
      <c r="J103" s="176">
        <f>BK103</f>
        <v>0</v>
      </c>
      <c r="K103" s="12"/>
      <c r="L103" s="164"/>
      <c r="M103" s="169"/>
      <c r="N103" s="170"/>
      <c r="O103" s="170"/>
      <c r="P103" s="171">
        <f>SUM(P104:P105)</f>
        <v>0</v>
      </c>
      <c r="Q103" s="170"/>
      <c r="R103" s="171">
        <f>SUM(R104:R105)</f>
        <v>0</v>
      </c>
      <c r="S103" s="170"/>
      <c r="T103" s="172">
        <f>SUM(T104:T105)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65" t="s">
        <v>83</v>
      </c>
      <c r="AT103" s="173" t="s">
        <v>73</v>
      </c>
      <c r="AU103" s="173" t="s">
        <v>81</v>
      </c>
      <c r="AY103" s="165" t="s">
        <v>256</v>
      </c>
      <c r="BK103" s="174">
        <f>SUM(BK104:BK105)</f>
        <v>0</v>
      </c>
    </row>
    <row r="104" s="2" customFormat="1" ht="16.5" customHeight="1">
      <c r="A104" s="40"/>
      <c r="B104" s="177"/>
      <c r="C104" s="178" t="s">
        <v>289</v>
      </c>
      <c r="D104" s="178" t="s">
        <v>258</v>
      </c>
      <c r="E104" s="179" t="s">
        <v>3098</v>
      </c>
      <c r="F104" s="180" t="s">
        <v>3099</v>
      </c>
      <c r="G104" s="181" t="s">
        <v>539</v>
      </c>
      <c r="H104" s="182">
        <v>1</v>
      </c>
      <c r="I104" s="183"/>
      <c r="J104" s="184">
        <f>ROUND(I104*H104,2)</f>
        <v>0</v>
      </c>
      <c r="K104" s="185"/>
      <c r="L104" s="41"/>
      <c r="M104" s="186" t="s">
        <v>3</v>
      </c>
      <c r="N104" s="187" t="s">
        <v>45</v>
      </c>
      <c r="O104" s="74"/>
      <c r="P104" s="188">
        <f>O104*H104</f>
        <v>0</v>
      </c>
      <c r="Q104" s="188">
        <v>0</v>
      </c>
      <c r="R104" s="188">
        <f>Q104*H104</f>
        <v>0</v>
      </c>
      <c r="S104" s="188">
        <v>0</v>
      </c>
      <c r="T104" s="189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190" t="s">
        <v>342</v>
      </c>
      <c r="AT104" s="190" t="s">
        <v>258</v>
      </c>
      <c r="AU104" s="190" t="s">
        <v>83</v>
      </c>
      <c r="AY104" s="21" t="s">
        <v>256</v>
      </c>
      <c r="BE104" s="191">
        <f>IF(N104="základní",J104,0)</f>
        <v>0</v>
      </c>
      <c r="BF104" s="191">
        <f>IF(N104="snížená",J104,0)</f>
        <v>0</v>
      </c>
      <c r="BG104" s="191">
        <f>IF(N104="zákl. přenesená",J104,0)</f>
        <v>0</v>
      </c>
      <c r="BH104" s="191">
        <f>IF(N104="sníž. přenesená",J104,0)</f>
        <v>0</v>
      </c>
      <c r="BI104" s="191">
        <f>IF(N104="nulová",J104,0)</f>
        <v>0</v>
      </c>
      <c r="BJ104" s="21" t="s">
        <v>81</v>
      </c>
      <c r="BK104" s="191">
        <f>ROUND(I104*H104,2)</f>
        <v>0</v>
      </c>
      <c r="BL104" s="21" t="s">
        <v>342</v>
      </c>
      <c r="BM104" s="190" t="s">
        <v>3100</v>
      </c>
    </row>
    <row r="105" s="2" customFormat="1">
      <c r="A105" s="40"/>
      <c r="B105" s="41"/>
      <c r="C105" s="40"/>
      <c r="D105" s="192" t="s">
        <v>263</v>
      </c>
      <c r="E105" s="40"/>
      <c r="F105" s="193" t="s">
        <v>3101</v>
      </c>
      <c r="G105" s="40"/>
      <c r="H105" s="40"/>
      <c r="I105" s="194"/>
      <c r="J105" s="40"/>
      <c r="K105" s="40"/>
      <c r="L105" s="41"/>
      <c r="M105" s="195"/>
      <c r="N105" s="196"/>
      <c r="O105" s="74"/>
      <c r="P105" s="74"/>
      <c r="Q105" s="74"/>
      <c r="R105" s="74"/>
      <c r="S105" s="74"/>
      <c r="T105" s="75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21" t="s">
        <v>263</v>
      </c>
      <c r="AU105" s="21" t="s">
        <v>83</v>
      </c>
    </row>
    <row r="106" s="12" customFormat="1" ht="22.8" customHeight="1">
      <c r="A106" s="12"/>
      <c r="B106" s="164"/>
      <c r="C106" s="12"/>
      <c r="D106" s="165" t="s">
        <v>73</v>
      </c>
      <c r="E106" s="175" t="s">
        <v>3102</v>
      </c>
      <c r="F106" s="175" t="s">
        <v>3103</v>
      </c>
      <c r="G106" s="12"/>
      <c r="H106" s="12"/>
      <c r="I106" s="167"/>
      <c r="J106" s="176">
        <f>BK106</f>
        <v>0</v>
      </c>
      <c r="K106" s="12"/>
      <c r="L106" s="164"/>
      <c r="M106" s="169"/>
      <c r="N106" s="170"/>
      <c r="O106" s="170"/>
      <c r="P106" s="171">
        <f>SUM(P107:P129)</f>
        <v>0</v>
      </c>
      <c r="Q106" s="170"/>
      <c r="R106" s="171">
        <f>SUM(R107:R129)</f>
        <v>0.36565999999999999</v>
      </c>
      <c r="S106" s="170"/>
      <c r="T106" s="172">
        <f>SUM(T107:T129)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165" t="s">
        <v>83</v>
      </c>
      <c r="AT106" s="173" t="s">
        <v>73</v>
      </c>
      <c r="AU106" s="173" t="s">
        <v>81</v>
      </c>
      <c r="AY106" s="165" t="s">
        <v>256</v>
      </c>
      <c r="BK106" s="174">
        <f>SUM(BK107:BK129)</f>
        <v>0</v>
      </c>
    </row>
    <row r="107" s="2" customFormat="1" ht="49.05" customHeight="1">
      <c r="A107" s="40"/>
      <c r="B107" s="177"/>
      <c r="C107" s="178" t="s">
        <v>294</v>
      </c>
      <c r="D107" s="178" t="s">
        <v>258</v>
      </c>
      <c r="E107" s="179" t="s">
        <v>3104</v>
      </c>
      <c r="F107" s="180" t="s">
        <v>3105</v>
      </c>
      <c r="G107" s="181" t="s">
        <v>119</v>
      </c>
      <c r="H107" s="182">
        <v>510</v>
      </c>
      <c r="I107" s="183"/>
      <c r="J107" s="184">
        <f>ROUND(I107*H107,2)</f>
        <v>0</v>
      </c>
      <c r="K107" s="185"/>
      <c r="L107" s="41"/>
      <c r="M107" s="186" t="s">
        <v>3</v>
      </c>
      <c r="N107" s="187" t="s">
        <v>45</v>
      </c>
      <c r="O107" s="74"/>
      <c r="P107" s="188">
        <f>O107*H107</f>
        <v>0</v>
      </c>
      <c r="Q107" s="188">
        <v>0.00012</v>
      </c>
      <c r="R107" s="188">
        <f>Q107*H107</f>
        <v>0.061200000000000004</v>
      </c>
      <c r="S107" s="188">
        <v>0</v>
      </c>
      <c r="T107" s="189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190" t="s">
        <v>342</v>
      </c>
      <c r="AT107" s="190" t="s">
        <v>258</v>
      </c>
      <c r="AU107" s="190" t="s">
        <v>83</v>
      </c>
      <c r="AY107" s="21" t="s">
        <v>256</v>
      </c>
      <c r="BE107" s="191">
        <f>IF(N107="základní",J107,0)</f>
        <v>0</v>
      </c>
      <c r="BF107" s="191">
        <f>IF(N107="snížená",J107,0)</f>
        <v>0</v>
      </c>
      <c r="BG107" s="191">
        <f>IF(N107="zákl. přenesená",J107,0)</f>
        <v>0</v>
      </c>
      <c r="BH107" s="191">
        <f>IF(N107="sníž. přenesená",J107,0)</f>
        <v>0</v>
      </c>
      <c r="BI107" s="191">
        <f>IF(N107="nulová",J107,0)</f>
        <v>0</v>
      </c>
      <c r="BJ107" s="21" t="s">
        <v>81</v>
      </c>
      <c r="BK107" s="191">
        <f>ROUND(I107*H107,2)</f>
        <v>0</v>
      </c>
      <c r="BL107" s="21" t="s">
        <v>342</v>
      </c>
      <c r="BM107" s="190" t="s">
        <v>3106</v>
      </c>
    </row>
    <row r="108" s="2" customFormat="1">
      <c r="A108" s="40"/>
      <c r="B108" s="41"/>
      <c r="C108" s="40"/>
      <c r="D108" s="192" t="s">
        <v>263</v>
      </c>
      <c r="E108" s="40"/>
      <c r="F108" s="193" t="s">
        <v>3107</v>
      </c>
      <c r="G108" s="40"/>
      <c r="H108" s="40"/>
      <c r="I108" s="194"/>
      <c r="J108" s="40"/>
      <c r="K108" s="40"/>
      <c r="L108" s="41"/>
      <c r="M108" s="195"/>
      <c r="N108" s="196"/>
      <c r="O108" s="74"/>
      <c r="P108" s="74"/>
      <c r="Q108" s="74"/>
      <c r="R108" s="74"/>
      <c r="S108" s="74"/>
      <c r="T108" s="75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21" t="s">
        <v>263</v>
      </c>
      <c r="AU108" s="21" t="s">
        <v>83</v>
      </c>
    </row>
    <row r="109" s="2" customFormat="1" ht="49.05" customHeight="1">
      <c r="A109" s="40"/>
      <c r="B109" s="177"/>
      <c r="C109" s="178" t="s">
        <v>299</v>
      </c>
      <c r="D109" s="178" t="s">
        <v>258</v>
      </c>
      <c r="E109" s="179" t="s">
        <v>3108</v>
      </c>
      <c r="F109" s="180" t="s">
        <v>3109</v>
      </c>
      <c r="G109" s="181" t="s">
        <v>119</v>
      </c>
      <c r="H109" s="182">
        <v>675</v>
      </c>
      <c r="I109" s="183"/>
      <c r="J109" s="184">
        <f>ROUND(I109*H109,2)</f>
        <v>0</v>
      </c>
      <c r="K109" s="185"/>
      <c r="L109" s="41"/>
      <c r="M109" s="186" t="s">
        <v>3</v>
      </c>
      <c r="N109" s="187" t="s">
        <v>45</v>
      </c>
      <c r="O109" s="74"/>
      <c r="P109" s="188">
        <f>O109*H109</f>
        <v>0</v>
      </c>
      <c r="Q109" s="188">
        <v>0.00012</v>
      </c>
      <c r="R109" s="188">
        <f>Q109*H109</f>
        <v>0.081000000000000003</v>
      </c>
      <c r="S109" s="188">
        <v>0</v>
      </c>
      <c r="T109" s="189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190" t="s">
        <v>342</v>
      </c>
      <c r="AT109" s="190" t="s">
        <v>258</v>
      </c>
      <c r="AU109" s="190" t="s">
        <v>83</v>
      </c>
      <c r="AY109" s="21" t="s">
        <v>256</v>
      </c>
      <c r="BE109" s="191">
        <f>IF(N109="základní",J109,0)</f>
        <v>0</v>
      </c>
      <c r="BF109" s="191">
        <f>IF(N109="snížená",J109,0)</f>
        <v>0</v>
      </c>
      <c r="BG109" s="191">
        <f>IF(N109="zákl. přenesená",J109,0)</f>
        <v>0</v>
      </c>
      <c r="BH109" s="191">
        <f>IF(N109="sníž. přenesená",J109,0)</f>
        <v>0</v>
      </c>
      <c r="BI109" s="191">
        <f>IF(N109="nulová",J109,0)</f>
        <v>0</v>
      </c>
      <c r="BJ109" s="21" t="s">
        <v>81</v>
      </c>
      <c r="BK109" s="191">
        <f>ROUND(I109*H109,2)</f>
        <v>0</v>
      </c>
      <c r="BL109" s="21" t="s">
        <v>342</v>
      </c>
      <c r="BM109" s="190" t="s">
        <v>3110</v>
      </c>
    </row>
    <row r="110" s="2" customFormat="1">
      <c r="A110" s="40"/>
      <c r="B110" s="41"/>
      <c r="C110" s="40"/>
      <c r="D110" s="192" t="s">
        <v>263</v>
      </c>
      <c r="E110" s="40"/>
      <c r="F110" s="193" t="s">
        <v>3111</v>
      </c>
      <c r="G110" s="40"/>
      <c r="H110" s="40"/>
      <c r="I110" s="194"/>
      <c r="J110" s="40"/>
      <c r="K110" s="40"/>
      <c r="L110" s="41"/>
      <c r="M110" s="195"/>
      <c r="N110" s="196"/>
      <c r="O110" s="74"/>
      <c r="P110" s="74"/>
      <c r="Q110" s="74"/>
      <c r="R110" s="74"/>
      <c r="S110" s="74"/>
      <c r="T110" s="75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21" t="s">
        <v>263</v>
      </c>
      <c r="AU110" s="21" t="s">
        <v>83</v>
      </c>
    </row>
    <row r="111" s="2" customFormat="1" ht="33" customHeight="1">
      <c r="A111" s="40"/>
      <c r="B111" s="177"/>
      <c r="C111" s="178" t="s">
        <v>304</v>
      </c>
      <c r="D111" s="178" t="s">
        <v>258</v>
      </c>
      <c r="E111" s="179" t="s">
        <v>3112</v>
      </c>
      <c r="F111" s="180" t="s">
        <v>3113</v>
      </c>
      <c r="G111" s="181" t="s">
        <v>110</v>
      </c>
      <c r="H111" s="182">
        <v>150</v>
      </c>
      <c r="I111" s="183"/>
      <c r="J111" s="184">
        <f>ROUND(I111*H111,2)</f>
        <v>0</v>
      </c>
      <c r="K111" s="185"/>
      <c r="L111" s="41"/>
      <c r="M111" s="186" t="s">
        <v>3</v>
      </c>
      <c r="N111" s="187" t="s">
        <v>45</v>
      </c>
      <c r="O111" s="74"/>
      <c r="P111" s="188">
        <f>O111*H111</f>
        <v>0</v>
      </c>
      <c r="Q111" s="188">
        <v>0.0012099999999999999</v>
      </c>
      <c r="R111" s="188">
        <f>Q111*H111</f>
        <v>0.1815</v>
      </c>
      <c r="S111" s="188">
        <v>0</v>
      </c>
      <c r="T111" s="189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190" t="s">
        <v>342</v>
      </c>
      <c r="AT111" s="190" t="s">
        <v>258</v>
      </c>
      <c r="AU111" s="190" t="s">
        <v>83</v>
      </c>
      <c r="AY111" s="21" t="s">
        <v>256</v>
      </c>
      <c r="BE111" s="191">
        <f>IF(N111="základní",J111,0)</f>
        <v>0</v>
      </c>
      <c r="BF111" s="191">
        <f>IF(N111="snížená",J111,0)</f>
        <v>0</v>
      </c>
      <c r="BG111" s="191">
        <f>IF(N111="zákl. přenesená",J111,0)</f>
        <v>0</v>
      </c>
      <c r="BH111" s="191">
        <f>IF(N111="sníž. přenesená",J111,0)</f>
        <v>0</v>
      </c>
      <c r="BI111" s="191">
        <f>IF(N111="nulová",J111,0)</f>
        <v>0</v>
      </c>
      <c r="BJ111" s="21" t="s">
        <v>81</v>
      </c>
      <c r="BK111" s="191">
        <f>ROUND(I111*H111,2)</f>
        <v>0</v>
      </c>
      <c r="BL111" s="21" t="s">
        <v>342</v>
      </c>
      <c r="BM111" s="190" t="s">
        <v>3114</v>
      </c>
    </row>
    <row r="112" s="2" customFormat="1">
      <c r="A112" s="40"/>
      <c r="B112" s="41"/>
      <c r="C112" s="40"/>
      <c r="D112" s="192" t="s">
        <v>263</v>
      </c>
      <c r="E112" s="40"/>
      <c r="F112" s="193" t="s">
        <v>3115</v>
      </c>
      <c r="G112" s="40"/>
      <c r="H112" s="40"/>
      <c r="I112" s="194"/>
      <c r="J112" s="40"/>
      <c r="K112" s="40"/>
      <c r="L112" s="41"/>
      <c r="M112" s="195"/>
      <c r="N112" s="196"/>
      <c r="O112" s="74"/>
      <c r="P112" s="74"/>
      <c r="Q112" s="74"/>
      <c r="R112" s="74"/>
      <c r="S112" s="74"/>
      <c r="T112" s="75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21" t="s">
        <v>263</v>
      </c>
      <c r="AU112" s="21" t="s">
        <v>83</v>
      </c>
    </row>
    <row r="113" s="2" customFormat="1" ht="24.15" customHeight="1">
      <c r="A113" s="40"/>
      <c r="B113" s="177"/>
      <c r="C113" s="178" t="s">
        <v>309</v>
      </c>
      <c r="D113" s="178" t="s">
        <v>258</v>
      </c>
      <c r="E113" s="179" t="s">
        <v>3116</v>
      </c>
      <c r="F113" s="180" t="s">
        <v>3117</v>
      </c>
      <c r="G113" s="181" t="s">
        <v>119</v>
      </c>
      <c r="H113" s="182">
        <v>200</v>
      </c>
      <c r="I113" s="183"/>
      <c r="J113" s="184">
        <f>ROUND(I113*H113,2)</f>
        <v>0</v>
      </c>
      <c r="K113" s="185"/>
      <c r="L113" s="41"/>
      <c r="M113" s="186" t="s">
        <v>3</v>
      </c>
      <c r="N113" s="187" t="s">
        <v>45</v>
      </c>
      <c r="O113" s="74"/>
      <c r="P113" s="188">
        <f>O113*H113</f>
        <v>0</v>
      </c>
      <c r="Q113" s="188">
        <v>6.0000000000000002E-05</v>
      </c>
      <c r="R113" s="188">
        <f>Q113*H113</f>
        <v>0.012</v>
      </c>
      <c r="S113" s="188">
        <v>0</v>
      </c>
      <c r="T113" s="189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190" t="s">
        <v>342</v>
      </c>
      <c r="AT113" s="190" t="s">
        <v>258</v>
      </c>
      <c r="AU113" s="190" t="s">
        <v>83</v>
      </c>
      <c r="AY113" s="21" t="s">
        <v>256</v>
      </c>
      <c r="BE113" s="191">
        <f>IF(N113="základní",J113,0)</f>
        <v>0</v>
      </c>
      <c r="BF113" s="191">
        <f>IF(N113="snížená",J113,0)</f>
        <v>0</v>
      </c>
      <c r="BG113" s="191">
        <f>IF(N113="zákl. přenesená",J113,0)</f>
        <v>0</v>
      </c>
      <c r="BH113" s="191">
        <f>IF(N113="sníž. přenesená",J113,0)</f>
        <v>0</v>
      </c>
      <c r="BI113" s="191">
        <f>IF(N113="nulová",J113,0)</f>
        <v>0</v>
      </c>
      <c r="BJ113" s="21" t="s">
        <v>81</v>
      </c>
      <c r="BK113" s="191">
        <f>ROUND(I113*H113,2)</f>
        <v>0</v>
      </c>
      <c r="BL113" s="21" t="s">
        <v>342</v>
      </c>
      <c r="BM113" s="190" t="s">
        <v>3118</v>
      </c>
    </row>
    <row r="114" s="2" customFormat="1">
      <c r="A114" s="40"/>
      <c r="B114" s="41"/>
      <c r="C114" s="40"/>
      <c r="D114" s="192" t="s">
        <v>263</v>
      </c>
      <c r="E114" s="40"/>
      <c r="F114" s="193" t="s">
        <v>3119</v>
      </c>
      <c r="G114" s="40"/>
      <c r="H114" s="40"/>
      <c r="I114" s="194"/>
      <c r="J114" s="40"/>
      <c r="K114" s="40"/>
      <c r="L114" s="41"/>
      <c r="M114" s="195"/>
      <c r="N114" s="196"/>
      <c r="O114" s="74"/>
      <c r="P114" s="74"/>
      <c r="Q114" s="74"/>
      <c r="R114" s="74"/>
      <c r="S114" s="74"/>
      <c r="T114" s="75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21" t="s">
        <v>263</v>
      </c>
      <c r="AU114" s="21" t="s">
        <v>83</v>
      </c>
    </row>
    <row r="115" s="2" customFormat="1" ht="24.15" customHeight="1">
      <c r="A115" s="40"/>
      <c r="B115" s="177"/>
      <c r="C115" s="178" t="s">
        <v>314</v>
      </c>
      <c r="D115" s="178" t="s">
        <v>258</v>
      </c>
      <c r="E115" s="179" t="s">
        <v>3120</v>
      </c>
      <c r="F115" s="180" t="s">
        <v>3121</v>
      </c>
      <c r="G115" s="181" t="s">
        <v>119</v>
      </c>
      <c r="H115" s="182">
        <v>50</v>
      </c>
      <c r="I115" s="183"/>
      <c r="J115" s="184">
        <f>ROUND(I115*H115,2)</f>
        <v>0</v>
      </c>
      <c r="K115" s="185"/>
      <c r="L115" s="41"/>
      <c r="M115" s="186" t="s">
        <v>3</v>
      </c>
      <c r="N115" s="187" t="s">
        <v>45</v>
      </c>
      <c r="O115" s="74"/>
      <c r="P115" s="188">
        <f>O115*H115</f>
        <v>0</v>
      </c>
      <c r="Q115" s="188">
        <v>0.00010000000000000001</v>
      </c>
      <c r="R115" s="188">
        <f>Q115*H115</f>
        <v>0.0050000000000000001</v>
      </c>
      <c r="S115" s="188">
        <v>0</v>
      </c>
      <c r="T115" s="189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190" t="s">
        <v>342</v>
      </c>
      <c r="AT115" s="190" t="s">
        <v>258</v>
      </c>
      <c r="AU115" s="190" t="s">
        <v>83</v>
      </c>
      <c r="AY115" s="21" t="s">
        <v>256</v>
      </c>
      <c r="BE115" s="191">
        <f>IF(N115="základní",J115,0)</f>
        <v>0</v>
      </c>
      <c r="BF115" s="191">
        <f>IF(N115="snížená",J115,0)</f>
        <v>0</v>
      </c>
      <c r="BG115" s="191">
        <f>IF(N115="zákl. přenesená",J115,0)</f>
        <v>0</v>
      </c>
      <c r="BH115" s="191">
        <f>IF(N115="sníž. přenesená",J115,0)</f>
        <v>0</v>
      </c>
      <c r="BI115" s="191">
        <f>IF(N115="nulová",J115,0)</f>
        <v>0</v>
      </c>
      <c r="BJ115" s="21" t="s">
        <v>81</v>
      </c>
      <c r="BK115" s="191">
        <f>ROUND(I115*H115,2)</f>
        <v>0</v>
      </c>
      <c r="BL115" s="21" t="s">
        <v>342</v>
      </c>
      <c r="BM115" s="190" t="s">
        <v>3122</v>
      </c>
    </row>
    <row r="116" s="2" customFormat="1">
      <c r="A116" s="40"/>
      <c r="B116" s="41"/>
      <c r="C116" s="40"/>
      <c r="D116" s="192" t="s">
        <v>263</v>
      </c>
      <c r="E116" s="40"/>
      <c r="F116" s="193" t="s">
        <v>3123</v>
      </c>
      <c r="G116" s="40"/>
      <c r="H116" s="40"/>
      <c r="I116" s="194"/>
      <c r="J116" s="40"/>
      <c r="K116" s="40"/>
      <c r="L116" s="41"/>
      <c r="M116" s="195"/>
      <c r="N116" s="196"/>
      <c r="O116" s="74"/>
      <c r="P116" s="74"/>
      <c r="Q116" s="74"/>
      <c r="R116" s="74"/>
      <c r="S116" s="74"/>
      <c r="T116" s="75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21" t="s">
        <v>263</v>
      </c>
      <c r="AU116" s="21" t="s">
        <v>83</v>
      </c>
    </row>
    <row r="117" s="2" customFormat="1" ht="37.8" customHeight="1">
      <c r="A117" s="40"/>
      <c r="B117" s="177"/>
      <c r="C117" s="178" t="s">
        <v>9</v>
      </c>
      <c r="D117" s="178" t="s">
        <v>258</v>
      </c>
      <c r="E117" s="179" t="s">
        <v>3124</v>
      </c>
      <c r="F117" s="180" t="s">
        <v>3125</v>
      </c>
      <c r="G117" s="181" t="s">
        <v>539</v>
      </c>
      <c r="H117" s="182">
        <v>1</v>
      </c>
      <c r="I117" s="183"/>
      <c r="J117" s="184">
        <f>ROUND(I117*H117,2)</f>
        <v>0</v>
      </c>
      <c r="K117" s="185"/>
      <c r="L117" s="41"/>
      <c r="M117" s="186" t="s">
        <v>3</v>
      </c>
      <c r="N117" s="187" t="s">
        <v>45</v>
      </c>
      <c r="O117" s="74"/>
      <c r="P117" s="188">
        <f>O117*H117</f>
        <v>0</v>
      </c>
      <c r="Q117" s="188">
        <v>0</v>
      </c>
      <c r="R117" s="188">
        <f>Q117*H117</f>
        <v>0</v>
      </c>
      <c r="S117" s="188">
        <v>0</v>
      </c>
      <c r="T117" s="189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190" t="s">
        <v>342</v>
      </c>
      <c r="AT117" s="190" t="s">
        <v>258</v>
      </c>
      <c r="AU117" s="190" t="s">
        <v>83</v>
      </c>
      <c r="AY117" s="21" t="s">
        <v>256</v>
      </c>
      <c r="BE117" s="191">
        <f>IF(N117="základní",J117,0)</f>
        <v>0</v>
      </c>
      <c r="BF117" s="191">
        <f>IF(N117="snížená",J117,0)</f>
        <v>0</v>
      </c>
      <c r="BG117" s="191">
        <f>IF(N117="zákl. přenesená",J117,0)</f>
        <v>0</v>
      </c>
      <c r="BH117" s="191">
        <f>IF(N117="sníž. přenesená",J117,0)</f>
        <v>0</v>
      </c>
      <c r="BI117" s="191">
        <f>IF(N117="nulová",J117,0)</f>
        <v>0</v>
      </c>
      <c r="BJ117" s="21" t="s">
        <v>81</v>
      </c>
      <c r="BK117" s="191">
        <f>ROUND(I117*H117,2)</f>
        <v>0</v>
      </c>
      <c r="BL117" s="21" t="s">
        <v>342</v>
      </c>
      <c r="BM117" s="190" t="s">
        <v>3126</v>
      </c>
    </row>
    <row r="118" s="2" customFormat="1" ht="33" customHeight="1">
      <c r="A118" s="40"/>
      <c r="B118" s="177"/>
      <c r="C118" s="178" t="s">
        <v>325</v>
      </c>
      <c r="D118" s="178" t="s">
        <v>258</v>
      </c>
      <c r="E118" s="179" t="s">
        <v>3127</v>
      </c>
      <c r="F118" s="180" t="s">
        <v>3128</v>
      </c>
      <c r="G118" s="181" t="s">
        <v>539</v>
      </c>
      <c r="H118" s="182">
        <v>24</v>
      </c>
      <c r="I118" s="183"/>
      <c r="J118" s="184">
        <f>ROUND(I118*H118,2)</f>
        <v>0</v>
      </c>
      <c r="K118" s="185"/>
      <c r="L118" s="41"/>
      <c r="M118" s="186" t="s">
        <v>3</v>
      </c>
      <c r="N118" s="187" t="s">
        <v>45</v>
      </c>
      <c r="O118" s="74"/>
      <c r="P118" s="188">
        <f>O118*H118</f>
        <v>0</v>
      </c>
      <c r="Q118" s="188">
        <v>6.9999999999999994E-05</v>
      </c>
      <c r="R118" s="188">
        <f>Q118*H118</f>
        <v>0.0016799999999999999</v>
      </c>
      <c r="S118" s="188">
        <v>0</v>
      </c>
      <c r="T118" s="189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190" t="s">
        <v>342</v>
      </c>
      <c r="AT118" s="190" t="s">
        <v>258</v>
      </c>
      <c r="AU118" s="190" t="s">
        <v>83</v>
      </c>
      <c r="AY118" s="21" t="s">
        <v>256</v>
      </c>
      <c r="BE118" s="191">
        <f>IF(N118="základní",J118,0)</f>
        <v>0</v>
      </c>
      <c r="BF118" s="191">
        <f>IF(N118="snížená",J118,0)</f>
        <v>0</v>
      </c>
      <c r="BG118" s="191">
        <f>IF(N118="zákl. přenesená",J118,0)</f>
        <v>0</v>
      </c>
      <c r="BH118" s="191">
        <f>IF(N118="sníž. přenesená",J118,0)</f>
        <v>0</v>
      </c>
      <c r="BI118" s="191">
        <f>IF(N118="nulová",J118,0)</f>
        <v>0</v>
      </c>
      <c r="BJ118" s="21" t="s">
        <v>81</v>
      </c>
      <c r="BK118" s="191">
        <f>ROUND(I118*H118,2)</f>
        <v>0</v>
      </c>
      <c r="BL118" s="21" t="s">
        <v>342</v>
      </c>
      <c r="BM118" s="190" t="s">
        <v>3129</v>
      </c>
    </row>
    <row r="119" s="2" customFormat="1">
      <c r="A119" s="40"/>
      <c r="B119" s="41"/>
      <c r="C119" s="40"/>
      <c r="D119" s="192" t="s">
        <v>263</v>
      </c>
      <c r="E119" s="40"/>
      <c r="F119" s="193" t="s">
        <v>3130</v>
      </c>
      <c r="G119" s="40"/>
      <c r="H119" s="40"/>
      <c r="I119" s="194"/>
      <c r="J119" s="40"/>
      <c r="K119" s="40"/>
      <c r="L119" s="41"/>
      <c r="M119" s="195"/>
      <c r="N119" s="196"/>
      <c r="O119" s="74"/>
      <c r="P119" s="74"/>
      <c r="Q119" s="74"/>
      <c r="R119" s="74"/>
      <c r="S119" s="74"/>
      <c r="T119" s="75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21" t="s">
        <v>263</v>
      </c>
      <c r="AU119" s="21" t="s">
        <v>83</v>
      </c>
    </row>
    <row r="120" s="2" customFormat="1" ht="37.8" customHeight="1">
      <c r="A120" s="40"/>
      <c r="B120" s="177"/>
      <c r="C120" s="178" t="s">
        <v>330</v>
      </c>
      <c r="D120" s="178" t="s">
        <v>258</v>
      </c>
      <c r="E120" s="179" t="s">
        <v>3131</v>
      </c>
      <c r="F120" s="180" t="s">
        <v>3132</v>
      </c>
      <c r="G120" s="181" t="s">
        <v>539</v>
      </c>
      <c r="H120" s="182">
        <v>1</v>
      </c>
      <c r="I120" s="183"/>
      <c r="J120" s="184">
        <f>ROUND(I120*H120,2)</f>
        <v>0</v>
      </c>
      <c r="K120" s="185"/>
      <c r="L120" s="41"/>
      <c r="M120" s="186" t="s">
        <v>3</v>
      </c>
      <c r="N120" s="187" t="s">
        <v>45</v>
      </c>
      <c r="O120" s="74"/>
      <c r="P120" s="188">
        <f>O120*H120</f>
        <v>0</v>
      </c>
      <c r="Q120" s="188">
        <v>0.020590000000000001</v>
      </c>
      <c r="R120" s="188">
        <f>Q120*H120</f>
        <v>0.020590000000000001</v>
      </c>
      <c r="S120" s="188">
        <v>0</v>
      </c>
      <c r="T120" s="189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190" t="s">
        <v>342</v>
      </c>
      <c r="AT120" s="190" t="s">
        <v>258</v>
      </c>
      <c r="AU120" s="190" t="s">
        <v>83</v>
      </c>
      <c r="AY120" s="21" t="s">
        <v>256</v>
      </c>
      <c r="BE120" s="191">
        <f>IF(N120="základní",J120,0)</f>
        <v>0</v>
      </c>
      <c r="BF120" s="191">
        <f>IF(N120="snížená",J120,0)</f>
        <v>0</v>
      </c>
      <c r="BG120" s="191">
        <f>IF(N120="zákl. přenesená",J120,0)</f>
        <v>0</v>
      </c>
      <c r="BH120" s="191">
        <f>IF(N120="sníž. přenesená",J120,0)</f>
        <v>0</v>
      </c>
      <c r="BI120" s="191">
        <f>IF(N120="nulová",J120,0)</f>
        <v>0</v>
      </c>
      <c r="BJ120" s="21" t="s">
        <v>81</v>
      </c>
      <c r="BK120" s="191">
        <f>ROUND(I120*H120,2)</f>
        <v>0</v>
      </c>
      <c r="BL120" s="21" t="s">
        <v>342</v>
      </c>
      <c r="BM120" s="190" t="s">
        <v>3133</v>
      </c>
    </row>
    <row r="121" s="2" customFormat="1">
      <c r="A121" s="40"/>
      <c r="B121" s="41"/>
      <c r="C121" s="40"/>
      <c r="D121" s="192" t="s">
        <v>263</v>
      </c>
      <c r="E121" s="40"/>
      <c r="F121" s="193" t="s">
        <v>3134</v>
      </c>
      <c r="G121" s="40"/>
      <c r="H121" s="40"/>
      <c r="I121" s="194"/>
      <c r="J121" s="40"/>
      <c r="K121" s="40"/>
      <c r="L121" s="41"/>
      <c r="M121" s="195"/>
      <c r="N121" s="196"/>
      <c r="O121" s="74"/>
      <c r="P121" s="74"/>
      <c r="Q121" s="74"/>
      <c r="R121" s="74"/>
      <c r="S121" s="74"/>
      <c r="T121" s="75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21" t="s">
        <v>263</v>
      </c>
      <c r="AU121" s="21" t="s">
        <v>83</v>
      </c>
    </row>
    <row r="122" s="2" customFormat="1" ht="24.15" customHeight="1">
      <c r="A122" s="40"/>
      <c r="B122" s="177"/>
      <c r="C122" s="178" t="s">
        <v>335</v>
      </c>
      <c r="D122" s="178" t="s">
        <v>258</v>
      </c>
      <c r="E122" s="179" t="s">
        <v>3135</v>
      </c>
      <c r="F122" s="180" t="s">
        <v>3136</v>
      </c>
      <c r="G122" s="181" t="s">
        <v>539</v>
      </c>
      <c r="H122" s="182">
        <v>3</v>
      </c>
      <c r="I122" s="183"/>
      <c r="J122" s="184">
        <f>ROUND(I122*H122,2)</f>
        <v>0</v>
      </c>
      <c r="K122" s="185"/>
      <c r="L122" s="41"/>
      <c r="M122" s="186" t="s">
        <v>3</v>
      </c>
      <c r="N122" s="187" t="s">
        <v>45</v>
      </c>
      <c r="O122" s="74"/>
      <c r="P122" s="188">
        <f>O122*H122</f>
        <v>0</v>
      </c>
      <c r="Q122" s="188">
        <v>0.00014999999999999999</v>
      </c>
      <c r="R122" s="188">
        <f>Q122*H122</f>
        <v>0.00044999999999999999</v>
      </c>
      <c r="S122" s="188">
        <v>0</v>
      </c>
      <c r="T122" s="189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190" t="s">
        <v>342</v>
      </c>
      <c r="AT122" s="190" t="s">
        <v>258</v>
      </c>
      <c r="AU122" s="190" t="s">
        <v>83</v>
      </c>
      <c r="AY122" s="21" t="s">
        <v>256</v>
      </c>
      <c r="BE122" s="191">
        <f>IF(N122="základní",J122,0)</f>
        <v>0</v>
      </c>
      <c r="BF122" s="191">
        <f>IF(N122="snížená",J122,0)</f>
        <v>0</v>
      </c>
      <c r="BG122" s="191">
        <f>IF(N122="zákl. přenesená",J122,0)</f>
        <v>0</v>
      </c>
      <c r="BH122" s="191">
        <f>IF(N122="sníž. přenesená",J122,0)</f>
        <v>0</v>
      </c>
      <c r="BI122" s="191">
        <f>IF(N122="nulová",J122,0)</f>
        <v>0</v>
      </c>
      <c r="BJ122" s="21" t="s">
        <v>81</v>
      </c>
      <c r="BK122" s="191">
        <f>ROUND(I122*H122,2)</f>
        <v>0</v>
      </c>
      <c r="BL122" s="21" t="s">
        <v>342</v>
      </c>
      <c r="BM122" s="190" t="s">
        <v>3137</v>
      </c>
    </row>
    <row r="123" s="2" customFormat="1">
      <c r="A123" s="40"/>
      <c r="B123" s="41"/>
      <c r="C123" s="40"/>
      <c r="D123" s="192" t="s">
        <v>263</v>
      </c>
      <c r="E123" s="40"/>
      <c r="F123" s="193" t="s">
        <v>3138</v>
      </c>
      <c r="G123" s="40"/>
      <c r="H123" s="40"/>
      <c r="I123" s="194"/>
      <c r="J123" s="40"/>
      <c r="K123" s="40"/>
      <c r="L123" s="41"/>
      <c r="M123" s="195"/>
      <c r="N123" s="196"/>
      <c r="O123" s="74"/>
      <c r="P123" s="74"/>
      <c r="Q123" s="74"/>
      <c r="R123" s="74"/>
      <c r="S123" s="74"/>
      <c r="T123" s="75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21" t="s">
        <v>263</v>
      </c>
      <c r="AU123" s="21" t="s">
        <v>83</v>
      </c>
    </row>
    <row r="124" s="2" customFormat="1" ht="24.15" customHeight="1">
      <c r="A124" s="40"/>
      <c r="B124" s="177"/>
      <c r="C124" s="178" t="s">
        <v>342</v>
      </c>
      <c r="D124" s="178" t="s">
        <v>258</v>
      </c>
      <c r="E124" s="179" t="s">
        <v>3139</v>
      </c>
      <c r="F124" s="180" t="s">
        <v>3140</v>
      </c>
      <c r="G124" s="181" t="s">
        <v>539</v>
      </c>
      <c r="H124" s="182">
        <v>12</v>
      </c>
      <c r="I124" s="183"/>
      <c r="J124" s="184">
        <f>ROUND(I124*H124,2)</f>
        <v>0</v>
      </c>
      <c r="K124" s="185"/>
      <c r="L124" s="41"/>
      <c r="M124" s="186" t="s">
        <v>3</v>
      </c>
      <c r="N124" s="187" t="s">
        <v>45</v>
      </c>
      <c r="O124" s="74"/>
      <c r="P124" s="188">
        <f>O124*H124</f>
        <v>0</v>
      </c>
      <c r="Q124" s="188">
        <v>0.00012</v>
      </c>
      <c r="R124" s="188">
        <f>Q124*H124</f>
        <v>0.0014400000000000001</v>
      </c>
      <c r="S124" s="188">
        <v>0</v>
      </c>
      <c r="T124" s="189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190" t="s">
        <v>342</v>
      </c>
      <c r="AT124" s="190" t="s">
        <v>258</v>
      </c>
      <c r="AU124" s="190" t="s">
        <v>83</v>
      </c>
      <c r="AY124" s="21" t="s">
        <v>256</v>
      </c>
      <c r="BE124" s="191">
        <f>IF(N124="základní",J124,0)</f>
        <v>0</v>
      </c>
      <c r="BF124" s="191">
        <f>IF(N124="snížená",J124,0)</f>
        <v>0</v>
      </c>
      <c r="BG124" s="191">
        <f>IF(N124="zákl. přenesená",J124,0)</f>
        <v>0</v>
      </c>
      <c r="BH124" s="191">
        <f>IF(N124="sníž. přenesená",J124,0)</f>
        <v>0</v>
      </c>
      <c r="BI124" s="191">
        <f>IF(N124="nulová",J124,0)</f>
        <v>0</v>
      </c>
      <c r="BJ124" s="21" t="s">
        <v>81</v>
      </c>
      <c r="BK124" s="191">
        <f>ROUND(I124*H124,2)</f>
        <v>0</v>
      </c>
      <c r="BL124" s="21" t="s">
        <v>342</v>
      </c>
      <c r="BM124" s="190" t="s">
        <v>3141</v>
      </c>
    </row>
    <row r="125" s="2" customFormat="1">
      <c r="A125" s="40"/>
      <c r="B125" s="41"/>
      <c r="C125" s="40"/>
      <c r="D125" s="192" t="s">
        <v>263</v>
      </c>
      <c r="E125" s="40"/>
      <c r="F125" s="193" t="s">
        <v>3142</v>
      </c>
      <c r="G125" s="40"/>
      <c r="H125" s="40"/>
      <c r="I125" s="194"/>
      <c r="J125" s="40"/>
      <c r="K125" s="40"/>
      <c r="L125" s="41"/>
      <c r="M125" s="195"/>
      <c r="N125" s="196"/>
      <c r="O125" s="74"/>
      <c r="P125" s="74"/>
      <c r="Q125" s="74"/>
      <c r="R125" s="74"/>
      <c r="S125" s="74"/>
      <c r="T125" s="75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21" t="s">
        <v>263</v>
      </c>
      <c r="AU125" s="21" t="s">
        <v>83</v>
      </c>
    </row>
    <row r="126" s="2" customFormat="1" ht="24.15" customHeight="1">
      <c r="A126" s="40"/>
      <c r="B126" s="177"/>
      <c r="C126" s="178" t="s">
        <v>347</v>
      </c>
      <c r="D126" s="178" t="s">
        <v>258</v>
      </c>
      <c r="E126" s="179" t="s">
        <v>3143</v>
      </c>
      <c r="F126" s="180" t="s">
        <v>3144</v>
      </c>
      <c r="G126" s="181" t="s">
        <v>539</v>
      </c>
      <c r="H126" s="182">
        <v>2</v>
      </c>
      <c r="I126" s="183"/>
      <c r="J126" s="184">
        <f>ROUND(I126*H126,2)</f>
        <v>0</v>
      </c>
      <c r="K126" s="185"/>
      <c r="L126" s="41"/>
      <c r="M126" s="186" t="s">
        <v>3</v>
      </c>
      <c r="N126" s="187" t="s">
        <v>45</v>
      </c>
      <c r="O126" s="74"/>
      <c r="P126" s="188">
        <f>O126*H126</f>
        <v>0</v>
      </c>
      <c r="Q126" s="188">
        <v>0.00040000000000000002</v>
      </c>
      <c r="R126" s="188">
        <f>Q126*H126</f>
        <v>0.00080000000000000004</v>
      </c>
      <c r="S126" s="188">
        <v>0</v>
      </c>
      <c r="T126" s="189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190" t="s">
        <v>342</v>
      </c>
      <c r="AT126" s="190" t="s">
        <v>258</v>
      </c>
      <c r="AU126" s="190" t="s">
        <v>83</v>
      </c>
      <c r="AY126" s="21" t="s">
        <v>256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21" t="s">
        <v>81</v>
      </c>
      <c r="BK126" s="191">
        <f>ROUND(I126*H126,2)</f>
        <v>0</v>
      </c>
      <c r="BL126" s="21" t="s">
        <v>342</v>
      </c>
      <c r="BM126" s="190" t="s">
        <v>3145</v>
      </c>
    </row>
    <row r="127" s="2" customFormat="1">
      <c r="A127" s="40"/>
      <c r="B127" s="41"/>
      <c r="C127" s="40"/>
      <c r="D127" s="192" t="s">
        <v>263</v>
      </c>
      <c r="E127" s="40"/>
      <c r="F127" s="193" t="s">
        <v>3146</v>
      </c>
      <c r="G127" s="40"/>
      <c r="H127" s="40"/>
      <c r="I127" s="194"/>
      <c r="J127" s="40"/>
      <c r="K127" s="40"/>
      <c r="L127" s="41"/>
      <c r="M127" s="195"/>
      <c r="N127" s="196"/>
      <c r="O127" s="74"/>
      <c r="P127" s="74"/>
      <c r="Q127" s="74"/>
      <c r="R127" s="74"/>
      <c r="S127" s="74"/>
      <c r="T127" s="75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21" t="s">
        <v>263</v>
      </c>
      <c r="AU127" s="21" t="s">
        <v>83</v>
      </c>
    </row>
    <row r="128" s="2" customFormat="1" ht="49.05" customHeight="1">
      <c r="A128" s="40"/>
      <c r="B128" s="177"/>
      <c r="C128" s="178" t="s">
        <v>358</v>
      </c>
      <c r="D128" s="178" t="s">
        <v>258</v>
      </c>
      <c r="E128" s="179" t="s">
        <v>3147</v>
      </c>
      <c r="F128" s="180" t="s">
        <v>3148</v>
      </c>
      <c r="G128" s="181" t="s">
        <v>338</v>
      </c>
      <c r="H128" s="182">
        <v>0.375</v>
      </c>
      <c r="I128" s="183"/>
      <c r="J128" s="184">
        <f>ROUND(I128*H128,2)</f>
        <v>0</v>
      </c>
      <c r="K128" s="185"/>
      <c r="L128" s="41"/>
      <c r="M128" s="186" t="s">
        <v>3</v>
      </c>
      <c r="N128" s="187" t="s">
        <v>45</v>
      </c>
      <c r="O128" s="74"/>
      <c r="P128" s="188">
        <f>O128*H128</f>
        <v>0</v>
      </c>
      <c r="Q128" s="188">
        <v>0</v>
      </c>
      <c r="R128" s="188">
        <f>Q128*H128</f>
        <v>0</v>
      </c>
      <c r="S128" s="188">
        <v>0</v>
      </c>
      <c r="T128" s="189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190" t="s">
        <v>342</v>
      </c>
      <c r="AT128" s="190" t="s">
        <v>258</v>
      </c>
      <c r="AU128" s="190" t="s">
        <v>83</v>
      </c>
      <c r="AY128" s="21" t="s">
        <v>256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21" t="s">
        <v>81</v>
      </c>
      <c r="BK128" s="191">
        <f>ROUND(I128*H128,2)</f>
        <v>0</v>
      </c>
      <c r="BL128" s="21" t="s">
        <v>342</v>
      </c>
      <c r="BM128" s="190" t="s">
        <v>3149</v>
      </c>
    </row>
    <row r="129" s="2" customFormat="1">
      <c r="A129" s="40"/>
      <c r="B129" s="41"/>
      <c r="C129" s="40"/>
      <c r="D129" s="192" t="s">
        <v>263</v>
      </c>
      <c r="E129" s="40"/>
      <c r="F129" s="193" t="s">
        <v>3150</v>
      </c>
      <c r="G129" s="40"/>
      <c r="H129" s="40"/>
      <c r="I129" s="194"/>
      <c r="J129" s="40"/>
      <c r="K129" s="40"/>
      <c r="L129" s="41"/>
      <c r="M129" s="195"/>
      <c r="N129" s="196"/>
      <c r="O129" s="74"/>
      <c r="P129" s="74"/>
      <c r="Q129" s="74"/>
      <c r="R129" s="74"/>
      <c r="S129" s="74"/>
      <c r="T129" s="75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21" t="s">
        <v>263</v>
      </c>
      <c r="AU129" s="21" t="s">
        <v>83</v>
      </c>
    </row>
    <row r="130" s="12" customFormat="1" ht="25.92" customHeight="1">
      <c r="A130" s="12"/>
      <c r="B130" s="164"/>
      <c r="C130" s="12"/>
      <c r="D130" s="165" t="s">
        <v>73</v>
      </c>
      <c r="E130" s="166" t="s">
        <v>3151</v>
      </c>
      <c r="F130" s="166" t="s">
        <v>3152</v>
      </c>
      <c r="G130" s="12"/>
      <c r="H130" s="12"/>
      <c r="I130" s="167"/>
      <c r="J130" s="168">
        <f>BK130</f>
        <v>0</v>
      </c>
      <c r="K130" s="12"/>
      <c r="L130" s="164"/>
      <c r="M130" s="169"/>
      <c r="N130" s="170"/>
      <c r="O130" s="170"/>
      <c r="P130" s="171">
        <f>SUM(P131:P132)</f>
        <v>0</v>
      </c>
      <c r="Q130" s="170"/>
      <c r="R130" s="171">
        <f>SUM(R131:R132)</f>
        <v>0</v>
      </c>
      <c r="S130" s="170"/>
      <c r="T130" s="172">
        <f>SUM(T131:T132)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5" t="s">
        <v>261</v>
      </c>
      <c r="AT130" s="173" t="s">
        <v>73</v>
      </c>
      <c r="AU130" s="173" t="s">
        <v>74</v>
      </c>
      <c r="AY130" s="165" t="s">
        <v>256</v>
      </c>
      <c r="BK130" s="174">
        <f>SUM(BK131:BK132)</f>
        <v>0</v>
      </c>
    </row>
    <row r="131" s="2" customFormat="1" ht="24.15" customHeight="1">
      <c r="A131" s="40"/>
      <c r="B131" s="177"/>
      <c r="C131" s="178" t="s">
        <v>364</v>
      </c>
      <c r="D131" s="178" t="s">
        <v>258</v>
      </c>
      <c r="E131" s="179" t="s">
        <v>3153</v>
      </c>
      <c r="F131" s="180" t="s">
        <v>3154</v>
      </c>
      <c r="G131" s="181" t="s">
        <v>3155</v>
      </c>
      <c r="H131" s="182">
        <v>20</v>
      </c>
      <c r="I131" s="183"/>
      <c r="J131" s="184">
        <f>ROUND(I131*H131,2)</f>
        <v>0</v>
      </c>
      <c r="K131" s="185"/>
      <c r="L131" s="41"/>
      <c r="M131" s="186" t="s">
        <v>3</v>
      </c>
      <c r="N131" s="187" t="s">
        <v>45</v>
      </c>
      <c r="O131" s="74"/>
      <c r="P131" s="188">
        <f>O131*H131</f>
        <v>0</v>
      </c>
      <c r="Q131" s="188">
        <v>0</v>
      </c>
      <c r="R131" s="188">
        <f>Q131*H131</f>
        <v>0</v>
      </c>
      <c r="S131" s="188">
        <v>0</v>
      </c>
      <c r="T131" s="189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190" t="s">
        <v>3156</v>
      </c>
      <c r="AT131" s="190" t="s">
        <v>258</v>
      </c>
      <c r="AU131" s="190" t="s">
        <v>81</v>
      </c>
      <c r="AY131" s="21" t="s">
        <v>256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21" t="s">
        <v>81</v>
      </c>
      <c r="BK131" s="191">
        <f>ROUND(I131*H131,2)</f>
        <v>0</v>
      </c>
      <c r="BL131" s="21" t="s">
        <v>3156</v>
      </c>
      <c r="BM131" s="190" t="s">
        <v>3157</v>
      </c>
    </row>
    <row r="132" s="2" customFormat="1">
      <c r="A132" s="40"/>
      <c r="B132" s="41"/>
      <c r="C132" s="40"/>
      <c r="D132" s="192" t="s">
        <v>263</v>
      </c>
      <c r="E132" s="40"/>
      <c r="F132" s="193" t="s">
        <v>3158</v>
      </c>
      <c r="G132" s="40"/>
      <c r="H132" s="40"/>
      <c r="I132" s="194"/>
      <c r="J132" s="40"/>
      <c r="K132" s="40"/>
      <c r="L132" s="41"/>
      <c r="M132" s="240"/>
      <c r="N132" s="241"/>
      <c r="O132" s="242"/>
      <c r="P132" s="242"/>
      <c r="Q132" s="242"/>
      <c r="R132" s="242"/>
      <c r="S132" s="242"/>
      <c r="T132" s="243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21" t="s">
        <v>263</v>
      </c>
      <c r="AU132" s="21" t="s">
        <v>81</v>
      </c>
    </row>
    <row r="133" s="2" customFormat="1" ht="6.96" customHeight="1">
      <c r="A133" s="40"/>
      <c r="B133" s="57"/>
      <c r="C133" s="58"/>
      <c r="D133" s="58"/>
      <c r="E133" s="58"/>
      <c r="F133" s="58"/>
      <c r="G133" s="58"/>
      <c r="H133" s="58"/>
      <c r="I133" s="58"/>
      <c r="J133" s="58"/>
      <c r="K133" s="58"/>
      <c r="L133" s="41"/>
      <c r="M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</row>
  </sheetData>
  <autoFilter ref="C89:K13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hyperlinks>
    <hyperlink ref="F94" r:id="rId1" display="https://podminky.urs.cz/item/CS_URS_2025_01/733223205"/>
    <hyperlink ref="F96" r:id="rId2" display="https://podminky.urs.cz/item/CS_URS_2025_01/733291101"/>
    <hyperlink ref="F98" r:id="rId3" display="https://podminky.urs.cz/item/CS_URS_2025_01/733293905"/>
    <hyperlink ref="F100" r:id="rId4" display="https://podminky.urs.cz/item/CS_URS_2025_01/733811252"/>
    <hyperlink ref="F102" r:id="rId5" display="https://podminky.urs.cz/item/CS_URS_2025_01/998733101"/>
    <hyperlink ref="F105" r:id="rId6" display="https://podminky.urs.cz/item/CS_URS_2025_01/735191905"/>
    <hyperlink ref="F108" r:id="rId7" display="https://podminky.urs.cz/item/CS_URS_2025_01/736110211"/>
    <hyperlink ref="F110" r:id="rId8" display="https://podminky.urs.cz/item/CS_URS_2025_01/736110212"/>
    <hyperlink ref="F112" r:id="rId9" display="https://podminky.urs.cz/item/CS_URS_2025_01/736110261"/>
    <hyperlink ref="F114" r:id="rId10" display="https://podminky.urs.cz/item/CS_URS_2025_01/736110652"/>
    <hyperlink ref="F116" r:id="rId11" display="https://podminky.urs.cz/item/CS_URS_2025_01/736110653"/>
    <hyperlink ref="F119" r:id="rId12" display="https://podminky.urs.cz/item/CS_URS_2025_01/736111034"/>
    <hyperlink ref="F121" r:id="rId13" display="https://podminky.urs.cz/item/CS_URS_2025_01/736111105"/>
    <hyperlink ref="F123" r:id="rId14" display="https://podminky.urs.cz/item/CS_URS_2025_01/736111132"/>
    <hyperlink ref="F125" r:id="rId15" display="https://podminky.urs.cz/item/CS_URS_2025_01/736111133"/>
    <hyperlink ref="F127" r:id="rId16" display="https://podminky.urs.cz/item/CS_URS_2025_01/736111134"/>
    <hyperlink ref="F129" r:id="rId17" display="https://podminky.urs.cz/item/CS_URS_2025_01/998736101"/>
    <hyperlink ref="F132" r:id="rId18" display="https://podminky.urs.cz/item/CS_URS_2025_01/HZS22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9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101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83</v>
      </c>
    </row>
    <row r="4" s="1" customFormat="1" ht="24.96" customHeight="1">
      <c r="B4" s="24"/>
      <c r="D4" s="25" t="s">
        <v>116</v>
      </c>
      <c r="L4" s="24"/>
      <c r="M4" s="125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26.25" customHeight="1">
      <c r="B7" s="24"/>
      <c r="E7" s="126" t="str">
        <f>'Rekapitulace stavby'!K6</f>
        <v>STAVEBNÍ ÚPRAVY MATEŘSKÉ ŠKOLY č.p.100_PŘÍSTAVBA NOVÉ KUCHYNĚ_STAVBA</v>
      </c>
      <c r="F7" s="34"/>
      <c r="G7" s="34"/>
      <c r="H7" s="34"/>
      <c r="L7" s="24"/>
    </row>
    <row r="8" s="1" customFormat="1" ht="12" customHeight="1">
      <c r="B8" s="24"/>
      <c r="D8" s="34" t="s">
        <v>130</v>
      </c>
      <c r="L8" s="24"/>
    </row>
    <row r="9" s="2" customFormat="1" ht="16.5" customHeight="1">
      <c r="A9" s="40"/>
      <c r="B9" s="41"/>
      <c r="C9" s="40"/>
      <c r="D9" s="40"/>
      <c r="E9" s="126" t="s">
        <v>2669</v>
      </c>
      <c r="F9" s="40"/>
      <c r="G9" s="40"/>
      <c r="H9" s="40"/>
      <c r="I9" s="40"/>
      <c r="J9" s="40"/>
      <c r="K9" s="40"/>
      <c r="L9" s="12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1"/>
      <c r="C10" s="40"/>
      <c r="D10" s="34" t="s">
        <v>138</v>
      </c>
      <c r="E10" s="40"/>
      <c r="F10" s="40"/>
      <c r="G10" s="40"/>
      <c r="H10" s="40"/>
      <c r="I10" s="40"/>
      <c r="J10" s="40"/>
      <c r="K10" s="40"/>
      <c r="L10" s="12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1"/>
      <c r="C11" s="40"/>
      <c r="D11" s="40"/>
      <c r="E11" s="64" t="s">
        <v>3159</v>
      </c>
      <c r="F11" s="40"/>
      <c r="G11" s="40"/>
      <c r="H11" s="40"/>
      <c r="I11" s="40"/>
      <c r="J11" s="40"/>
      <c r="K11" s="40"/>
      <c r="L11" s="12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12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1"/>
      <c r="C13" s="40"/>
      <c r="D13" s="34" t="s">
        <v>19</v>
      </c>
      <c r="E13" s="40"/>
      <c r="F13" s="29" t="s">
        <v>3</v>
      </c>
      <c r="G13" s="40"/>
      <c r="H13" s="40"/>
      <c r="I13" s="34" t="s">
        <v>20</v>
      </c>
      <c r="J13" s="29" t="s">
        <v>3</v>
      </c>
      <c r="K13" s="40"/>
      <c r="L13" s="12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21</v>
      </c>
      <c r="E14" s="40"/>
      <c r="F14" s="29" t="s">
        <v>22</v>
      </c>
      <c r="G14" s="40"/>
      <c r="H14" s="40"/>
      <c r="I14" s="34" t="s">
        <v>23</v>
      </c>
      <c r="J14" s="66" t="str">
        <f>'Rekapitulace stavby'!AN8</f>
        <v>3. 6. 2025</v>
      </c>
      <c r="K14" s="40"/>
      <c r="L14" s="12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12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1"/>
      <c r="C16" s="40"/>
      <c r="D16" s="34" t="s">
        <v>25</v>
      </c>
      <c r="E16" s="40"/>
      <c r="F16" s="40"/>
      <c r="G16" s="40"/>
      <c r="H16" s="40"/>
      <c r="I16" s="34" t="s">
        <v>26</v>
      </c>
      <c r="J16" s="29" t="s">
        <v>27</v>
      </c>
      <c r="K16" s="40"/>
      <c r="L16" s="12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1"/>
      <c r="C17" s="40"/>
      <c r="D17" s="40"/>
      <c r="E17" s="29" t="s">
        <v>28</v>
      </c>
      <c r="F17" s="40"/>
      <c r="G17" s="40"/>
      <c r="H17" s="40"/>
      <c r="I17" s="34" t="s">
        <v>29</v>
      </c>
      <c r="J17" s="29" t="s">
        <v>3</v>
      </c>
      <c r="K17" s="40"/>
      <c r="L17" s="12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12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1"/>
      <c r="C19" s="40"/>
      <c r="D19" s="34" t="s">
        <v>30</v>
      </c>
      <c r="E19" s="40"/>
      <c r="F19" s="40"/>
      <c r="G19" s="40"/>
      <c r="H19" s="40"/>
      <c r="I19" s="34" t="s">
        <v>26</v>
      </c>
      <c r="J19" s="35" t="str">
        <f>'Rekapitulace stavby'!AN13</f>
        <v>Vyplň údaj</v>
      </c>
      <c r="K19" s="40"/>
      <c r="L19" s="12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1"/>
      <c r="C20" s="40"/>
      <c r="D20" s="40"/>
      <c r="E20" s="35" t="str">
        <f>'Rekapitulace stavby'!E14</f>
        <v>Vyplň údaj</v>
      </c>
      <c r="F20" s="29"/>
      <c r="G20" s="29"/>
      <c r="H20" s="29"/>
      <c r="I20" s="34" t="s">
        <v>29</v>
      </c>
      <c r="J20" s="35" t="str">
        <f>'Rekapitulace stavby'!AN14</f>
        <v>Vyplň údaj</v>
      </c>
      <c r="K20" s="40"/>
      <c r="L20" s="12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12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1"/>
      <c r="C22" s="40"/>
      <c r="D22" s="34" t="s">
        <v>32</v>
      </c>
      <c r="E22" s="40"/>
      <c r="F22" s="40"/>
      <c r="G22" s="40"/>
      <c r="H22" s="40"/>
      <c r="I22" s="34" t="s">
        <v>26</v>
      </c>
      <c r="J22" s="29" t="s">
        <v>33</v>
      </c>
      <c r="K22" s="40"/>
      <c r="L22" s="12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1"/>
      <c r="C23" s="40"/>
      <c r="D23" s="40"/>
      <c r="E23" s="29" t="s">
        <v>34</v>
      </c>
      <c r="F23" s="40"/>
      <c r="G23" s="40"/>
      <c r="H23" s="40"/>
      <c r="I23" s="34" t="s">
        <v>29</v>
      </c>
      <c r="J23" s="29" t="s">
        <v>3</v>
      </c>
      <c r="K23" s="40"/>
      <c r="L23" s="12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12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1"/>
      <c r="C25" s="40"/>
      <c r="D25" s="34" t="s">
        <v>36</v>
      </c>
      <c r="E25" s="40"/>
      <c r="F25" s="40"/>
      <c r="G25" s="40"/>
      <c r="H25" s="40"/>
      <c r="I25" s="34" t="s">
        <v>26</v>
      </c>
      <c r="J25" s="29" t="str">
        <f>IF('Rekapitulace stavby'!AN19="","",'Rekapitulace stavby'!AN19)</f>
        <v/>
      </c>
      <c r="K25" s="40"/>
      <c r="L25" s="12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1"/>
      <c r="C26" s="40"/>
      <c r="D26" s="40"/>
      <c r="E26" s="29" t="str">
        <f>IF('Rekapitulace stavby'!E20="","",'Rekapitulace stavby'!E20)</f>
        <v xml:space="preserve"> </v>
      </c>
      <c r="F26" s="40"/>
      <c r="G26" s="40"/>
      <c r="H26" s="40"/>
      <c r="I26" s="34" t="s">
        <v>29</v>
      </c>
      <c r="J26" s="29" t="str">
        <f>IF('Rekapitulace stavby'!AN20="","",'Rekapitulace stavby'!AN20)</f>
        <v/>
      </c>
      <c r="K26" s="40"/>
      <c r="L26" s="12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12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1"/>
      <c r="C28" s="40"/>
      <c r="D28" s="34" t="s">
        <v>38</v>
      </c>
      <c r="E28" s="40"/>
      <c r="F28" s="40"/>
      <c r="G28" s="40"/>
      <c r="H28" s="40"/>
      <c r="I28" s="40"/>
      <c r="J28" s="40"/>
      <c r="K28" s="40"/>
      <c r="L28" s="12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79.25" customHeight="1">
      <c r="A29" s="128"/>
      <c r="B29" s="129"/>
      <c r="C29" s="128"/>
      <c r="D29" s="128"/>
      <c r="E29" s="38" t="s">
        <v>39</v>
      </c>
      <c r="F29" s="38"/>
      <c r="G29" s="38"/>
      <c r="H29" s="38"/>
      <c r="I29" s="128"/>
      <c r="J29" s="128"/>
      <c r="K29" s="128"/>
      <c r="L29" s="130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="2" customFormat="1" ht="6.96" customHeight="1">
      <c r="A30" s="40"/>
      <c r="B30" s="41"/>
      <c r="C30" s="40"/>
      <c r="D30" s="40"/>
      <c r="E30" s="40"/>
      <c r="F30" s="40"/>
      <c r="G30" s="40"/>
      <c r="H30" s="40"/>
      <c r="I30" s="40"/>
      <c r="J30" s="40"/>
      <c r="K30" s="40"/>
      <c r="L30" s="12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1"/>
      <c r="C32" s="40"/>
      <c r="D32" s="132" t="s">
        <v>40</v>
      </c>
      <c r="E32" s="40"/>
      <c r="F32" s="40"/>
      <c r="G32" s="40"/>
      <c r="H32" s="40"/>
      <c r="I32" s="40"/>
      <c r="J32" s="92">
        <f>ROUND(J90, 2)</f>
        <v>0</v>
      </c>
      <c r="K32" s="40"/>
      <c r="L32" s="12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1"/>
      <c r="C33" s="40"/>
      <c r="D33" s="86"/>
      <c r="E33" s="86"/>
      <c r="F33" s="86"/>
      <c r="G33" s="86"/>
      <c r="H33" s="86"/>
      <c r="I33" s="86"/>
      <c r="J33" s="86"/>
      <c r="K33" s="86"/>
      <c r="L33" s="12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40"/>
      <c r="F34" s="45" t="s">
        <v>42</v>
      </c>
      <c r="G34" s="40"/>
      <c r="H34" s="40"/>
      <c r="I34" s="45" t="s">
        <v>41</v>
      </c>
      <c r="J34" s="45" t="s">
        <v>43</v>
      </c>
      <c r="K34" s="40"/>
      <c r="L34" s="12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1"/>
      <c r="C35" s="40"/>
      <c r="D35" s="133" t="s">
        <v>44</v>
      </c>
      <c r="E35" s="34" t="s">
        <v>45</v>
      </c>
      <c r="F35" s="134">
        <f>ROUND((SUM(BE90:BE139)),  2)</f>
        <v>0</v>
      </c>
      <c r="G35" s="40"/>
      <c r="H35" s="40"/>
      <c r="I35" s="135">
        <v>0.20999999999999999</v>
      </c>
      <c r="J35" s="134">
        <f>ROUND(((SUM(BE90:BE139))*I35),  2)</f>
        <v>0</v>
      </c>
      <c r="K35" s="40"/>
      <c r="L35" s="12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1"/>
      <c r="C36" s="40"/>
      <c r="D36" s="40"/>
      <c r="E36" s="34" t="s">
        <v>46</v>
      </c>
      <c r="F36" s="134">
        <f>ROUND((SUM(BF90:BF139)),  2)</f>
        <v>0</v>
      </c>
      <c r="G36" s="40"/>
      <c r="H36" s="40"/>
      <c r="I36" s="135">
        <v>0.12</v>
      </c>
      <c r="J36" s="134">
        <f>ROUND(((SUM(BF90:BF139))*I36),  2)</f>
        <v>0</v>
      </c>
      <c r="K36" s="40"/>
      <c r="L36" s="12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47</v>
      </c>
      <c r="F37" s="134">
        <f>ROUND((SUM(BG90:BG139)),  2)</f>
        <v>0</v>
      </c>
      <c r="G37" s="40"/>
      <c r="H37" s="40"/>
      <c r="I37" s="135">
        <v>0.20999999999999999</v>
      </c>
      <c r="J37" s="134">
        <f>0</f>
        <v>0</v>
      </c>
      <c r="K37" s="40"/>
      <c r="L37" s="12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1"/>
      <c r="C38" s="40"/>
      <c r="D38" s="40"/>
      <c r="E38" s="34" t="s">
        <v>48</v>
      </c>
      <c r="F38" s="134">
        <f>ROUND((SUM(BH90:BH139)),  2)</f>
        <v>0</v>
      </c>
      <c r="G38" s="40"/>
      <c r="H38" s="40"/>
      <c r="I38" s="135">
        <v>0.12</v>
      </c>
      <c r="J38" s="134">
        <f>0</f>
        <v>0</v>
      </c>
      <c r="K38" s="40"/>
      <c r="L38" s="12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1"/>
      <c r="C39" s="40"/>
      <c r="D39" s="40"/>
      <c r="E39" s="34" t="s">
        <v>49</v>
      </c>
      <c r="F39" s="134">
        <f>ROUND((SUM(BI90:BI139)),  2)</f>
        <v>0</v>
      </c>
      <c r="G39" s="40"/>
      <c r="H39" s="40"/>
      <c r="I39" s="135">
        <v>0</v>
      </c>
      <c r="J39" s="134">
        <f>0</f>
        <v>0</v>
      </c>
      <c r="K39" s="40"/>
      <c r="L39" s="12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12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1"/>
      <c r="C41" s="136"/>
      <c r="D41" s="137" t="s">
        <v>50</v>
      </c>
      <c r="E41" s="78"/>
      <c r="F41" s="78"/>
      <c r="G41" s="138" t="s">
        <v>51</v>
      </c>
      <c r="H41" s="139" t="s">
        <v>52</v>
      </c>
      <c r="I41" s="78"/>
      <c r="J41" s="140">
        <f>SUM(J32:J39)</f>
        <v>0</v>
      </c>
      <c r="K41" s="141"/>
      <c r="L41" s="12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12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12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210</v>
      </c>
      <c r="D47" s="40"/>
      <c r="E47" s="40"/>
      <c r="F47" s="40"/>
      <c r="G47" s="40"/>
      <c r="H47" s="40"/>
      <c r="I47" s="40"/>
      <c r="J47" s="40"/>
      <c r="K47" s="40"/>
      <c r="L47" s="12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12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0"/>
      <c r="E49" s="40"/>
      <c r="F49" s="40"/>
      <c r="G49" s="40"/>
      <c r="H49" s="40"/>
      <c r="I49" s="40"/>
      <c r="J49" s="40"/>
      <c r="K49" s="40"/>
      <c r="L49" s="12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0"/>
      <c r="D50" s="40"/>
      <c r="E50" s="126" t="str">
        <f>E7</f>
        <v>STAVEBNÍ ÚPRAVY MATEŘSKÉ ŠKOLY č.p.100_PŘÍSTAVBA NOVÉ KUCHYNĚ_STAVBA</v>
      </c>
      <c r="F50" s="34"/>
      <c r="G50" s="34"/>
      <c r="H50" s="34"/>
      <c r="I50" s="40"/>
      <c r="J50" s="40"/>
      <c r="K50" s="40"/>
      <c r="L50" s="12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4"/>
      <c r="C51" s="34" t="s">
        <v>130</v>
      </c>
      <c r="L51" s="24"/>
    </row>
    <row r="52" s="2" customFormat="1" ht="16.5" customHeight="1">
      <c r="A52" s="40"/>
      <c r="B52" s="41"/>
      <c r="C52" s="40"/>
      <c r="D52" s="40"/>
      <c r="E52" s="126" t="s">
        <v>2669</v>
      </c>
      <c r="F52" s="40"/>
      <c r="G52" s="40"/>
      <c r="H52" s="40"/>
      <c r="I52" s="40"/>
      <c r="J52" s="40"/>
      <c r="K52" s="40"/>
      <c r="L52" s="12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138</v>
      </c>
      <c r="D53" s="40"/>
      <c r="E53" s="40"/>
      <c r="F53" s="40"/>
      <c r="G53" s="40"/>
      <c r="H53" s="40"/>
      <c r="I53" s="40"/>
      <c r="J53" s="40"/>
      <c r="K53" s="40"/>
      <c r="L53" s="12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0"/>
      <c r="D54" s="40"/>
      <c r="E54" s="64" t="str">
        <f>E11</f>
        <v>03 - Vzduchotechnika</v>
      </c>
      <c r="F54" s="40"/>
      <c r="G54" s="40"/>
      <c r="H54" s="40"/>
      <c r="I54" s="40"/>
      <c r="J54" s="40"/>
      <c r="K54" s="40"/>
      <c r="L54" s="12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12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0"/>
      <c r="E56" s="40"/>
      <c r="F56" s="29" t="str">
        <f>F14</f>
        <v>p.č.109st.,141/2,141/21, k.ú. Dolní Nemojov</v>
      </c>
      <c r="G56" s="40"/>
      <c r="H56" s="40"/>
      <c r="I56" s="34" t="s">
        <v>23</v>
      </c>
      <c r="J56" s="66" t="str">
        <f>IF(J14="","",J14)</f>
        <v>3. 6. 2025</v>
      </c>
      <c r="K56" s="40"/>
      <c r="L56" s="12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12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0"/>
      <c r="E58" s="40"/>
      <c r="F58" s="29" t="str">
        <f>E17</f>
        <v>Obec Nemojov, Dolní Nemojov 13, 544 61 Nemojov</v>
      </c>
      <c r="G58" s="40"/>
      <c r="H58" s="40"/>
      <c r="I58" s="34" t="s">
        <v>32</v>
      </c>
      <c r="J58" s="38" t="str">
        <f>E23</f>
        <v>FORT21 s.r.o.</v>
      </c>
      <c r="K58" s="40"/>
      <c r="L58" s="12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30</v>
      </c>
      <c r="D59" s="40"/>
      <c r="E59" s="40"/>
      <c r="F59" s="29" t="str">
        <f>IF(E20="","",E20)</f>
        <v>Vyplň údaj</v>
      </c>
      <c r="G59" s="40"/>
      <c r="H59" s="40"/>
      <c r="I59" s="34" t="s">
        <v>36</v>
      </c>
      <c r="J59" s="38" t="str">
        <f>E26</f>
        <v xml:space="preserve"> </v>
      </c>
      <c r="K59" s="40"/>
      <c r="L59" s="12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12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42" t="s">
        <v>211</v>
      </c>
      <c r="D61" s="136"/>
      <c r="E61" s="136"/>
      <c r="F61" s="136"/>
      <c r="G61" s="136"/>
      <c r="H61" s="136"/>
      <c r="I61" s="136"/>
      <c r="J61" s="143" t="s">
        <v>212</v>
      </c>
      <c r="K61" s="136"/>
      <c r="L61" s="12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12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44" t="s">
        <v>72</v>
      </c>
      <c r="D63" s="40"/>
      <c r="E63" s="40"/>
      <c r="F63" s="40"/>
      <c r="G63" s="40"/>
      <c r="H63" s="40"/>
      <c r="I63" s="40"/>
      <c r="J63" s="92">
        <f>J90</f>
        <v>0</v>
      </c>
      <c r="K63" s="40"/>
      <c r="L63" s="12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21" t="s">
        <v>213</v>
      </c>
    </row>
    <row r="64" s="9" customFormat="1" ht="24.96" customHeight="1">
      <c r="A64" s="9"/>
      <c r="B64" s="145"/>
      <c r="C64" s="9"/>
      <c r="D64" s="146" t="s">
        <v>225</v>
      </c>
      <c r="E64" s="147"/>
      <c r="F64" s="147"/>
      <c r="G64" s="147"/>
      <c r="H64" s="147"/>
      <c r="I64" s="147"/>
      <c r="J64" s="148">
        <f>J91</f>
        <v>0</v>
      </c>
      <c r="K64" s="9"/>
      <c r="L64" s="145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9"/>
      <c r="C65" s="10"/>
      <c r="D65" s="150" t="s">
        <v>3160</v>
      </c>
      <c r="E65" s="151"/>
      <c r="F65" s="151"/>
      <c r="G65" s="151"/>
      <c r="H65" s="151"/>
      <c r="I65" s="151"/>
      <c r="J65" s="152">
        <f>J92</f>
        <v>0</v>
      </c>
      <c r="K65" s="10"/>
      <c r="L65" s="14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9"/>
      <c r="C66" s="10"/>
      <c r="D66" s="150" t="s">
        <v>3161</v>
      </c>
      <c r="E66" s="151"/>
      <c r="F66" s="151"/>
      <c r="G66" s="151"/>
      <c r="H66" s="151"/>
      <c r="I66" s="151"/>
      <c r="J66" s="152">
        <f>J93</f>
        <v>0</v>
      </c>
      <c r="K66" s="10"/>
      <c r="L66" s="14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9"/>
      <c r="C67" s="10"/>
      <c r="D67" s="150" t="s">
        <v>3162</v>
      </c>
      <c r="E67" s="151"/>
      <c r="F67" s="151"/>
      <c r="G67" s="151"/>
      <c r="H67" s="151"/>
      <c r="I67" s="151"/>
      <c r="J67" s="152">
        <f>J116</f>
        <v>0</v>
      </c>
      <c r="K67" s="10"/>
      <c r="L67" s="14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45"/>
      <c r="C68" s="9"/>
      <c r="D68" s="146" t="s">
        <v>3163</v>
      </c>
      <c r="E68" s="147"/>
      <c r="F68" s="147"/>
      <c r="G68" s="147"/>
      <c r="H68" s="147"/>
      <c r="I68" s="147"/>
      <c r="J68" s="148">
        <f>J127</f>
        <v>0</v>
      </c>
      <c r="K68" s="9"/>
      <c r="L68" s="145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2" customFormat="1" ht="21.84" customHeight="1">
      <c r="A69" s="40"/>
      <c r="B69" s="41"/>
      <c r="C69" s="40"/>
      <c r="D69" s="40"/>
      <c r="E69" s="40"/>
      <c r="F69" s="40"/>
      <c r="G69" s="40"/>
      <c r="H69" s="40"/>
      <c r="I69" s="40"/>
      <c r="J69" s="40"/>
      <c r="K69" s="40"/>
      <c r="L69" s="12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57"/>
      <c r="C70" s="58"/>
      <c r="D70" s="58"/>
      <c r="E70" s="58"/>
      <c r="F70" s="58"/>
      <c r="G70" s="58"/>
      <c r="H70" s="58"/>
      <c r="I70" s="58"/>
      <c r="J70" s="58"/>
      <c r="K70" s="58"/>
      <c r="L70" s="12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59"/>
      <c r="C74" s="60"/>
      <c r="D74" s="60"/>
      <c r="E74" s="60"/>
      <c r="F74" s="60"/>
      <c r="G74" s="60"/>
      <c r="H74" s="60"/>
      <c r="I74" s="60"/>
      <c r="J74" s="60"/>
      <c r="K74" s="60"/>
      <c r="L74" s="12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241</v>
      </c>
      <c r="D75" s="40"/>
      <c r="E75" s="40"/>
      <c r="F75" s="40"/>
      <c r="G75" s="40"/>
      <c r="H75" s="40"/>
      <c r="I75" s="40"/>
      <c r="J75" s="40"/>
      <c r="K75" s="40"/>
      <c r="L75" s="12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0"/>
      <c r="D76" s="40"/>
      <c r="E76" s="40"/>
      <c r="F76" s="40"/>
      <c r="G76" s="40"/>
      <c r="H76" s="40"/>
      <c r="I76" s="40"/>
      <c r="J76" s="40"/>
      <c r="K76" s="40"/>
      <c r="L76" s="12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17</v>
      </c>
      <c r="D77" s="40"/>
      <c r="E77" s="40"/>
      <c r="F77" s="40"/>
      <c r="G77" s="40"/>
      <c r="H77" s="40"/>
      <c r="I77" s="40"/>
      <c r="J77" s="40"/>
      <c r="K77" s="40"/>
      <c r="L77" s="12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6.25" customHeight="1">
      <c r="A78" s="40"/>
      <c r="B78" s="41"/>
      <c r="C78" s="40"/>
      <c r="D78" s="40"/>
      <c r="E78" s="126" t="str">
        <f>E7</f>
        <v>STAVEBNÍ ÚPRAVY MATEŘSKÉ ŠKOLY č.p.100_PŘÍSTAVBA NOVÉ KUCHYNĚ_STAVBA</v>
      </c>
      <c r="F78" s="34"/>
      <c r="G78" s="34"/>
      <c r="H78" s="34"/>
      <c r="I78" s="40"/>
      <c r="J78" s="40"/>
      <c r="K78" s="40"/>
      <c r="L78" s="12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" customFormat="1" ht="12" customHeight="1">
      <c r="B79" s="24"/>
      <c r="C79" s="34" t="s">
        <v>130</v>
      </c>
      <c r="L79" s="24"/>
    </row>
    <row r="80" s="2" customFormat="1" ht="16.5" customHeight="1">
      <c r="A80" s="40"/>
      <c r="B80" s="41"/>
      <c r="C80" s="40"/>
      <c r="D80" s="40"/>
      <c r="E80" s="126" t="s">
        <v>2669</v>
      </c>
      <c r="F80" s="40"/>
      <c r="G80" s="40"/>
      <c r="H80" s="40"/>
      <c r="I80" s="40"/>
      <c r="J80" s="40"/>
      <c r="K80" s="40"/>
      <c r="L80" s="12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138</v>
      </c>
      <c r="D81" s="40"/>
      <c r="E81" s="40"/>
      <c r="F81" s="40"/>
      <c r="G81" s="40"/>
      <c r="H81" s="40"/>
      <c r="I81" s="40"/>
      <c r="J81" s="40"/>
      <c r="K81" s="40"/>
      <c r="L81" s="12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0"/>
      <c r="D82" s="40"/>
      <c r="E82" s="64" t="str">
        <f>E11</f>
        <v>03 - Vzduchotechnika</v>
      </c>
      <c r="F82" s="40"/>
      <c r="G82" s="40"/>
      <c r="H82" s="40"/>
      <c r="I82" s="40"/>
      <c r="J82" s="40"/>
      <c r="K82" s="40"/>
      <c r="L82" s="12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0"/>
      <c r="D83" s="40"/>
      <c r="E83" s="40"/>
      <c r="F83" s="40"/>
      <c r="G83" s="40"/>
      <c r="H83" s="40"/>
      <c r="I83" s="40"/>
      <c r="J83" s="40"/>
      <c r="K83" s="40"/>
      <c r="L83" s="12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0"/>
      <c r="E84" s="40"/>
      <c r="F84" s="29" t="str">
        <f>F14</f>
        <v>p.č.109st.,141/2,141/21, k.ú. Dolní Nemojov</v>
      </c>
      <c r="G84" s="40"/>
      <c r="H84" s="40"/>
      <c r="I84" s="34" t="s">
        <v>23</v>
      </c>
      <c r="J84" s="66" t="str">
        <f>IF(J14="","",J14)</f>
        <v>3. 6. 2025</v>
      </c>
      <c r="K84" s="40"/>
      <c r="L84" s="12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0"/>
      <c r="D85" s="40"/>
      <c r="E85" s="40"/>
      <c r="F85" s="40"/>
      <c r="G85" s="40"/>
      <c r="H85" s="40"/>
      <c r="I85" s="40"/>
      <c r="J85" s="40"/>
      <c r="K85" s="40"/>
      <c r="L85" s="12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0"/>
      <c r="E86" s="40"/>
      <c r="F86" s="29" t="str">
        <f>E17</f>
        <v>Obec Nemojov, Dolní Nemojov 13, 544 61 Nemojov</v>
      </c>
      <c r="G86" s="40"/>
      <c r="H86" s="40"/>
      <c r="I86" s="34" t="s">
        <v>32</v>
      </c>
      <c r="J86" s="38" t="str">
        <f>E23</f>
        <v>FORT21 s.r.o.</v>
      </c>
      <c r="K86" s="40"/>
      <c r="L86" s="12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30</v>
      </c>
      <c r="D87" s="40"/>
      <c r="E87" s="40"/>
      <c r="F87" s="29" t="str">
        <f>IF(E20="","",E20)</f>
        <v>Vyplň údaj</v>
      </c>
      <c r="G87" s="40"/>
      <c r="H87" s="40"/>
      <c r="I87" s="34" t="s">
        <v>36</v>
      </c>
      <c r="J87" s="38" t="str">
        <f>E26</f>
        <v xml:space="preserve"> </v>
      </c>
      <c r="K87" s="40"/>
      <c r="L87" s="12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0"/>
      <c r="D88" s="40"/>
      <c r="E88" s="40"/>
      <c r="F88" s="40"/>
      <c r="G88" s="40"/>
      <c r="H88" s="40"/>
      <c r="I88" s="40"/>
      <c r="J88" s="40"/>
      <c r="K88" s="40"/>
      <c r="L88" s="12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53"/>
      <c r="B89" s="154"/>
      <c r="C89" s="155" t="s">
        <v>242</v>
      </c>
      <c r="D89" s="156" t="s">
        <v>59</v>
      </c>
      <c r="E89" s="156" t="s">
        <v>55</v>
      </c>
      <c r="F89" s="156" t="s">
        <v>56</v>
      </c>
      <c r="G89" s="156" t="s">
        <v>243</v>
      </c>
      <c r="H89" s="156" t="s">
        <v>244</v>
      </c>
      <c r="I89" s="156" t="s">
        <v>245</v>
      </c>
      <c r="J89" s="157" t="s">
        <v>212</v>
      </c>
      <c r="K89" s="158" t="s">
        <v>246</v>
      </c>
      <c r="L89" s="159"/>
      <c r="M89" s="82" t="s">
        <v>3</v>
      </c>
      <c r="N89" s="83" t="s">
        <v>44</v>
      </c>
      <c r="O89" s="83" t="s">
        <v>247</v>
      </c>
      <c r="P89" s="83" t="s">
        <v>248</v>
      </c>
      <c r="Q89" s="83" t="s">
        <v>249</v>
      </c>
      <c r="R89" s="83" t="s">
        <v>250</v>
      </c>
      <c r="S89" s="83" t="s">
        <v>251</v>
      </c>
      <c r="T89" s="84" t="s">
        <v>252</v>
      </c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</row>
    <row r="90" s="2" customFormat="1" ht="22.8" customHeight="1">
      <c r="A90" s="40"/>
      <c r="B90" s="41"/>
      <c r="C90" s="89" t="s">
        <v>253</v>
      </c>
      <c r="D90" s="40"/>
      <c r="E90" s="40"/>
      <c r="F90" s="40"/>
      <c r="G90" s="40"/>
      <c r="H90" s="40"/>
      <c r="I90" s="40"/>
      <c r="J90" s="160">
        <f>BK90</f>
        <v>0</v>
      </c>
      <c r="K90" s="40"/>
      <c r="L90" s="41"/>
      <c r="M90" s="85"/>
      <c r="N90" s="70"/>
      <c r="O90" s="86"/>
      <c r="P90" s="161">
        <f>P91+P127</f>
        <v>0</v>
      </c>
      <c r="Q90" s="86"/>
      <c r="R90" s="161">
        <f>R91+R127</f>
        <v>0.00040000000000000002</v>
      </c>
      <c r="S90" s="86"/>
      <c r="T90" s="162">
        <f>T91+T127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21" t="s">
        <v>73</v>
      </c>
      <c r="AU90" s="21" t="s">
        <v>213</v>
      </c>
      <c r="BK90" s="163">
        <f>BK91+BK127</f>
        <v>0</v>
      </c>
    </row>
    <row r="91" s="12" customFormat="1" ht="25.92" customHeight="1">
      <c r="A91" s="12"/>
      <c r="B91" s="164"/>
      <c r="C91" s="12"/>
      <c r="D91" s="165" t="s">
        <v>73</v>
      </c>
      <c r="E91" s="166" t="s">
        <v>1276</v>
      </c>
      <c r="F91" s="166" t="s">
        <v>1277</v>
      </c>
      <c r="G91" s="12"/>
      <c r="H91" s="12"/>
      <c r="I91" s="167"/>
      <c r="J91" s="168">
        <f>BK91</f>
        <v>0</v>
      </c>
      <c r="K91" s="12"/>
      <c r="L91" s="164"/>
      <c r="M91" s="169"/>
      <c r="N91" s="170"/>
      <c r="O91" s="170"/>
      <c r="P91" s="171">
        <f>P92+P93+P116</f>
        <v>0</v>
      </c>
      <c r="Q91" s="170"/>
      <c r="R91" s="171">
        <f>R92+R93+R116</f>
        <v>0</v>
      </c>
      <c r="S91" s="170"/>
      <c r="T91" s="172">
        <f>T92+T93+T116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65" t="s">
        <v>83</v>
      </c>
      <c r="AT91" s="173" t="s">
        <v>73</v>
      </c>
      <c r="AU91" s="173" t="s">
        <v>74</v>
      </c>
      <c r="AY91" s="165" t="s">
        <v>256</v>
      </c>
      <c r="BK91" s="174">
        <f>BK92+BK93+BK116</f>
        <v>0</v>
      </c>
    </row>
    <row r="92" s="12" customFormat="1" ht="22.8" customHeight="1">
      <c r="A92" s="12"/>
      <c r="B92" s="164"/>
      <c r="C92" s="12"/>
      <c r="D92" s="165" t="s">
        <v>73</v>
      </c>
      <c r="E92" s="175" t="s">
        <v>3164</v>
      </c>
      <c r="F92" s="175" t="s">
        <v>100</v>
      </c>
      <c r="G92" s="12"/>
      <c r="H92" s="12"/>
      <c r="I92" s="167"/>
      <c r="J92" s="176">
        <f>BK92</f>
        <v>0</v>
      </c>
      <c r="K92" s="12"/>
      <c r="L92" s="164"/>
      <c r="M92" s="169"/>
      <c r="N92" s="170"/>
      <c r="O92" s="170"/>
      <c r="P92" s="171">
        <v>0</v>
      </c>
      <c r="Q92" s="170"/>
      <c r="R92" s="171">
        <v>0</v>
      </c>
      <c r="S92" s="170"/>
      <c r="T92" s="172"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65" t="s">
        <v>83</v>
      </c>
      <c r="AT92" s="173" t="s">
        <v>73</v>
      </c>
      <c r="AU92" s="173" t="s">
        <v>81</v>
      </c>
      <c r="AY92" s="165" t="s">
        <v>256</v>
      </c>
      <c r="BK92" s="174">
        <v>0</v>
      </c>
    </row>
    <row r="93" s="12" customFormat="1" ht="22.8" customHeight="1">
      <c r="A93" s="12"/>
      <c r="B93" s="164"/>
      <c r="C93" s="12"/>
      <c r="D93" s="165" t="s">
        <v>73</v>
      </c>
      <c r="E93" s="175" t="s">
        <v>3165</v>
      </c>
      <c r="F93" s="175" t="s">
        <v>3166</v>
      </c>
      <c r="G93" s="12"/>
      <c r="H93" s="12"/>
      <c r="I93" s="167"/>
      <c r="J93" s="176">
        <f>BK93</f>
        <v>0</v>
      </c>
      <c r="K93" s="12"/>
      <c r="L93" s="164"/>
      <c r="M93" s="169"/>
      <c r="N93" s="170"/>
      <c r="O93" s="170"/>
      <c r="P93" s="171">
        <f>SUM(P94:P115)</f>
        <v>0</v>
      </c>
      <c r="Q93" s="170"/>
      <c r="R93" s="171">
        <f>SUM(R94:R115)</f>
        <v>0</v>
      </c>
      <c r="S93" s="170"/>
      <c r="T93" s="172">
        <f>SUM(T94:T115)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65" t="s">
        <v>83</v>
      </c>
      <c r="AT93" s="173" t="s">
        <v>73</v>
      </c>
      <c r="AU93" s="173" t="s">
        <v>81</v>
      </c>
      <c r="AY93" s="165" t="s">
        <v>256</v>
      </c>
      <c r="BK93" s="174">
        <f>SUM(BK94:BK115)</f>
        <v>0</v>
      </c>
    </row>
    <row r="94" s="2" customFormat="1" ht="24.15" customHeight="1">
      <c r="A94" s="40"/>
      <c r="B94" s="177"/>
      <c r="C94" s="178" t="s">
        <v>81</v>
      </c>
      <c r="D94" s="178" t="s">
        <v>258</v>
      </c>
      <c r="E94" s="179" t="s">
        <v>3167</v>
      </c>
      <c r="F94" s="180" t="s">
        <v>3168</v>
      </c>
      <c r="G94" s="181" t="s">
        <v>539</v>
      </c>
      <c r="H94" s="182">
        <v>1</v>
      </c>
      <c r="I94" s="183"/>
      <c r="J94" s="184">
        <f>ROUND(I94*H94,2)</f>
        <v>0</v>
      </c>
      <c r="K94" s="185"/>
      <c r="L94" s="41"/>
      <c r="M94" s="186" t="s">
        <v>3</v>
      </c>
      <c r="N94" s="187" t="s">
        <v>45</v>
      </c>
      <c r="O94" s="74"/>
      <c r="P94" s="188">
        <f>O94*H94</f>
        <v>0</v>
      </c>
      <c r="Q94" s="188">
        <v>0</v>
      </c>
      <c r="R94" s="188">
        <f>Q94*H94</f>
        <v>0</v>
      </c>
      <c r="S94" s="188">
        <v>0</v>
      </c>
      <c r="T94" s="189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190" t="s">
        <v>342</v>
      </c>
      <c r="AT94" s="190" t="s">
        <v>258</v>
      </c>
      <c r="AU94" s="190" t="s">
        <v>83</v>
      </c>
      <c r="AY94" s="21" t="s">
        <v>256</v>
      </c>
      <c r="BE94" s="191">
        <f>IF(N94="základní",J94,0)</f>
        <v>0</v>
      </c>
      <c r="BF94" s="191">
        <f>IF(N94="snížená",J94,0)</f>
        <v>0</v>
      </c>
      <c r="BG94" s="191">
        <f>IF(N94="zákl. přenesená",J94,0)</f>
        <v>0</v>
      </c>
      <c r="BH94" s="191">
        <f>IF(N94="sníž. přenesená",J94,0)</f>
        <v>0</v>
      </c>
      <c r="BI94" s="191">
        <f>IF(N94="nulová",J94,0)</f>
        <v>0</v>
      </c>
      <c r="BJ94" s="21" t="s">
        <v>81</v>
      </c>
      <c r="BK94" s="191">
        <f>ROUND(I94*H94,2)</f>
        <v>0</v>
      </c>
      <c r="BL94" s="21" t="s">
        <v>342</v>
      </c>
      <c r="BM94" s="190" t="s">
        <v>3169</v>
      </c>
    </row>
    <row r="95" s="2" customFormat="1" ht="24.15" customHeight="1">
      <c r="A95" s="40"/>
      <c r="B95" s="177"/>
      <c r="C95" s="178" t="s">
        <v>83</v>
      </c>
      <c r="D95" s="178" t="s">
        <v>258</v>
      </c>
      <c r="E95" s="179" t="s">
        <v>3170</v>
      </c>
      <c r="F95" s="180" t="s">
        <v>3171</v>
      </c>
      <c r="G95" s="181" t="s">
        <v>539</v>
      </c>
      <c r="H95" s="182">
        <v>1</v>
      </c>
      <c r="I95" s="183"/>
      <c r="J95" s="184">
        <f>ROUND(I95*H95,2)</f>
        <v>0</v>
      </c>
      <c r="K95" s="185"/>
      <c r="L95" s="41"/>
      <c r="M95" s="186" t="s">
        <v>3</v>
      </c>
      <c r="N95" s="187" t="s">
        <v>45</v>
      </c>
      <c r="O95" s="74"/>
      <c r="P95" s="188">
        <f>O95*H95</f>
        <v>0</v>
      </c>
      <c r="Q95" s="188">
        <v>0</v>
      </c>
      <c r="R95" s="188">
        <f>Q95*H95</f>
        <v>0</v>
      </c>
      <c r="S95" s="188">
        <v>0</v>
      </c>
      <c r="T95" s="189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190" t="s">
        <v>342</v>
      </c>
      <c r="AT95" s="190" t="s">
        <v>258</v>
      </c>
      <c r="AU95" s="190" t="s">
        <v>83</v>
      </c>
      <c r="AY95" s="21" t="s">
        <v>256</v>
      </c>
      <c r="BE95" s="191">
        <f>IF(N95="základní",J95,0)</f>
        <v>0</v>
      </c>
      <c r="BF95" s="191">
        <f>IF(N95="snížená",J95,0)</f>
        <v>0</v>
      </c>
      <c r="BG95" s="191">
        <f>IF(N95="zákl. přenesená",J95,0)</f>
        <v>0</v>
      </c>
      <c r="BH95" s="191">
        <f>IF(N95="sníž. přenesená",J95,0)</f>
        <v>0</v>
      </c>
      <c r="BI95" s="191">
        <f>IF(N95="nulová",J95,0)</f>
        <v>0</v>
      </c>
      <c r="BJ95" s="21" t="s">
        <v>81</v>
      </c>
      <c r="BK95" s="191">
        <f>ROUND(I95*H95,2)</f>
        <v>0</v>
      </c>
      <c r="BL95" s="21" t="s">
        <v>342</v>
      </c>
      <c r="BM95" s="190" t="s">
        <v>3172</v>
      </c>
    </row>
    <row r="96" s="2" customFormat="1" ht="16.5" customHeight="1">
      <c r="A96" s="40"/>
      <c r="B96" s="177"/>
      <c r="C96" s="178" t="s">
        <v>112</v>
      </c>
      <c r="D96" s="178" t="s">
        <v>258</v>
      </c>
      <c r="E96" s="179" t="s">
        <v>3173</v>
      </c>
      <c r="F96" s="180" t="s">
        <v>3174</v>
      </c>
      <c r="G96" s="181" t="s">
        <v>110</v>
      </c>
      <c r="H96" s="182">
        <v>12</v>
      </c>
      <c r="I96" s="183"/>
      <c r="J96" s="184">
        <f>ROUND(I96*H96,2)</f>
        <v>0</v>
      </c>
      <c r="K96" s="185"/>
      <c r="L96" s="41"/>
      <c r="M96" s="186" t="s">
        <v>3</v>
      </c>
      <c r="N96" s="187" t="s">
        <v>45</v>
      </c>
      <c r="O96" s="74"/>
      <c r="P96" s="188">
        <f>O96*H96</f>
        <v>0</v>
      </c>
      <c r="Q96" s="188">
        <v>0</v>
      </c>
      <c r="R96" s="188">
        <f>Q96*H96</f>
        <v>0</v>
      </c>
      <c r="S96" s="188">
        <v>0</v>
      </c>
      <c r="T96" s="189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190" t="s">
        <v>342</v>
      </c>
      <c r="AT96" s="190" t="s">
        <v>258</v>
      </c>
      <c r="AU96" s="190" t="s">
        <v>83</v>
      </c>
      <c r="AY96" s="21" t="s">
        <v>256</v>
      </c>
      <c r="BE96" s="191">
        <f>IF(N96="základní",J96,0)</f>
        <v>0</v>
      </c>
      <c r="BF96" s="191">
        <f>IF(N96="snížená",J96,0)</f>
        <v>0</v>
      </c>
      <c r="BG96" s="191">
        <f>IF(N96="zákl. přenesená",J96,0)</f>
        <v>0</v>
      </c>
      <c r="BH96" s="191">
        <f>IF(N96="sníž. přenesená",J96,0)</f>
        <v>0</v>
      </c>
      <c r="BI96" s="191">
        <f>IF(N96="nulová",J96,0)</f>
        <v>0</v>
      </c>
      <c r="BJ96" s="21" t="s">
        <v>81</v>
      </c>
      <c r="BK96" s="191">
        <f>ROUND(I96*H96,2)</f>
        <v>0</v>
      </c>
      <c r="BL96" s="21" t="s">
        <v>342</v>
      </c>
      <c r="BM96" s="190" t="s">
        <v>3175</v>
      </c>
    </row>
    <row r="97" s="2" customFormat="1" ht="16.5" customHeight="1">
      <c r="A97" s="40"/>
      <c r="B97" s="177"/>
      <c r="C97" s="178" t="s">
        <v>261</v>
      </c>
      <c r="D97" s="178" t="s">
        <v>258</v>
      </c>
      <c r="E97" s="179" t="s">
        <v>3176</v>
      </c>
      <c r="F97" s="180" t="s">
        <v>3177</v>
      </c>
      <c r="G97" s="181" t="s">
        <v>539</v>
      </c>
      <c r="H97" s="182">
        <v>1</v>
      </c>
      <c r="I97" s="183"/>
      <c r="J97" s="184">
        <f>ROUND(I97*H97,2)</f>
        <v>0</v>
      </c>
      <c r="K97" s="185"/>
      <c r="L97" s="41"/>
      <c r="M97" s="186" t="s">
        <v>3</v>
      </c>
      <c r="N97" s="187" t="s">
        <v>45</v>
      </c>
      <c r="O97" s="74"/>
      <c r="P97" s="188">
        <f>O97*H97</f>
        <v>0</v>
      </c>
      <c r="Q97" s="188">
        <v>0</v>
      </c>
      <c r="R97" s="188">
        <f>Q97*H97</f>
        <v>0</v>
      </c>
      <c r="S97" s="188">
        <v>0</v>
      </c>
      <c r="T97" s="189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190" t="s">
        <v>342</v>
      </c>
      <c r="AT97" s="190" t="s">
        <v>258</v>
      </c>
      <c r="AU97" s="190" t="s">
        <v>83</v>
      </c>
      <c r="AY97" s="21" t="s">
        <v>256</v>
      </c>
      <c r="BE97" s="191">
        <f>IF(N97="základní",J97,0)</f>
        <v>0</v>
      </c>
      <c r="BF97" s="191">
        <f>IF(N97="snížená",J97,0)</f>
        <v>0</v>
      </c>
      <c r="BG97" s="191">
        <f>IF(N97="zákl. přenesená",J97,0)</f>
        <v>0</v>
      </c>
      <c r="BH97" s="191">
        <f>IF(N97="sníž. přenesená",J97,0)</f>
        <v>0</v>
      </c>
      <c r="BI97" s="191">
        <f>IF(N97="nulová",J97,0)</f>
        <v>0</v>
      </c>
      <c r="BJ97" s="21" t="s">
        <v>81</v>
      </c>
      <c r="BK97" s="191">
        <f>ROUND(I97*H97,2)</f>
        <v>0</v>
      </c>
      <c r="BL97" s="21" t="s">
        <v>342</v>
      </c>
      <c r="BM97" s="190" t="s">
        <v>3178</v>
      </c>
    </row>
    <row r="98" s="2" customFormat="1" ht="24.15" customHeight="1">
      <c r="A98" s="40"/>
      <c r="B98" s="177"/>
      <c r="C98" s="178" t="s">
        <v>284</v>
      </c>
      <c r="D98" s="178" t="s">
        <v>258</v>
      </c>
      <c r="E98" s="179" t="s">
        <v>3179</v>
      </c>
      <c r="F98" s="180" t="s">
        <v>3180</v>
      </c>
      <c r="G98" s="181" t="s">
        <v>110</v>
      </c>
      <c r="H98" s="182">
        <v>22</v>
      </c>
      <c r="I98" s="183"/>
      <c r="J98" s="184">
        <f>ROUND(I98*H98,2)</f>
        <v>0</v>
      </c>
      <c r="K98" s="185"/>
      <c r="L98" s="41"/>
      <c r="M98" s="186" t="s">
        <v>3</v>
      </c>
      <c r="N98" s="187" t="s">
        <v>45</v>
      </c>
      <c r="O98" s="74"/>
      <c r="P98" s="188">
        <f>O98*H98</f>
        <v>0</v>
      </c>
      <c r="Q98" s="188">
        <v>0</v>
      </c>
      <c r="R98" s="188">
        <f>Q98*H98</f>
        <v>0</v>
      </c>
      <c r="S98" s="188">
        <v>0</v>
      </c>
      <c r="T98" s="189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190" t="s">
        <v>342</v>
      </c>
      <c r="AT98" s="190" t="s">
        <v>258</v>
      </c>
      <c r="AU98" s="190" t="s">
        <v>83</v>
      </c>
      <c r="AY98" s="21" t="s">
        <v>256</v>
      </c>
      <c r="BE98" s="191">
        <f>IF(N98="základní",J98,0)</f>
        <v>0</v>
      </c>
      <c r="BF98" s="191">
        <f>IF(N98="snížená",J98,0)</f>
        <v>0</v>
      </c>
      <c r="BG98" s="191">
        <f>IF(N98="zákl. přenesená",J98,0)</f>
        <v>0</v>
      </c>
      <c r="BH98" s="191">
        <f>IF(N98="sníž. přenesená",J98,0)</f>
        <v>0</v>
      </c>
      <c r="BI98" s="191">
        <f>IF(N98="nulová",J98,0)</f>
        <v>0</v>
      </c>
      <c r="BJ98" s="21" t="s">
        <v>81</v>
      </c>
      <c r="BK98" s="191">
        <f>ROUND(I98*H98,2)</f>
        <v>0</v>
      </c>
      <c r="BL98" s="21" t="s">
        <v>342</v>
      </c>
      <c r="BM98" s="190" t="s">
        <v>3181</v>
      </c>
    </row>
    <row r="99" s="2" customFormat="1" ht="16.5" customHeight="1">
      <c r="A99" s="40"/>
      <c r="B99" s="177"/>
      <c r="C99" s="178" t="s">
        <v>289</v>
      </c>
      <c r="D99" s="178" t="s">
        <v>258</v>
      </c>
      <c r="E99" s="179" t="s">
        <v>3182</v>
      </c>
      <c r="F99" s="180" t="s">
        <v>3183</v>
      </c>
      <c r="G99" s="181" t="s">
        <v>119</v>
      </c>
      <c r="H99" s="182">
        <v>5</v>
      </c>
      <c r="I99" s="183"/>
      <c r="J99" s="184">
        <f>ROUND(I99*H99,2)</f>
        <v>0</v>
      </c>
      <c r="K99" s="185"/>
      <c r="L99" s="41"/>
      <c r="M99" s="186" t="s">
        <v>3</v>
      </c>
      <c r="N99" s="187" t="s">
        <v>45</v>
      </c>
      <c r="O99" s="74"/>
      <c r="P99" s="188">
        <f>O99*H99</f>
        <v>0</v>
      </c>
      <c r="Q99" s="188">
        <v>0</v>
      </c>
      <c r="R99" s="188">
        <f>Q99*H99</f>
        <v>0</v>
      </c>
      <c r="S99" s="188">
        <v>0</v>
      </c>
      <c r="T99" s="189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190" t="s">
        <v>342</v>
      </c>
      <c r="AT99" s="190" t="s">
        <v>258</v>
      </c>
      <c r="AU99" s="190" t="s">
        <v>83</v>
      </c>
      <c r="AY99" s="21" t="s">
        <v>256</v>
      </c>
      <c r="BE99" s="191">
        <f>IF(N99="základní",J99,0)</f>
        <v>0</v>
      </c>
      <c r="BF99" s="191">
        <f>IF(N99="snížená",J99,0)</f>
        <v>0</v>
      </c>
      <c r="BG99" s="191">
        <f>IF(N99="zákl. přenesená",J99,0)</f>
        <v>0</v>
      </c>
      <c r="BH99" s="191">
        <f>IF(N99="sníž. přenesená",J99,0)</f>
        <v>0</v>
      </c>
      <c r="BI99" s="191">
        <f>IF(N99="nulová",J99,0)</f>
        <v>0</v>
      </c>
      <c r="BJ99" s="21" t="s">
        <v>81</v>
      </c>
      <c r="BK99" s="191">
        <f>ROUND(I99*H99,2)</f>
        <v>0</v>
      </c>
      <c r="BL99" s="21" t="s">
        <v>342</v>
      </c>
      <c r="BM99" s="190" t="s">
        <v>3184</v>
      </c>
    </row>
    <row r="100" s="2" customFormat="1" ht="16.5" customHeight="1">
      <c r="A100" s="40"/>
      <c r="B100" s="177"/>
      <c r="C100" s="178" t="s">
        <v>294</v>
      </c>
      <c r="D100" s="178" t="s">
        <v>258</v>
      </c>
      <c r="E100" s="179" t="s">
        <v>3185</v>
      </c>
      <c r="F100" s="180" t="s">
        <v>3186</v>
      </c>
      <c r="G100" s="181" t="s">
        <v>119</v>
      </c>
      <c r="H100" s="182">
        <v>12</v>
      </c>
      <c r="I100" s="183"/>
      <c r="J100" s="184">
        <f>ROUND(I100*H100,2)</f>
        <v>0</v>
      </c>
      <c r="K100" s="185"/>
      <c r="L100" s="41"/>
      <c r="M100" s="186" t="s">
        <v>3</v>
      </c>
      <c r="N100" s="187" t="s">
        <v>45</v>
      </c>
      <c r="O100" s="74"/>
      <c r="P100" s="188">
        <f>O100*H100</f>
        <v>0</v>
      </c>
      <c r="Q100" s="188">
        <v>0</v>
      </c>
      <c r="R100" s="188">
        <f>Q100*H100</f>
        <v>0</v>
      </c>
      <c r="S100" s="188">
        <v>0</v>
      </c>
      <c r="T100" s="189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190" t="s">
        <v>342</v>
      </c>
      <c r="AT100" s="190" t="s">
        <v>258</v>
      </c>
      <c r="AU100" s="190" t="s">
        <v>83</v>
      </c>
      <c r="AY100" s="21" t="s">
        <v>256</v>
      </c>
      <c r="BE100" s="191">
        <f>IF(N100="základní",J100,0)</f>
        <v>0</v>
      </c>
      <c r="BF100" s="191">
        <f>IF(N100="snížená",J100,0)</f>
        <v>0</v>
      </c>
      <c r="BG100" s="191">
        <f>IF(N100="zákl. přenesená",J100,0)</f>
        <v>0</v>
      </c>
      <c r="BH100" s="191">
        <f>IF(N100="sníž. přenesená",J100,0)</f>
        <v>0</v>
      </c>
      <c r="BI100" s="191">
        <f>IF(N100="nulová",J100,0)</f>
        <v>0</v>
      </c>
      <c r="BJ100" s="21" t="s">
        <v>81</v>
      </c>
      <c r="BK100" s="191">
        <f>ROUND(I100*H100,2)</f>
        <v>0</v>
      </c>
      <c r="BL100" s="21" t="s">
        <v>342</v>
      </c>
      <c r="BM100" s="190" t="s">
        <v>3187</v>
      </c>
    </row>
    <row r="101" s="2" customFormat="1" ht="16.5" customHeight="1">
      <c r="A101" s="40"/>
      <c r="B101" s="177"/>
      <c r="C101" s="178" t="s">
        <v>299</v>
      </c>
      <c r="D101" s="178" t="s">
        <v>258</v>
      </c>
      <c r="E101" s="179" t="s">
        <v>3188</v>
      </c>
      <c r="F101" s="180" t="s">
        <v>3189</v>
      </c>
      <c r="G101" s="181" t="s">
        <v>539</v>
      </c>
      <c r="H101" s="182">
        <v>3</v>
      </c>
      <c r="I101" s="183"/>
      <c r="J101" s="184">
        <f>ROUND(I101*H101,2)</f>
        <v>0</v>
      </c>
      <c r="K101" s="185"/>
      <c r="L101" s="41"/>
      <c r="M101" s="186" t="s">
        <v>3</v>
      </c>
      <c r="N101" s="187" t="s">
        <v>45</v>
      </c>
      <c r="O101" s="74"/>
      <c r="P101" s="188">
        <f>O101*H101</f>
        <v>0</v>
      </c>
      <c r="Q101" s="188">
        <v>0</v>
      </c>
      <c r="R101" s="188">
        <f>Q101*H101</f>
        <v>0</v>
      </c>
      <c r="S101" s="188">
        <v>0</v>
      </c>
      <c r="T101" s="189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190" t="s">
        <v>342</v>
      </c>
      <c r="AT101" s="190" t="s">
        <v>258</v>
      </c>
      <c r="AU101" s="190" t="s">
        <v>83</v>
      </c>
      <c r="AY101" s="21" t="s">
        <v>256</v>
      </c>
      <c r="BE101" s="191">
        <f>IF(N101="základní",J101,0)</f>
        <v>0</v>
      </c>
      <c r="BF101" s="191">
        <f>IF(N101="snížená",J101,0)</f>
        <v>0</v>
      </c>
      <c r="BG101" s="191">
        <f>IF(N101="zákl. přenesená",J101,0)</f>
        <v>0</v>
      </c>
      <c r="BH101" s="191">
        <f>IF(N101="sníž. přenesená",J101,0)</f>
        <v>0</v>
      </c>
      <c r="BI101" s="191">
        <f>IF(N101="nulová",J101,0)</f>
        <v>0</v>
      </c>
      <c r="BJ101" s="21" t="s">
        <v>81</v>
      </c>
      <c r="BK101" s="191">
        <f>ROUND(I101*H101,2)</f>
        <v>0</v>
      </c>
      <c r="BL101" s="21" t="s">
        <v>342</v>
      </c>
      <c r="BM101" s="190" t="s">
        <v>3190</v>
      </c>
    </row>
    <row r="102" s="2" customFormat="1" ht="16.5" customHeight="1">
      <c r="A102" s="40"/>
      <c r="B102" s="177"/>
      <c r="C102" s="178" t="s">
        <v>304</v>
      </c>
      <c r="D102" s="178" t="s">
        <v>258</v>
      </c>
      <c r="E102" s="179" t="s">
        <v>3191</v>
      </c>
      <c r="F102" s="180" t="s">
        <v>3192</v>
      </c>
      <c r="G102" s="181" t="s">
        <v>110</v>
      </c>
      <c r="H102" s="182">
        <v>12</v>
      </c>
      <c r="I102" s="183"/>
      <c r="J102" s="184">
        <f>ROUND(I102*H102,2)</f>
        <v>0</v>
      </c>
      <c r="K102" s="185"/>
      <c r="L102" s="41"/>
      <c r="M102" s="186" t="s">
        <v>3</v>
      </c>
      <c r="N102" s="187" t="s">
        <v>45</v>
      </c>
      <c r="O102" s="74"/>
      <c r="P102" s="188">
        <f>O102*H102</f>
        <v>0</v>
      </c>
      <c r="Q102" s="188">
        <v>0</v>
      </c>
      <c r="R102" s="188">
        <f>Q102*H102</f>
        <v>0</v>
      </c>
      <c r="S102" s="188">
        <v>0</v>
      </c>
      <c r="T102" s="189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190" t="s">
        <v>342</v>
      </c>
      <c r="AT102" s="190" t="s">
        <v>258</v>
      </c>
      <c r="AU102" s="190" t="s">
        <v>83</v>
      </c>
      <c r="AY102" s="21" t="s">
        <v>256</v>
      </c>
      <c r="BE102" s="191">
        <f>IF(N102="základní",J102,0)</f>
        <v>0</v>
      </c>
      <c r="BF102" s="191">
        <f>IF(N102="snížená",J102,0)</f>
        <v>0</v>
      </c>
      <c r="BG102" s="191">
        <f>IF(N102="zákl. přenesená",J102,0)</f>
        <v>0</v>
      </c>
      <c r="BH102" s="191">
        <f>IF(N102="sníž. přenesená",J102,0)</f>
        <v>0</v>
      </c>
      <c r="BI102" s="191">
        <f>IF(N102="nulová",J102,0)</f>
        <v>0</v>
      </c>
      <c r="BJ102" s="21" t="s">
        <v>81</v>
      </c>
      <c r="BK102" s="191">
        <f>ROUND(I102*H102,2)</f>
        <v>0</v>
      </c>
      <c r="BL102" s="21" t="s">
        <v>342</v>
      </c>
      <c r="BM102" s="190" t="s">
        <v>3193</v>
      </c>
    </row>
    <row r="103" s="2" customFormat="1" ht="16.5" customHeight="1">
      <c r="A103" s="40"/>
      <c r="B103" s="177"/>
      <c r="C103" s="178" t="s">
        <v>309</v>
      </c>
      <c r="D103" s="178" t="s">
        <v>258</v>
      </c>
      <c r="E103" s="179" t="s">
        <v>3194</v>
      </c>
      <c r="F103" s="180" t="s">
        <v>3177</v>
      </c>
      <c r="G103" s="181" t="s">
        <v>539</v>
      </c>
      <c r="H103" s="182">
        <v>1</v>
      </c>
      <c r="I103" s="183"/>
      <c r="J103" s="184">
        <f>ROUND(I103*H103,2)</f>
        <v>0</v>
      </c>
      <c r="K103" s="185"/>
      <c r="L103" s="41"/>
      <c r="M103" s="186" t="s">
        <v>3</v>
      </c>
      <c r="N103" s="187" t="s">
        <v>45</v>
      </c>
      <c r="O103" s="74"/>
      <c r="P103" s="188">
        <f>O103*H103</f>
        <v>0</v>
      </c>
      <c r="Q103" s="188">
        <v>0</v>
      </c>
      <c r="R103" s="188">
        <f>Q103*H103</f>
        <v>0</v>
      </c>
      <c r="S103" s="188">
        <v>0</v>
      </c>
      <c r="T103" s="189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190" t="s">
        <v>342</v>
      </c>
      <c r="AT103" s="190" t="s">
        <v>258</v>
      </c>
      <c r="AU103" s="190" t="s">
        <v>83</v>
      </c>
      <c r="AY103" s="21" t="s">
        <v>256</v>
      </c>
      <c r="BE103" s="191">
        <f>IF(N103="základní",J103,0)</f>
        <v>0</v>
      </c>
      <c r="BF103" s="191">
        <f>IF(N103="snížená",J103,0)</f>
        <v>0</v>
      </c>
      <c r="BG103" s="191">
        <f>IF(N103="zákl. přenesená",J103,0)</f>
        <v>0</v>
      </c>
      <c r="BH103" s="191">
        <f>IF(N103="sníž. přenesená",J103,0)</f>
        <v>0</v>
      </c>
      <c r="BI103" s="191">
        <f>IF(N103="nulová",J103,0)</f>
        <v>0</v>
      </c>
      <c r="BJ103" s="21" t="s">
        <v>81</v>
      </c>
      <c r="BK103" s="191">
        <f>ROUND(I103*H103,2)</f>
        <v>0</v>
      </c>
      <c r="BL103" s="21" t="s">
        <v>342</v>
      </c>
      <c r="BM103" s="190" t="s">
        <v>3195</v>
      </c>
    </row>
    <row r="104" s="2" customFormat="1" ht="24.15" customHeight="1">
      <c r="A104" s="40"/>
      <c r="B104" s="177"/>
      <c r="C104" s="178" t="s">
        <v>314</v>
      </c>
      <c r="D104" s="178" t="s">
        <v>258</v>
      </c>
      <c r="E104" s="179" t="s">
        <v>3179</v>
      </c>
      <c r="F104" s="180" t="s">
        <v>3180</v>
      </c>
      <c r="G104" s="181" t="s">
        <v>110</v>
      </c>
      <c r="H104" s="182">
        <v>19</v>
      </c>
      <c r="I104" s="183"/>
      <c r="J104" s="184">
        <f>ROUND(I104*H104,2)</f>
        <v>0</v>
      </c>
      <c r="K104" s="185"/>
      <c r="L104" s="41"/>
      <c r="M104" s="186" t="s">
        <v>3</v>
      </c>
      <c r="N104" s="187" t="s">
        <v>45</v>
      </c>
      <c r="O104" s="74"/>
      <c r="P104" s="188">
        <f>O104*H104</f>
        <v>0</v>
      </c>
      <c r="Q104" s="188">
        <v>0</v>
      </c>
      <c r="R104" s="188">
        <f>Q104*H104</f>
        <v>0</v>
      </c>
      <c r="S104" s="188">
        <v>0</v>
      </c>
      <c r="T104" s="189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190" t="s">
        <v>342</v>
      </c>
      <c r="AT104" s="190" t="s">
        <v>258</v>
      </c>
      <c r="AU104" s="190" t="s">
        <v>83</v>
      </c>
      <c r="AY104" s="21" t="s">
        <v>256</v>
      </c>
      <c r="BE104" s="191">
        <f>IF(N104="základní",J104,0)</f>
        <v>0</v>
      </c>
      <c r="BF104" s="191">
        <f>IF(N104="snížená",J104,0)</f>
        <v>0</v>
      </c>
      <c r="BG104" s="191">
        <f>IF(N104="zákl. přenesená",J104,0)</f>
        <v>0</v>
      </c>
      <c r="BH104" s="191">
        <f>IF(N104="sníž. přenesená",J104,0)</f>
        <v>0</v>
      </c>
      <c r="BI104" s="191">
        <f>IF(N104="nulová",J104,0)</f>
        <v>0</v>
      </c>
      <c r="BJ104" s="21" t="s">
        <v>81</v>
      </c>
      <c r="BK104" s="191">
        <f>ROUND(I104*H104,2)</f>
        <v>0</v>
      </c>
      <c r="BL104" s="21" t="s">
        <v>342</v>
      </c>
      <c r="BM104" s="190" t="s">
        <v>3196</v>
      </c>
    </row>
    <row r="105" s="2" customFormat="1" ht="16.5" customHeight="1">
      <c r="A105" s="40"/>
      <c r="B105" s="177"/>
      <c r="C105" s="178" t="s">
        <v>9</v>
      </c>
      <c r="D105" s="178" t="s">
        <v>258</v>
      </c>
      <c r="E105" s="179" t="s">
        <v>3197</v>
      </c>
      <c r="F105" s="180" t="s">
        <v>3198</v>
      </c>
      <c r="G105" s="181" t="s">
        <v>539</v>
      </c>
      <c r="H105" s="182">
        <v>1</v>
      </c>
      <c r="I105" s="183"/>
      <c r="J105" s="184">
        <f>ROUND(I105*H105,2)</f>
        <v>0</v>
      </c>
      <c r="K105" s="185"/>
      <c r="L105" s="41"/>
      <c r="M105" s="186" t="s">
        <v>3</v>
      </c>
      <c r="N105" s="187" t="s">
        <v>45</v>
      </c>
      <c r="O105" s="74"/>
      <c r="P105" s="188">
        <f>O105*H105</f>
        <v>0</v>
      </c>
      <c r="Q105" s="188">
        <v>0</v>
      </c>
      <c r="R105" s="188">
        <f>Q105*H105</f>
        <v>0</v>
      </c>
      <c r="S105" s="188">
        <v>0</v>
      </c>
      <c r="T105" s="189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190" t="s">
        <v>342</v>
      </c>
      <c r="AT105" s="190" t="s">
        <v>258</v>
      </c>
      <c r="AU105" s="190" t="s">
        <v>83</v>
      </c>
      <c r="AY105" s="21" t="s">
        <v>256</v>
      </c>
      <c r="BE105" s="191">
        <f>IF(N105="základní",J105,0)</f>
        <v>0</v>
      </c>
      <c r="BF105" s="191">
        <f>IF(N105="snížená",J105,0)</f>
        <v>0</v>
      </c>
      <c r="BG105" s="191">
        <f>IF(N105="zákl. přenesená",J105,0)</f>
        <v>0</v>
      </c>
      <c r="BH105" s="191">
        <f>IF(N105="sníž. přenesená",J105,0)</f>
        <v>0</v>
      </c>
      <c r="BI105" s="191">
        <f>IF(N105="nulová",J105,0)</f>
        <v>0</v>
      </c>
      <c r="BJ105" s="21" t="s">
        <v>81</v>
      </c>
      <c r="BK105" s="191">
        <f>ROUND(I105*H105,2)</f>
        <v>0</v>
      </c>
      <c r="BL105" s="21" t="s">
        <v>342</v>
      </c>
      <c r="BM105" s="190" t="s">
        <v>3199</v>
      </c>
    </row>
    <row r="106" s="2" customFormat="1" ht="16.5" customHeight="1">
      <c r="A106" s="40"/>
      <c r="B106" s="177"/>
      <c r="C106" s="178" t="s">
        <v>325</v>
      </c>
      <c r="D106" s="178" t="s">
        <v>258</v>
      </c>
      <c r="E106" s="179" t="s">
        <v>3200</v>
      </c>
      <c r="F106" s="180" t="s">
        <v>3201</v>
      </c>
      <c r="G106" s="181" t="s">
        <v>539</v>
      </c>
      <c r="H106" s="182">
        <v>1</v>
      </c>
      <c r="I106" s="183"/>
      <c r="J106" s="184">
        <f>ROUND(I106*H106,2)</f>
        <v>0</v>
      </c>
      <c r="K106" s="185"/>
      <c r="L106" s="41"/>
      <c r="M106" s="186" t="s">
        <v>3</v>
      </c>
      <c r="N106" s="187" t="s">
        <v>45</v>
      </c>
      <c r="O106" s="74"/>
      <c r="P106" s="188">
        <f>O106*H106</f>
        <v>0</v>
      </c>
      <c r="Q106" s="188">
        <v>0</v>
      </c>
      <c r="R106" s="188">
        <f>Q106*H106</f>
        <v>0</v>
      </c>
      <c r="S106" s="188">
        <v>0</v>
      </c>
      <c r="T106" s="189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190" t="s">
        <v>342</v>
      </c>
      <c r="AT106" s="190" t="s">
        <v>258</v>
      </c>
      <c r="AU106" s="190" t="s">
        <v>83</v>
      </c>
      <c r="AY106" s="21" t="s">
        <v>256</v>
      </c>
      <c r="BE106" s="191">
        <f>IF(N106="základní",J106,0)</f>
        <v>0</v>
      </c>
      <c r="BF106" s="191">
        <f>IF(N106="snížená",J106,0)</f>
        <v>0</v>
      </c>
      <c r="BG106" s="191">
        <f>IF(N106="zákl. přenesená",J106,0)</f>
        <v>0</v>
      </c>
      <c r="BH106" s="191">
        <f>IF(N106="sníž. přenesená",J106,0)</f>
        <v>0</v>
      </c>
      <c r="BI106" s="191">
        <f>IF(N106="nulová",J106,0)</f>
        <v>0</v>
      </c>
      <c r="BJ106" s="21" t="s">
        <v>81</v>
      </c>
      <c r="BK106" s="191">
        <f>ROUND(I106*H106,2)</f>
        <v>0</v>
      </c>
      <c r="BL106" s="21" t="s">
        <v>342</v>
      </c>
      <c r="BM106" s="190" t="s">
        <v>3202</v>
      </c>
    </row>
    <row r="107" s="2" customFormat="1" ht="16.5" customHeight="1">
      <c r="A107" s="40"/>
      <c r="B107" s="177"/>
      <c r="C107" s="178" t="s">
        <v>330</v>
      </c>
      <c r="D107" s="178" t="s">
        <v>258</v>
      </c>
      <c r="E107" s="179" t="s">
        <v>3203</v>
      </c>
      <c r="F107" s="180" t="s">
        <v>3204</v>
      </c>
      <c r="G107" s="181" t="s">
        <v>539</v>
      </c>
      <c r="H107" s="182">
        <v>1</v>
      </c>
      <c r="I107" s="183"/>
      <c r="J107" s="184">
        <f>ROUND(I107*H107,2)</f>
        <v>0</v>
      </c>
      <c r="K107" s="185"/>
      <c r="L107" s="41"/>
      <c r="M107" s="186" t="s">
        <v>3</v>
      </c>
      <c r="N107" s="187" t="s">
        <v>45</v>
      </c>
      <c r="O107" s="74"/>
      <c r="P107" s="188">
        <f>O107*H107</f>
        <v>0</v>
      </c>
      <c r="Q107" s="188">
        <v>0</v>
      </c>
      <c r="R107" s="188">
        <f>Q107*H107</f>
        <v>0</v>
      </c>
      <c r="S107" s="188">
        <v>0</v>
      </c>
      <c r="T107" s="189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190" t="s">
        <v>342</v>
      </c>
      <c r="AT107" s="190" t="s">
        <v>258</v>
      </c>
      <c r="AU107" s="190" t="s">
        <v>83</v>
      </c>
      <c r="AY107" s="21" t="s">
        <v>256</v>
      </c>
      <c r="BE107" s="191">
        <f>IF(N107="základní",J107,0)</f>
        <v>0</v>
      </c>
      <c r="BF107" s="191">
        <f>IF(N107="snížená",J107,0)</f>
        <v>0</v>
      </c>
      <c r="BG107" s="191">
        <f>IF(N107="zákl. přenesená",J107,0)</f>
        <v>0</v>
      </c>
      <c r="BH107" s="191">
        <f>IF(N107="sníž. přenesená",J107,0)</f>
        <v>0</v>
      </c>
      <c r="BI107" s="191">
        <f>IF(N107="nulová",J107,0)</f>
        <v>0</v>
      </c>
      <c r="BJ107" s="21" t="s">
        <v>81</v>
      </c>
      <c r="BK107" s="191">
        <f>ROUND(I107*H107,2)</f>
        <v>0</v>
      </c>
      <c r="BL107" s="21" t="s">
        <v>342</v>
      </c>
      <c r="BM107" s="190" t="s">
        <v>3205</v>
      </c>
    </row>
    <row r="108" s="2" customFormat="1" ht="16.5" customHeight="1">
      <c r="A108" s="40"/>
      <c r="B108" s="177"/>
      <c r="C108" s="178" t="s">
        <v>335</v>
      </c>
      <c r="D108" s="178" t="s">
        <v>258</v>
      </c>
      <c r="E108" s="179" t="s">
        <v>3206</v>
      </c>
      <c r="F108" s="180" t="s">
        <v>3207</v>
      </c>
      <c r="G108" s="181" t="s">
        <v>539</v>
      </c>
      <c r="H108" s="182">
        <v>1</v>
      </c>
      <c r="I108" s="183"/>
      <c r="J108" s="184">
        <f>ROUND(I108*H108,2)</f>
        <v>0</v>
      </c>
      <c r="K108" s="185"/>
      <c r="L108" s="41"/>
      <c r="M108" s="186" t="s">
        <v>3</v>
      </c>
      <c r="N108" s="187" t="s">
        <v>45</v>
      </c>
      <c r="O108" s="74"/>
      <c r="P108" s="188">
        <f>O108*H108</f>
        <v>0</v>
      </c>
      <c r="Q108" s="188">
        <v>0</v>
      </c>
      <c r="R108" s="188">
        <f>Q108*H108</f>
        <v>0</v>
      </c>
      <c r="S108" s="188">
        <v>0</v>
      </c>
      <c r="T108" s="189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190" t="s">
        <v>342</v>
      </c>
      <c r="AT108" s="190" t="s">
        <v>258</v>
      </c>
      <c r="AU108" s="190" t="s">
        <v>83</v>
      </c>
      <c r="AY108" s="21" t="s">
        <v>256</v>
      </c>
      <c r="BE108" s="191">
        <f>IF(N108="základní",J108,0)</f>
        <v>0</v>
      </c>
      <c r="BF108" s="191">
        <f>IF(N108="snížená",J108,0)</f>
        <v>0</v>
      </c>
      <c r="BG108" s="191">
        <f>IF(N108="zákl. přenesená",J108,0)</f>
        <v>0</v>
      </c>
      <c r="BH108" s="191">
        <f>IF(N108="sníž. přenesená",J108,0)</f>
        <v>0</v>
      </c>
      <c r="BI108" s="191">
        <f>IF(N108="nulová",J108,0)</f>
        <v>0</v>
      </c>
      <c r="BJ108" s="21" t="s">
        <v>81</v>
      </c>
      <c r="BK108" s="191">
        <f>ROUND(I108*H108,2)</f>
        <v>0</v>
      </c>
      <c r="BL108" s="21" t="s">
        <v>342</v>
      </c>
      <c r="BM108" s="190" t="s">
        <v>3208</v>
      </c>
    </row>
    <row r="109" s="2" customFormat="1" ht="16.5" customHeight="1">
      <c r="A109" s="40"/>
      <c r="B109" s="177"/>
      <c r="C109" s="178" t="s">
        <v>342</v>
      </c>
      <c r="D109" s="178" t="s">
        <v>258</v>
      </c>
      <c r="E109" s="179" t="s">
        <v>3209</v>
      </c>
      <c r="F109" s="180" t="s">
        <v>3210</v>
      </c>
      <c r="G109" s="181" t="s">
        <v>539</v>
      </c>
      <c r="H109" s="182">
        <v>1</v>
      </c>
      <c r="I109" s="183"/>
      <c r="J109" s="184">
        <f>ROUND(I109*H109,2)</f>
        <v>0</v>
      </c>
      <c r="K109" s="185"/>
      <c r="L109" s="41"/>
      <c r="M109" s="186" t="s">
        <v>3</v>
      </c>
      <c r="N109" s="187" t="s">
        <v>45</v>
      </c>
      <c r="O109" s="74"/>
      <c r="P109" s="188">
        <f>O109*H109</f>
        <v>0</v>
      </c>
      <c r="Q109" s="188">
        <v>0</v>
      </c>
      <c r="R109" s="188">
        <f>Q109*H109</f>
        <v>0</v>
      </c>
      <c r="S109" s="188">
        <v>0</v>
      </c>
      <c r="T109" s="189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190" t="s">
        <v>342</v>
      </c>
      <c r="AT109" s="190" t="s">
        <v>258</v>
      </c>
      <c r="AU109" s="190" t="s">
        <v>83</v>
      </c>
      <c r="AY109" s="21" t="s">
        <v>256</v>
      </c>
      <c r="BE109" s="191">
        <f>IF(N109="základní",J109,0)</f>
        <v>0</v>
      </c>
      <c r="BF109" s="191">
        <f>IF(N109="snížená",J109,0)</f>
        <v>0</v>
      </c>
      <c r="BG109" s="191">
        <f>IF(N109="zákl. přenesená",J109,0)</f>
        <v>0</v>
      </c>
      <c r="BH109" s="191">
        <f>IF(N109="sníž. přenesená",J109,0)</f>
        <v>0</v>
      </c>
      <c r="BI109" s="191">
        <f>IF(N109="nulová",J109,0)</f>
        <v>0</v>
      </c>
      <c r="BJ109" s="21" t="s">
        <v>81</v>
      </c>
      <c r="BK109" s="191">
        <f>ROUND(I109*H109,2)</f>
        <v>0</v>
      </c>
      <c r="BL109" s="21" t="s">
        <v>342</v>
      </c>
      <c r="BM109" s="190" t="s">
        <v>3211</v>
      </c>
    </row>
    <row r="110" s="2" customFormat="1" ht="16.5" customHeight="1">
      <c r="A110" s="40"/>
      <c r="B110" s="177"/>
      <c r="C110" s="178" t="s">
        <v>347</v>
      </c>
      <c r="D110" s="178" t="s">
        <v>258</v>
      </c>
      <c r="E110" s="179" t="s">
        <v>3212</v>
      </c>
      <c r="F110" s="180" t="s">
        <v>3213</v>
      </c>
      <c r="G110" s="181" t="s">
        <v>539</v>
      </c>
      <c r="H110" s="182">
        <v>1</v>
      </c>
      <c r="I110" s="183"/>
      <c r="J110" s="184">
        <f>ROUND(I110*H110,2)</f>
        <v>0</v>
      </c>
      <c r="K110" s="185"/>
      <c r="L110" s="41"/>
      <c r="M110" s="186" t="s">
        <v>3</v>
      </c>
      <c r="N110" s="187" t="s">
        <v>45</v>
      </c>
      <c r="O110" s="74"/>
      <c r="P110" s="188">
        <f>O110*H110</f>
        <v>0</v>
      </c>
      <c r="Q110" s="188">
        <v>0</v>
      </c>
      <c r="R110" s="188">
        <f>Q110*H110</f>
        <v>0</v>
      </c>
      <c r="S110" s="188">
        <v>0</v>
      </c>
      <c r="T110" s="189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190" t="s">
        <v>342</v>
      </c>
      <c r="AT110" s="190" t="s">
        <v>258</v>
      </c>
      <c r="AU110" s="190" t="s">
        <v>83</v>
      </c>
      <c r="AY110" s="21" t="s">
        <v>256</v>
      </c>
      <c r="BE110" s="191">
        <f>IF(N110="základní",J110,0)</f>
        <v>0</v>
      </c>
      <c r="BF110" s="191">
        <f>IF(N110="snížená",J110,0)</f>
        <v>0</v>
      </c>
      <c r="BG110" s="191">
        <f>IF(N110="zákl. přenesená",J110,0)</f>
        <v>0</v>
      </c>
      <c r="BH110" s="191">
        <f>IF(N110="sníž. přenesená",J110,0)</f>
        <v>0</v>
      </c>
      <c r="BI110" s="191">
        <f>IF(N110="nulová",J110,0)</f>
        <v>0</v>
      </c>
      <c r="BJ110" s="21" t="s">
        <v>81</v>
      </c>
      <c r="BK110" s="191">
        <f>ROUND(I110*H110,2)</f>
        <v>0</v>
      </c>
      <c r="BL110" s="21" t="s">
        <v>342</v>
      </c>
      <c r="BM110" s="190" t="s">
        <v>3214</v>
      </c>
    </row>
    <row r="111" s="2" customFormat="1" ht="16.5" customHeight="1">
      <c r="A111" s="40"/>
      <c r="B111" s="177"/>
      <c r="C111" s="178" t="s">
        <v>358</v>
      </c>
      <c r="D111" s="178" t="s">
        <v>258</v>
      </c>
      <c r="E111" s="179" t="s">
        <v>3215</v>
      </c>
      <c r="F111" s="180" t="s">
        <v>3216</v>
      </c>
      <c r="G111" s="181" t="s">
        <v>539</v>
      </c>
      <c r="H111" s="182">
        <v>2</v>
      </c>
      <c r="I111" s="183"/>
      <c r="J111" s="184">
        <f>ROUND(I111*H111,2)</f>
        <v>0</v>
      </c>
      <c r="K111" s="185"/>
      <c r="L111" s="41"/>
      <c r="M111" s="186" t="s">
        <v>3</v>
      </c>
      <c r="N111" s="187" t="s">
        <v>45</v>
      </c>
      <c r="O111" s="74"/>
      <c r="P111" s="188">
        <f>O111*H111</f>
        <v>0</v>
      </c>
      <c r="Q111" s="188">
        <v>0</v>
      </c>
      <c r="R111" s="188">
        <f>Q111*H111</f>
        <v>0</v>
      </c>
      <c r="S111" s="188">
        <v>0</v>
      </c>
      <c r="T111" s="189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190" t="s">
        <v>342</v>
      </c>
      <c r="AT111" s="190" t="s">
        <v>258</v>
      </c>
      <c r="AU111" s="190" t="s">
        <v>83</v>
      </c>
      <c r="AY111" s="21" t="s">
        <v>256</v>
      </c>
      <c r="BE111" s="191">
        <f>IF(N111="základní",J111,0)</f>
        <v>0</v>
      </c>
      <c r="BF111" s="191">
        <f>IF(N111="snížená",J111,0)</f>
        <v>0</v>
      </c>
      <c r="BG111" s="191">
        <f>IF(N111="zákl. přenesená",J111,0)</f>
        <v>0</v>
      </c>
      <c r="BH111" s="191">
        <f>IF(N111="sníž. přenesená",J111,0)</f>
        <v>0</v>
      </c>
      <c r="BI111" s="191">
        <f>IF(N111="nulová",J111,0)</f>
        <v>0</v>
      </c>
      <c r="BJ111" s="21" t="s">
        <v>81</v>
      </c>
      <c r="BK111" s="191">
        <f>ROUND(I111*H111,2)</f>
        <v>0</v>
      </c>
      <c r="BL111" s="21" t="s">
        <v>342</v>
      </c>
      <c r="BM111" s="190" t="s">
        <v>3217</v>
      </c>
    </row>
    <row r="112" s="2" customFormat="1" ht="21.75" customHeight="1">
      <c r="A112" s="40"/>
      <c r="B112" s="177"/>
      <c r="C112" s="178" t="s">
        <v>364</v>
      </c>
      <c r="D112" s="178" t="s">
        <v>258</v>
      </c>
      <c r="E112" s="179" t="s">
        <v>3218</v>
      </c>
      <c r="F112" s="180" t="s">
        <v>3219</v>
      </c>
      <c r="G112" s="181" t="s">
        <v>119</v>
      </c>
      <c r="H112" s="182">
        <v>20</v>
      </c>
      <c r="I112" s="183"/>
      <c r="J112" s="184">
        <f>ROUND(I112*H112,2)</f>
        <v>0</v>
      </c>
      <c r="K112" s="185"/>
      <c r="L112" s="41"/>
      <c r="M112" s="186" t="s">
        <v>3</v>
      </c>
      <c r="N112" s="187" t="s">
        <v>45</v>
      </c>
      <c r="O112" s="74"/>
      <c r="P112" s="188">
        <f>O112*H112</f>
        <v>0</v>
      </c>
      <c r="Q112" s="188">
        <v>0</v>
      </c>
      <c r="R112" s="188">
        <f>Q112*H112</f>
        <v>0</v>
      </c>
      <c r="S112" s="188">
        <v>0</v>
      </c>
      <c r="T112" s="189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190" t="s">
        <v>342</v>
      </c>
      <c r="AT112" s="190" t="s">
        <v>258</v>
      </c>
      <c r="AU112" s="190" t="s">
        <v>83</v>
      </c>
      <c r="AY112" s="21" t="s">
        <v>256</v>
      </c>
      <c r="BE112" s="191">
        <f>IF(N112="základní",J112,0)</f>
        <v>0</v>
      </c>
      <c r="BF112" s="191">
        <f>IF(N112="snížená",J112,0)</f>
        <v>0</v>
      </c>
      <c r="BG112" s="191">
        <f>IF(N112="zákl. přenesená",J112,0)</f>
        <v>0</v>
      </c>
      <c r="BH112" s="191">
        <f>IF(N112="sníž. přenesená",J112,0)</f>
        <v>0</v>
      </c>
      <c r="BI112" s="191">
        <f>IF(N112="nulová",J112,0)</f>
        <v>0</v>
      </c>
      <c r="BJ112" s="21" t="s">
        <v>81</v>
      </c>
      <c r="BK112" s="191">
        <f>ROUND(I112*H112,2)</f>
        <v>0</v>
      </c>
      <c r="BL112" s="21" t="s">
        <v>342</v>
      </c>
      <c r="BM112" s="190" t="s">
        <v>3220</v>
      </c>
    </row>
    <row r="113" s="2" customFormat="1" ht="16.5" customHeight="1">
      <c r="A113" s="40"/>
      <c r="B113" s="177"/>
      <c r="C113" s="178" t="s">
        <v>137</v>
      </c>
      <c r="D113" s="178" t="s">
        <v>258</v>
      </c>
      <c r="E113" s="179" t="s">
        <v>3221</v>
      </c>
      <c r="F113" s="180" t="s">
        <v>3192</v>
      </c>
      <c r="G113" s="181" t="s">
        <v>110</v>
      </c>
      <c r="H113" s="182">
        <v>2</v>
      </c>
      <c r="I113" s="183"/>
      <c r="J113" s="184">
        <f>ROUND(I113*H113,2)</f>
        <v>0</v>
      </c>
      <c r="K113" s="185"/>
      <c r="L113" s="41"/>
      <c r="M113" s="186" t="s">
        <v>3</v>
      </c>
      <c r="N113" s="187" t="s">
        <v>45</v>
      </c>
      <c r="O113" s="74"/>
      <c r="P113" s="188">
        <f>O113*H113</f>
        <v>0</v>
      </c>
      <c r="Q113" s="188">
        <v>0</v>
      </c>
      <c r="R113" s="188">
        <f>Q113*H113</f>
        <v>0</v>
      </c>
      <c r="S113" s="188">
        <v>0</v>
      </c>
      <c r="T113" s="189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190" t="s">
        <v>342</v>
      </c>
      <c r="AT113" s="190" t="s">
        <v>258</v>
      </c>
      <c r="AU113" s="190" t="s">
        <v>83</v>
      </c>
      <c r="AY113" s="21" t="s">
        <v>256</v>
      </c>
      <c r="BE113" s="191">
        <f>IF(N113="základní",J113,0)</f>
        <v>0</v>
      </c>
      <c r="BF113" s="191">
        <f>IF(N113="snížená",J113,0)</f>
        <v>0</v>
      </c>
      <c r="BG113" s="191">
        <f>IF(N113="zákl. přenesená",J113,0)</f>
        <v>0</v>
      </c>
      <c r="BH113" s="191">
        <f>IF(N113="sníž. přenesená",J113,0)</f>
        <v>0</v>
      </c>
      <c r="BI113" s="191">
        <f>IF(N113="nulová",J113,0)</f>
        <v>0</v>
      </c>
      <c r="BJ113" s="21" t="s">
        <v>81</v>
      </c>
      <c r="BK113" s="191">
        <f>ROUND(I113*H113,2)</f>
        <v>0</v>
      </c>
      <c r="BL113" s="21" t="s">
        <v>342</v>
      </c>
      <c r="BM113" s="190" t="s">
        <v>3222</v>
      </c>
    </row>
    <row r="114" s="2" customFormat="1" ht="16.5" customHeight="1">
      <c r="A114" s="40"/>
      <c r="B114" s="177"/>
      <c r="C114" s="178" t="s">
        <v>8</v>
      </c>
      <c r="D114" s="178" t="s">
        <v>258</v>
      </c>
      <c r="E114" s="179" t="s">
        <v>3223</v>
      </c>
      <c r="F114" s="180" t="s">
        <v>3224</v>
      </c>
      <c r="G114" s="181" t="s">
        <v>539</v>
      </c>
      <c r="H114" s="182">
        <v>1</v>
      </c>
      <c r="I114" s="183"/>
      <c r="J114" s="184">
        <f>ROUND(I114*H114,2)</f>
        <v>0</v>
      </c>
      <c r="K114" s="185"/>
      <c r="L114" s="41"/>
      <c r="M114" s="186" t="s">
        <v>3</v>
      </c>
      <c r="N114" s="187" t="s">
        <v>45</v>
      </c>
      <c r="O114" s="74"/>
      <c r="P114" s="188">
        <f>O114*H114</f>
        <v>0</v>
      </c>
      <c r="Q114" s="188">
        <v>0</v>
      </c>
      <c r="R114" s="188">
        <f>Q114*H114</f>
        <v>0</v>
      </c>
      <c r="S114" s="188">
        <v>0</v>
      </c>
      <c r="T114" s="189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190" t="s">
        <v>342</v>
      </c>
      <c r="AT114" s="190" t="s">
        <v>258</v>
      </c>
      <c r="AU114" s="190" t="s">
        <v>83</v>
      </c>
      <c r="AY114" s="21" t="s">
        <v>256</v>
      </c>
      <c r="BE114" s="191">
        <f>IF(N114="základní",J114,0)</f>
        <v>0</v>
      </c>
      <c r="BF114" s="191">
        <f>IF(N114="snížená",J114,0)</f>
        <v>0</v>
      </c>
      <c r="BG114" s="191">
        <f>IF(N114="zákl. přenesená",J114,0)</f>
        <v>0</v>
      </c>
      <c r="BH114" s="191">
        <f>IF(N114="sníž. přenesená",J114,0)</f>
        <v>0</v>
      </c>
      <c r="BI114" s="191">
        <f>IF(N114="nulová",J114,0)</f>
        <v>0</v>
      </c>
      <c r="BJ114" s="21" t="s">
        <v>81</v>
      </c>
      <c r="BK114" s="191">
        <f>ROUND(I114*H114,2)</f>
        <v>0</v>
      </c>
      <c r="BL114" s="21" t="s">
        <v>342</v>
      </c>
      <c r="BM114" s="190" t="s">
        <v>3225</v>
      </c>
    </row>
    <row r="115" s="2" customFormat="1" ht="16.5" customHeight="1">
      <c r="A115" s="40"/>
      <c r="B115" s="177"/>
      <c r="C115" s="178" t="s">
        <v>381</v>
      </c>
      <c r="D115" s="178" t="s">
        <v>258</v>
      </c>
      <c r="E115" s="179" t="s">
        <v>3226</v>
      </c>
      <c r="F115" s="180" t="s">
        <v>3227</v>
      </c>
      <c r="G115" s="181" t="s">
        <v>539</v>
      </c>
      <c r="H115" s="182">
        <v>1</v>
      </c>
      <c r="I115" s="183"/>
      <c r="J115" s="184">
        <f>ROUND(I115*H115,2)</f>
        <v>0</v>
      </c>
      <c r="K115" s="185"/>
      <c r="L115" s="41"/>
      <c r="M115" s="186" t="s">
        <v>3</v>
      </c>
      <c r="N115" s="187" t="s">
        <v>45</v>
      </c>
      <c r="O115" s="74"/>
      <c r="P115" s="188">
        <f>O115*H115</f>
        <v>0</v>
      </c>
      <c r="Q115" s="188">
        <v>0</v>
      </c>
      <c r="R115" s="188">
        <f>Q115*H115</f>
        <v>0</v>
      </c>
      <c r="S115" s="188">
        <v>0</v>
      </c>
      <c r="T115" s="189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190" t="s">
        <v>342</v>
      </c>
      <c r="AT115" s="190" t="s">
        <v>258</v>
      </c>
      <c r="AU115" s="190" t="s">
        <v>83</v>
      </c>
      <c r="AY115" s="21" t="s">
        <v>256</v>
      </c>
      <c r="BE115" s="191">
        <f>IF(N115="základní",J115,0)</f>
        <v>0</v>
      </c>
      <c r="BF115" s="191">
        <f>IF(N115="snížená",J115,0)</f>
        <v>0</v>
      </c>
      <c r="BG115" s="191">
        <f>IF(N115="zákl. přenesená",J115,0)</f>
        <v>0</v>
      </c>
      <c r="BH115" s="191">
        <f>IF(N115="sníž. přenesená",J115,0)</f>
        <v>0</v>
      </c>
      <c r="BI115" s="191">
        <f>IF(N115="nulová",J115,0)</f>
        <v>0</v>
      </c>
      <c r="BJ115" s="21" t="s">
        <v>81</v>
      </c>
      <c r="BK115" s="191">
        <f>ROUND(I115*H115,2)</f>
        <v>0</v>
      </c>
      <c r="BL115" s="21" t="s">
        <v>342</v>
      </c>
      <c r="BM115" s="190" t="s">
        <v>3228</v>
      </c>
    </row>
    <row r="116" s="12" customFormat="1" ht="22.8" customHeight="1">
      <c r="A116" s="12"/>
      <c r="B116" s="164"/>
      <c r="C116" s="12"/>
      <c r="D116" s="165" t="s">
        <v>73</v>
      </c>
      <c r="E116" s="175" t="s">
        <v>3229</v>
      </c>
      <c r="F116" s="175" t="s">
        <v>3230</v>
      </c>
      <c r="G116" s="12"/>
      <c r="H116" s="12"/>
      <c r="I116" s="167"/>
      <c r="J116" s="176">
        <f>BK116</f>
        <v>0</v>
      </c>
      <c r="K116" s="12"/>
      <c r="L116" s="164"/>
      <c r="M116" s="169"/>
      <c r="N116" s="170"/>
      <c r="O116" s="170"/>
      <c r="P116" s="171">
        <f>SUM(P117:P126)</f>
        <v>0</v>
      </c>
      <c r="Q116" s="170"/>
      <c r="R116" s="171">
        <f>SUM(R117:R126)</f>
        <v>0</v>
      </c>
      <c r="S116" s="170"/>
      <c r="T116" s="172">
        <f>SUM(T117:T126)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65" t="s">
        <v>83</v>
      </c>
      <c r="AT116" s="173" t="s">
        <v>73</v>
      </c>
      <c r="AU116" s="173" t="s">
        <v>81</v>
      </c>
      <c r="AY116" s="165" t="s">
        <v>256</v>
      </c>
      <c r="BK116" s="174">
        <f>SUM(BK117:BK126)</f>
        <v>0</v>
      </c>
    </row>
    <row r="117" s="2" customFormat="1" ht="21.75" customHeight="1">
      <c r="A117" s="40"/>
      <c r="B117" s="177"/>
      <c r="C117" s="178" t="s">
        <v>387</v>
      </c>
      <c r="D117" s="178" t="s">
        <v>258</v>
      </c>
      <c r="E117" s="179" t="s">
        <v>3231</v>
      </c>
      <c r="F117" s="180" t="s">
        <v>3232</v>
      </c>
      <c r="G117" s="181" t="s">
        <v>539</v>
      </c>
      <c r="H117" s="182">
        <v>1</v>
      </c>
      <c r="I117" s="183"/>
      <c r="J117" s="184">
        <f>ROUND(I117*H117,2)</f>
        <v>0</v>
      </c>
      <c r="K117" s="185"/>
      <c r="L117" s="41"/>
      <c r="M117" s="186" t="s">
        <v>3</v>
      </c>
      <c r="N117" s="187" t="s">
        <v>45</v>
      </c>
      <c r="O117" s="74"/>
      <c r="P117" s="188">
        <f>O117*H117</f>
        <v>0</v>
      </c>
      <c r="Q117" s="188">
        <v>0</v>
      </c>
      <c r="R117" s="188">
        <f>Q117*H117</f>
        <v>0</v>
      </c>
      <c r="S117" s="188">
        <v>0</v>
      </c>
      <c r="T117" s="189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190" t="s">
        <v>342</v>
      </c>
      <c r="AT117" s="190" t="s">
        <v>258</v>
      </c>
      <c r="AU117" s="190" t="s">
        <v>83</v>
      </c>
      <c r="AY117" s="21" t="s">
        <v>256</v>
      </c>
      <c r="BE117" s="191">
        <f>IF(N117="základní",J117,0)</f>
        <v>0</v>
      </c>
      <c r="BF117" s="191">
        <f>IF(N117="snížená",J117,0)</f>
        <v>0</v>
      </c>
      <c r="BG117" s="191">
        <f>IF(N117="zákl. přenesená",J117,0)</f>
        <v>0</v>
      </c>
      <c r="BH117" s="191">
        <f>IF(N117="sníž. přenesená",J117,0)</f>
        <v>0</v>
      </c>
      <c r="BI117" s="191">
        <f>IF(N117="nulová",J117,0)</f>
        <v>0</v>
      </c>
      <c r="BJ117" s="21" t="s">
        <v>81</v>
      </c>
      <c r="BK117" s="191">
        <f>ROUND(I117*H117,2)</f>
        <v>0</v>
      </c>
      <c r="BL117" s="21" t="s">
        <v>342</v>
      </c>
      <c r="BM117" s="190" t="s">
        <v>3233</v>
      </c>
    </row>
    <row r="118" s="2" customFormat="1" ht="16.5" customHeight="1">
      <c r="A118" s="40"/>
      <c r="B118" s="177"/>
      <c r="C118" s="178" t="s">
        <v>393</v>
      </c>
      <c r="D118" s="178" t="s">
        <v>258</v>
      </c>
      <c r="E118" s="179" t="s">
        <v>3234</v>
      </c>
      <c r="F118" s="180" t="s">
        <v>3216</v>
      </c>
      <c r="G118" s="181" t="s">
        <v>539</v>
      </c>
      <c r="H118" s="182">
        <v>2</v>
      </c>
      <c r="I118" s="183"/>
      <c r="J118" s="184">
        <f>ROUND(I118*H118,2)</f>
        <v>0</v>
      </c>
      <c r="K118" s="185"/>
      <c r="L118" s="41"/>
      <c r="M118" s="186" t="s">
        <v>3</v>
      </c>
      <c r="N118" s="187" t="s">
        <v>45</v>
      </c>
      <c r="O118" s="74"/>
      <c r="P118" s="188">
        <f>O118*H118</f>
        <v>0</v>
      </c>
      <c r="Q118" s="188">
        <v>0</v>
      </c>
      <c r="R118" s="188">
        <f>Q118*H118</f>
        <v>0</v>
      </c>
      <c r="S118" s="188">
        <v>0</v>
      </c>
      <c r="T118" s="189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190" t="s">
        <v>342</v>
      </c>
      <c r="AT118" s="190" t="s">
        <v>258</v>
      </c>
      <c r="AU118" s="190" t="s">
        <v>83</v>
      </c>
      <c r="AY118" s="21" t="s">
        <v>256</v>
      </c>
      <c r="BE118" s="191">
        <f>IF(N118="základní",J118,0)</f>
        <v>0</v>
      </c>
      <c r="BF118" s="191">
        <f>IF(N118="snížená",J118,0)</f>
        <v>0</v>
      </c>
      <c r="BG118" s="191">
        <f>IF(N118="zákl. přenesená",J118,0)</f>
        <v>0</v>
      </c>
      <c r="BH118" s="191">
        <f>IF(N118="sníž. přenesená",J118,0)</f>
        <v>0</v>
      </c>
      <c r="BI118" s="191">
        <f>IF(N118="nulová",J118,0)</f>
        <v>0</v>
      </c>
      <c r="BJ118" s="21" t="s">
        <v>81</v>
      </c>
      <c r="BK118" s="191">
        <f>ROUND(I118*H118,2)</f>
        <v>0</v>
      </c>
      <c r="BL118" s="21" t="s">
        <v>342</v>
      </c>
      <c r="BM118" s="190" t="s">
        <v>3235</v>
      </c>
    </row>
    <row r="119" s="2" customFormat="1" ht="21.75" customHeight="1">
      <c r="A119" s="40"/>
      <c r="B119" s="177"/>
      <c r="C119" s="178" t="s">
        <v>399</v>
      </c>
      <c r="D119" s="178" t="s">
        <v>258</v>
      </c>
      <c r="E119" s="179" t="s">
        <v>3231</v>
      </c>
      <c r="F119" s="180" t="s">
        <v>3232</v>
      </c>
      <c r="G119" s="181" t="s">
        <v>539</v>
      </c>
      <c r="H119" s="182">
        <v>1</v>
      </c>
      <c r="I119" s="183"/>
      <c r="J119" s="184">
        <f>ROUND(I119*H119,2)</f>
        <v>0</v>
      </c>
      <c r="K119" s="185"/>
      <c r="L119" s="41"/>
      <c r="M119" s="186" t="s">
        <v>3</v>
      </c>
      <c r="N119" s="187" t="s">
        <v>45</v>
      </c>
      <c r="O119" s="74"/>
      <c r="P119" s="188">
        <f>O119*H119</f>
        <v>0</v>
      </c>
      <c r="Q119" s="188">
        <v>0</v>
      </c>
      <c r="R119" s="188">
        <f>Q119*H119</f>
        <v>0</v>
      </c>
      <c r="S119" s="188">
        <v>0</v>
      </c>
      <c r="T119" s="189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190" t="s">
        <v>342</v>
      </c>
      <c r="AT119" s="190" t="s">
        <v>258</v>
      </c>
      <c r="AU119" s="190" t="s">
        <v>83</v>
      </c>
      <c r="AY119" s="21" t="s">
        <v>256</v>
      </c>
      <c r="BE119" s="191">
        <f>IF(N119="základní",J119,0)</f>
        <v>0</v>
      </c>
      <c r="BF119" s="191">
        <f>IF(N119="snížená",J119,0)</f>
        <v>0</v>
      </c>
      <c r="BG119" s="191">
        <f>IF(N119="zákl. přenesená",J119,0)</f>
        <v>0</v>
      </c>
      <c r="BH119" s="191">
        <f>IF(N119="sníž. přenesená",J119,0)</f>
        <v>0</v>
      </c>
      <c r="BI119" s="191">
        <f>IF(N119="nulová",J119,0)</f>
        <v>0</v>
      </c>
      <c r="BJ119" s="21" t="s">
        <v>81</v>
      </c>
      <c r="BK119" s="191">
        <f>ROUND(I119*H119,2)</f>
        <v>0</v>
      </c>
      <c r="BL119" s="21" t="s">
        <v>342</v>
      </c>
      <c r="BM119" s="190" t="s">
        <v>3236</v>
      </c>
    </row>
    <row r="120" s="2" customFormat="1" ht="16.5" customHeight="1">
      <c r="A120" s="40"/>
      <c r="B120" s="177"/>
      <c r="C120" s="178" t="s">
        <v>405</v>
      </c>
      <c r="D120" s="178" t="s">
        <v>258</v>
      </c>
      <c r="E120" s="179" t="s">
        <v>3234</v>
      </c>
      <c r="F120" s="180" t="s">
        <v>3216</v>
      </c>
      <c r="G120" s="181" t="s">
        <v>539</v>
      </c>
      <c r="H120" s="182">
        <v>3</v>
      </c>
      <c r="I120" s="183"/>
      <c r="J120" s="184">
        <f>ROUND(I120*H120,2)</f>
        <v>0</v>
      </c>
      <c r="K120" s="185"/>
      <c r="L120" s="41"/>
      <c r="M120" s="186" t="s">
        <v>3</v>
      </c>
      <c r="N120" s="187" t="s">
        <v>45</v>
      </c>
      <c r="O120" s="74"/>
      <c r="P120" s="188">
        <f>O120*H120</f>
        <v>0</v>
      </c>
      <c r="Q120" s="188">
        <v>0</v>
      </c>
      <c r="R120" s="188">
        <f>Q120*H120</f>
        <v>0</v>
      </c>
      <c r="S120" s="188">
        <v>0</v>
      </c>
      <c r="T120" s="189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190" t="s">
        <v>342</v>
      </c>
      <c r="AT120" s="190" t="s">
        <v>258</v>
      </c>
      <c r="AU120" s="190" t="s">
        <v>83</v>
      </c>
      <c r="AY120" s="21" t="s">
        <v>256</v>
      </c>
      <c r="BE120" s="191">
        <f>IF(N120="základní",J120,0)</f>
        <v>0</v>
      </c>
      <c r="BF120" s="191">
        <f>IF(N120="snížená",J120,0)</f>
        <v>0</v>
      </c>
      <c r="BG120" s="191">
        <f>IF(N120="zákl. přenesená",J120,0)</f>
        <v>0</v>
      </c>
      <c r="BH120" s="191">
        <f>IF(N120="sníž. přenesená",J120,0)</f>
        <v>0</v>
      </c>
      <c r="BI120" s="191">
        <f>IF(N120="nulová",J120,0)</f>
        <v>0</v>
      </c>
      <c r="BJ120" s="21" t="s">
        <v>81</v>
      </c>
      <c r="BK120" s="191">
        <f>ROUND(I120*H120,2)</f>
        <v>0</v>
      </c>
      <c r="BL120" s="21" t="s">
        <v>342</v>
      </c>
      <c r="BM120" s="190" t="s">
        <v>3237</v>
      </c>
    </row>
    <row r="121" s="2" customFormat="1" ht="21.75" customHeight="1">
      <c r="A121" s="40"/>
      <c r="B121" s="177"/>
      <c r="C121" s="178" t="s">
        <v>411</v>
      </c>
      <c r="D121" s="178" t="s">
        <v>258</v>
      </c>
      <c r="E121" s="179" t="s">
        <v>3231</v>
      </c>
      <c r="F121" s="180" t="s">
        <v>3232</v>
      </c>
      <c r="G121" s="181" t="s">
        <v>539</v>
      </c>
      <c r="H121" s="182">
        <v>1</v>
      </c>
      <c r="I121" s="183"/>
      <c r="J121" s="184">
        <f>ROUND(I121*H121,2)</f>
        <v>0</v>
      </c>
      <c r="K121" s="185"/>
      <c r="L121" s="41"/>
      <c r="M121" s="186" t="s">
        <v>3</v>
      </c>
      <c r="N121" s="187" t="s">
        <v>45</v>
      </c>
      <c r="O121" s="74"/>
      <c r="P121" s="188">
        <f>O121*H121</f>
        <v>0</v>
      </c>
      <c r="Q121" s="188">
        <v>0</v>
      </c>
      <c r="R121" s="188">
        <f>Q121*H121</f>
        <v>0</v>
      </c>
      <c r="S121" s="188">
        <v>0</v>
      </c>
      <c r="T121" s="189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190" t="s">
        <v>342</v>
      </c>
      <c r="AT121" s="190" t="s">
        <v>258</v>
      </c>
      <c r="AU121" s="190" t="s">
        <v>83</v>
      </c>
      <c r="AY121" s="21" t="s">
        <v>256</v>
      </c>
      <c r="BE121" s="191">
        <f>IF(N121="základní",J121,0)</f>
        <v>0</v>
      </c>
      <c r="BF121" s="191">
        <f>IF(N121="snížená",J121,0)</f>
        <v>0</v>
      </c>
      <c r="BG121" s="191">
        <f>IF(N121="zákl. přenesená",J121,0)</f>
        <v>0</v>
      </c>
      <c r="BH121" s="191">
        <f>IF(N121="sníž. přenesená",J121,0)</f>
        <v>0</v>
      </c>
      <c r="BI121" s="191">
        <f>IF(N121="nulová",J121,0)</f>
        <v>0</v>
      </c>
      <c r="BJ121" s="21" t="s">
        <v>81</v>
      </c>
      <c r="BK121" s="191">
        <f>ROUND(I121*H121,2)</f>
        <v>0</v>
      </c>
      <c r="BL121" s="21" t="s">
        <v>342</v>
      </c>
      <c r="BM121" s="190" t="s">
        <v>3238</v>
      </c>
    </row>
    <row r="122" s="2" customFormat="1" ht="16.5" customHeight="1">
      <c r="A122" s="40"/>
      <c r="B122" s="177"/>
      <c r="C122" s="178" t="s">
        <v>417</v>
      </c>
      <c r="D122" s="178" t="s">
        <v>258</v>
      </c>
      <c r="E122" s="179" t="s">
        <v>3234</v>
      </c>
      <c r="F122" s="180" t="s">
        <v>3216</v>
      </c>
      <c r="G122" s="181" t="s">
        <v>539</v>
      </c>
      <c r="H122" s="182">
        <v>3</v>
      </c>
      <c r="I122" s="183"/>
      <c r="J122" s="184">
        <f>ROUND(I122*H122,2)</f>
        <v>0</v>
      </c>
      <c r="K122" s="185"/>
      <c r="L122" s="41"/>
      <c r="M122" s="186" t="s">
        <v>3</v>
      </c>
      <c r="N122" s="187" t="s">
        <v>45</v>
      </c>
      <c r="O122" s="74"/>
      <c r="P122" s="188">
        <f>O122*H122</f>
        <v>0</v>
      </c>
      <c r="Q122" s="188">
        <v>0</v>
      </c>
      <c r="R122" s="188">
        <f>Q122*H122</f>
        <v>0</v>
      </c>
      <c r="S122" s="188">
        <v>0</v>
      </c>
      <c r="T122" s="189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190" t="s">
        <v>342</v>
      </c>
      <c r="AT122" s="190" t="s">
        <v>258</v>
      </c>
      <c r="AU122" s="190" t="s">
        <v>83</v>
      </c>
      <c r="AY122" s="21" t="s">
        <v>256</v>
      </c>
      <c r="BE122" s="191">
        <f>IF(N122="základní",J122,0)</f>
        <v>0</v>
      </c>
      <c r="BF122" s="191">
        <f>IF(N122="snížená",J122,0)</f>
        <v>0</v>
      </c>
      <c r="BG122" s="191">
        <f>IF(N122="zákl. přenesená",J122,0)</f>
        <v>0</v>
      </c>
      <c r="BH122" s="191">
        <f>IF(N122="sníž. přenesená",J122,0)</f>
        <v>0</v>
      </c>
      <c r="BI122" s="191">
        <f>IF(N122="nulová",J122,0)</f>
        <v>0</v>
      </c>
      <c r="BJ122" s="21" t="s">
        <v>81</v>
      </c>
      <c r="BK122" s="191">
        <f>ROUND(I122*H122,2)</f>
        <v>0</v>
      </c>
      <c r="BL122" s="21" t="s">
        <v>342</v>
      </c>
      <c r="BM122" s="190" t="s">
        <v>3239</v>
      </c>
    </row>
    <row r="123" s="2" customFormat="1" ht="21.75" customHeight="1">
      <c r="A123" s="40"/>
      <c r="B123" s="177"/>
      <c r="C123" s="178" t="s">
        <v>422</v>
      </c>
      <c r="D123" s="178" t="s">
        <v>258</v>
      </c>
      <c r="E123" s="179" t="s">
        <v>3231</v>
      </c>
      <c r="F123" s="180" t="s">
        <v>3232</v>
      </c>
      <c r="G123" s="181" t="s">
        <v>539</v>
      </c>
      <c r="H123" s="182">
        <v>1</v>
      </c>
      <c r="I123" s="183"/>
      <c r="J123" s="184">
        <f>ROUND(I123*H123,2)</f>
        <v>0</v>
      </c>
      <c r="K123" s="185"/>
      <c r="L123" s="41"/>
      <c r="M123" s="186" t="s">
        <v>3</v>
      </c>
      <c r="N123" s="187" t="s">
        <v>45</v>
      </c>
      <c r="O123" s="74"/>
      <c r="P123" s="188">
        <f>O123*H123</f>
        <v>0</v>
      </c>
      <c r="Q123" s="188">
        <v>0</v>
      </c>
      <c r="R123" s="188">
        <f>Q123*H123</f>
        <v>0</v>
      </c>
      <c r="S123" s="188">
        <v>0</v>
      </c>
      <c r="T123" s="189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190" t="s">
        <v>342</v>
      </c>
      <c r="AT123" s="190" t="s">
        <v>258</v>
      </c>
      <c r="AU123" s="190" t="s">
        <v>83</v>
      </c>
      <c r="AY123" s="21" t="s">
        <v>256</v>
      </c>
      <c r="BE123" s="191">
        <f>IF(N123="základní",J123,0)</f>
        <v>0</v>
      </c>
      <c r="BF123" s="191">
        <f>IF(N123="snížená",J123,0)</f>
        <v>0</v>
      </c>
      <c r="BG123" s="191">
        <f>IF(N123="zákl. přenesená",J123,0)</f>
        <v>0</v>
      </c>
      <c r="BH123" s="191">
        <f>IF(N123="sníž. přenesená",J123,0)</f>
        <v>0</v>
      </c>
      <c r="BI123" s="191">
        <f>IF(N123="nulová",J123,0)</f>
        <v>0</v>
      </c>
      <c r="BJ123" s="21" t="s">
        <v>81</v>
      </c>
      <c r="BK123" s="191">
        <f>ROUND(I123*H123,2)</f>
        <v>0</v>
      </c>
      <c r="BL123" s="21" t="s">
        <v>342</v>
      </c>
      <c r="BM123" s="190" t="s">
        <v>3240</v>
      </c>
    </row>
    <row r="124" s="2" customFormat="1" ht="16.5" customHeight="1">
      <c r="A124" s="40"/>
      <c r="B124" s="177"/>
      <c r="C124" s="178" t="s">
        <v>428</v>
      </c>
      <c r="D124" s="178" t="s">
        <v>258</v>
      </c>
      <c r="E124" s="179" t="s">
        <v>3234</v>
      </c>
      <c r="F124" s="180" t="s">
        <v>3216</v>
      </c>
      <c r="G124" s="181" t="s">
        <v>539</v>
      </c>
      <c r="H124" s="182">
        <v>1</v>
      </c>
      <c r="I124" s="183"/>
      <c r="J124" s="184">
        <f>ROUND(I124*H124,2)</f>
        <v>0</v>
      </c>
      <c r="K124" s="185"/>
      <c r="L124" s="41"/>
      <c r="M124" s="186" t="s">
        <v>3</v>
      </c>
      <c r="N124" s="187" t="s">
        <v>45</v>
      </c>
      <c r="O124" s="74"/>
      <c r="P124" s="188">
        <f>O124*H124</f>
        <v>0</v>
      </c>
      <c r="Q124" s="188">
        <v>0</v>
      </c>
      <c r="R124" s="188">
        <f>Q124*H124</f>
        <v>0</v>
      </c>
      <c r="S124" s="188">
        <v>0</v>
      </c>
      <c r="T124" s="189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190" t="s">
        <v>342</v>
      </c>
      <c r="AT124" s="190" t="s">
        <v>258</v>
      </c>
      <c r="AU124" s="190" t="s">
        <v>83</v>
      </c>
      <c r="AY124" s="21" t="s">
        <v>256</v>
      </c>
      <c r="BE124" s="191">
        <f>IF(N124="základní",J124,0)</f>
        <v>0</v>
      </c>
      <c r="BF124" s="191">
        <f>IF(N124="snížená",J124,0)</f>
        <v>0</v>
      </c>
      <c r="BG124" s="191">
        <f>IF(N124="zákl. přenesená",J124,0)</f>
        <v>0</v>
      </c>
      <c r="BH124" s="191">
        <f>IF(N124="sníž. přenesená",J124,0)</f>
        <v>0</v>
      </c>
      <c r="BI124" s="191">
        <f>IF(N124="nulová",J124,0)</f>
        <v>0</v>
      </c>
      <c r="BJ124" s="21" t="s">
        <v>81</v>
      </c>
      <c r="BK124" s="191">
        <f>ROUND(I124*H124,2)</f>
        <v>0</v>
      </c>
      <c r="BL124" s="21" t="s">
        <v>342</v>
      </c>
      <c r="BM124" s="190" t="s">
        <v>3241</v>
      </c>
    </row>
    <row r="125" s="2" customFormat="1" ht="16.5" customHeight="1">
      <c r="A125" s="40"/>
      <c r="B125" s="177"/>
      <c r="C125" s="178" t="s">
        <v>440</v>
      </c>
      <c r="D125" s="178" t="s">
        <v>258</v>
      </c>
      <c r="E125" s="179" t="s">
        <v>3242</v>
      </c>
      <c r="F125" s="180" t="s">
        <v>3243</v>
      </c>
      <c r="G125" s="181" t="s">
        <v>539</v>
      </c>
      <c r="H125" s="182">
        <v>1</v>
      </c>
      <c r="I125" s="183"/>
      <c r="J125" s="184">
        <f>ROUND(I125*H125,2)</f>
        <v>0</v>
      </c>
      <c r="K125" s="185"/>
      <c r="L125" s="41"/>
      <c r="M125" s="186" t="s">
        <v>3</v>
      </c>
      <c r="N125" s="187" t="s">
        <v>45</v>
      </c>
      <c r="O125" s="74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190" t="s">
        <v>342</v>
      </c>
      <c r="AT125" s="190" t="s">
        <v>258</v>
      </c>
      <c r="AU125" s="190" t="s">
        <v>83</v>
      </c>
      <c r="AY125" s="21" t="s">
        <v>256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21" t="s">
        <v>81</v>
      </c>
      <c r="BK125" s="191">
        <f>ROUND(I125*H125,2)</f>
        <v>0</v>
      </c>
      <c r="BL125" s="21" t="s">
        <v>342</v>
      </c>
      <c r="BM125" s="190" t="s">
        <v>3244</v>
      </c>
    </row>
    <row r="126" s="2" customFormat="1" ht="21.75" customHeight="1">
      <c r="A126" s="40"/>
      <c r="B126" s="177"/>
      <c r="C126" s="178" t="s">
        <v>451</v>
      </c>
      <c r="D126" s="178" t="s">
        <v>258</v>
      </c>
      <c r="E126" s="179" t="s">
        <v>3245</v>
      </c>
      <c r="F126" s="180" t="s">
        <v>3246</v>
      </c>
      <c r="G126" s="181" t="s">
        <v>119</v>
      </c>
      <c r="H126" s="182">
        <v>21</v>
      </c>
      <c r="I126" s="183"/>
      <c r="J126" s="184">
        <f>ROUND(I126*H126,2)</f>
        <v>0</v>
      </c>
      <c r="K126" s="185"/>
      <c r="L126" s="41"/>
      <c r="M126" s="186" t="s">
        <v>3</v>
      </c>
      <c r="N126" s="187" t="s">
        <v>45</v>
      </c>
      <c r="O126" s="74"/>
      <c r="P126" s="188">
        <f>O126*H126</f>
        <v>0</v>
      </c>
      <c r="Q126" s="188">
        <v>0</v>
      </c>
      <c r="R126" s="188">
        <f>Q126*H126</f>
        <v>0</v>
      </c>
      <c r="S126" s="188">
        <v>0</v>
      </c>
      <c r="T126" s="189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190" t="s">
        <v>342</v>
      </c>
      <c r="AT126" s="190" t="s">
        <v>258</v>
      </c>
      <c r="AU126" s="190" t="s">
        <v>83</v>
      </c>
      <c r="AY126" s="21" t="s">
        <v>256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21" t="s">
        <v>81</v>
      </c>
      <c r="BK126" s="191">
        <f>ROUND(I126*H126,2)</f>
        <v>0</v>
      </c>
      <c r="BL126" s="21" t="s">
        <v>342</v>
      </c>
      <c r="BM126" s="190" t="s">
        <v>3247</v>
      </c>
    </row>
    <row r="127" s="12" customFormat="1" ht="25.92" customHeight="1">
      <c r="A127" s="12"/>
      <c r="B127" s="164"/>
      <c r="C127" s="12"/>
      <c r="D127" s="165" t="s">
        <v>73</v>
      </c>
      <c r="E127" s="166" t="s">
        <v>3248</v>
      </c>
      <c r="F127" s="166" t="s">
        <v>3249</v>
      </c>
      <c r="G127" s="12"/>
      <c r="H127" s="12"/>
      <c r="I127" s="167"/>
      <c r="J127" s="168">
        <f>BK127</f>
        <v>0</v>
      </c>
      <c r="K127" s="12"/>
      <c r="L127" s="164"/>
      <c r="M127" s="169"/>
      <c r="N127" s="170"/>
      <c r="O127" s="170"/>
      <c r="P127" s="171">
        <f>SUM(P128:P139)</f>
        <v>0</v>
      </c>
      <c r="Q127" s="170"/>
      <c r="R127" s="171">
        <f>SUM(R128:R139)</f>
        <v>0.00040000000000000002</v>
      </c>
      <c r="S127" s="170"/>
      <c r="T127" s="172">
        <f>SUM(T128:T139)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5" t="s">
        <v>261</v>
      </c>
      <c r="AT127" s="173" t="s">
        <v>73</v>
      </c>
      <c r="AU127" s="173" t="s">
        <v>74</v>
      </c>
      <c r="AY127" s="165" t="s">
        <v>256</v>
      </c>
      <c r="BK127" s="174">
        <f>SUM(BK128:BK139)</f>
        <v>0</v>
      </c>
    </row>
    <row r="128" s="2" customFormat="1" ht="24.15" customHeight="1">
      <c r="A128" s="40"/>
      <c r="B128" s="177"/>
      <c r="C128" s="178" t="s">
        <v>456</v>
      </c>
      <c r="D128" s="178" t="s">
        <v>258</v>
      </c>
      <c r="E128" s="179" t="s">
        <v>3250</v>
      </c>
      <c r="F128" s="180" t="s">
        <v>3251</v>
      </c>
      <c r="G128" s="181" t="s">
        <v>539</v>
      </c>
      <c r="H128" s="182">
        <v>1</v>
      </c>
      <c r="I128" s="183"/>
      <c r="J128" s="184">
        <f>ROUND(I128*H128,2)</f>
        <v>0</v>
      </c>
      <c r="K128" s="185"/>
      <c r="L128" s="41"/>
      <c r="M128" s="186" t="s">
        <v>3</v>
      </c>
      <c r="N128" s="187" t="s">
        <v>45</v>
      </c>
      <c r="O128" s="74"/>
      <c r="P128" s="188">
        <f>O128*H128</f>
        <v>0</v>
      </c>
      <c r="Q128" s="188">
        <v>0</v>
      </c>
      <c r="R128" s="188">
        <f>Q128*H128</f>
        <v>0</v>
      </c>
      <c r="S128" s="188">
        <v>0</v>
      </c>
      <c r="T128" s="189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190" t="s">
        <v>3067</v>
      </c>
      <c r="AT128" s="190" t="s">
        <v>258</v>
      </c>
      <c r="AU128" s="190" t="s">
        <v>81</v>
      </c>
      <c r="AY128" s="21" t="s">
        <v>256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21" t="s">
        <v>81</v>
      </c>
      <c r="BK128" s="191">
        <f>ROUND(I128*H128,2)</f>
        <v>0</v>
      </c>
      <c r="BL128" s="21" t="s">
        <v>3067</v>
      </c>
      <c r="BM128" s="190" t="s">
        <v>3252</v>
      </c>
    </row>
    <row r="129" s="2" customFormat="1">
      <c r="A129" s="40"/>
      <c r="B129" s="41"/>
      <c r="C129" s="40"/>
      <c r="D129" s="192" t="s">
        <v>263</v>
      </c>
      <c r="E129" s="40"/>
      <c r="F129" s="193" t="s">
        <v>3253</v>
      </c>
      <c r="G129" s="40"/>
      <c r="H129" s="40"/>
      <c r="I129" s="194"/>
      <c r="J129" s="40"/>
      <c r="K129" s="40"/>
      <c r="L129" s="41"/>
      <c r="M129" s="195"/>
      <c r="N129" s="196"/>
      <c r="O129" s="74"/>
      <c r="P129" s="74"/>
      <c r="Q129" s="74"/>
      <c r="R129" s="74"/>
      <c r="S129" s="74"/>
      <c r="T129" s="75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21" t="s">
        <v>263</v>
      </c>
      <c r="AU129" s="21" t="s">
        <v>81</v>
      </c>
    </row>
    <row r="130" s="2" customFormat="1" ht="16.5" customHeight="1">
      <c r="A130" s="40"/>
      <c r="B130" s="177"/>
      <c r="C130" s="221" t="s">
        <v>464</v>
      </c>
      <c r="D130" s="221" t="s">
        <v>374</v>
      </c>
      <c r="E130" s="222" t="s">
        <v>3254</v>
      </c>
      <c r="F130" s="223" t="s">
        <v>3255</v>
      </c>
      <c r="G130" s="224" t="s">
        <v>539</v>
      </c>
      <c r="H130" s="225">
        <v>1</v>
      </c>
      <c r="I130" s="226"/>
      <c r="J130" s="227">
        <f>ROUND(I130*H130,2)</f>
        <v>0</v>
      </c>
      <c r="K130" s="228"/>
      <c r="L130" s="229"/>
      <c r="M130" s="230" t="s">
        <v>3</v>
      </c>
      <c r="N130" s="231" t="s">
        <v>45</v>
      </c>
      <c r="O130" s="74"/>
      <c r="P130" s="188">
        <f>O130*H130</f>
        <v>0</v>
      </c>
      <c r="Q130" s="188">
        <v>0.00040000000000000002</v>
      </c>
      <c r="R130" s="188">
        <f>Q130*H130</f>
        <v>0.00040000000000000002</v>
      </c>
      <c r="S130" s="188">
        <v>0</v>
      </c>
      <c r="T130" s="189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190" t="s">
        <v>3067</v>
      </c>
      <c r="AT130" s="190" t="s">
        <v>374</v>
      </c>
      <c r="AU130" s="190" t="s">
        <v>81</v>
      </c>
      <c r="AY130" s="21" t="s">
        <v>256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21" t="s">
        <v>81</v>
      </c>
      <c r="BK130" s="191">
        <f>ROUND(I130*H130,2)</f>
        <v>0</v>
      </c>
      <c r="BL130" s="21" t="s">
        <v>3067</v>
      </c>
      <c r="BM130" s="190" t="s">
        <v>3256</v>
      </c>
    </row>
    <row r="131" s="2" customFormat="1" ht="16.5" customHeight="1">
      <c r="A131" s="40"/>
      <c r="B131" s="177"/>
      <c r="C131" s="178" t="s">
        <v>472</v>
      </c>
      <c r="D131" s="178" t="s">
        <v>258</v>
      </c>
      <c r="E131" s="179" t="s">
        <v>3257</v>
      </c>
      <c r="F131" s="180" t="s">
        <v>3258</v>
      </c>
      <c r="G131" s="181" t="s">
        <v>1932</v>
      </c>
      <c r="H131" s="182">
        <v>20</v>
      </c>
      <c r="I131" s="183"/>
      <c r="J131" s="184">
        <f>ROUND(I131*H131,2)</f>
        <v>0</v>
      </c>
      <c r="K131" s="185"/>
      <c r="L131" s="41"/>
      <c r="M131" s="186" t="s">
        <v>3</v>
      </c>
      <c r="N131" s="187" t="s">
        <v>45</v>
      </c>
      <c r="O131" s="74"/>
      <c r="P131" s="188">
        <f>O131*H131</f>
        <v>0</v>
      </c>
      <c r="Q131" s="188">
        <v>0</v>
      </c>
      <c r="R131" s="188">
        <f>Q131*H131</f>
        <v>0</v>
      </c>
      <c r="S131" s="188">
        <v>0</v>
      </c>
      <c r="T131" s="189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190" t="s">
        <v>3067</v>
      </c>
      <c r="AT131" s="190" t="s">
        <v>258</v>
      </c>
      <c r="AU131" s="190" t="s">
        <v>81</v>
      </c>
      <c r="AY131" s="21" t="s">
        <v>256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21" t="s">
        <v>81</v>
      </c>
      <c r="BK131" s="191">
        <f>ROUND(I131*H131,2)</f>
        <v>0</v>
      </c>
      <c r="BL131" s="21" t="s">
        <v>3067</v>
      </c>
      <c r="BM131" s="190" t="s">
        <v>3259</v>
      </c>
    </row>
    <row r="132" s="2" customFormat="1" ht="16.5" customHeight="1">
      <c r="A132" s="40"/>
      <c r="B132" s="177"/>
      <c r="C132" s="178" t="s">
        <v>477</v>
      </c>
      <c r="D132" s="178" t="s">
        <v>258</v>
      </c>
      <c r="E132" s="179" t="s">
        <v>3260</v>
      </c>
      <c r="F132" s="180" t="s">
        <v>3261</v>
      </c>
      <c r="G132" s="181" t="s">
        <v>1932</v>
      </c>
      <c r="H132" s="182">
        <v>15</v>
      </c>
      <c r="I132" s="183"/>
      <c r="J132" s="184">
        <f>ROUND(I132*H132,2)</f>
        <v>0</v>
      </c>
      <c r="K132" s="185"/>
      <c r="L132" s="41"/>
      <c r="M132" s="186" t="s">
        <v>3</v>
      </c>
      <c r="N132" s="187" t="s">
        <v>45</v>
      </c>
      <c r="O132" s="74"/>
      <c r="P132" s="188">
        <f>O132*H132</f>
        <v>0</v>
      </c>
      <c r="Q132" s="188">
        <v>0</v>
      </c>
      <c r="R132" s="188">
        <f>Q132*H132</f>
        <v>0</v>
      </c>
      <c r="S132" s="188">
        <v>0</v>
      </c>
      <c r="T132" s="189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190" t="s">
        <v>3067</v>
      </c>
      <c r="AT132" s="190" t="s">
        <v>258</v>
      </c>
      <c r="AU132" s="190" t="s">
        <v>81</v>
      </c>
      <c r="AY132" s="21" t="s">
        <v>256</v>
      </c>
      <c r="BE132" s="191">
        <f>IF(N132="základní",J132,0)</f>
        <v>0</v>
      </c>
      <c r="BF132" s="191">
        <f>IF(N132="snížená",J132,0)</f>
        <v>0</v>
      </c>
      <c r="BG132" s="191">
        <f>IF(N132="zákl. přenesená",J132,0)</f>
        <v>0</v>
      </c>
      <c r="BH132" s="191">
        <f>IF(N132="sníž. přenesená",J132,0)</f>
        <v>0</v>
      </c>
      <c r="BI132" s="191">
        <f>IF(N132="nulová",J132,0)</f>
        <v>0</v>
      </c>
      <c r="BJ132" s="21" t="s">
        <v>81</v>
      </c>
      <c r="BK132" s="191">
        <f>ROUND(I132*H132,2)</f>
        <v>0</v>
      </c>
      <c r="BL132" s="21" t="s">
        <v>3067</v>
      </c>
      <c r="BM132" s="190" t="s">
        <v>3262</v>
      </c>
    </row>
    <row r="133" s="2" customFormat="1" ht="16.5" customHeight="1">
      <c r="A133" s="40"/>
      <c r="B133" s="177"/>
      <c r="C133" s="178" t="s">
        <v>484</v>
      </c>
      <c r="D133" s="178" t="s">
        <v>258</v>
      </c>
      <c r="E133" s="179" t="s">
        <v>3263</v>
      </c>
      <c r="F133" s="180" t="s">
        <v>3264</v>
      </c>
      <c r="G133" s="181" t="s">
        <v>1932</v>
      </c>
      <c r="H133" s="182">
        <v>30</v>
      </c>
      <c r="I133" s="183"/>
      <c r="J133" s="184">
        <f>ROUND(I133*H133,2)</f>
        <v>0</v>
      </c>
      <c r="K133" s="185"/>
      <c r="L133" s="41"/>
      <c r="M133" s="186" t="s">
        <v>3</v>
      </c>
      <c r="N133" s="187" t="s">
        <v>45</v>
      </c>
      <c r="O133" s="74"/>
      <c r="P133" s="188">
        <f>O133*H133</f>
        <v>0</v>
      </c>
      <c r="Q133" s="188">
        <v>0</v>
      </c>
      <c r="R133" s="188">
        <f>Q133*H133</f>
        <v>0</v>
      </c>
      <c r="S133" s="188">
        <v>0</v>
      </c>
      <c r="T133" s="189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190" t="s">
        <v>3067</v>
      </c>
      <c r="AT133" s="190" t="s">
        <v>258</v>
      </c>
      <c r="AU133" s="190" t="s">
        <v>81</v>
      </c>
      <c r="AY133" s="21" t="s">
        <v>256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21" t="s">
        <v>81</v>
      </c>
      <c r="BK133" s="191">
        <f>ROUND(I133*H133,2)</f>
        <v>0</v>
      </c>
      <c r="BL133" s="21" t="s">
        <v>3067</v>
      </c>
      <c r="BM133" s="190" t="s">
        <v>3265</v>
      </c>
    </row>
    <row r="134" s="2" customFormat="1" ht="16.5" customHeight="1">
      <c r="A134" s="40"/>
      <c r="B134" s="177"/>
      <c r="C134" s="178" t="s">
        <v>493</v>
      </c>
      <c r="D134" s="178" t="s">
        <v>258</v>
      </c>
      <c r="E134" s="179" t="s">
        <v>3266</v>
      </c>
      <c r="F134" s="180" t="s">
        <v>3267</v>
      </c>
      <c r="G134" s="181" t="s">
        <v>1932</v>
      </c>
      <c r="H134" s="182">
        <v>25</v>
      </c>
      <c r="I134" s="183"/>
      <c r="J134" s="184">
        <f>ROUND(I134*H134,2)</f>
        <v>0</v>
      </c>
      <c r="K134" s="185"/>
      <c r="L134" s="41"/>
      <c r="M134" s="186" t="s">
        <v>3</v>
      </c>
      <c r="N134" s="187" t="s">
        <v>45</v>
      </c>
      <c r="O134" s="74"/>
      <c r="P134" s="188">
        <f>O134*H134</f>
        <v>0</v>
      </c>
      <c r="Q134" s="188">
        <v>0</v>
      </c>
      <c r="R134" s="188">
        <f>Q134*H134</f>
        <v>0</v>
      </c>
      <c r="S134" s="188">
        <v>0</v>
      </c>
      <c r="T134" s="189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190" t="s">
        <v>3067</v>
      </c>
      <c r="AT134" s="190" t="s">
        <v>258</v>
      </c>
      <c r="AU134" s="190" t="s">
        <v>81</v>
      </c>
      <c r="AY134" s="21" t="s">
        <v>256</v>
      </c>
      <c r="BE134" s="191">
        <f>IF(N134="základní",J134,0)</f>
        <v>0</v>
      </c>
      <c r="BF134" s="191">
        <f>IF(N134="snížená",J134,0)</f>
        <v>0</v>
      </c>
      <c r="BG134" s="191">
        <f>IF(N134="zákl. přenesená",J134,0)</f>
        <v>0</v>
      </c>
      <c r="BH134" s="191">
        <f>IF(N134="sníž. přenesená",J134,0)</f>
        <v>0</v>
      </c>
      <c r="BI134" s="191">
        <f>IF(N134="nulová",J134,0)</f>
        <v>0</v>
      </c>
      <c r="BJ134" s="21" t="s">
        <v>81</v>
      </c>
      <c r="BK134" s="191">
        <f>ROUND(I134*H134,2)</f>
        <v>0</v>
      </c>
      <c r="BL134" s="21" t="s">
        <v>3067</v>
      </c>
      <c r="BM134" s="190" t="s">
        <v>3268</v>
      </c>
    </row>
    <row r="135" s="2" customFormat="1" ht="16.5" customHeight="1">
      <c r="A135" s="40"/>
      <c r="B135" s="177"/>
      <c r="C135" s="178" t="s">
        <v>500</v>
      </c>
      <c r="D135" s="178" t="s">
        <v>258</v>
      </c>
      <c r="E135" s="179" t="s">
        <v>3269</v>
      </c>
      <c r="F135" s="180" t="s">
        <v>3270</v>
      </c>
      <c r="G135" s="181" t="s">
        <v>1060</v>
      </c>
      <c r="H135" s="182">
        <v>1</v>
      </c>
      <c r="I135" s="183"/>
      <c r="J135" s="184">
        <f>ROUND(I135*H135,2)</f>
        <v>0</v>
      </c>
      <c r="K135" s="185"/>
      <c r="L135" s="41"/>
      <c r="M135" s="186" t="s">
        <v>3</v>
      </c>
      <c r="N135" s="187" t="s">
        <v>45</v>
      </c>
      <c r="O135" s="74"/>
      <c r="P135" s="188">
        <f>O135*H135</f>
        <v>0</v>
      </c>
      <c r="Q135" s="188">
        <v>0</v>
      </c>
      <c r="R135" s="188">
        <f>Q135*H135</f>
        <v>0</v>
      </c>
      <c r="S135" s="188">
        <v>0</v>
      </c>
      <c r="T135" s="189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190" t="s">
        <v>3067</v>
      </c>
      <c r="AT135" s="190" t="s">
        <v>258</v>
      </c>
      <c r="AU135" s="190" t="s">
        <v>81</v>
      </c>
      <c r="AY135" s="21" t="s">
        <v>256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21" t="s">
        <v>81</v>
      </c>
      <c r="BK135" s="191">
        <f>ROUND(I135*H135,2)</f>
        <v>0</v>
      </c>
      <c r="BL135" s="21" t="s">
        <v>3067</v>
      </c>
      <c r="BM135" s="190" t="s">
        <v>3271</v>
      </c>
    </row>
    <row r="136" s="2" customFormat="1" ht="16.5" customHeight="1">
      <c r="A136" s="40"/>
      <c r="B136" s="177"/>
      <c r="C136" s="178" t="s">
        <v>510</v>
      </c>
      <c r="D136" s="178" t="s">
        <v>258</v>
      </c>
      <c r="E136" s="179" t="s">
        <v>3272</v>
      </c>
      <c r="F136" s="180" t="s">
        <v>3273</v>
      </c>
      <c r="G136" s="181" t="s">
        <v>1060</v>
      </c>
      <c r="H136" s="182">
        <v>1</v>
      </c>
      <c r="I136" s="183"/>
      <c r="J136" s="184">
        <f>ROUND(I136*H136,2)</f>
        <v>0</v>
      </c>
      <c r="K136" s="185"/>
      <c r="L136" s="41"/>
      <c r="M136" s="186" t="s">
        <v>3</v>
      </c>
      <c r="N136" s="187" t="s">
        <v>45</v>
      </c>
      <c r="O136" s="74"/>
      <c r="P136" s="188">
        <f>O136*H136</f>
        <v>0</v>
      </c>
      <c r="Q136" s="188">
        <v>0</v>
      </c>
      <c r="R136" s="188">
        <f>Q136*H136</f>
        <v>0</v>
      </c>
      <c r="S136" s="188">
        <v>0</v>
      </c>
      <c r="T136" s="189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190" t="s">
        <v>3067</v>
      </c>
      <c r="AT136" s="190" t="s">
        <v>258</v>
      </c>
      <c r="AU136" s="190" t="s">
        <v>81</v>
      </c>
      <c r="AY136" s="21" t="s">
        <v>256</v>
      </c>
      <c r="BE136" s="191">
        <f>IF(N136="základní",J136,0)</f>
        <v>0</v>
      </c>
      <c r="BF136" s="191">
        <f>IF(N136="snížená",J136,0)</f>
        <v>0</v>
      </c>
      <c r="BG136" s="191">
        <f>IF(N136="zákl. přenesená",J136,0)</f>
        <v>0</v>
      </c>
      <c r="BH136" s="191">
        <f>IF(N136="sníž. přenesená",J136,0)</f>
        <v>0</v>
      </c>
      <c r="BI136" s="191">
        <f>IF(N136="nulová",J136,0)</f>
        <v>0</v>
      </c>
      <c r="BJ136" s="21" t="s">
        <v>81</v>
      </c>
      <c r="BK136" s="191">
        <f>ROUND(I136*H136,2)</f>
        <v>0</v>
      </c>
      <c r="BL136" s="21" t="s">
        <v>3067</v>
      </c>
      <c r="BM136" s="190" t="s">
        <v>3274</v>
      </c>
    </row>
    <row r="137" s="2" customFormat="1" ht="24.15" customHeight="1">
      <c r="A137" s="40"/>
      <c r="B137" s="177"/>
      <c r="C137" s="178" t="s">
        <v>516</v>
      </c>
      <c r="D137" s="178" t="s">
        <v>258</v>
      </c>
      <c r="E137" s="179" t="s">
        <v>3275</v>
      </c>
      <c r="F137" s="180" t="s">
        <v>3276</v>
      </c>
      <c r="G137" s="181" t="s">
        <v>1060</v>
      </c>
      <c r="H137" s="182">
        <v>1</v>
      </c>
      <c r="I137" s="183"/>
      <c r="J137" s="184">
        <f>ROUND(I137*H137,2)</f>
        <v>0</v>
      </c>
      <c r="K137" s="185"/>
      <c r="L137" s="41"/>
      <c r="M137" s="186" t="s">
        <v>3</v>
      </c>
      <c r="N137" s="187" t="s">
        <v>45</v>
      </c>
      <c r="O137" s="74"/>
      <c r="P137" s="188">
        <f>O137*H137</f>
        <v>0</v>
      </c>
      <c r="Q137" s="188">
        <v>0</v>
      </c>
      <c r="R137" s="188">
        <f>Q137*H137</f>
        <v>0</v>
      </c>
      <c r="S137" s="188">
        <v>0</v>
      </c>
      <c r="T137" s="189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190" t="s">
        <v>3067</v>
      </c>
      <c r="AT137" s="190" t="s">
        <v>258</v>
      </c>
      <c r="AU137" s="190" t="s">
        <v>81</v>
      </c>
      <c r="AY137" s="21" t="s">
        <v>256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21" t="s">
        <v>81</v>
      </c>
      <c r="BK137" s="191">
        <f>ROUND(I137*H137,2)</f>
        <v>0</v>
      </c>
      <c r="BL137" s="21" t="s">
        <v>3067</v>
      </c>
      <c r="BM137" s="190" t="s">
        <v>3277</v>
      </c>
    </row>
    <row r="138" s="2" customFormat="1" ht="21.75" customHeight="1">
      <c r="A138" s="40"/>
      <c r="B138" s="177"/>
      <c r="C138" s="178" t="s">
        <v>521</v>
      </c>
      <c r="D138" s="178" t="s">
        <v>258</v>
      </c>
      <c r="E138" s="179" t="s">
        <v>3278</v>
      </c>
      <c r="F138" s="180" t="s">
        <v>3279</v>
      </c>
      <c r="G138" s="181" t="s">
        <v>1060</v>
      </c>
      <c r="H138" s="182">
        <v>1</v>
      </c>
      <c r="I138" s="183"/>
      <c r="J138" s="184">
        <f>ROUND(I138*H138,2)</f>
        <v>0</v>
      </c>
      <c r="K138" s="185"/>
      <c r="L138" s="41"/>
      <c r="M138" s="186" t="s">
        <v>3</v>
      </c>
      <c r="N138" s="187" t="s">
        <v>45</v>
      </c>
      <c r="O138" s="74"/>
      <c r="P138" s="188">
        <f>O138*H138</f>
        <v>0</v>
      </c>
      <c r="Q138" s="188">
        <v>0</v>
      </c>
      <c r="R138" s="188">
        <f>Q138*H138</f>
        <v>0</v>
      </c>
      <c r="S138" s="188">
        <v>0</v>
      </c>
      <c r="T138" s="189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190" t="s">
        <v>3067</v>
      </c>
      <c r="AT138" s="190" t="s">
        <v>258</v>
      </c>
      <c r="AU138" s="190" t="s">
        <v>81</v>
      </c>
      <c r="AY138" s="21" t="s">
        <v>256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21" t="s">
        <v>81</v>
      </c>
      <c r="BK138" s="191">
        <f>ROUND(I138*H138,2)</f>
        <v>0</v>
      </c>
      <c r="BL138" s="21" t="s">
        <v>3067</v>
      </c>
      <c r="BM138" s="190" t="s">
        <v>3280</v>
      </c>
    </row>
    <row r="139" s="2" customFormat="1" ht="16.5" customHeight="1">
      <c r="A139" s="40"/>
      <c r="B139" s="177"/>
      <c r="C139" s="178" t="s">
        <v>526</v>
      </c>
      <c r="D139" s="178" t="s">
        <v>258</v>
      </c>
      <c r="E139" s="179" t="s">
        <v>3281</v>
      </c>
      <c r="F139" s="180" t="s">
        <v>3282</v>
      </c>
      <c r="G139" s="181" t="s">
        <v>1060</v>
      </c>
      <c r="H139" s="182">
        <v>1</v>
      </c>
      <c r="I139" s="183"/>
      <c r="J139" s="184">
        <f>ROUND(I139*H139,2)</f>
        <v>0</v>
      </c>
      <c r="K139" s="185"/>
      <c r="L139" s="41"/>
      <c r="M139" s="247" t="s">
        <v>3</v>
      </c>
      <c r="N139" s="248" t="s">
        <v>45</v>
      </c>
      <c r="O139" s="242"/>
      <c r="P139" s="249">
        <f>O139*H139</f>
        <v>0</v>
      </c>
      <c r="Q139" s="249">
        <v>0</v>
      </c>
      <c r="R139" s="249">
        <f>Q139*H139</f>
        <v>0</v>
      </c>
      <c r="S139" s="249">
        <v>0</v>
      </c>
      <c r="T139" s="250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190" t="s">
        <v>3067</v>
      </c>
      <c r="AT139" s="190" t="s">
        <v>258</v>
      </c>
      <c r="AU139" s="190" t="s">
        <v>81</v>
      </c>
      <c r="AY139" s="21" t="s">
        <v>256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21" t="s">
        <v>81</v>
      </c>
      <c r="BK139" s="191">
        <f>ROUND(I139*H139,2)</f>
        <v>0</v>
      </c>
      <c r="BL139" s="21" t="s">
        <v>3067</v>
      </c>
      <c r="BM139" s="190" t="s">
        <v>3283</v>
      </c>
    </row>
    <row r="140" s="2" customFormat="1" ht="6.96" customHeight="1">
      <c r="A140" s="40"/>
      <c r="B140" s="57"/>
      <c r="C140" s="58"/>
      <c r="D140" s="58"/>
      <c r="E140" s="58"/>
      <c r="F140" s="58"/>
      <c r="G140" s="58"/>
      <c r="H140" s="58"/>
      <c r="I140" s="58"/>
      <c r="J140" s="58"/>
      <c r="K140" s="58"/>
      <c r="L140" s="41"/>
      <c r="M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</row>
  </sheetData>
  <autoFilter ref="C89:K13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hyperlinks>
    <hyperlink ref="F129" r:id="rId1" display="https://podminky.urs.cz/item/CS_URS_2025_01/7513980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104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83</v>
      </c>
    </row>
    <row r="4" s="1" customFormat="1" ht="24.96" customHeight="1">
      <c r="B4" s="24"/>
      <c r="D4" s="25" t="s">
        <v>116</v>
      </c>
      <c r="L4" s="24"/>
      <c r="M4" s="125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26.25" customHeight="1">
      <c r="B7" s="24"/>
      <c r="E7" s="126" t="str">
        <f>'Rekapitulace stavby'!K6</f>
        <v>STAVEBNÍ ÚPRAVY MATEŘSKÉ ŠKOLY č.p.100_PŘÍSTAVBA NOVÉ KUCHYNĚ_STAVBA</v>
      </c>
      <c r="F7" s="34"/>
      <c r="G7" s="34"/>
      <c r="H7" s="34"/>
      <c r="L7" s="24"/>
    </row>
    <row r="8" s="1" customFormat="1" ht="12" customHeight="1">
      <c r="B8" s="24"/>
      <c r="D8" s="34" t="s">
        <v>130</v>
      </c>
      <c r="L8" s="24"/>
    </row>
    <row r="9" s="2" customFormat="1" ht="16.5" customHeight="1">
      <c r="A9" s="40"/>
      <c r="B9" s="41"/>
      <c r="C9" s="40"/>
      <c r="D9" s="40"/>
      <c r="E9" s="126" t="s">
        <v>2669</v>
      </c>
      <c r="F9" s="40"/>
      <c r="G9" s="40"/>
      <c r="H9" s="40"/>
      <c r="I9" s="40"/>
      <c r="J9" s="40"/>
      <c r="K9" s="40"/>
      <c r="L9" s="12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1"/>
      <c r="C10" s="40"/>
      <c r="D10" s="34" t="s">
        <v>138</v>
      </c>
      <c r="E10" s="40"/>
      <c r="F10" s="40"/>
      <c r="G10" s="40"/>
      <c r="H10" s="40"/>
      <c r="I10" s="40"/>
      <c r="J10" s="40"/>
      <c r="K10" s="40"/>
      <c r="L10" s="12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1"/>
      <c r="C11" s="40"/>
      <c r="D11" s="40"/>
      <c r="E11" s="64" t="s">
        <v>3284</v>
      </c>
      <c r="F11" s="40"/>
      <c r="G11" s="40"/>
      <c r="H11" s="40"/>
      <c r="I11" s="40"/>
      <c r="J11" s="40"/>
      <c r="K11" s="40"/>
      <c r="L11" s="12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12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1"/>
      <c r="C13" s="40"/>
      <c r="D13" s="34" t="s">
        <v>19</v>
      </c>
      <c r="E13" s="40"/>
      <c r="F13" s="29" t="s">
        <v>3</v>
      </c>
      <c r="G13" s="40"/>
      <c r="H13" s="40"/>
      <c r="I13" s="34" t="s">
        <v>20</v>
      </c>
      <c r="J13" s="29" t="s">
        <v>3</v>
      </c>
      <c r="K13" s="40"/>
      <c r="L13" s="12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21</v>
      </c>
      <c r="E14" s="40"/>
      <c r="F14" s="29" t="s">
        <v>22</v>
      </c>
      <c r="G14" s="40"/>
      <c r="H14" s="40"/>
      <c r="I14" s="34" t="s">
        <v>23</v>
      </c>
      <c r="J14" s="66" t="str">
        <f>'Rekapitulace stavby'!AN8</f>
        <v>3. 6. 2025</v>
      </c>
      <c r="K14" s="40"/>
      <c r="L14" s="12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12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1"/>
      <c r="C16" s="40"/>
      <c r="D16" s="34" t="s">
        <v>25</v>
      </c>
      <c r="E16" s="40"/>
      <c r="F16" s="40"/>
      <c r="G16" s="40"/>
      <c r="H16" s="40"/>
      <c r="I16" s="34" t="s">
        <v>26</v>
      </c>
      <c r="J16" s="29" t="s">
        <v>27</v>
      </c>
      <c r="K16" s="40"/>
      <c r="L16" s="12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1"/>
      <c r="C17" s="40"/>
      <c r="D17" s="40"/>
      <c r="E17" s="29" t="s">
        <v>28</v>
      </c>
      <c r="F17" s="40"/>
      <c r="G17" s="40"/>
      <c r="H17" s="40"/>
      <c r="I17" s="34" t="s">
        <v>29</v>
      </c>
      <c r="J17" s="29" t="s">
        <v>3</v>
      </c>
      <c r="K17" s="40"/>
      <c r="L17" s="12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12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1"/>
      <c r="C19" s="40"/>
      <c r="D19" s="34" t="s">
        <v>30</v>
      </c>
      <c r="E19" s="40"/>
      <c r="F19" s="40"/>
      <c r="G19" s="40"/>
      <c r="H19" s="40"/>
      <c r="I19" s="34" t="s">
        <v>26</v>
      </c>
      <c r="J19" s="35" t="str">
        <f>'Rekapitulace stavby'!AN13</f>
        <v>Vyplň údaj</v>
      </c>
      <c r="K19" s="40"/>
      <c r="L19" s="12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1"/>
      <c r="C20" s="40"/>
      <c r="D20" s="40"/>
      <c r="E20" s="35" t="str">
        <f>'Rekapitulace stavby'!E14</f>
        <v>Vyplň údaj</v>
      </c>
      <c r="F20" s="29"/>
      <c r="G20" s="29"/>
      <c r="H20" s="29"/>
      <c r="I20" s="34" t="s">
        <v>29</v>
      </c>
      <c r="J20" s="35" t="str">
        <f>'Rekapitulace stavby'!AN14</f>
        <v>Vyplň údaj</v>
      </c>
      <c r="K20" s="40"/>
      <c r="L20" s="12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12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1"/>
      <c r="C22" s="40"/>
      <c r="D22" s="34" t="s">
        <v>32</v>
      </c>
      <c r="E22" s="40"/>
      <c r="F22" s="40"/>
      <c r="G22" s="40"/>
      <c r="H22" s="40"/>
      <c r="I22" s="34" t="s">
        <v>26</v>
      </c>
      <c r="J22" s="29" t="s">
        <v>33</v>
      </c>
      <c r="K22" s="40"/>
      <c r="L22" s="12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1"/>
      <c r="C23" s="40"/>
      <c r="D23" s="40"/>
      <c r="E23" s="29" t="s">
        <v>34</v>
      </c>
      <c r="F23" s="40"/>
      <c r="G23" s="40"/>
      <c r="H23" s="40"/>
      <c r="I23" s="34" t="s">
        <v>29</v>
      </c>
      <c r="J23" s="29" t="s">
        <v>3</v>
      </c>
      <c r="K23" s="40"/>
      <c r="L23" s="12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12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1"/>
      <c r="C25" s="40"/>
      <c r="D25" s="34" t="s">
        <v>36</v>
      </c>
      <c r="E25" s="40"/>
      <c r="F25" s="40"/>
      <c r="G25" s="40"/>
      <c r="H25" s="40"/>
      <c r="I25" s="34" t="s">
        <v>26</v>
      </c>
      <c r="J25" s="29" t="str">
        <f>IF('Rekapitulace stavby'!AN19="","",'Rekapitulace stavby'!AN19)</f>
        <v/>
      </c>
      <c r="K25" s="40"/>
      <c r="L25" s="12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1"/>
      <c r="C26" s="40"/>
      <c r="D26" s="40"/>
      <c r="E26" s="29" t="str">
        <f>IF('Rekapitulace stavby'!E20="","",'Rekapitulace stavby'!E20)</f>
        <v xml:space="preserve"> </v>
      </c>
      <c r="F26" s="40"/>
      <c r="G26" s="40"/>
      <c r="H26" s="40"/>
      <c r="I26" s="34" t="s">
        <v>29</v>
      </c>
      <c r="J26" s="29" t="str">
        <f>IF('Rekapitulace stavby'!AN20="","",'Rekapitulace stavby'!AN20)</f>
        <v/>
      </c>
      <c r="K26" s="40"/>
      <c r="L26" s="12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12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1"/>
      <c r="C28" s="40"/>
      <c r="D28" s="34" t="s">
        <v>38</v>
      </c>
      <c r="E28" s="40"/>
      <c r="F28" s="40"/>
      <c r="G28" s="40"/>
      <c r="H28" s="40"/>
      <c r="I28" s="40"/>
      <c r="J28" s="40"/>
      <c r="K28" s="40"/>
      <c r="L28" s="12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79.25" customHeight="1">
      <c r="A29" s="128"/>
      <c r="B29" s="129"/>
      <c r="C29" s="128"/>
      <c r="D29" s="128"/>
      <c r="E29" s="38" t="s">
        <v>39</v>
      </c>
      <c r="F29" s="38"/>
      <c r="G29" s="38"/>
      <c r="H29" s="38"/>
      <c r="I29" s="128"/>
      <c r="J29" s="128"/>
      <c r="K29" s="128"/>
      <c r="L29" s="130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="2" customFormat="1" ht="6.96" customHeight="1">
      <c r="A30" s="40"/>
      <c r="B30" s="41"/>
      <c r="C30" s="40"/>
      <c r="D30" s="40"/>
      <c r="E30" s="40"/>
      <c r="F30" s="40"/>
      <c r="G30" s="40"/>
      <c r="H30" s="40"/>
      <c r="I30" s="40"/>
      <c r="J30" s="40"/>
      <c r="K30" s="40"/>
      <c r="L30" s="12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1"/>
      <c r="C32" s="40"/>
      <c r="D32" s="132" t="s">
        <v>40</v>
      </c>
      <c r="E32" s="40"/>
      <c r="F32" s="40"/>
      <c r="G32" s="40"/>
      <c r="H32" s="40"/>
      <c r="I32" s="40"/>
      <c r="J32" s="92">
        <f>ROUND(J99, 2)</f>
        <v>0</v>
      </c>
      <c r="K32" s="40"/>
      <c r="L32" s="12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1"/>
      <c r="C33" s="40"/>
      <c r="D33" s="86"/>
      <c r="E33" s="86"/>
      <c r="F33" s="86"/>
      <c r="G33" s="86"/>
      <c r="H33" s="86"/>
      <c r="I33" s="86"/>
      <c r="J33" s="86"/>
      <c r="K33" s="86"/>
      <c r="L33" s="12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40"/>
      <c r="F34" s="45" t="s">
        <v>42</v>
      </c>
      <c r="G34" s="40"/>
      <c r="H34" s="40"/>
      <c r="I34" s="45" t="s">
        <v>41</v>
      </c>
      <c r="J34" s="45" t="s">
        <v>43</v>
      </c>
      <c r="K34" s="40"/>
      <c r="L34" s="12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1"/>
      <c r="C35" s="40"/>
      <c r="D35" s="133" t="s">
        <v>44</v>
      </c>
      <c r="E35" s="34" t="s">
        <v>45</v>
      </c>
      <c r="F35" s="134">
        <f>ROUND((SUM(BE99:BE321)),  2)</f>
        <v>0</v>
      </c>
      <c r="G35" s="40"/>
      <c r="H35" s="40"/>
      <c r="I35" s="135">
        <v>0.20999999999999999</v>
      </c>
      <c r="J35" s="134">
        <f>ROUND(((SUM(BE99:BE321))*I35),  2)</f>
        <v>0</v>
      </c>
      <c r="K35" s="40"/>
      <c r="L35" s="12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1"/>
      <c r="C36" s="40"/>
      <c r="D36" s="40"/>
      <c r="E36" s="34" t="s">
        <v>46</v>
      </c>
      <c r="F36" s="134">
        <f>ROUND((SUM(BF99:BF321)),  2)</f>
        <v>0</v>
      </c>
      <c r="G36" s="40"/>
      <c r="H36" s="40"/>
      <c r="I36" s="135">
        <v>0.12</v>
      </c>
      <c r="J36" s="134">
        <f>ROUND(((SUM(BF99:BF321))*I36),  2)</f>
        <v>0</v>
      </c>
      <c r="K36" s="40"/>
      <c r="L36" s="12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47</v>
      </c>
      <c r="F37" s="134">
        <f>ROUND((SUM(BG99:BG321)),  2)</f>
        <v>0</v>
      </c>
      <c r="G37" s="40"/>
      <c r="H37" s="40"/>
      <c r="I37" s="135">
        <v>0.20999999999999999</v>
      </c>
      <c r="J37" s="134">
        <f>0</f>
        <v>0</v>
      </c>
      <c r="K37" s="40"/>
      <c r="L37" s="12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1"/>
      <c r="C38" s="40"/>
      <c r="D38" s="40"/>
      <c r="E38" s="34" t="s">
        <v>48</v>
      </c>
      <c r="F38" s="134">
        <f>ROUND((SUM(BH99:BH321)),  2)</f>
        <v>0</v>
      </c>
      <c r="G38" s="40"/>
      <c r="H38" s="40"/>
      <c r="I38" s="135">
        <v>0.12</v>
      </c>
      <c r="J38" s="134">
        <f>0</f>
        <v>0</v>
      </c>
      <c r="K38" s="40"/>
      <c r="L38" s="12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1"/>
      <c r="C39" s="40"/>
      <c r="D39" s="40"/>
      <c r="E39" s="34" t="s">
        <v>49</v>
      </c>
      <c r="F39" s="134">
        <f>ROUND((SUM(BI99:BI321)),  2)</f>
        <v>0</v>
      </c>
      <c r="G39" s="40"/>
      <c r="H39" s="40"/>
      <c r="I39" s="135">
        <v>0</v>
      </c>
      <c r="J39" s="134">
        <f>0</f>
        <v>0</v>
      </c>
      <c r="K39" s="40"/>
      <c r="L39" s="12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12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1"/>
      <c r="C41" s="136"/>
      <c r="D41" s="137" t="s">
        <v>50</v>
      </c>
      <c r="E41" s="78"/>
      <c r="F41" s="78"/>
      <c r="G41" s="138" t="s">
        <v>51</v>
      </c>
      <c r="H41" s="139" t="s">
        <v>52</v>
      </c>
      <c r="I41" s="78"/>
      <c r="J41" s="140">
        <f>SUM(J32:J39)</f>
        <v>0</v>
      </c>
      <c r="K41" s="141"/>
      <c r="L41" s="12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12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12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210</v>
      </c>
      <c r="D47" s="40"/>
      <c r="E47" s="40"/>
      <c r="F47" s="40"/>
      <c r="G47" s="40"/>
      <c r="H47" s="40"/>
      <c r="I47" s="40"/>
      <c r="J47" s="40"/>
      <c r="K47" s="40"/>
      <c r="L47" s="12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12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0"/>
      <c r="E49" s="40"/>
      <c r="F49" s="40"/>
      <c r="G49" s="40"/>
      <c r="H49" s="40"/>
      <c r="I49" s="40"/>
      <c r="J49" s="40"/>
      <c r="K49" s="40"/>
      <c r="L49" s="12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0"/>
      <c r="D50" s="40"/>
      <c r="E50" s="126" t="str">
        <f>E7</f>
        <v>STAVEBNÍ ÚPRAVY MATEŘSKÉ ŠKOLY č.p.100_PŘÍSTAVBA NOVÉ KUCHYNĚ_STAVBA</v>
      </c>
      <c r="F50" s="34"/>
      <c r="G50" s="34"/>
      <c r="H50" s="34"/>
      <c r="I50" s="40"/>
      <c r="J50" s="40"/>
      <c r="K50" s="40"/>
      <c r="L50" s="12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4"/>
      <c r="C51" s="34" t="s">
        <v>130</v>
      </c>
      <c r="L51" s="24"/>
    </row>
    <row r="52" s="2" customFormat="1" ht="16.5" customHeight="1">
      <c r="A52" s="40"/>
      <c r="B52" s="41"/>
      <c r="C52" s="40"/>
      <c r="D52" s="40"/>
      <c r="E52" s="126" t="s">
        <v>2669</v>
      </c>
      <c r="F52" s="40"/>
      <c r="G52" s="40"/>
      <c r="H52" s="40"/>
      <c r="I52" s="40"/>
      <c r="J52" s="40"/>
      <c r="K52" s="40"/>
      <c r="L52" s="12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138</v>
      </c>
      <c r="D53" s="40"/>
      <c r="E53" s="40"/>
      <c r="F53" s="40"/>
      <c r="G53" s="40"/>
      <c r="H53" s="40"/>
      <c r="I53" s="40"/>
      <c r="J53" s="40"/>
      <c r="K53" s="40"/>
      <c r="L53" s="12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0"/>
      <c r="D54" s="40"/>
      <c r="E54" s="64" t="str">
        <f>E11</f>
        <v>04 - Zdravoinstalace</v>
      </c>
      <c r="F54" s="40"/>
      <c r="G54" s="40"/>
      <c r="H54" s="40"/>
      <c r="I54" s="40"/>
      <c r="J54" s="40"/>
      <c r="K54" s="40"/>
      <c r="L54" s="12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12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0"/>
      <c r="E56" s="40"/>
      <c r="F56" s="29" t="str">
        <f>F14</f>
        <v>p.č.109st.,141/2,141/21, k.ú. Dolní Nemojov</v>
      </c>
      <c r="G56" s="40"/>
      <c r="H56" s="40"/>
      <c r="I56" s="34" t="s">
        <v>23</v>
      </c>
      <c r="J56" s="66" t="str">
        <f>IF(J14="","",J14)</f>
        <v>3. 6. 2025</v>
      </c>
      <c r="K56" s="40"/>
      <c r="L56" s="12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12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0"/>
      <c r="E58" s="40"/>
      <c r="F58" s="29" t="str">
        <f>E17</f>
        <v>Obec Nemojov, Dolní Nemojov 13, 544 61 Nemojov</v>
      </c>
      <c r="G58" s="40"/>
      <c r="H58" s="40"/>
      <c r="I58" s="34" t="s">
        <v>32</v>
      </c>
      <c r="J58" s="38" t="str">
        <f>E23</f>
        <v>FORT21 s.r.o.</v>
      </c>
      <c r="K58" s="40"/>
      <c r="L58" s="12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30</v>
      </c>
      <c r="D59" s="40"/>
      <c r="E59" s="40"/>
      <c r="F59" s="29" t="str">
        <f>IF(E20="","",E20)</f>
        <v>Vyplň údaj</v>
      </c>
      <c r="G59" s="40"/>
      <c r="H59" s="40"/>
      <c r="I59" s="34" t="s">
        <v>36</v>
      </c>
      <c r="J59" s="38" t="str">
        <f>E26</f>
        <v xml:space="preserve"> </v>
      </c>
      <c r="K59" s="40"/>
      <c r="L59" s="12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12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42" t="s">
        <v>211</v>
      </c>
      <c r="D61" s="136"/>
      <c r="E61" s="136"/>
      <c r="F61" s="136"/>
      <c r="G61" s="136"/>
      <c r="H61" s="136"/>
      <c r="I61" s="136"/>
      <c r="J61" s="143" t="s">
        <v>212</v>
      </c>
      <c r="K61" s="136"/>
      <c r="L61" s="12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12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44" t="s">
        <v>72</v>
      </c>
      <c r="D63" s="40"/>
      <c r="E63" s="40"/>
      <c r="F63" s="40"/>
      <c r="G63" s="40"/>
      <c r="H63" s="40"/>
      <c r="I63" s="40"/>
      <c r="J63" s="92">
        <f>J99</f>
        <v>0</v>
      </c>
      <c r="K63" s="40"/>
      <c r="L63" s="12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21" t="s">
        <v>213</v>
      </c>
    </row>
    <row r="64" s="9" customFormat="1" ht="24.96" customHeight="1">
      <c r="A64" s="9"/>
      <c r="B64" s="145"/>
      <c r="C64" s="9"/>
      <c r="D64" s="146" t="s">
        <v>214</v>
      </c>
      <c r="E64" s="147"/>
      <c r="F64" s="147"/>
      <c r="G64" s="147"/>
      <c r="H64" s="147"/>
      <c r="I64" s="147"/>
      <c r="J64" s="148">
        <f>J100</f>
        <v>0</v>
      </c>
      <c r="K64" s="9"/>
      <c r="L64" s="145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9"/>
      <c r="C65" s="10"/>
      <c r="D65" s="150" t="s">
        <v>3285</v>
      </c>
      <c r="E65" s="151"/>
      <c r="F65" s="151"/>
      <c r="G65" s="151"/>
      <c r="H65" s="151"/>
      <c r="I65" s="151"/>
      <c r="J65" s="152">
        <f>J101</f>
        <v>0</v>
      </c>
      <c r="K65" s="10"/>
      <c r="L65" s="14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9"/>
      <c r="C66" s="10"/>
      <c r="D66" s="150" t="s">
        <v>217</v>
      </c>
      <c r="E66" s="151"/>
      <c r="F66" s="151"/>
      <c r="G66" s="151"/>
      <c r="H66" s="151"/>
      <c r="I66" s="151"/>
      <c r="J66" s="152">
        <f>J149</f>
        <v>0</v>
      </c>
      <c r="K66" s="10"/>
      <c r="L66" s="14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9"/>
      <c r="C67" s="10"/>
      <c r="D67" s="150" t="s">
        <v>218</v>
      </c>
      <c r="E67" s="151"/>
      <c r="F67" s="151"/>
      <c r="G67" s="151"/>
      <c r="H67" s="151"/>
      <c r="I67" s="151"/>
      <c r="J67" s="152">
        <f>J153</f>
        <v>0</v>
      </c>
      <c r="K67" s="10"/>
      <c r="L67" s="14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9"/>
      <c r="C68" s="10"/>
      <c r="D68" s="150" t="s">
        <v>219</v>
      </c>
      <c r="E68" s="151"/>
      <c r="F68" s="151"/>
      <c r="G68" s="151"/>
      <c r="H68" s="151"/>
      <c r="I68" s="151"/>
      <c r="J68" s="152">
        <f>J160</f>
        <v>0</v>
      </c>
      <c r="K68" s="10"/>
      <c r="L68" s="14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9"/>
      <c r="C69" s="10"/>
      <c r="D69" s="150" t="s">
        <v>220</v>
      </c>
      <c r="E69" s="151"/>
      <c r="F69" s="151"/>
      <c r="G69" s="151"/>
      <c r="H69" s="151"/>
      <c r="I69" s="151"/>
      <c r="J69" s="152">
        <f>J165</f>
        <v>0</v>
      </c>
      <c r="K69" s="10"/>
      <c r="L69" s="14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9"/>
      <c r="C70" s="10"/>
      <c r="D70" s="150" t="s">
        <v>221</v>
      </c>
      <c r="E70" s="151"/>
      <c r="F70" s="151"/>
      <c r="G70" s="151"/>
      <c r="H70" s="151"/>
      <c r="I70" s="151"/>
      <c r="J70" s="152">
        <f>J168</f>
        <v>0</v>
      </c>
      <c r="K70" s="10"/>
      <c r="L70" s="14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49"/>
      <c r="C71" s="10"/>
      <c r="D71" s="150" t="s">
        <v>222</v>
      </c>
      <c r="E71" s="151"/>
      <c r="F71" s="151"/>
      <c r="G71" s="151"/>
      <c r="H71" s="151"/>
      <c r="I71" s="151"/>
      <c r="J71" s="152">
        <f>J181</f>
        <v>0</v>
      </c>
      <c r="K71" s="10"/>
      <c r="L71" s="14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45"/>
      <c r="C72" s="9"/>
      <c r="D72" s="146" t="s">
        <v>225</v>
      </c>
      <c r="E72" s="147"/>
      <c r="F72" s="147"/>
      <c r="G72" s="147"/>
      <c r="H72" s="147"/>
      <c r="I72" s="147"/>
      <c r="J72" s="148">
        <f>J184</f>
        <v>0</v>
      </c>
      <c r="K72" s="9"/>
      <c r="L72" s="145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49"/>
      <c r="C73" s="10"/>
      <c r="D73" s="150" t="s">
        <v>229</v>
      </c>
      <c r="E73" s="151"/>
      <c r="F73" s="151"/>
      <c r="G73" s="151"/>
      <c r="H73" s="151"/>
      <c r="I73" s="151"/>
      <c r="J73" s="152">
        <f>J185</f>
        <v>0</v>
      </c>
      <c r="K73" s="10"/>
      <c r="L73" s="14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49"/>
      <c r="C74" s="10"/>
      <c r="D74" s="150" t="s">
        <v>3286</v>
      </c>
      <c r="E74" s="151"/>
      <c r="F74" s="151"/>
      <c r="G74" s="151"/>
      <c r="H74" s="151"/>
      <c r="I74" s="151"/>
      <c r="J74" s="152">
        <f>J226</f>
        <v>0</v>
      </c>
      <c r="K74" s="10"/>
      <c r="L74" s="14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49"/>
      <c r="C75" s="10"/>
      <c r="D75" s="150" t="s">
        <v>3287</v>
      </c>
      <c r="E75" s="151"/>
      <c r="F75" s="151"/>
      <c r="G75" s="151"/>
      <c r="H75" s="151"/>
      <c r="I75" s="151"/>
      <c r="J75" s="152">
        <f>J272</f>
        <v>0</v>
      </c>
      <c r="K75" s="10"/>
      <c r="L75" s="14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49"/>
      <c r="C76" s="10"/>
      <c r="D76" s="150" t="s">
        <v>3288</v>
      </c>
      <c r="E76" s="151"/>
      <c r="F76" s="151"/>
      <c r="G76" s="151"/>
      <c r="H76" s="151"/>
      <c r="I76" s="151"/>
      <c r="J76" s="152">
        <f>J309</f>
        <v>0</v>
      </c>
      <c r="K76" s="10"/>
      <c r="L76" s="14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9" customFormat="1" ht="24.96" customHeight="1">
      <c r="A77" s="9"/>
      <c r="B77" s="145"/>
      <c r="C77" s="9"/>
      <c r="D77" s="146" t="s">
        <v>3073</v>
      </c>
      <c r="E77" s="147"/>
      <c r="F77" s="147"/>
      <c r="G77" s="147"/>
      <c r="H77" s="147"/>
      <c r="I77" s="147"/>
      <c r="J77" s="148">
        <f>J319</f>
        <v>0</v>
      </c>
      <c r="K77" s="9"/>
      <c r="L77" s="145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2" customFormat="1" ht="21.84" customHeight="1">
      <c r="A78" s="40"/>
      <c r="B78" s="41"/>
      <c r="C78" s="40"/>
      <c r="D78" s="40"/>
      <c r="E78" s="40"/>
      <c r="F78" s="40"/>
      <c r="G78" s="40"/>
      <c r="H78" s="40"/>
      <c r="I78" s="40"/>
      <c r="J78" s="40"/>
      <c r="K78" s="40"/>
      <c r="L78" s="12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57"/>
      <c r="C79" s="58"/>
      <c r="D79" s="58"/>
      <c r="E79" s="58"/>
      <c r="F79" s="58"/>
      <c r="G79" s="58"/>
      <c r="H79" s="58"/>
      <c r="I79" s="58"/>
      <c r="J79" s="58"/>
      <c r="K79" s="58"/>
      <c r="L79" s="12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3" s="2" customFormat="1" ht="6.96" customHeight="1">
      <c r="A83" s="40"/>
      <c r="B83" s="59"/>
      <c r="C83" s="60"/>
      <c r="D83" s="60"/>
      <c r="E83" s="60"/>
      <c r="F83" s="60"/>
      <c r="G83" s="60"/>
      <c r="H83" s="60"/>
      <c r="I83" s="60"/>
      <c r="J83" s="60"/>
      <c r="K83" s="60"/>
      <c r="L83" s="12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4.96" customHeight="1">
      <c r="A84" s="40"/>
      <c r="B84" s="41"/>
      <c r="C84" s="25" t="s">
        <v>241</v>
      </c>
      <c r="D84" s="40"/>
      <c r="E84" s="40"/>
      <c r="F84" s="40"/>
      <c r="G84" s="40"/>
      <c r="H84" s="40"/>
      <c r="I84" s="40"/>
      <c r="J84" s="40"/>
      <c r="K84" s="40"/>
      <c r="L84" s="12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0"/>
      <c r="D85" s="40"/>
      <c r="E85" s="40"/>
      <c r="F85" s="40"/>
      <c r="G85" s="40"/>
      <c r="H85" s="40"/>
      <c r="I85" s="40"/>
      <c r="J85" s="40"/>
      <c r="K85" s="40"/>
      <c r="L85" s="12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17</v>
      </c>
      <c r="D86" s="40"/>
      <c r="E86" s="40"/>
      <c r="F86" s="40"/>
      <c r="G86" s="40"/>
      <c r="H86" s="40"/>
      <c r="I86" s="40"/>
      <c r="J86" s="40"/>
      <c r="K86" s="40"/>
      <c r="L86" s="12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6.25" customHeight="1">
      <c r="A87" s="40"/>
      <c r="B87" s="41"/>
      <c r="C87" s="40"/>
      <c r="D87" s="40"/>
      <c r="E87" s="126" t="str">
        <f>E7</f>
        <v>STAVEBNÍ ÚPRAVY MATEŘSKÉ ŠKOLY č.p.100_PŘÍSTAVBA NOVÉ KUCHYNĚ_STAVBA</v>
      </c>
      <c r="F87" s="34"/>
      <c r="G87" s="34"/>
      <c r="H87" s="34"/>
      <c r="I87" s="40"/>
      <c r="J87" s="40"/>
      <c r="K87" s="40"/>
      <c r="L87" s="12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" customFormat="1" ht="12" customHeight="1">
      <c r="B88" s="24"/>
      <c r="C88" s="34" t="s">
        <v>130</v>
      </c>
      <c r="L88" s="24"/>
    </row>
    <row r="89" s="2" customFormat="1" ht="16.5" customHeight="1">
      <c r="A89" s="40"/>
      <c r="B89" s="41"/>
      <c r="C89" s="40"/>
      <c r="D89" s="40"/>
      <c r="E89" s="126" t="s">
        <v>2669</v>
      </c>
      <c r="F89" s="40"/>
      <c r="G89" s="40"/>
      <c r="H89" s="40"/>
      <c r="I89" s="40"/>
      <c r="J89" s="40"/>
      <c r="K89" s="40"/>
      <c r="L89" s="12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138</v>
      </c>
      <c r="D90" s="40"/>
      <c r="E90" s="40"/>
      <c r="F90" s="40"/>
      <c r="G90" s="40"/>
      <c r="H90" s="40"/>
      <c r="I90" s="40"/>
      <c r="J90" s="40"/>
      <c r="K90" s="40"/>
      <c r="L90" s="12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6.5" customHeight="1">
      <c r="A91" s="40"/>
      <c r="B91" s="41"/>
      <c r="C91" s="40"/>
      <c r="D91" s="40"/>
      <c r="E91" s="64" t="str">
        <f>E11</f>
        <v>04 - Zdravoinstalace</v>
      </c>
      <c r="F91" s="40"/>
      <c r="G91" s="40"/>
      <c r="H91" s="40"/>
      <c r="I91" s="40"/>
      <c r="J91" s="40"/>
      <c r="K91" s="40"/>
      <c r="L91" s="12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0"/>
      <c r="D92" s="40"/>
      <c r="E92" s="40"/>
      <c r="F92" s="40"/>
      <c r="G92" s="40"/>
      <c r="H92" s="40"/>
      <c r="I92" s="40"/>
      <c r="J92" s="40"/>
      <c r="K92" s="40"/>
      <c r="L92" s="12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21</v>
      </c>
      <c r="D93" s="40"/>
      <c r="E93" s="40"/>
      <c r="F93" s="29" t="str">
        <f>F14</f>
        <v>p.č.109st.,141/2,141/21, k.ú. Dolní Nemojov</v>
      </c>
      <c r="G93" s="40"/>
      <c r="H93" s="40"/>
      <c r="I93" s="34" t="s">
        <v>23</v>
      </c>
      <c r="J93" s="66" t="str">
        <f>IF(J14="","",J14)</f>
        <v>3. 6. 2025</v>
      </c>
      <c r="K93" s="40"/>
      <c r="L93" s="12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0"/>
      <c r="D94" s="40"/>
      <c r="E94" s="40"/>
      <c r="F94" s="40"/>
      <c r="G94" s="40"/>
      <c r="H94" s="40"/>
      <c r="I94" s="40"/>
      <c r="J94" s="40"/>
      <c r="K94" s="40"/>
      <c r="L94" s="12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5.15" customHeight="1">
      <c r="A95" s="40"/>
      <c r="B95" s="41"/>
      <c r="C95" s="34" t="s">
        <v>25</v>
      </c>
      <c r="D95" s="40"/>
      <c r="E95" s="40"/>
      <c r="F95" s="29" t="str">
        <f>E17</f>
        <v>Obec Nemojov, Dolní Nemojov 13, 544 61 Nemojov</v>
      </c>
      <c r="G95" s="40"/>
      <c r="H95" s="40"/>
      <c r="I95" s="34" t="s">
        <v>32</v>
      </c>
      <c r="J95" s="38" t="str">
        <f>E23</f>
        <v>FORT21 s.r.o.</v>
      </c>
      <c r="K95" s="40"/>
      <c r="L95" s="12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4" t="s">
        <v>30</v>
      </c>
      <c r="D96" s="40"/>
      <c r="E96" s="40"/>
      <c r="F96" s="29" t="str">
        <f>IF(E20="","",E20)</f>
        <v>Vyplň údaj</v>
      </c>
      <c r="G96" s="40"/>
      <c r="H96" s="40"/>
      <c r="I96" s="34" t="s">
        <v>36</v>
      </c>
      <c r="J96" s="38" t="str">
        <f>E26</f>
        <v xml:space="preserve"> </v>
      </c>
      <c r="K96" s="40"/>
      <c r="L96" s="127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0"/>
      <c r="D97" s="40"/>
      <c r="E97" s="40"/>
      <c r="F97" s="40"/>
      <c r="G97" s="40"/>
      <c r="H97" s="40"/>
      <c r="I97" s="40"/>
      <c r="J97" s="40"/>
      <c r="K97" s="40"/>
      <c r="L97" s="127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11" customFormat="1" ht="29.28" customHeight="1">
      <c r="A98" s="153"/>
      <c r="B98" s="154"/>
      <c r="C98" s="155" t="s">
        <v>242</v>
      </c>
      <c r="D98" s="156" t="s">
        <v>59</v>
      </c>
      <c r="E98" s="156" t="s">
        <v>55</v>
      </c>
      <c r="F98" s="156" t="s">
        <v>56</v>
      </c>
      <c r="G98" s="156" t="s">
        <v>243</v>
      </c>
      <c r="H98" s="156" t="s">
        <v>244</v>
      </c>
      <c r="I98" s="156" t="s">
        <v>245</v>
      </c>
      <c r="J98" s="157" t="s">
        <v>212</v>
      </c>
      <c r="K98" s="158" t="s">
        <v>246</v>
      </c>
      <c r="L98" s="159"/>
      <c r="M98" s="82" t="s">
        <v>3</v>
      </c>
      <c r="N98" s="83" t="s">
        <v>44</v>
      </c>
      <c r="O98" s="83" t="s">
        <v>247</v>
      </c>
      <c r="P98" s="83" t="s">
        <v>248</v>
      </c>
      <c r="Q98" s="83" t="s">
        <v>249</v>
      </c>
      <c r="R98" s="83" t="s">
        <v>250</v>
      </c>
      <c r="S98" s="83" t="s">
        <v>251</v>
      </c>
      <c r="T98" s="84" t="s">
        <v>252</v>
      </c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  <c r="AE98" s="153"/>
    </row>
    <row r="99" s="2" customFormat="1" ht="22.8" customHeight="1">
      <c r="A99" s="40"/>
      <c r="B99" s="41"/>
      <c r="C99" s="89" t="s">
        <v>253</v>
      </c>
      <c r="D99" s="40"/>
      <c r="E99" s="40"/>
      <c r="F99" s="40"/>
      <c r="G99" s="40"/>
      <c r="H99" s="40"/>
      <c r="I99" s="40"/>
      <c r="J99" s="160">
        <f>BK99</f>
        <v>0</v>
      </c>
      <c r="K99" s="40"/>
      <c r="L99" s="41"/>
      <c r="M99" s="85"/>
      <c r="N99" s="70"/>
      <c r="O99" s="86"/>
      <c r="P99" s="161">
        <f>P100+P184+P319</f>
        <v>0</v>
      </c>
      <c r="Q99" s="86"/>
      <c r="R99" s="161">
        <f>R100+R184+R319</f>
        <v>107.62407550000002</v>
      </c>
      <c r="S99" s="86"/>
      <c r="T99" s="162">
        <f>T100+T184+T319</f>
        <v>21.030000000000001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21" t="s">
        <v>73</v>
      </c>
      <c r="AU99" s="21" t="s">
        <v>213</v>
      </c>
      <c r="BK99" s="163">
        <f>BK100+BK184+BK319</f>
        <v>0</v>
      </c>
    </row>
    <row r="100" s="12" customFormat="1" ht="25.92" customHeight="1">
      <c r="A100" s="12"/>
      <c r="B100" s="164"/>
      <c r="C100" s="12"/>
      <c r="D100" s="165" t="s">
        <v>73</v>
      </c>
      <c r="E100" s="166" t="s">
        <v>254</v>
      </c>
      <c r="F100" s="166" t="s">
        <v>255</v>
      </c>
      <c r="G100" s="12"/>
      <c r="H100" s="12"/>
      <c r="I100" s="167"/>
      <c r="J100" s="168">
        <f>BK100</f>
        <v>0</v>
      </c>
      <c r="K100" s="12"/>
      <c r="L100" s="164"/>
      <c r="M100" s="169"/>
      <c r="N100" s="170"/>
      <c r="O100" s="170"/>
      <c r="P100" s="171">
        <f>P101+P149+P153+P160+P165+P168+P181</f>
        <v>0</v>
      </c>
      <c r="Q100" s="170"/>
      <c r="R100" s="171">
        <f>R101+R149+R153+R160+R165+R168+R181</f>
        <v>106.56518550000001</v>
      </c>
      <c r="S100" s="170"/>
      <c r="T100" s="172">
        <f>T101+T149+T153+T160+T165+T168+T181</f>
        <v>21.030000000000001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165" t="s">
        <v>81</v>
      </c>
      <c r="AT100" s="173" t="s">
        <v>73</v>
      </c>
      <c r="AU100" s="173" t="s">
        <v>74</v>
      </c>
      <c r="AY100" s="165" t="s">
        <v>256</v>
      </c>
      <c r="BK100" s="174">
        <f>BK101+BK149+BK153+BK160+BK165+BK168+BK181</f>
        <v>0</v>
      </c>
    </row>
    <row r="101" s="12" customFormat="1" ht="22.8" customHeight="1">
      <c r="A101" s="12"/>
      <c r="B101" s="164"/>
      <c r="C101" s="12"/>
      <c r="D101" s="165" t="s">
        <v>73</v>
      </c>
      <c r="E101" s="175" t="s">
        <v>81</v>
      </c>
      <c r="F101" s="175" t="s">
        <v>3289</v>
      </c>
      <c r="G101" s="12"/>
      <c r="H101" s="12"/>
      <c r="I101" s="167"/>
      <c r="J101" s="176">
        <f>BK101</f>
        <v>0</v>
      </c>
      <c r="K101" s="12"/>
      <c r="L101" s="164"/>
      <c r="M101" s="169"/>
      <c r="N101" s="170"/>
      <c r="O101" s="170"/>
      <c r="P101" s="171">
        <f>SUM(P102:P148)</f>
        <v>0</v>
      </c>
      <c r="Q101" s="170"/>
      <c r="R101" s="171">
        <f>SUM(R102:R148)</f>
        <v>0.21840000000000001</v>
      </c>
      <c r="S101" s="170"/>
      <c r="T101" s="172">
        <f>SUM(T102:T148)</f>
        <v>21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65" t="s">
        <v>81</v>
      </c>
      <c r="AT101" s="173" t="s">
        <v>73</v>
      </c>
      <c r="AU101" s="173" t="s">
        <v>81</v>
      </c>
      <c r="AY101" s="165" t="s">
        <v>256</v>
      </c>
      <c r="BK101" s="174">
        <f>SUM(BK102:BK148)</f>
        <v>0</v>
      </c>
    </row>
    <row r="102" s="2" customFormat="1" ht="62.7" customHeight="1">
      <c r="A102" s="40"/>
      <c r="B102" s="177"/>
      <c r="C102" s="178" t="s">
        <v>81</v>
      </c>
      <c r="D102" s="178" t="s">
        <v>258</v>
      </c>
      <c r="E102" s="179" t="s">
        <v>3290</v>
      </c>
      <c r="F102" s="180" t="s">
        <v>3291</v>
      </c>
      <c r="G102" s="181" t="s">
        <v>110</v>
      </c>
      <c r="H102" s="182">
        <v>30</v>
      </c>
      <c r="I102" s="183"/>
      <c r="J102" s="184">
        <f>ROUND(I102*H102,2)</f>
        <v>0</v>
      </c>
      <c r="K102" s="185"/>
      <c r="L102" s="41"/>
      <c r="M102" s="186" t="s">
        <v>3</v>
      </c>
      <c r="N102" s="187" t="s">
        <v>45</v>
      </c>
      <c r="O102" s="74"/>
      <c r="P102" s="188">
        <f>O102*H102</f>
        <v>0</v>
      </c>
      <c r="Q102" s="188">
        <v>0</v>
      </c>
      <c r="R102" s="188">
        <f>Q102*H102</f>
        <v>0</v>
      </c>
      <c r="S102" s="188">
        <v>0.26000000000000001</v>
      </c>
      <c r="T102" s="189">
        <f>S102*H102</f>
        <v>7.8000000000000007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190" t="s">
        <v>261</v>
      </c>
      <c r="AT102" s="190" t="s">
        <v>258</v>
      </c>
      <c r="AU102" s="190" t="s">
        <v>83</v>
      </c>
      <c r="AY102" s="21" t="s">
        <v>256</v>
      </c>
      <c r="BE102" s="191">
        <f>IF(N102="základní",J102,0)</f>
        <v>0</v>
      </c>
      <c r="BF102" s="191">
        <f>IF(N102="snížená",J102,0)</f>
        <v>0</v>
      </c>
      <c r="BG102" s="191">
        <f>IF(N102="zákl. přenesená",J102,0)</f>
        <v>0</v>
      </c>
      <c r="BH102" s="191">
        <f>IF(N102="sníž. přenesená",J102,0)</f>
        <v>0</v>
      </c>
      <c r="BI102" s="191">
        <f>IF(N102="nulová",J102,0)</f>
        <v>0</v>
      </c>
      <c r="BJ102" s="21" t="s">
        <v>81</v>
      </c>
      <c r="BK102" s="191">
        <f>ROUND(I102*H102,2)</f>
        <v>0</v>
      </c>
      <c r="BL102" s="21" t="s">
        <v>261</v>
      </c>
      <c r="BM102" s="190" t="s">
        <v>3292</v>
      </c>
    </row>
    <row r="103" s="2" customFormat="1">
      <c r="A103" s="40"/>
      <c r="B103" s="41"/>
      <c r="C103" s="40"/>
      <c r="D103" s="192" t="s">
        <v>263</v>
      </c>
      <c r="E103" s="40"/>
      <c r="F103" s="193" t="s">
        <v>3293</v>
      </c>
      <c r="G103" s="40"/>
      <c r="H103" s="40"/>
      <c r="I103" s="194"/>
      <c r="J103" s="40"/>
      <c r="K103" s="40"/>
      <c r="L103" s="41"/>
      <c r="M103" s="195"/>
      <c r="N103" s="196"/>
      <c r="O103" s="74"/>
      <c r="P103" s="74"/>
      <c r="Q103" s="74"/>
      <c r="R103" s="74"/>
      <c r="S103" s="74"/>
      <c r="T103" s="75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21" t="s">
        <v>263</v>
      </c>
      <c r="AU103" s="21" t="s">
        <v>83</v>
      </c>
    </row>
    <row r="104" s="2" customFormat="1" ht="66.75" customHeight="1">
      <c r="A104" s="40"/>
      <c r="B104" s="177"/>
      <c r="C104" s="178" t="s">
        <v>83</v>
      </c>
      <c r="D104" s="178" t="s">
        <v>258</v>
      </c>
      <c r="E104" s="179" t="s">
        <v>3294</v>
      </c>
      <c r="F104" s="180" t="s">
        <v>3295</v>
      </c>
      <c r="G104" s="181" t="s">
        <v>110</v>
      </c>
      <c r="H104" s="182">
        <v>30</v>
      </c>
      <c r="I104" s="183"/>
      <c r="J104" s="184">
        <f>ROUND(I104*H104,2)</f>
        <v>0</v>
      </c>
      <c r="K104" s="185"/>
      <c r="L104" s="41"/>
      <c r="M104" s="186" t="s">
        <v>3</v>
      </c>
      <c r="N104" s="187" t="s">
        <v>45</v>
      </c>
      <c r="O104" s="74"/>
      <c r="P104" s="188">
        <f>O104*H104</f>
        <v>0</v>
      </c>
      <c r="Q104" s="188">
        <v>0</v>
      </c>
      <c r="R104" s="188">
        <f>Q104*H104</f>
        <v>0</v>
      </c>
      <c r="S104" s="188">
        <v>0.44</v>
      </c>
      <c r="T104" s="189">
        <f>S104*H104</f>
        <v>13.199999999999999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190" t="s">
        <v>261</v>
      </c>
      <c r="AT104" s="190" t="s">
        <v>258</v>
      </c>
      <c r="AU104" s="190" t="s">
        <v>83</v>
      </c>
      <c r="AY104" s="21" t="s">
        <v>256</v>
      </c>
      <c r="BE104" s="191">
        <f>IF(N104="základní",J104,0)</f>
        <v>0</v>
      </c>
      <c r="BF104" s="191">
        <f>IF(N104="snížená",J104,0)</f>
        <v>0</v>
      </c>
      <c r="BG104" s="191">
        <f>IF(N104="zákl. přenesená",J104,0)</f>
        <v>0</v>
      </c>
      <c r="BH104" s="191">
        <f>IF(N104="sníž. přenesená",J104,0)</f>
        <v>0</v>
      </c>
      <c r="BI104" s="191">
        <f>IF(N104="nulová",J104,0)</f>
        <v>0</v>
      </c>
      <c r="BJ104" s="21" t="s">
        <v>81</v>
      </c>
      <c r="BK104" s="191">
        <f>ROUND(I104*H104,2)</f>
        <v>0</v>
      </c>
      <c r="BL104" s="21" t="s">
        <v>261</v>
      </c>
      <c r="BM104" s="190" t="s">
        <v>3296</v>
      </c>
    </row>
    <row r="105" s="2" customFormat="1">
      <c r="A105" s="40"/>
      <c r="B105" s="41"/>
      <c r="C105" s="40"/>
      <c r="D105" s="192" t="s">
        <v>263</v>
      </c>
      <c r="E105" s="40"/>
      <c r="F105" s="193" t="s">
        <v>3297</v>
      </c>
      <c r="G105" s="40"/>
      <c r="H105" s="40"/>
      <c r="I105" s="194"/>
      <c r="J105" s="40"/>
      <c r="K105" s="40"/>
      <c r="L105" s="41"/>
      <c r="M105" s="195"/>
      <c r="N105" s="196"/>
      <c r="O105" s="74"/>
      <c r="P105" s="74"/>
      <c r="Q105" s="74"/>
      <c r="R105" s="74"/>
      <c r="S105" s="74"/>
      <c r="T105" s="75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21" t="s">
        <v>263</v>
      </c>
      <c r="AU105" s="21" t="s">
        <v>83</v>
      </c>
    </row>
    <row r="106" s="2" customFormat="1" ht="44.25" customHeight="1">
      <c r="A106" s="40"/>
      <c r="B106" s="177"/>
      <c r="C106" s="178" t="s">
        <v>112</v>
      </c>
      <c r="D106" s="178" t="s">
        <v>258</v>
      </c>
      <c r="E106" s="179" t="s">
        <v>3298</v>
      </c>
      <c r="F106" s="180" t="s">
        <v>3299</v>
      </c>
      <c r="G106" s="181" t="s">
        <v>274</v>
      </c>
      <c r="H106" s="182">
        <v>167</v>
      </c>
      <c r="I106" s="183"/>
      <c r="J106" s="184">
        <f>ROUND(I106*H106,2)</f>
        <v>0</v>
      </c>
      <c r="K106" s="185"/>
      <c r="L106" s="41"/>
      <c r="M106" s="186" t="s">
        <v>3</v>
      </c>
      <c r="N106" s="187" t="s">
        <v>45</v>
      </c>
      <c r="O106" s="74"/>
      <c r="P106" s="188">
        <f>O106*H106</f>
        <v>0</v>
      </c>
      <c r="Q106" s="188">
        <v>0</v>
      </c>
      <c r="R106" s="188">
        <f>Q106*H106</f>
        <v>0</v>
      </c>
      <c r="S106" s="188">
        <v>0</v>
      </c>
      <c r="T106" s="189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190" t="s">
        <v>261</v>
      </c>
      <c r="AT106" s="190" t="s">
        <v>258</v>
      </c>
      <c r="AU106" s="190" t="s">
        <v>83</v>
      </c>
      <c r="AY106" s="21" t="s">
        <v>256</v>
      </c>
      <c r="BE106" s="191">
        <f>IF(N106="základní",J106,0)</f>
        <v>0</v>
      </c>
      <c r="BF106" s="191">
        <f>IF(N106="snížená",J106,0)</f>
        <v>0</v>
      </c>
      <c r="BG106" s="191">
        <f>IF(N106="zákl. přenesená",J106,0)</f>
        <v>0</v>
      </c>
      <c r="BH106" s="191">
        <f>IF(N106="sníž. přenesená",J106,0)</f>
        <v>0</v>
      </c>
      <c r="BI106" s="191">
        <f>IF(N106="nulová",J106,0)</f>
        <v>0</v>
      </c>
      <c r="BJ106" s="21" t="s">
        <v>81</v>
      </c>
      <c r="BK106" s="191">
        <f>ROUND(I106*H106,2)</f>
        <v>0</v>
      </c>
      <c r="BL106" s="21" t="s">
        <v>261</v>
      </c>
      <c r="BM106" s="190" t="s">
        <v>3300</v>
      </c>
    </row>
    <row r="107" s="2" customFormat="1">
      <c r="A107" s="40"/>
      <c r="B107" s="41"/>
      <c r="C107" s="40"/>
      <c r="D107" s="192" t="s">
        <v>263</v>
      </c>
      <c r="E107" s="40"/>
      <c r="F107" s="193" t="s">
        <v>3301</v>
      </c>
      <c r="G107" s="40"/>
      <c r="H107" s="40"/>
      <c r="I107" s="194"/>
      <c r="J107" s="40"/>
      <c r="K107" s="40"/>
      <c r="L107" s="41"/>
      <c r="M107" s="195"/>
      <c r="N107" s="196"/>
      <c r="O107" s="74"/>
      <c r="P107" s="74"/>
      <c r="Q107" s="74"/>
      <c r="R107" s="74"/>
      <c r="S107" s="74"/>
      <c r="T107" s="75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21" t="s">
        <v>263</v>
      </c>
      <c r="AU107" s="21" t="s">
        <v>83</v>
      </c>
    </row>
    <row r="108" s="13" customFormat="1">
      <c r="A108" s="13"/>
      <c r="B108" s="197"/>
      <c r="C108" s="13"/>
      <c r="D108" s="198" t="s">
        <v>265</v>
      </c>
      <c r="E108" s="199" t="s">
        <v>3</v>
      </c>
      <c r="F108" s="200" t="s">
        <v>3302</v>
      </c>
      <c r="G108" s="13"/>
      <c r="H108" s="201">
        <v>78</v>
      </c>
      <c r="I108" s="202"/>
      <c r="J108" s="13"/>
      <c r="K108" s="13"/>
      <c r="L108" s="197"/>
      <c r="M108" s="203"/>
      <c r="N108" s="204"/>
      <c r="O108" s="204"/>
      <c r="P108" s="204"/>
      <c r="Q108" s="204"/>
      <c r="R108" s="204"/>
      <c r="S108" s="204"/>
      <c r="T108" s="20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199" t="s">
        <v>265</v>
      </c>
      <c r="AU108" s="199" t="s">
        <v>83</v>
      </c>
      <c r="AV108" s="13" t="s">
        <v>83</v>
      </c>
      <c r="AW108" s="13" t="s">
        <v>35</v>
      </c>
      <c r="AX108" s="13" t="s">
        <v>74</v>
      </c>
      <c r="AY108" s="199" t="s">
        <v>256</v>
      </c>
    </row>
    <row r="109" s="13" customFormat="1">
      <c r="A109" s="13"/>
      <c r="B109" s="197"/>
      <c r="C109" s="13"/>
      <c r="D109" s="198" t="s">
        <v>265</v>
      </c>
      <c r="E109" s="199" t="s">
        <v>3</v>
      </c>
      <c r="F109" s="200" t="s">
        <v>3303</v>
      </c>
      <c r="G109" s="13"/>
      <c r="H109" s="201">
        <v>87.5</v>
      </c>
      <c r="I109" s="202"/>
      <c r="J109" s="13"/>
      <c r="K109" s="13"/>
      <c r="L109" s="197"/>
      <c r="M109" s="203"/>
      <c r="N109" s="204"/>
      <c r="O109" s="204"/>
      <c r="P109" s="204"/>
      <c r="Q109" s="204"/>
      <c r="R109" s="204"/>
      <c r="S109" s="204"/>
      <c r="T109" s="20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199" t="s">
        <v>265</v>
      </c>
      <c r="AU109" s="199" t="s">
        <v>83</v>
      </c>
      <c r="AV109" s="13" t="s">
        <v>83</v>
      </c>
      <c r="AW109" s="13" t="s">
        <v>35</v>
      </c>
      <c r="AX109" s="13" t="s">
        <v>74</v>
      </c>
      <c r="AY109" s="199" t="s">
        <v>256</v>
      </c>
    </row>
    <row r="110" s="13" customFormat="1">
      <c r="A110" s="13"/>
      <c r="B110" s="197"/>
      <c r="C110" s="13"/>
      <c r="D110" s="198" t="s">
        <v>265</v>
      </c>
      <c r="E110" s="199" t="s">
        <v>3</v>
      </c>
      <c r="F110" s="200" t="s">
        <v>3304</v>
      </c>
      <c r="G110" s="13"/>
      <c r="H110" s="201">
        <v>1.5</v>
      </c>
      <c r="I110" s="202"/>
      <c r="J110" s="13"/>
      <c r="K110" s="13"/>
      <c r="L110" s="197"/>
      <c r="M110" s="203"/>
      <c r="N110" s="204"/>
      <c r="O110" s="204"/>
      <c r="P110" s="204"/>
      <c r="Q110" s="204"/>
      <c r="R110" s="204"/>
      <c r="S110" s="204"/>
      <c r="T110" s="20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199" t="s">
        <v>265</v>
      </c>
      <c r="AU110" s="199" t="s">
        <v>83</v>
      </c>
      <c r="AV110" s="13" t="s">
        <v>83</v>
      </c>
      <c r="AW110" s="13" t="s">
        <v>35</v>
      </c>
      <c r="AX110" s="13" t="s">
        <v>74</v>
      </c>
      <c r="AY110" s="199" t="s">
        <v>256</v>
      </c>
    </row>
    <row r="111" s="14" customFormat="1">
      <c r="A111" s="14"/>
      <c r="B111" s="206"/>
      <c r="C111" s="14"/>
      <c r="D111" s="198" t="s">
        <v>265</v>
      </c>
      <c r="E111" s="207" t="s">
        <v>3</v>
      </c>
      <c r="F111" s="208" t="s">
        <v>266</v>
      </c>
      <c r="G111" s="14"/>
      <c r="H111" s="209">
        <v>167</v>
      </c>
      <c r="I111" s="210"/>
      <c r="J111" s="14"/>
      <c r="K111" s="14"/>
      <c r="L111" s="206"/>
      <c r="M111" s="211"/>
      <c r="N111" s="212"/>
      <c r="O111" s="212"/>
      <c r="P111" s="212"/>
      <c r="Q111" s="212"/>
      <c r="R111" s="212"/>
      <c r="S111" s="212"/>
      <c r="T111" s="213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07" t="s">
        <v>265</v>
      </c>
      <c r="AU111" s="207" t="s">
        <v>83</v>
      </c>
      <c r="AV111" s="14" t="s">
        <v>261</v>
      </c>
      <c r="AW111" s="14" t="s">
        <v>35</v>
      </c>
      <c r="AX111" s="14" t="s">
        <v>81</v>
      </c>
      <c r="AY111" s="207" t="s">
        <v>256</v>
      </c>
    </row>
    <row r="112" s="2" customFormat="1" ht="37.8" customHeight="1">
      <c r="A112" s="40"/>
      <c r="B112" s="177"/>
      <c r="C112" s="178" t="s">
        <v>261</v>
      </c>
      <c r="D112" s="178" t="s">
        <v>258</v>
      </c>
      <c r="E112" s="179" t="s">
        <v>3305</v>
      </c>
      <c r="F112" s="180" t="s">
        <v>3306</v>
      </c>
      <c r="G112" s="181" t="s">
        <v>274</v>
      </c>
      <c r="H112" s="182">
        <v>3</v>
      </c>
      <c r="I112" s="183"/>
      <c r="J112" s="184">
        <f>ROUND(I112*H112,2)</f>
        <v>0</v>
      </c>
      <c r="K112" s="185"/>
      <c r="L112" s="41"/>
      <c r="M112" s="186" t="s">
        <v>3</v>
      </c>
      <c r="N112" s="187" t="s">
        <v>45</v>
      </c>
      <c r="O112" s="74"/>
      <c r="P112" s="188">
        <f>O112*H112</f>
        <v>0</v>
      </c>
      <c r="Q112" s="188">
        <v>0</v>
      </c>
      <c r="R112" s="188">
        <f>Q112*H112</f>
        <v>0</v>
      </c>
      <c r="S112" s="188">
        <v>0</v>
      </c>
      <c r="T112" s="189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190" t="s">
        <v>261</v>
      </c>
      <c r="AT112" s="190" t="s">
        <v>258</v>
      </c>
      <c r="AU112" s="190" t="s">
        <v>83</v>
      </c>
      <c r="AY112" s="21" t="s">
        <v>256</v>
      </c>
      <c r="BE112" s="191">
        <f>IF(N112="základní",J112,0)</f>
        <v>0</v>
      </c>
      <c r="BF112" s="191">
        <f>IF(N112="snížená",J112,0)</f>
        <v>0</v>
      </c>
      <c r="BG112" s="191">
        <f>IF(N112="zákl. přenesená",J112,0)</f>
        <v>0</v>
      </c>
      <c r="BH112" s="191">
        <f>IF(N112="sníž. přenesená",J112,0)</f>
        <v>0</v>
      </c>
      <c r="BI112" s="191">
        <f>IF(N112="nulová",J112,0)</f>
        <v>0</v>
      </c>
      <c r="BJ112" s="21" t="s">
        <v>81</v>
      </c>
      <c r="BK112" s="191">
        <f>ROUND(I112*H112,2)</f>
        <v>0</v>
      </c>
      <c r="BL112" s="21" t="s">
        <v>261</v>
      </c>
      <c r="BM112" s="190" t="s">
        <v>3307</v>
      </c>
    </row>
    <row r="113" s="2" customFormat="1">
      <c r="A113" s="40"/>
      <c r="B113" s="41"/>
      <c r="C113" s="40"/>
      <c r="D113" s="192" t="s">
        <v>263</v>
      </c>
      <c r="E113" s="40"/>
      <c r="F113" s="193" t="s">
        <v>3308</v>
      </c>
      <c r="G113" s="40"/>
      <c r="H113" s="40"/>
      <c r="I113" s="194"/>
      <c r="J113" s="40"/>
      <c r="K113" s="40"/>
      <c r="L113" s="41"/>
      <c r="M113" s="195"/>
      <c r="N113" s="196"/>
      <c r="O113" s="74"/>
      <c r="P113" s="74"/>
      <c r="Q113" s="74"/>
      <c r="R113" s="74"/>
      <c r="S113" s="74"/>
      <c r="T113" s="75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21" t="s">
        <v>263</v>
      </c>
      <c r="AU113" s="21" t="s">
        <v>83</v>
      </c>
    </row>
    <row r="114" s="15" customFormat="1">
      <c r="A114" s="15"/>
      <c r="B114" s="214"/>
      <c r="C114" s="15"/>
      <c r="D114" s="198" t="s">
        <v>265</v>
      </c>
      <c r="E114" s="215" t="s">
        <v>3</v>
      </c>
      <c r="F114" s="216" t="s">
        <v>3309</v>
      </c>
      <c r="G114" s="15"/>
      <c r="H114" s="215" t="s">
        <v>3</v>
      </c>
      <c r="I114" s="217"/>
      <c r="J114" s="15"/>
      <c r="K114" s="15"/>
      <c r="L114" s="214"/>
      <c r="M114" s="218"/>
      <c r="N114" s="219"/>
      <c r="O114" s="219"/>
      <c r="P114" s="219"/>
      <c r="Q114" s="219"/>
      <c r="R114" s="219"/>
      <c r="S114" s="219"/>
      <c r="T114" s="220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15" t="s">
        <v>265</v>
      </c>
      <c r="AU114" s="215" t="s">
        <v>83</v>
      </c>
      <c r="AV114" s="15" t="s">
        <v>81</v>
      </c>
      <c r="AW114" s="15" t="s">
        <v>35</v>
      </c>
      <c r="AX114" s="15" t="s">
        <v>74</v>
      </c>
      <c r="AY114" s="215" t="s">
        <v>256</v>
      </c>
    </row>
    <row r="115" s="13" customFormat="1">
      <c r="A115" s="13"/>
      <c r="B115" s="197"/>
      <c r="C115" s="13"/>
      <c r="D115" s="198" t="s">
        <v>265</v>
      </c>
      <c r="E115" s="199" t="s">
        <v>3</v>
      </c>
      <c r="F115" s="200" t="s">
        <v>3310</v>
      </c>
      <c r="G115" s="13"/>
      <c r="H115" s="201">
        <v>3</v>
      </c>
      <c r="I115" s="202"/>
      <c r="J115" s="13"/>
      <c r="K115" s="13"/>
      <c r="L115" s="197"/>
      <c r="M115" s="203"/>
      <c r="N115" s="204"/>
      <c r="O115" s="204"/>
      <c r="P115" s="204"/>
      <c r="Q115" s="204"/>
      <c r="R115" s="204"/>
      <c r="S115" s="204"/>
      <c r="T115" s="20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199" t="s">
        <v>265</v>
      </c>
      <c r="AU115" s="199" t="s">
        <v>83</v>
      </c>
      <c r="AV115" s="13" t="s">
        <v>83</v>
      </c>
      <c r="AW115" s="13" t="s">
        <v>35</v>
      </c>
      <c r="AX115" s="13" t="s">
        <v>74</v>
      </c>
      <c r="AY115" s="199" t="s">
        <v>256</v>
      </c>
    </row>
    <row r="116" s="14" customFormat="1">
      <c r="A116" s="14"/>
      <c r="B116" s="206"/>
      <c r="C116" s="14"/>
      <c r="D116" s="198" t="s">
        <v>265</v>
      </c>
      <c r="E116" s="207" t="s">
        <v>3</v>
      </c>
      <c r="F116" s="208" t="s">
        <v>266</v>
      </c>
      <c r="G116" s="14"/>
      <c r="H116" s="209">
        <v>3</v>
      </c>
      <c r="I116" s="210"/>
      <c r="J116" s="14"/>
      <c r="K116" s="14"/>
      <c r="L116" s="206"/>
      <c r="M116" s="211"/>
      <c r="N116" s="212"/>
      <c r="O116" s="212"/>
      <c r="P116" s="212"/>
      <c r="Q116" s="212"/>
      <c r="R116" s="212"/>
      <c r="S116" s="212"/>
      <c r="T116" s="213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07" t="s">
        <v>265</v>
      </c>
      <c r="AU116" s="207" t="s">
        <v>83</v>
      </c>
      <c r="AV116" s="14" t="s">
        <v>261</v>
      </c>
      <c r="AW116" s="14" t="s">
        <v>35</v>
      </c>
      <c r="AX116" s="14" t="s">
        <v>81</v>
      </c>
      <c r="AY116" s="207" t="s">
        <v>256</v>
      </c>
    </row>
    <row r="117" s="2" customFormat="1" ht="37.8" customHeight="1">
      <c r="A117" s="40"/>
      <c r="B117" s="177"/>
      <c r="C117" s="178" t="s">
        <v>284</v>
      </c>
      <c r="D117" s="178" t="s">
        <v>258</v>
      </c>
      <c r="E117" s="179" t="s">
        <v>3311</v>
      </c>
      <c r="F117" s="180" t="s">
        <v>3312</v>
      </c>
      <c r="G117" s="181" t="s">
        <v>110</v>
      </c>
      <c r="H117" s="182">
        <v>260</v>
      </c>
      <c r="I117" s="183"/>
      <c r="J117" s="184">
        <f>ROUND(I117*H117,2)</f>
        <v>0</v>
      </c>
      <c r="K117" s="185"/>
      <c r="L117" s="41"/>
      <c r="M117" s="186" t="s">
        <v>3</v>
      </c>
      <c r="N117" s="187" t="s">
        <v>45</v>
      </c>
      <c r="O117" s="74"/>
      <c r="P117" s="188">
        <f>O117*H117</f>
        <v>0</v>
      </c>
      <c r="Q117" s="188">
        <v>0.00084000000000000003</v>
      </c>
      <c r="R117" s="188">
        <f>Q117*H117</f>
        <v>0.21840000000000001</v>
      </c>
      <c r="S117" s="188">
        <v>0</v>
      </c>
      <c r="T117" s="189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190" t="s">
        <v>261</v>
      </c>
      <c r="AT117" s="190" t="s">
        <v>258</v>
      </c>
      <c r="AU117" s="190" t="s">
        <v>83</v>
      </c>
      <c r="AY117" s="21" t="s">
        <v>256</v>
      </c>
      <c r="BE117" s="191">
        <f>IF(N117="základní",J117,0)</f>
        <v>0</v>
      </c>
      <c r="BF117" s="191">
        <f>IF(N117="snížená",J117,0)</f>
        <v>0</v>
      </c>
      <c r="BG117" s="191">
        <f>IF(N117="zákl. přenesená",J117,0)</f>
        <v>0</v>
      </c>
      <c r="BH117" s="191">
        <f>IF(N117="sníž. přenesená",J117,0)</f>
        <v>0</v>
      </c>
      <c r="BI117" s="191">
        <f>IF(N117="nulová",J117,0)</f>
        <v>0</v>
      </c>
      <c r="BJ117" s="21" t="s">
        <v>81</v>
      </c>
      <c r="BK117" s="191">
        <f>ROUND(I117*H117,2)</f>
        <v>0</v>
      </c>
      <c r="BL117" s="21" t="s">
        <v>261</v>
      </c>
      <c r="BM117" s="190" t="s">
        <v>3313</v>
      </c>
    </row>
    <row r="118" s="2" customFormat="1">
      <c r="A118" s="40"/>
      <c r="B118" s="41"/>
      <c r="C118" s="40"/>
      <c r="D118" s="192" t="s">
        <v>263</v>
      </c>
      <c r="E118" s="40"/>
      <c r="F118" s="193" t="s">
        <v>3314</v>
      </c>
      <c r="G118" s="40"/>
      <c r="H118" s="40"/>
      <c r="I118" s="194"/>
      <c r="J118" s="40"/>
      <c r="K118" s="40"/>
      <c r="L118" s="41"/>
      <c r="M118" s="195"/>
      <c r="N118" s="196"/>
      <c r="O118" s="74"/>
      <c r="P118" s="74"/>
      <c r="Q118" s="74"/>
      <c r="R118" s="74"/>
      <c r="S118" s="74"/>
      <c r="T118" s="75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21" t="s">
        <v>263</v>
      </c>
      <c r="AU118" s="21" t="s">
        <v>83</v>
      </c>
    </row>
    <row r="119" s="13" customFormat="1">
      <c r="A119" s="13"/>
      <c r="B119" s="197"/>
      <c r="C119" s="13"/>
      <c r="D119" s="198" t="s">
        <v>265</v>
      </c>
      <c r="E119" s="199" t="s">
        <v>3</v>
      </c>
      <c r="F119" s="200" t="s">
        <v>3315</v>
      </c>
      <c r="G119" s="13"/>
      <c r="H119" s="201">
        <v>260</v>
      </c>
      <c r="I119" s="202"/>
      <c r="J119" s="13"/>
      <c r="K119" s="13"/>
      <c r="L119" s="197"/>
      <c r="M119" s="203"/>
      <c r="N119" s="204"/>
      <c r="O119" s="204"/>
      <c r="P119" s="204"/>
      <c r="Q119" s="204"/>
      <c r="R119" s="204"/>
      <c r="S119" s="204"/>
      <c r="T119" s="20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199" t="s">
        <v>265</v>
      </c>
      <c r="AU119" s="199" t="s">
        <v>83</v>
      </c>
      <c r="AV119" s="13" t="s">
        <v>83</v>
      </c>
      <c r="AW119" s="13" t="s">
        <v>35</v>
      </c>
      <c r="AX119" s="13" t="s">
        <v>74</v>
      </c>
      <c r="AY119" s="199" t="s">
        <v>256</v>
      </c>
    </row>
    <row r="120" s="14" customFormat="1">
      <c r="A120" s="14"/>
      <c r="B120" s="206"/>
      <c r="C120" s="14"/>
      <c r="D120" s="198" t="s">
        <v>265</v>
      </c>
      <c r="E120" s="207" t="s">
        <v>3</v>
      </c>
      <c r="F120" s="208" t="s">
        <v>266</v>
      </c>
      <c r="G120" s="14"/>
      <c r="H120" s="209">
        <v>260</v>
      </c>
      <c r="I120" s="210"/>
      <c r="J120" s="14"/>
      <c r="K120" s="14"/>
      <c r="L120" s="206"/>
      <c r="M120" s="211"/>
      <c r="N120" s="212"/>
      <c r="O120" s="212"/>
      <c r="P120" s="212"/>
      <c r="Q120" s="212"/>
      <c r="R120" s="212"/>
      <c r="S120" s="212"/>
      <c r="T120" s="213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07" t="s">
        <v>265</v>
      </c>
      <c r="AU120" s="207" t="s">
        <v>83</v>
      </c>
      <c r="AV120" s="14" t="s">
        <v>261</v>
      </c>
      <c r="AW120" s="14" t="s">
        <v>35</v>
      </c>
      <c r="AX120" s="14" t="s">
        <v>81</v>
      </c>
      <c r="AY120" s="207" t="s">
        <v>256</v>
      </c>
    </row>
    <row r="121" s="2" customFormat="1" ht="44.25" customHeight="1">
      <c r="A121" s="40"/>
      <c r="B121" s="177"/>
      <c r="C121" s="178" t="s">
        <v>289</v>
      </c>
      <c r="D121" s="178" t="s">
        <v>258</v>
      </c>
      <c r="E121" s="179" t="s">
        <v>3316</v>
      </c>
      <c r="F121" s="180" t="s">
        <v>3317</v>
      </c>
      <c r="G121" s="181" t="s">
        <v>110</v>
      </c>
      <c r="H121" s="182">
        <v>260</v>
      </c>
      <c r="I121" s="183"/>
      <c r="J121" s="184">
        <f>ROUND(I121*H121,2)</f>
        <v>0</v>
      </c>
      <c r="K121" s="185"/>
      <c r="L121" s="41"/>
      <c r="M121" s="186" t="s">
        <v>3</v>
      </c>
      <c r="N121" s="187" t="s">
        <v>45</v>
      </c>
      <c r="O121" s="74"/>
      <c r="P121" s="188">
        <f>O121*H121</f>
        <v>0</v>
      </c>
      <c r="Q121" s="188">
        <v>0</v>
      </c>
      <c r="R121" s="188">
        <f>Q121*H121</f>
        <v>0</v>
      </c>
      <c r="S121" s="188">
        <v>0</v>
      </c>
      <c r="T121" s="189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190" t="s">
        <v>261</v>
      </c>
      <c r="AT121" s="190" t="s">
        <v>258</v>
      </c>
      <c r="AU121" s="190" t="s">
        <v>83</v>
      </c>
      <c r="AY121" s="21" t="s">
        <v>256</v>
      </c>
      <c r="BE121" s="191">
        <f>IF(N121="základní",J121,0)</f>
        <v>0</v>
      </c>
      <c r="BF121" s="191">
        <f>IF(N121="snížená",J121,0)</f>
        <v>0</v>
      </c>
      <c r="BG121" s="191">
        <f>IF(N121="zákl. přenesená",J121,0)</f>
        <v>0</v>
      </c>
      <c r="BH121" s="191">
        <f>IF(N121="sníž. přenesená",J121,0)</f>
        <v>0</v>
      </c>
      <c r="BI121" s="191">
        <f>IF(N121="nulová",J121,0)</f>
        <v>0</v>
      </c>
      <c r="BJ121" s="21" t="s">
        <v>81</v>
      </c>
      <c r="BK121" s="191">
        <f>ROUND(I121*H121,2)</f>
        <v>0</v>
      </c>
      <c r="BL121" s="21" t="s">
        <v>261</v>
      </c>
      <c r="BM121" s="190" t="s">
        <v>3318</v>
      </c>
    </row>
    <row r="122" s="2" customFormat="1">
      <c r="A122" s="40"/>
      <c r="B122" s="41"/>
      <c r="C122" s="40"/>
      <c r="D122" s="192" t="s">
        <v>263</v>
      </c>
      <c r="E122" s="40"/>
      <c r="F122" s="193" t="s">
        <v>3319</v>
      </c>
      <c r="G122" s="40"/>
      <c r="H122" s="40"/>
      <c r="I122" s="194"/>
      <c r="J122" s="40"/>
      <c r="K122" s="40"/>
      <c r="L122" s="41"/>
      <c r="M122" s="195"/>
      <c r="N122" s="196"/>
      <c r="O122" s="74"/>
      <c r="P122" s="74"/>
      <c r="Q122" s="74"/>
      <c r="R122" s="74"/>
      <c r="S122" s="74"/>
      <c r="T122" s="75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21" t="s">
        <v>263</v>
      </c>
      <c r="AU122" s="21" t="s">
        <v>83</v>
      </c>
    </row>
    <row r="123" s="13" customFormat="1">
      <c r="A123" s="13"/>
      <c r="B123" s="197"/>
      <c r="C123" s="13"/>
      <c r="D123" s="198" t="s">
        <v>265</v>
      </c>
      <c r="E123" s="199" t="s">
        <v>3</v>
      </c>
      <c r="F123" s="200" t="s">
        <v>3315</v>
      </c>
      <c r="G123" s="13"/>
      <c r="H123" s="201">
        <v>260</v>
      </c>
      <c r="I123" s="202"/>
      <c r="J123" s="13"/>
      <c r="K123" s="13"/>
      <c r="L123" s="197"/>
      <c r="M123" s="203"/>
      <c r="N123" s="204"/>
      <c r="O123" s="204"/>
      <c r="P123" s="204"/>
      <c r="Q123" s="204"/>
      <c r="R123" s="204"/>
      <c r="S123" s="204"/>
      <c r="T123" s="20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199" t="s">
        <v>265</v>
      </c>
      <c r="AU123" s="199" t="s">
        <v>83</v>
      </c>
      <c r="AV123" s="13" t="s">
        <v>83</v>
      </c>
      <c r="AW123" s="13" t="s">
        <v>35</v>
      </c>
      <c r="AX123" s="13" t="s">
        <v>74</v>
      </c>
      <c r="AY123" s="199" t="s">
        <v>256</v>
      </c>
    </row>
    <row r="124" s="14" customFormat="1">
      <c r="A124" s="14"/>
      <c r="B124" s="206"/>
      <c r="C124" s="14"/>
      <c r="D124" s="198" t="s">
        <v>265</v>
      </c>
      <c r="E124" s="207" t="s">
        <v>3</v>
      </c>
      <c r="F124" s="208" t="s">
        <v>266</v>
      </c>
      <c r="G124" s="14"/>
      <c r="H124" s="209">
        <v>260</v>
      </c>
      <c r="I124" s="210"/>
      <c r="J124" s="14"/>
      <c r="K124" s="14"/>
      <c r="L124" s="206"/>
      <c r="M124" s="211"/>
      <c r="N124" s="212"/>
      <c r="O124" s="212"/>
      <c r="P124" s="212"/>
      <c r="Q124" s="212"/>
      <c r="R124" s="212"/>
      <c r="S124" s="212"/>
      <c r="T124" s="21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07" t="s">
        <v>265</v>
      </c>
      <c r="AU124" s="207" t="s">
        <v>83</v>
      </c>
      <c r="AV124" s="14" t="s">
        <v>261</v>
      </c>
      <c r="AW124" s="14" t="s">
        <v>35</v>
      </c>
      <c r="AX124" s="14" t="s">
        <v>81</v>
      </c>
      <c r="AY124" s="207" t="s">
        <v>256</v>
      </c>
    </row>
    <row r="125" s="2" customFormat="1" ht="62.7" customHeight="1">
      <c r="A125" s="40"/>
      <c r="B125" s="177"/>
      <c r="C125" s="178" t="s">
        <v>294</v>
      </c>
      <c r="D125" s="178" t="s">
        <v>258</v>
      </c>
      <c r="E125" s="179" t="s">
        <v>310</v>
      </c>
      <c r="F125" s="180" t="s">
        <v>311</v>
      </c>
      <c r="G125" s="181" t="s">
        <v>274</v>
      </c>
      <c r="H125" s="182">
        <v>49.950000000000003</v>
      </c>
      <c r="I125" s="183"/>
      <c r="J125" s="184">
        <f>ROUND(I125*H125,2)</f>
        <v>0</v>
      </c>
      <c r="K125" s="185"/>
      <c r="L125" s="41"/>
      <c r="M125" s="186" t="s">
        <v>3</v>
      </c>
      <c r="N125" s="187" t="s">
        <v>45</v>
      </c>
      <c r="O125" s="74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190" t="s">
        <v>261</v>
      </c>
      <c r="AT125" s="190" t="s">
        <v>258</v>
      </c>
      <c r="AU125" s="190" t="s">
        <v>83</v>
      </c>
      <c r="AY125" s="21" t="s">
        <v>256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21" t="s">
        <v>81</v>
      </c>
      <c r="BK125" s="191">
        <f>ROUND(I125*H125,2)</f>
        <v>0</v>
      </c>
      <c r="BL125" s="21" t="s">
        <v>261</v>
      </c>
      <c r="BM125" s="190" t="s">
        <v>3320</v>
      </c>
    </row>
    <row r="126" s="2" customFormat="1">
      <c r="A126" s="40"/>
      <c r="B126" s="41"/>
      <c r="C126" s="40"/>
      <c r="D126" s="192" t="s">
        <v>263</v>
      </c>
      <c r="E126" s="40"/>
      <c r="F126" s="193" t="s">
        <v>313</v>
      </c>
      <c r="G126" s="40"/>
      <c r="H126" s="40"/>
      <c r="I126" s="194"/>
      <c r="J126" s="40"/>
      <c r="K126" s="40"/>
      <c r="L126" s="41"/>
      <c r="M126" s="195"/>
      <c r="N126" s="196"/>
      <c r="O126" s="74"/>
      <c r="P126" s="74"/>
      <c r="Q126" s="74"/>
      <c r="R126" s="74"/>
      <c r="S126" s="74"/>
      <c r="T126" s="75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21" t="s">
        <v>263</v>
      </c>
      <c r="AU126" s="21" t="s">
        <v>83</v>
      </c>
    </row>
    <row r="127" s="13" customFormat="1">
      <c r="A127" s="13"/>
      <c r="B127" s="197"/>
      <c r="C127" s="13"/>
      <c r="D127" s="198" t="s">
        <v>265</v>
      </c>
      <c r="E127" s="199" t="s">
        <v>3</v>
      </c>
      <c r="F127" s="200" t="s">
        <v>3321</v>
      </c>
      <c r="G127" s="13"/>
      <c r="H127" s="201">
        <v>49.950000000000003</v>
      </c>
      <c r="I127" s="202"/>
      <c r="J127" s="13"/>
      <c r="K127" s="13"/>
      <c r="L127" s="197"/>
      <c r="M127" s="203"/>
      <c r="N127" s="204"/>
      <c r="O127" s="204"/>
      <c r="P127" s="204"/>
      <c r="Q127" s="204"/>
      <c r="R127" s="204"/>
      <c r="S127" s="204"/>
      <c r="T127" s="20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9" t="s">
        <v>265</v>
      </c>
      <c r="AU127" s="199" t="s">
        <v>83</v>
      </c>
      <c r="AV127" s="13" t="s">
        <v>83</v>
      </c>
      <c r="AW127" s="13" t="s">
        <v>35</v>
      </c>
      <c r="AX127" s="13" t="s">
        <v>74</v>
      </c>
      <c r="AY127" s="199" t="s">
        <v>256</v>
      </c>
    </row>
    <row r="128" s="14" customFormat="1">
      <c r="A128" s="14"/>
      <c r="B128" s="206"/>
      <c r="C128" s="14"/>
      <c r="D128" s="198" t="s">
        <v>265</v>
      </c>
      <c r="E128" s="207" t="s">
        <v>3</v>
      </c>
      <c r="F128" s="208" t="s">
        <v>266</v>
      </c>
      <c r="G128" s="14"/>
      <c r="H128" s="209">
        <v>49.950000000000003</v>
      </c>
      <c r="I128" s="210"/>
      <c r="J128" s="14"/>
      <c r="K128" s="14"/>
      <c r="L128" s="206"/>
      <c r="M128" s="211"/>
      <c r="N128" s="212"/>
      <c r="O128" s="212"/>
      <c r="P128" s="212"/>
      <c r="Q128" s="212"/>
      <c r="R128" s="212"/>
      <c r="S128" s="212"/>
      <c r="T128" s="21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07" t="s">
        <v>265</v>
      </c>
      <c r="AU128" s="207" t="s">
        <v>83</v>
      </c>
      <c r="AV128" s="14" t="s">
        <v>261</v>
      </c>
      <c r="AW128" s="14" t="s">
        <v>35</v>
      </c>
      <c r="AX128" s="14" t="s">
        <v>81</v>
      </c>
      <c r="AY128" s="207" t="s">
        <v>256</v>
      </c>
    </row>
    <row r="129" s="2" customFormat="1" ht="62.7" customHeight="1">
      <c r="A129" s="40"/>
      <c r="B129" s="177"/>
      <c r="C129" s="178" t="s">
        <v>299</v>
      </c>
      <c r="D129" s="178" t="s">
        <v>258</v>
      </c>
      <c r="E129" s="179" t="s">
        <v>315</v>
      </c>
      <c r="F129" s="180" t="s">
        <v>316</v>
      </c>
      <c r="G129" s="181" t="s">
        <v>274</v>
      </c>
      <c r="H129" s="182">
        <v>117.05</v>
      </c>
      <c r="I129" s="183"/>
      <c r="J129" s="184">
        <f>ROUND(I129*H129,2)</f>
        <v>0</v>
      </c>
      <c r="K129" s="185"/>
      <c r="L129" s="41"/>
      <c r="M129" s="186" t="s">
        <v>3</v>
      </c>
      <c r="N129" s="187" t="s">
        <v>45</v>
      </c>
      <c r="O129" s="74"/>
      <c r="P129" s="188">
        <f>O129*H129</f>
        <v>0</v>
      </c>
      <c r="Q129" s="188">
        <v>0</v>
      </c>
      <c r="R129" s="188">
        <f>Q129*H129</f>
        <v>0</v>
      </c>
      <c r="S129" s="188">
        <v>0</v>
      </c>
      <c r="T129" s="189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190" t="s">
        <v>261</v>
      </c>
      <c r="AT129" s="190" t="s">
        <v>258</v>
      </c>
      <c r="AU129" s="190" t="s">
        <v>83</v>
      </c>
      <c r="AY129" s="21" t="s">
        <v>256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21" t="s">
        <v>81</v>
      </c>
      <c r="BK129" s="191">
        <f>ROUND(I129*H129,2)</f>
        <v>0</v>
      </c>
      <c r="BL129" s="21" t="s">
        <v>261</v>
      </c>
      <c r="BM129" s="190" t="s">
        <v>3322</v>
      </c>
    </row>
    <row r="130" s="2" customFormat="1">
      <c r="A130" s="40"/>
      <c r="B130" s="41"/>
      <c r="C130" s="40"/>
      <c r="D130" s="192" t="s">
        <v>263</v>
      </c>
      <c r="E130" s="40"/>
      <c r="F130" s="193" t="s">
        <v>318</v>
      </c>
      <c r="G130" s="40"/>
      <c r="H130" s="40"/>
      <c r="I130" s="194"/>
      <c r="J130" s="40"/>
      <c r="K130" s="40"/>
      <c r="L130" s="41"/>
      <c r="M130" s="195"/>
      <c r="N130" s="196"/>
      <c r="O130" s="74"/>
      <c r="P130" s="74"/>
      <c r="Q130" s="74"/>
      <c r="R130" s="74"/>
      <c r="S130" s="74"/>
      <c r="T130" s="75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21" t="s">
        <v>263</v>
      </c>
      <c r="AU130" s="21" t="s">
        <v>83</v>
      </c>
    </row>
    <row r="131" s="15" customFormat="1">
      <c r="A131" s="15"/>
      <c r="B131" s="214"/>
      <c r="C131" s="15"/>
      <c r="D131" s="198" t="s">
        <v>265</v>
      </c>
      <c r="E131" s="215" t="s">
        <v>3</v>
      </c>
      <c r="F131" s="216" t="s">
        <v>3323</v>
      </c>
      <c r="G131" s="15"/>
      <c r="H131" s="215" t="s">
        <v>3</v>
      </c>
      <c r="I131" s="217"/>
      <c r="J131" s="15"/>
      <c r="K131" s="15"/>
      <c r="L131" s="214"/>
      <c r="M131" s="218"/>
      <c r="N131" s="219"/>
      <c r="O131" s="219"/>
      <c r="P131" s="219"/>
      <c r="Q131" s="219"/>
      <c r="R131" s="219"/>
      <c r="S131" s="219"/>
      <c r="T131" s="220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15" t="s">
        <v>265</v>
      </c>
      <c r="AU131" s="215" t="s">
        <v>83</v>
      </c>
      <c r="AV131" s="15" t="s">
        <v>81</v>
      </c>
      <c r="AW131" s="15" t="s">
        <v>35</v>
      </c>
      <c r="AX131" s="15" t="s">
        <v>74</v>
      </c>
      <c r="AY131" s="215" t="s">
        <v>256</v>
      </c>
    </row>
    <row r="132" s="13" customFormat="1">
      <c r="A132" s="13"/>
      <c r="B132" s="197"/>
      <c r="C132" s="13"/>
      <c r="D132" s="198" t="s">
        <v>265</v>
      </c>
      <c r="E132" s="199" t="s">
        <v>3</v>
      </c>
      <c r="F132" s="200" t="s">
        <v>3324</v>
      </c>
      <c r="G132" s="13"/>
      <c r="H132" s="201">
        <v>167</v>
      </c>
      <c r="I132" s="202"/>
      <c r="J132" s="13"/>
      <c r="K132" s="13"/>
      <c r="L132" s="197"/>
      <c r="M132" s="203"/>
      <c r="N132" s="204"/>
      <c r="O132" s="204"/>
      <c r="P132" s="204"/>
      <c r="Q132" s="204"/>
      <c r="R132" s="204"/>
      <c r="S132" s="204"/>
      <c r="T132" s="20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9" t="s">
        <v>265</v>
      </c>
      <c r="AU132" s="199" t="s">
        <v>83</v>
      </c>
      <c r="AV132" s="13" t="s">
        <v>83</v>
      </c>
      <c r="AW132" s="13" t="s">
        <v>35</v>
      </c>
      <c r="AX132" s="13" t="s">
        <v>74</v>
      </c>
      <c r="AY132" s="199" t="s">
        <v>256</v>
      </c>
    </row>
    <row r="133" s="13" customFormat="1">
      <c r="A133" s="13"/>
      <c r="B133" s="197"/>
      <c r="C133" s="13"/>
      <c r="D133" s="198" t="s">
        <v>265</v>
      </c>
      <c r="E133" s="199" t="s">
        <v>3</v>
      </c>
      <c r="F133" s="200" t="s">
        <v>3325</v>
      </c>
      <c r="G133" s="13"/>
      <c r="H133" s="201">
        <v>-49.950000000000003</v>
      </c>
      <c r="I133" s="202"/>
      <c r="J133" s="13"/>
      <c r="K133" s="13"/>
      <c r="L133" s="197"/>
      <c r="M133" s="203"/>
      <c r="N133" s="204"/>
      <c r="O133" s="204"/>
      <c r="P133" s="204"/>
      <c r="Q133" s="204"/>
      <c r="R133" s="204"/>
      <c r="S133" s="204"/>
      <c r="T133" s="20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9" t="s">
        <v>265</v>
      </c>
      <c r="AU133" s="199" t="s">
        <v>83</v>
      </c>
      <c r="AV133" s="13" t="s">
        <v>83</v>
      </c>
      <c r="AW133" s="13" t="s">
        <v>35</v>
      </c>
      <c r="AX133" s="13" t="s">
        <v>74</v>
      </c>
      <c r="AY133" s="199" t="s">
        <v>256</v>
      </c>
    </row>
    <row r="134" s="14" customFormat="1">
      <c r="A134" s="14"/>
      <c r="B134" s="206"/>
      <c r="C134" s="14"/>
      <c r="D134" s="198" t="s">
        <v>265</v>
      </c>
      <c r="E134" s="207" t="s">
        <v>3</v>
      </c>
      <c r="F134" s="208" t="s">
        <v>266</v>
      </c>
      <c r="G134" s="14"/>
      <c r="H134" s="209">
        <v>117.05</v>
      </c>
      <c r="I134" s="210"/>
      <c r="J134" s="14"/>
      <c r="K134" s="14"/>
      <c r="L134" s="206"/>
      <c r="M134" s="211"/>
      <c r="N134" s="212"/>
      <c r="O134" s="212"/>
      <c r="P134" s="212"/>
      <c r="Q134" s="212"/>
      <c r="R134" s="212"/>
      <c r="S134" s="212"/>
      <c r="T134" s="21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07" t="s">
        <v>265</v>
      </c>
      <c r="AU134" s="207" t="s">
        <v>83</v>
      </c>
      <c r="AV134" s="14" t="s">
        <v>261</v>
      </c>
      <c r="AW134" s="14" t="s">
        <v>35</v>
      </c>
      <c r="AX134" s="14" t="s">
        <v>81</v>
      </c>
      <c r="AY134" s="207" t="s">
        <v>256</v>
      </c>
    </row>
    <row r="135" s="2" customFormat="1" ht="44.25" customHeight="1">
      <c r="A135" s="40"/>
      <c r="B135" s="177"/>
      <c r="C135" s="178" t="s">
        <v>304</v>
      </c>
      <c r="D135" s="178" t="s">
        <v>258</v>
      </c>
      <c r="E135" s="179" t="s">
        <v>3326</v>
      </c>
      <c r="F135" s="180" t="s">
        <v>3327</v>
      </c>
      <c r="G135" s="181" t="s">
        <v>274</v>
      </c>
      <c r="H135" s="182">
        <v>49.950000000000003</v>
      </c>
      <c r="I135" s="183"/>
      <c r="J135" s="184">
        <f>ROUND(I135*H135,2)</f>
        <v>0</v>
      </c>
      <c r="K135" s="185"/>
      <c r="L135" s="41"/>
      <c r="M135" s="186" t="s">
        <v>3</v>
      </c>
      <c r="N135" s="187" t="s">
        <v>45</v>
      </c>
      <c r="O135" s="74"/>
      <c r="P135" s="188">
        <f>O135*H135</f>
        <v>0</v>
      </c>
      <c r="Q135" s="188">
        <v>0</v>
      </c>
      <c r="R135" s="188">
        <f>Q135*H135</f>
        <v>0</v>
      </c>
      <c r="S135" s="188">
        <v>0</v>
      </c>
      <c r="T135" s="189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190" t="s">
        <v>261</v>
      </c>
      <c r="AT135" s="190" t="s">
        <v>258</v>
      </c>
      <c r="AU135" s="190" t="s">
        <v>83</v>
      </c>
      <c r="AY135" s="21" t="s">
        <v>256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21" t="s">
        <v>81</v>
      </c>
      <c r="BK135" s="191">
        <f>ROUND(I135*H135,2)</f>
        <v>0</v>
      </c>
      <c r="BL135" s="21" t="s">
        <v>261</v>
      </c>
      <c r="BM135" s="190" t="s">
        <v>3328</v>
      </c>
    </row>
    <row r="136" s="2" customFormat="1">
      <c r="A136" s="40"/>
      <c r="B136" s="41"/>
      <c r="C136" s="40"/>
      <c r="D136" s="192" t="s">
        <v>263</v>
      </c>
      <c r="E136" s="40"/>
      <c r="F136" s="193" t="s">
        <v>3329</v>
      </c>
      <c r="G136" s="40"/>
      <c r="H136" s="40"/>
      <c r="I136" s="194"/>
      <c r="J136" s="40"/>
      <c r="K136" s="40"/>
      <c r="L136" s="41"/>
      <c r="M136" s="195"/>
      <c r="N136" s="196"/>
      <c r="O136" s="74"/>
      <c r="P136" s="74"/>
      <c r="Q136" s="74"/>
      <c r="R136" s="74"/>
      <c r="S136" s="74"/>
      <c r="T136" s="75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21" t="s">
        <v>263</v>
      </c>
      <c r="AU136" s="21" t="s">
        <v>83</v>
      </c>
    </row>
    <row r="137" s="13" customFormat="1">
      <c r="A137" s="13"/>
      <c r="B137" s="197"/>
      <c r="C137" s="13"/>
      <c r="D137" s="198" t="s">
        <v>265</v>
      </c>
      <c r="E137" s="199" t="s">
        <v>3</v>
      </c>
      <c r="F137" s="200" t="s">
        <v>3321</v>
      </c>
      <c r="G137" s="13"/>
      <c r="H137" s="201">
        <v>49.950000000000003</v>
      </c>
      <c r="I137" s="202"/>
      <c r="J137" s="13"/>
      <c r="K137" s="13"/>
      <c r="L137" s="197"/>
      <c r="M137" s="203"/>
      <c r="N137" s="204"/>
      <c r="O137" s="204"/>
      <c r="P137" s="204"/>
      <c r="Q137" s="204"/>
      <c r="R137" s="204"/>
      <c r="S137" s="204"/>
      <c r="T137" s="20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9" t="s">
        <v>265</v>
      </c>
      <c r="AU137" s="199" t="s">
        <v>83</v>
      </c>
      <c r="AV137" s="13" t="s">
        <v>83</v>
      </c>
      <c r="AW137" s="13" t="s">
        <v>35</v>
      </c>
      <c r="AX137" s="13" t="s">
        <v>74</v>
      </c>
      <c r="AY137" s="199" t="s">
        <v>256</v>
      </c>
    </row>
    <row r="138" s="14" customFormat="1">
      <c r="A138" s="14"/>
      <c r="B138" s="206"/>
      <c r="C138" s="14"/>
      <c r="D138" s="198" t="s">
        <v>265</v>
      </c>
      <c r="E138" s="207" t="s">
        <v>3</v>
      </c>
      <c r="F138" s="208" t="s">
        <v>266</v>
      </c>
      <c r="G138" s="14"/>
      <c r="H138" s="209">
        <v>49.950000000000003</v>
      </c>
      <c r="I138" s="210"/>
      <c r="J138" s="14"/>
      <c r="K138" s="14"/>
      <c r="L138" s="206"/>
      <c r="M138" s="211"/>
      <c r="N138" s="212"/>
      <c r="O138" s="212"/>
      <c r="P138" s="212"/>
      <c r="Q138" s="212"/>
      <c r="R138" s="212"/>
      <c r="S138" s="212"/>
      <c r="T138" s="21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07" t="s">
        <v>265</v>
      </c>
      <c r="AU138" s="207" t="s">
        <v>83</v>
      </c>
      <c r="AV138" s="14" t="s">
        <v>261</v>
      </c>
      <c r="AW138" s="14" t="s">
        <v>35</v>
      </c>
      <c r="AX138" s="14" t="s">
        <v>81</v>
      </c>
      <c r="AY138" s="207" t="s">
        <v>256</v>
      </c>
    </row>
    <row r="139" s="2" customFormat="1" ht="44.25" customHeight="1">
      <c r="A139" s="40"/>
      <c r="B139" s="177"/>
      <c r="C139" s="178" t="s">
        <v>309</v>
      </c>
      <c r="D139" s="178" t="s">
        <v>258</v>
      </c>
      <c r="E139" s="179" t="s">
        <v>336</v>
      </c>
      <c r="F139" s="180" t="s">
        <v>337</v>
      </c>
      <c r="G139" s="181" t="s">
        <v>338</v>
      </c>
      <c r="H139" s="182">
        <v>89.909999999999997</v>
      </c>
      <c r="I139" s="183"/>
      <c r="J139" s="184">
        <f>ROUND(I139*H139,2)</f>
        <v>0</v>
      </c>
      <c r="K139" s="185"/>
      <c r="L139" s="41"/>
      <c r="M139" s="186" t="s">
        <v>3</v>
      </c>
      <c r="N139" s="187" t="s">
        <v>45</v>
      </c>
      <c r="O139" s="74"/>
      <c r="P139" s="188">
        <f>O139*H139</f>
        <v>0</v>
      </c>
      <c r="Q139" s="188">
        <v>0</v>
      </c>
      <c r="R139" s="188">
        <f>Q139*H139</f>
        <v>0</v>
      </c>
      <c r="S139" s="188">
        <v>0</v>
      </c>
      <c r="T139" s="189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190" t="s">
        <v>261</v>
      </c>
      <c r="AT139" s="190" t="s">
        <v>258</v>
      </c>
      <c r="AU139" s="190" t="s">
        <v>83</v>
      </c>
      <c r="AY139" s="21" t="s">
        <v>256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21" t="s">
        <v>81</v>
      </c>
      <c r="BK139" s="191">
        <f>ROUND(I139*H139,2)</f>
        <v>0</v>
      </c>
      <c r="BL139" s="21" t="s">
        <v>261</v>
      </c>
      <c r="BM139" s="190" t="s">
        <v>3330</v>
      </c>
    </row>
    <row r="140" s="2" customFormat="1">
      <c r="A140" s="40"/>
      <c r="B140" s="41"/>
      <c r="C140" s="40"/>
      <c r="D140" s="192" t="s">
        <v>263</v>
      </c>
      <c r="E140" s="40"/>
      <c r="F140" s="193" t="s">
        <v>340</v>
      </c>
      <c r="G140" s="40"/>
      <c r="H140" s="40"/>
      <c r="I140" s="194"/>
      <c r="J140" s="40"/>
      <c r="K140" s="40"/>
      <c r="L140" s="41"/>
      <c r="M140" s="195"/>
      <c r="N140" s="196"/>
      <c r="O140" s="74"/>
      <c r="P140" s="74"/>
      <c r="Q140" s="74"/>
      <c r="R140" s="74"/>
      <c r="S140" s="74"/>
      <c r="T140" s="75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21" t="s">
        <v>263</v>
      </c>
      <c r="AU140" s="21" t="s">
        <v>83</v>
      </c>
    </row>
    <row r="141" s="13" customFormat="1">
      <c r="A141" s="13"/>
      <c r="B141" s="197"/>
      <c r="C141" s="13"/>
      <c r="D141" s="198" t="s">
        <v>265</v>
      </c>
      <c r="E141" s="199" t="s">
        <v>3</v>
      </c>
      <c r="F141" s="200" t="s">
        <v>3331</v>
      </c>
      <c r="G141" s="13"/>
      <c r="H141" s="201">
        <v>89.909999999999997</v>
      </c>
      <c r="I141" s="202"/>
      <c r="J141" s="13"/>
      <c r="K141" s="13"/>
      <c r="L141" s="197"/>
      <c r="M141" s="203"/>
      <c r="N141" s="204"/>
      <c r="O141" s="204"/>
      <c r="P141" s="204"/>
      <c r="Q141" s="204"/>
      <c r="R141" s="204"/>
      <c r="S141" s="204"/>
      <c r="T141" s="20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9" t="s">
        <v>265</v>
      </c>
      <c r="AU141" s="199" t="s">
        <v>83</v>
      </c>
      <c r="AV141" s="13" t="s">
        <v>83</v>
      </c>
      <c r="AW141" s="13" t="s">
        <v>35</v>
      </c>
      <c r="AX141" s="13" t="s">
        <v>74</v>
      </c>
      <c r="AY141" s="199" t="s">
        <v>256</v>
      </c>
    </row>
    <row r="142" s="14" customFormat="1">
      <c r="A142" s="14"/>
      <c r="B142" s="206"/>
      <c r="C142" s="14"/>
      <c r="D142" s="198" t="s">
        <v>265</v>
      </c>
      <c r="E142" s="207" t="s">
        <v>3</v>
      </c>
      <c r="F142" s="208" t="s">
        <v>266</v>
      </c>
      <c r="G142" s="14"/>
      <c r="H142" s="209">
        <v>89.909999999999997</v>
      </c>
      <c r="I142" s="210"/>
      <c r="J142" s="14"/>
      <c r="K142" s="14"/>
      <c r="L142" s="206"/>
      <c r="M142" s="211"/>
      <c r="N142" s="212"/>
      <c r="O142" s="212"/>
      <c r="P142" s="212"/>
      <c r="Q142" s="212"/>
      <c r="R142" s="212"/>
      <c r="S142" s="212"/>
      <c r="T142" s="21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7" t="s">
        <v>265</v>
      </c>
      <c r="AU142" s="207" t="s">
        <v>83</v>
      </c>
      <c r="AV142" s="14" t="s">
        <v>261</v>
      </c>
      <c r="AW142" s="14" t="s">
        <v>35</v>
      </c>
      <c r="AX142" s="14" t="s">
        <v>81</v>
      </c>
      <c r="AY142" s="207" t="s">
        <v>256</v>
      </c>
    </row>
    <row r="143" s="2" customFormat="1" ht="44.25" customHeight="1">
      <c r="A143" s="40"/>
      <c r="B143" s="177"/>
      <c r="C143" s="178" t="s">
        <v>314</v>
      </c>
      <c r="D143" s="178" t="s">
        <v>258</v>
      </c>
      <c r="E143" s="179" t="s">
        <v>348</v>
      </c>
      <c r="F143" s="180" t="s">
        <v>349</v>
      </c>
      <c r="G143" s="181" t="s">
        <v>274</v>
      </c>
      <c r="H143" s="182">
        <v>117.3</v>
      </c>
      <c r="I143" s="183"/>
      <c r="J143" s="184">
        <f>ROUND(I143*H143,2)</f>
        <v>0</v>
      </c>
      <c r="K143" s="185"/>
      <c r="L143" s="41"/>
      <c r="M143" s="186" t="s">
        <v>3</v>
      </c>
      <c r="N143" s="187" t="s">
        <v>45</v>
      </c>
      <c r="O143" s="74"/>
      <c r="P143" s="188">
        <f>O143*H143</f>
        <v>0</v>
      </c>
      <c r="Q143" s="188">
        <v>0</v>
      </c>
      <c r="R143" s="188">
        <f>Q143*H143</f>
        <v>0</v>
      </c>
      <c r="S143" s="188">
        <v>0</v>
      </c>
      <c r="T143" s="189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190" t="s">
        <v>261</v>
      </c>
      <c r="AT143" s="190" t="s">
        <v>258</v>
      </c>
      <c r="AU143" s="190" t="s">
        <v>83</v>
      </c>
      <c r="AY143" s="21" t="s">
        <v>256</v>
      </c>
      <c r="BE143" s="191">
        <f>IF(N143="základní",J143,0)</f>
        <v>0</v>
      </c>
      <c r="BF143" s="191">
        <f>IF(N143="snížená",J143,0)</f>
        <v>0</v>
      </c>
      <c r="BG143" s="191">
        <f>IF(N143="zákl. přenesená",J143,0)</f>
        <v>0</v>
      </c>
      <c r="BH143" s="191">
        <f>IF(N143="sníž. přenesená",J143,0)</f>
        <v>0</v>
      </c>
      <c r="BI143" s="191">
        <f>IF(N143="nulová",J143,0)</f>
        <v>0</v>
      </c>
      <c r="BJ143" s="21" t="s">
        <v>81</v>
      </c>
      <c r="BK143" s="191">
        <f>ROUND(I143*H143,2)</f>
        <v>0</v>
      </c>
      <c r="BL143" s="21" t="s">
        <v>261</v>
      </c>
      <c r="BM143" s="190" t="s">
        <v>3332</v>
      </c>
    </row>
    <row r="144" s="2" customFormat="1">
      <c r="A144" s="40"/>
      <c r="B144" s="41"/>
      <c r="C144" s="40"/>
      <c r="D144" s="192" t="s">
        <v>263</v>
      </c>
      <c r="E144" s="40"/>
      <c r="F144" s="193" t="s">
        <v>351</v>
      </c>
      <c r="G144" s="40"/>
      <c r="H144" s="40"/>
      <c r="I144" s="194"/>
      <c r="J144" s="40"/>
      <c r="K144" s="40"/>
      <c r="L144" s="41"/>
      <c r="M144" s="195"/>
      <c r="N144" s="196"/>
      <c r="O144" s="74"/>
      <c r="P144" s="74"/>
      <c r="Q144" s="74"/>
      <c r="R144" s="74"/>
      <c r="S144" s="74"/>
      <c r="T144" s="75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21" t="s">
        <v>263</v>
      </c>
      <c r="AU144" s="21" t="s">
        <v>83</v>
      </c>
    </row>
    <row r="145" s="15" customFormat="1">
      <c r="A145" s="15"/>
      <c r="B145" s="214"/>
      <c r="C145" s="15"/>
      <c r="D145" s="198" t="s">
        <v>265</v>
      </c>
      <c r="E145" s="215" t="s">
        <v>3</v>
      </c>
      <c r="F145" s="216" t="s">
        <v>3333</v>
      </c>
      <c r="G145" s="15"/>
      <c r="H145" s="215" t="s">
        <v>3</v>
      </c>
      <c r="I145" s="217"/>
      <c r="J145" s="15"/>
      <c r="K145" s="15"/>
      <c r="L145" s="214"/>
      <c r="M145" s="218"/>
      <c r="N145" s="219"/>
      <c r="O145" s="219"/>
      <c r="P145" s="219"/>
      <c r="Q145" s="219"/>
      <c r="R145" s="219"/>
      <c r="S145" s="219"/>
      <c r="T145" s="220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15" t="s">
        <v>265</v>
      </c>
      <c r="AU145" s="215" t="s">
        <v>83</v>
      </c>
      <c r="AV145" s="15" t="s">
        <v>81</v>
      </c>
      <c r="AW145" s="15" t="s">
        <v>35</v>
      </c>
      <c r="AX145" s="15" t="s">
        <v>74</v>
      </c>
      <c r="AY145" s="215" t="s">
        <v>256</v>
      </c>
    </row>
    <row r="146" s="13" customFormat="1">
      <c r="A146" s="13"/>
      <c r="B146" s="197"/>
      <c r="C146" s="13"/>
      <c r="D146" s="198" t="s">
        <v>265</v>
      </c>
      <c r="E146" s="199" t="s">
        <v>3</v>
      </c>
      <c r="F146" s="200" t="s">
        <v>3334</v>
      </c>
      <c r="G146" s="13"/>
      <c r="H146" s="201">
        <v>167</v>
      </c>
      <c r="I146" s="202"/>
      <c r="J146" s="13"/>
      <c r="K146" s="13"/>
      <c r="L146" s="197"/>
      <c r="M146" s="203"/>
      <c r="N146" s="204"/>
      <c r="O146" s="204"/>
      <c r="P146" s="204"/>
      <c r="Q146" s="204"/>
      <c r="R146" s="204"/>
      <c r="S146" s="204"/>
      <c r="T146" s="20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9" t="s">
        <v>265</v>
      </c>
      <c r="AU146" s="199" t="s">
        <v>83</v>
      </c>
      <c r="AV146" s="13" t="s">
        <v>83</v>
      </c>
      <c r="AW146" s="13" t="s">
        <v>35</v>
      </c>
      <c r="AX146" s="13" t="s">
        <v>74</v>
      </c>
      <c r="AY146" s="199" t="s">
        <v>256</v>
      </c>
    </row>
    <row r="147" s="13" customFormat="1">
      <c r="A147" s="13"/>
      <c r="B147" s="197"/>
      <c r="C147" s="13"/>
      <c r="D147" s="198" t="s">
        <v>265</v>
      </c>
      <c r="E147" s="199" t="s">
        <v>3</v>
      </c>
      <c r="F147" s="200" t="s">
        <v>3335</v>
      </c>
      <c r="G147" s="13"/>
      <c r="H147" s="201">
        <v>-49.700000000000003</v>
      </c>
      <c r="I147" s="202"/>
      <c r="J147" s="13"/>
      <c r="K147" s="13"/>
      <c r="L147" s="197"/>
      <c r="M147" s="203"/>
      <c r="N147" s="204"/>
      <c r="O147" s="204"/>
      <c r="P147" s="204"/>
      <c r="Q147" s="204"/>
      <c r="R147" s="204"/>
      <c r="S147" s="204"/>
      <c r="T147" s="20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9" t="s">
        <v>265</v>
      </c>
      <c r="AU147" s="199" t="s">
        <v>83</v>
      </c>
      <c r="AV147" s="13" t="s">
        <v>83</v>
      </c>
      <c r="AW147" s="13" t="s">
        <v>35</v>
      </c>
      <c r="AX147" s="13" t="s">
        <v>74</v>
      </c>
      <c r="AY147" s="199" t="s">
        <v>256</v>
      </c>
    </row>
    <row r="148" s="14" customFormat="1">
      <c r="A148" s="14"/>
      <c r="B148" s="206"/>
      <c r="C148" s="14"/>
      <c r="D148" s="198" t="s">
        <v>265</v>
      </c>
      <c r="E148" s="207" t="s">
        <v>3</v>
      </c>
      <c r="F148" s="208" t="s">
        <v>266</v>
      </c>
      <c r="G148" s="14"/>
      <c r="H148" s="209">
        <v>117.3</v>
      </c>
      <c r="I148" s="210"/>
      <c r="J148" s="14"/>
      <c r="K148" s="14"/>
      <c r="L148" s="206"/>
      <c r="M148" s="211"/>
      <c r="N148" s="212"/>
      <c r="O148" s="212"/>
      <c r="P148" s="212"/>
      <c r="Q148" s="212"/>
      <c r="R148" s="212"/>
      <c r="S148" s="212"/>
      <c r="T148" s="21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7" t="s">
        <v>265</v>
      </c>
      <c r="AU148" s="207" t="s">
        <v>83</v>
      </c>
      <c r="AV148" s="14" t="s">
        <v>261</v>
      </c>
      <c r="AW148" s="14" t="s">
        <v>35</v>
      </c>
      <c r="AX148" s="14" t="s">
        <v>81</v>
      </c>
      <c r="AY148" s="207" t="s">
        <v>256</v>
      </c>
    </row>
    <row r="149" s="12" customFormat="1" ht="22.8" customHeight="1">
      <c r="A149" s="12"/>
      <c r="B149" s="164"/>
      <c r="C149" s="12"/>
      <c r="D149" s="165" t="s">
        <v>73</v>
      </c>
      <c r="E149" s="175" t="s">
        <v>112</v>
      </c>
      <c r="F149" s="175" t="s">
        <v>509</v>
      </c>
      <c r="G149" s="12"/>
      <c r="H149" s="12"/>
      <c r="I149" s="167"/>
      <c r="J149" s="176">
        <f>BK149</f>
        <v>0</v>
      </c>
      <c r="K149" s="12"/>
      <c r="L149" s="164"/>
      <c r="M149" s="169"/>
      <c r="N149" s="170"/>
      <c r="O149" s="170"/>
      <c r="P149" s="171">
        <f>SUM(P150:P152)</f>
        <v>0</v>
      </c>
      <c r="Q149" s="170"/>
      <c r="R149" s="171">
        <f>SUM(R150:R152)</f>
        <v>0.20599999999999999</v>
      </c>
      <c r="S149" s="170"/>
      <c r="T149" s="172">
        <f>SUM(T150:T152)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65" t="s">
        <v>81</v>
      </c>
      <c r="AT149" s="173" t="s">
        <v>73</v>
      </c>
      <c r="AU149" s="173" t="s">
        <v>81</v>
      </c>
      <c r="AY149" s="165" t="s">
        <v>256</v>
      </c>
      <c r="BK149" s="174">
        <f>SUM(BK150:BK152)</f>
        <v>0</v>
      </c>
    </row>
    <row r="150" s="2" customFormat="1" ht="24.15" customHeight="1">
      <c r="A150" s="40"/>
      <c r="B150" s="177"/>
      <c r="C150" s="178" t="s">
        <v>9</v>
      </c>
      <c r="D150" s="178" t="s">
        <v>258</v>
      </c>
      <c r="E150" s="179" t="s">
        <v>3336</v>
      </c>
      <c r="F150" s="180" t="s">
        <v>3337</v>
      </c>
      <c r="G150" s="181" t="s">
        <v>539</v>
      </c>
      <c r="H150" s="182">
        <v>1</v>
      </c>
      <c r="I150" s="183"/>
      <c r="J150" s="184">
        <f>ROUND(I150*H150,2)</f>
        <v>0</v>
      </c>
      <c r="K150" s="185"/>
      <c r="L150" s="41"/>
      <c r="M150" s="186" t="s">
        <v>3</v>
      </c>
      <c r="N150" s="187" t="s">
        <v>45</v>
      </c>
      <c r="O150" s="74"/>
      <c r="P150" s="188">
        <f>O150*H150</f>
        <v>0</v>
      </c>
      <c r="Q150" s="188">
        <v>0</v>
      </c>
      <c r="R150" s="188">
        <f>Q150*H150</f>
        <v>0</v>
      </c>
      <c r="S150" s="188">
        <v>0</v>
      </c>
      <c r="T150" s="189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190" t="s">
        <v>261</v>
      </c>
      <c r="AT150" s="190" t="s">
        <v>258</v>
      </c>
      <c r="AU150" s="190" t="s">
        <v>83</v>
      </c>
      <c r="AY150" s="21" t="s">
        <v>256</v>
      </c>
      <c r="BE150" s="191">
        <f>IF(N150="základní",J150,0)</f>
        <v>0</v>
      </c>
      <c r="BF150" s="191">
        <f>IF(N150="snížená",J150,0)</f>
        <v>0</v>
      </c>
      <c r="BG150" s="191">
        <f>IF(N150="zákl. přenesená",J150,0)</f>
        <v>0</v>
      </c>
      <c r="BH150" s="191">
        <f>IF(N150="sníž. přenesená",J150,0)</f>
        <v>0</v>
      </c>
      <c r="BI150" s="191">
        <f>IF(N150="nulová",J150,0)</f>
        <v>0</v>
      </c>
      <c r="BJ150" s="21" t="s">
        <v>81</v>
      </c>
      <c r="BK150" s="191">
        <f>ROUND(I150*H150,2)</f>
        <v>0</v>
      </c>
      <c r="BL150" s="21" t="s">
        <v>261</v>
      </c>
      <c r="BM150" s="190" t="s">
        <v>3338</v>
      </c>
    </row>
    <row r="151" s="2" customFormat="1">
      <c r="A151" s="40"/>
      <c r="B151" s="41"/>
      <c r="C151" s="40"/>
      <c r="D151" s="192" t="s">
        <v>263</v>
      </c>
      <c r="E151" s="40"/>
      <c r="F151" s="193" t="s">
        <v>3339</v>
      </c>
      <c r="G151" s="40"/>
      <c r="H151" s="40"/>
      <c r="I151" s="194"/>
      <c r="J151" s="40"/>
      <c r="K151" s="40"/>
      <c r="L151" s="41"/>
      <c r="M151" s="195"/>
      <c r="N151" s="196"/>
      <c r="O151" s="74"/>
      <c r="P151" s="74"/>
      <c r="Q151" s="74"/>
      <c r="R151" s="74"/>
      <c r="S151" s="74"/>
      <c r="T151" s="75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21" t="s">
        <v>263</v>
      </c>
      <c r="AU151" s="21" t="s">
        <v>83</v>
      </c>
    </row>
    <row r="152" s="2" customFormat="1" ht="21.75" customHeight="1">
      <c r="A152" s="40"/>
      <c r="B152" s="177"/>
      <c r="C152" s="221" t="s">
        <v>325</v>
      </c>
      <c r="D152" s="221" t="s">
        <v>374</v>
      </c>
      <c r="E152" s="222" t="s">
        <v>3340</v>
      </c>
      <c r="F152" s="223" t="s">
        <v>3341</v>
      </c>
      <c r="G152" s="224" t="s">
        <v>539</v>
      </c>
      <c r="H152" s="225">
        <v>1</v>
      </c>
      <c r="I152" s="226"/>
      <c r="J152" s="227">
        <f>ROUND(I152*H152,2)</f>
        <v>0</v>
      </c>
      <c r="K152" s="228"/>
      <c r="L152" s="229"/>
      <c r="M152" s="230" t="s">
        <v>3</v>
      </c>
      <c r="N152" s="231" t="s">
        <v>45</v>
      </c>
      <c r="O152" s="74"/>
      <c r="P152" s="188">
        <f>O152*H152</f>
        <v>0</v>
      </c>
      <c r="Q152" s="188">
        <v>0.20599999999999999</v>
      </c>
      <c r="R152" s="188">
        <f>Q152*H152</f>
        <v>0.20599999999999999</v>
      </c>
      <c r="S152" s="188">
        <v>0</v>
      </c>
      <c r="T152" s="189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190" t="s">
        <v>299</v>
      </c>
      <c r="AT152" s="190" t="s">
        <v>374</v>
      </c>
      <c r="AU152" s="190" t="s">
        <v>83</v>
      </c>
      <c r="AY152" s="21" t="s">
        <v>256</v>
      </c>
      <c r="BE152" s="191">
        <f>IF(N152="základní",J152,0)</f>
        <v>0</v>
      </c>
      <c r="BF152" s="191">
        <f>IF(N152="snížená",J152,0)</f>
        <v>0</v>
      </c>
      <c r="BG152" s="191">
        <f>IF(N152="zákl. přenesená",J152,0)</f>
        <v>0</v>
      </c>
      <c r="BH152" s="191">
        <f>IF(N152="sníž. přenesená",J152,0)</f>
        <v>0</v>
      </c>
      <c r="BI152" s="191">
        <f>IF(N152="nulová",J152,0)</f>
        <v>0</v>
      </c>
      <c r="BJ152" s="21" t="s">
        <v>81</v>
      </c>
      <c r="BK152" s="191">
        <f>ROUND(I152*H152,2)</f>
        <v>0</v>
      </c>
      <c r="BL152" s="21" t="s">
        <v>261</v>
      </c>
      <c r="BM152" s="190" t="s">
        <v>3342</v>
      </c>
    </row>
    <row r="153" s="12" customFormat="1" ht="22.8" customHeight="1">
      <c r="A153" s="12"/>
      <c r="B153" s="164"/>
      <c r="C153" s="12"/>
      <c r="D153" s="165" t="s">
        <v>73</v>
      </c>
      <c r="E153" s="175" t="s">
        <v>261</v>
      </c>
      <c r="F153" s="175" t="s">
        <v>686</v>
      </c>
      <c r="G153" s="12"/>
      <c r="H153" s="12"/>
      <c r="I153" s="167"/>
      <c r="J153" s="176">
        <f>BK153</f>
        <v>0</v>
      </c>
      <c r="K153" s="12"/>
      <c r="L153" s="164"/>
      <c r="M153" s="169"/>
      <c r="N153" s="170"/>
      <c r="O153" s="170"/>
      <c r="P153" s="171">
        <f>SUM(P154:P159)</f>
        <v>0</v>
      </c>
      <c r="Q153" s="170"/>
      <c r="R153" s="171">
        <f>SUM(R154:R159)</f>
        <v>94.443961500000015</v>
      </c>
      <c r="S153" s="170"/>
      <c r="T153" s="172">
        <f>SUM(T154:T159)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65" t="s">
        <v>81</v>
      </c>
      <c r="AT153" s="173" t="s">
        <v>73</v>
      </c>
      <c r="AU153" s="173" t="s">
        <v>81</v>
      </c>
      <c r="AY153" s="165" t="s">
        <v>256</v>
      </c>
      <c r="BK153" s="174">
        <f>SUM(BK154:BK159)</f>
        <v>0</v>
      </c>
    </row>
    <row r="154" s="2" customFormat="1" ht="33" customHeight="1">
      <c r="A154" s="40"/>
      <c r="B154" s="177"/>
      <c r="C154" s="178" t="s">
        <v>330</v>
      </c>
      <c r="D154" s="178" t="s">
        <v>258</v>
      </c>
      <c r="E154" s="179" t="s">
        <v>3343</v>
      </c>
      <c r="F154" s="180" t="s">
        <v>3344</v>
      </c>
      <c r="G154" s="181" t="s">
        <v>274</v>
      </c>
      <c r="H154" s="182">
        <v>49.950000000000003</v>
      </c>
      <c r="I154" s="183"/>
      <c r="J154" s="184">
        <f>ROUND(I154*H154,2)</f>
        <v>0</v>
      </c>
      <c r="K154" s="185"/>
      <c r="L154" s="41"/>
      <c r="M154" s="186" t="s">
        <v>3</v>
      </c>
      <c r="N154" s="187" t="s">
        <v>45</v>
      </c>
      <c r="O154" s="74"/>
      <c r="P154" s="188">
        <f>O154*H154</f>
        <v>0</v>
      </c>
      <c r="Q154" s="188">
        <v>1.8907700000000001</v>
      </c>
      <c r="R154" s="188">
        <f>Q154*H154</f>
        <v>94.443961500000015</v>
      </c>
      <c r="S154" s="188">
        <v>0</v>
      </c>
      <c r="T154" s="189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190" t="s">
        <v>261</v>
      </c>
      <c r="AT154" s="190" t="s">
        <v>258</v>
      </c>
      <c r="AU154" s="190" t="s">
        <v>83</v>
      </c>
      <c r="AY154" s="21" t="s">
        <v>256</v>
      </c>
      <c r="BE154" s="191">
        <f>IF(N154="základní",J154,0)</f>
        <v>0</v>
      </c>
      <c r="BF154" s="191">
        <f>IF(N154="snížená",J154,0)</f>
        <v>0</v>
      </c>
      <c r="BG154" s="191">
        <f>IF(N154="zákl. přenesená",J154,0)</f>
        <v>0</v>
      </c>
      <c r="BH154" s="191">
        <f>IF(N154="sníž. přenesená",J154,0)</f>
        <v>0</v>
      </c>
      <c r="BI154" s="191">
        <f>IF(N154="nulová",J154,0)</f>
        <v>0</v>
      </c>
      <c r="BJ154" s="21" t="s">
        <v>81</v>
      </c>
      <c r="BK154" s="191">
        <f>ROUND(I154*H154,2)</f>
        <v>0</v>
      </c>
      <c r="BL154" s="21" t="s">
        <v>261</v>
      </c>
      <c r="BM154" s="190" t="s">
        <v>3345</v>
      </c>
    </row>
    <row r="155" s="2" customFormat="1">
      <c r="A155" s="40"/>
      <c r="B155" s="41"/>
      <c r="C155" s="40"/>
      <c r="D155" s="192" t="s">
        <v>263</v>
      </c>
      <c r="E155" s="40"/>
      <c r="F155" s="193" t="s">
        <v>3346</v>
      </c>
      <c r="G155" s="40"/>
      <c r="H155" s="40"/>
      <c r="I155" s="194"/>
      <c r="J155" s="40"/>
      <c r="K155" s="40"/>
      <c r="L155" s="41"/>
      <c r="M155" s="195"/>
      <c r="N155" s="196"/>
      <c r="O155" s="74"/>
      <c r="P155" s="74"/>
      <c r="Q155" s="74"/>
      <c r="R155" s="74"/>
      <c r="S155" s="74"/>
      <c r="T155" s="75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21" t="s">
        <v>263</v>
      </c>
      <c r="AU155" s="21" t="s">
        <v>83</v>
      </c>
    </row>
    <row r="156" s="13" customFormat="1">
      <c r="A156" s="13"/>
      <c r="B156" s="197"/>
      <c r="C156" s="13"/>
      <c r="D156" s="198" t="s">
        <v>265</v>
      </c>
      <c r="E156" s="199" t="s">
        <v>3</v>
      </c>
      <c r="F156" s="200" t="s">
        <v>3347</v>
      </c>
      <c r="G156" s="13"/>
      <c r="H156" s="201">
        <v>26.25</v>
      </c>
      <c r="I156" s="202"/>
      <c r="J156" s="13"/>
      <c r="K156" s="13"/>
      <c r="L156" s="197"/>
      <c r="M156" s="203"/>
      <c r="N156" s="204"/>
      <c r="O156" s="204"/>
      <c r="P156" s="204"/>
      <c r="Q156" s="204"/>
      <c r="R156" s="204"/>
      <c r="S156" s="204"/>
      <c r="T156" s="20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99" t="s">
        <v>265</v>
      </c>
      <c r="AU156" s="199" t="s">
        <v>83</v>
      </c>
      <c r="AV156" s="13" t="s">
        <v>83</v>
      </c>
      <c r="AW156" s="13" t="s">
        <v>35</v>
      </c>
      <c r="AX156" s="13" t="s">
        <v>74</v>
      </c>
      <c r="AY156" s="199" t="s">
        <v>256</v>
      </c>
    </row>
    <row r="157" s="13" customFormat="1">
      <c r="A157" s="13"/>
      <c r="B157" s="197"/>
      <c r="C157" s="13"/>
      <c r="D157" s="198" t="s">
        <v>265</v>
      </c>
      <c r="E157" s="199" t="s">
        <v>3</v>
      </c>
      <c r="F157" s="200" t="s">
        <v>3348</v>
      </c>
      <c r="G157" s="13"/>
      <c r="H157" s="201">
        <v>23.399999999999999</v>
      </c>
      <c r="I157" s="202"/>
      <c r="J157" s="13"/>
      <c r="K157" s="13"/>
      <c r="L157" s="197"/>
      <c r="M157" s="203"/>
      <c r="N157" s="204"/>
      <c r="O157" s="204"/>
      <c r="P157" s="204"/>
      <c r="Q157" s="204"/>
      <c r="R157" s="204"/>
      <c r="S157" s="204"/>
      <c r="T157" s="20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9" t="s">
        <v>265</v>
      </c>
      <c r="AU157" s="199" t="s">
        <v>83</v>
      </c>
      <c r="AV157" s="13" t="s">
        <v>83</v>
      </c>
      <c r="AW157" s="13" t="s">
        <v>35</v>
      </c>
      <c r="AX157" s="13" t="s">
        <v>74</v>
      </c>
      <c r="AY157" s="199" t="s">
        <v>256</v>
      </c>
    </row>
    <row r="158" s="13" customFormat="1">
      <c r="A158" s="13"/>
      <c r="B158" s="197"/>
      <c r="C158" s="13"/>
      <c r="D158" s="198" t="s">
        <v>265</v>
      </c>
      <c r="E158" s="199" t="s">
        <v>3</v>
      </c>
      <c r="F158" s="200" t="s">
        <v>3349</v>
      </c>
      <c r="G158" s="13"/>
      <c r="H158" s="201">
        <v>0.29999999999999999</v>
      </c>
      <c r="I158" s="202"/>
      <c r="J158" s="13"/>
      <c r="K158" s="13"/>
      <c r="L158" s="197"/>
      <c r="M158" s="203"/>
      <c r="N158" s="204"/>
      <c r="O158" s="204"/>
      <c r="P158" s="204"/>
      <c r="Q158" s="204"/>
      <c r="R158" s="204"/>
      <c r="S158" s="204"/>
      <c r="T158" s="20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9" t="s">
        <v>265</v>
      </c>
      <c r="AU158" s="199" t="s">
        <v>83</v>
      </c>
      <c r="AV158" s="13" t="s">
        <v>83</v>
      </c>
      <c r="AW158" s="13" t="s">
        <v>35</v>
      </c>
      <c r="AX158" s="13" t="s">
        <v>74</v>
      </c>
      <c r="AY158" s="199" t="s">
        <v>256</v>
      </c>
    </row>
    <row r="159" s="14" customFormat="1">
      <c r="A159" s="14"/>
      <c r="B159" s="206"/>
      <c r="C159" s="14"/>
      <c r="D159" s="198" t="s">
        <v>265</v>
      </c>
      <c r="E159" s="207" t="s">
        <v>3</v>
      </c>
      <c r="F159" s="208" t="s">
        <v>266</v>
      </c>
      <c r="G159" s="14"/>
      <c r="H159" s="209">
        <v>49.950000000000003</v>
      </c>
      <c r="I159" s="210"/>
      <c r="J159" s="14"/>
      <c r="K159" s="14"/>
      <c r="L159" s="206"/>
      <c r="M159" s="211"/>
      <c r="N159" s="212"/>
      <c r="O159" s="212"/>
      <c r="P159" s="212"/>
      <c r="Q159" s="212"/>
      <c r="R159" s="212"/>
      <c r="S159" s="212"/>
      <c r="T159" s="21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07" t="s">
        <v>265</v>
      </c>
      <c r="AU159" s="207" t="s">
        <v>83</v>
      </c>
      <c r="AV159" s="14" t="s">
        <v>261</v>
      </c>
      <c r="AW159" s="14" t="s">
        <v>35</v>
      </c>
      <c r="AX159" s="14" t="s">
        <v>81</v>
      </c>
      <c r="AY159" s="207" t="s">
        <v>256</v>
      </c>
    </row>
    <row r="160" s="12" customFormat="1" ht="22.8" customHeight="1">
      <c r="A160" s="12"/>
      <c r="B160" s="164"/>
      <c r="C160" s="12"/>
      <c r="D160" s="165" t="s">
        <v>73</v>
      </c>
      <c r="E160" s="175" t="s">
        <v>284</v>
      </c>
      <c r="F160" s="175" t="s">
        <v>742</v>
      </c>
      <c r="G160" s="12"/>
      <c r="H160" s="12"/>
      <c r="I160" s="167"/>
      <c r="J160" s="176">
        <f>BK160</f>
        <v>0</v>
      </c>
      <c r="K160" s="12"/>
      <c r="L160" s="164"/>
      <c r="M160" s="169"/>
      <c r="N160" s="170"/>
      <c r="O160" s="170"/>
      <c r="P160" s="171">
        <f>SUM(P161:P164)</f>
        <v>0</v>
      </c>
      <c r="Q160" s="170"/>
      <c r="R160" s="171">
        <f>SUM(R161:R164)</f>
        <v>10.710900000000001</v>
      </c>
      <c r="S160" s="170"/>
      <c r="T160" s="172">
        <f>SUM(T161:T164)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65" t="s">
        <v>81</v>
      </c>
      <c r="AT160" s="173" t="s">
        <v>73</v>
      </c>
      <c r="AU160" s="173" t="s">
        <v>81</v>
      </c>
      <c r="AY160" s="165" t="s">
        <v>256</v>
      </c>
      <c r="BK160" s="174">
        <f>SUM(BK161:BK164)</f>
        <v>0</v>
      </c>
    </row>
    <row r="161" s="2" customFormat="1" ht="44.25" customHeight="1">
      <c r="A161" s="40"/>
      <c r="B161" s="177"/>
      <c r="C161" s="178" t="s">
        <v>335</v>
      </c>
      <c r="D161" s="178" t="s">
        <v>258</v>
      </c>
      <c r="E161" s="179" t="s">
        <v>3350</v>
      </c>
      <c r="F161" s="180" t="s">
        <v>3351</v>
      </c>
      <c r="G161" s="181" t="s">
        <v>110</v>
      </c>
      <c r="H161" s="182">
        <v>30</v>
      </c>
      <c r="I161" s="183"/>
      <c r="J161" s="184">
        <f>ROUND(I161*H161,2)</f>
        <v>0</v>
      </c>
      <c r="K161" s="185"/>
      <c r="L161" s="41"/>
      <c r="M161" s="186" t="s">
        <v>3</v>
      </c>
      <c r="N161" s="187" t="s">
        <v>45</v>
      </c>
      <c r="O161" s="74"/>
      <c r="P161" s="188">
        <f>O161*H161</f>
        <v>0</v>
      </c>
      <c r="Q161" s="188">
        <v>0.19</v>
      </c>
      <c r="R161" s="188">
        <f>Q161*H161</f>
        <v>5.7000000000000002</v>
      </c>
      <c r="S161" s="188">
        <v>0</v>
      </c>
      <c r="T161" s="189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190" t="s">
        <v>261</v>
      </c>
      <c r="AT161" s="190" t="s">
        <v>258</v>
      </c>
      <c r="AU161" s="190" t="s">
        <v>83</v>
      </c>
      <c r="AY161" s="21" t="s">
        <v>256</v>
      </c>
      <c r="BE161" s="191">
        <f>IF(N161="základní",J161,0)</f>
        <v>0</v>
      </c>
      <c r="BF161" s="191">
        <f>IF(N161="snížená",J161,0)</f>
        <v>0</v>
      </c>
      <c r="BG161" s="191">
        <f>IF(N161="zákl. přenesená",J161,0)</f>
        <v>0</v>
      </c>
      <c r="BH161" s="191">
        <f>IF(N161="sníž. přenesená",J161,0)</f>
        <v>0</v>
      </c>
      <c r="BI161" s="191">
        <f>IF(N161="nulová",J161,0)</f>
        <v>0</v>
      </c>
      <c r="BJ161" s="21" t="s">
        <v>81</v>
      </c>
      <c r="BK161" s="191">
        <f>ROUND(I161*H161,2)</f>
        <v>0</v>
      </c>
      <c r="BL161" s="21" t="s">
        <v>261</v>
      </c>
      <c r="BM161" s="190" t="s">
        <v>3352</v>
      </c>
    </row>
    <row r="162" s="2" customFormat="1">
      <c r="A162" s="40"/>
      <c r="B162" s="41"/>
      <c r="C162" s="40"/>
      <c r="D162" s="192" t="s">
        <v>263</v>
      </c>
      <c r="E162" s="40"/>
      <c r="F162" s="193" t="s">
        <v>3353</v>
      </c>
      <c r="G162" s="40"/>
      <c r="H162" s="40"/>
      <c r="I162" s="194"/>
      <c r="J162" s="40"/>
      <c r="K162" s="40"/>
      <c r="L162" s="41"/>
      <c r="M162" s="195"/>
      <c r="N162" s="196"/>
      <c r="O162" s="74"/>
      <c r="P162" s="74"/>
      <c r="Q162" s="74"/>
      <c r="R162" s="74"/>
      <c r="S162" s="74"/>
      <c r="T162" s="75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21" t="s">
        <v>263</v>
      </c>
      <c r="AU162" s="21" t="s">
        <v>83</v>
      </c>
    </row>
    <row r="163" s="2" customFormat="1" ht="62.7" customHeight="1">
      <c r="A163" s="40"/>
      <c r="B163" s="177"/>
      <c r="C163" s="178" t="s">
        <v>342</v>
      </c>
      <c r="D163" s="178" t="s">
        <v>258</v>
      </c>
      <c r="E163" s="179" t="s">
        <v>3354</v>
      </c>
      <c r="F163" s="180" t="s">
        <v>3355</v>
      </c>
      <c r="G163" s="181" t="s">
        <v>110</v>
      </c>
      <c r="H163" s="182">
        <v>30</v>
      </c>
      <c r="I163" s="183"/>
      <c r="J163" s="184">
        <f>ROUND(I163*H163,2)</f>
        <v>0</v>
      </c>
      <c r="K163" s="185"/>
      <c r="L163" s="41"/>
      <c r="M163" s="186" t="s">
        <v>3</v>
      </c>
      <c r="N163" s="187" t="s">
        <v>45</v>
      </c>
      <c r="O163" s="74"/>
      <c r="P163" s="188">
        <f>O163*H163</f>
        <v>0</v>
      </c>
      <c r="Q163" s="188">
        <v>0.16703000000000001</v>
      </c>
      <c r="R163" s="188">
        <f>Q163*H163</f>
        <v>5.0109000000000004</v>
      </c>
      <c r="S163" s="188">
        <v>0</v>
      </c>
      <c r="T163" s="189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190" t="s">
        <v>261</v>
      </c>
      <c r="AT163" s="190" t="s">
        <v>258</v>
      </c>
      <c r="AU163" s="190" t="s">
        <v>83</v>
      </c>
      <c r="AY163" s="21" t="s">
        <v>256</v>
      </c>
      <c r="BE163" s="191">
        <f>IF(N163="základní",J163,0)</f>
        <v>0</v>
      </c>
      <c r="BF163" s="191">
        <f>IF(N163="snížená",J163,0)</f>
        <v>0</v>
      </c>
      <c r="BG163" s="191">
        <f>IF(N163="zákl. přenesená",J163,0)</f>
        <v>0</v>
      </c>
      <c r="BH163" s="191">
        <f>IF(N163="sníž. přenesená",J163,0)</f>
        <v>0</v>
      </c>
      <c r="BI163" s="191">
        <f>IF(N163="nulová",J163,0)</f>
        <v>0</v>
      </c>
      <c r="BJ163" s="21" t="s">
        <v>81</v>
      </c>
      <c r="BK163" s="191">
        <f>ROUND(I163*H163,2)</f>
        <v>0</v>
      </c>
      <c r="BL163" s="21" t="s">
        <v>261</v>
      </c>
      <c r="BM163" s="190" t="s">
        <v>3356</v>
      </c>
    </row>
    <row r="164" s="2" customFormat="1">
      <c r="A164" s="40"/>
      <c r="B164" s="41"/>
      <c r="C164" s="40"/>
      <c r="D164" s="192" t="s">
        <v>263</v>
      </c>
      <c r="E164" s="40"/>
      <c r="F164" s="193" t="s">
        <v>3357</v>
      </c>
      <c r="G164" s="40"/>
      <c r="H164" s="40"/>
      <c r="I164" s="194"/>
      <c r="J164" s="40"/>
      <c r="K164" s="40"/>
      <c r="L164" s="41"/>
      <c r="M164" s="195"/>
      <c r="N164" s="196"/>
      <c r="O164" s="74"/>
      <c r="P164" s="74"/>
      <c r="Q164" s="74"/>
      <c r="R164" s="74"/>
      <c r="S164" s="74"/>
      <c r="T164" s="75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21" t="s">
        <v>263</v>
      </c>
      <c r="AU164" s="21" t="s">
        <v>83</v>
      </c>
    </row>
    <row r="165" s="12" customFormat="1" ht="22.8" customHeight="1">
      <c r="A165" s="12"/>
      <c r="B165" s="164"/>
      <c r="C165" s="12"/>
      <c r="D165" s="165" t="s">
        <v>73</v>
      </c>
      <c r="E165" s="175" t="s">
        <v>289</v>
      </c>
      <c r="F165" s="175" t="s">
        <v>763</v>
      </c>
      <c r="G165" s="12"/>
      <c r="H165" s="12"/>
      <c r="I165" s="167"/>
      <c r="J165" s="176">
        <f>BK165</f>
        <v>0</v>
      </c>
      <c r="K165" s="12"/>
      <c r="L165" s="164"/>
      <c r="M165" s="169"/>
      <c r="N165" s="170"/>
      <c r="O165" s="170"/>
      <c r="P165" s="171">
        <f>SUM(P166:P167)</f>
        <v>0</v>
      </c>
      <c r="Q165" s="170"/>
      <c r="R165" s="171">
        <f>SUM(R166:R167)</f>
        <v>0.033000000000000002</v>
      </c>
      <c r="S165" s="170"/>
      <c r="T165" s="172">
        <f>SUM(T166:T167)</f>
        <v>0.030000000000000002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65" t="s">
        <v>81</v>
      </c>
      <c r="AT165" s="173" t="s">
        <v>73</v>
      </c>
      <c r="AU165" s="173" t="s">
        <v>81</v>
      </c>
      <c r="AY165" s="165" t="s">
        <v>256</v>
      </c>
      <c r="BK165" s="174">
        <f>SUM(BK166:BK167)</f>
        <v>0</v>
      </c>
    </row>
    <row r="166" s="2" customFormat="1" ht="37.8" customHeight="1">
      <c r="A166" s="40"/>
      <c r="B166" s="177"/>
      <c r="C166" s="178" t="s">
        <v>347</v>
      </c>
      <c r="D166" s="178" t="s">
        <v>258</v>
      </c>
      <c r="E166" s="179" t="s">
        <v>3358</v>
      </c>
      <c r="F166" s="180" t="s">
        <v>3359</v>
      </c>
      <c r="G166" s="181" t="s">
        <v>110</v>
      </c>
      <c r="H166" s="182">
        <v>150</v>
      </c>
      <c r="I166" s="183"/>
      <c r="J166" s="184">
        <f>ROUND(I166*H166,2)</f>
        <v>0</v>
      </c>
      <c r="K166" s="185"/>
      <c r="L166" s="41"/>
      <c r="M166" s="186" t="s">
        <v>3</v>
      </c>
      <c r="N166" s="187" t="s">
        <v>45</v>
      </c>
      <c r="O166" s="74"/>
      <c r="P166" s="188">
        <f>O166*H166</f>
        <v>0</v>
      </c>
      <c r="Q166" s="188">
        <v>0.00022000000000000001</v>
      </c>
      <c r="R166" s="188">
        <f>Q166*H166</f>
        <v>0.033000000000000002</v>
      </c>
      <c r="S166" s="188">
        <v>0.00020000000000000001</v>
      </c>
      <c r="T166" s="189">
        <f>S166*H166</f>
        <v>0.030000000000000002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190" t="s">
        <v>261</v>
      </c>
      <c r="AT166" s="190" t="s">
        <v>258</v>
      </c>
      <c r="AU166" s="190" t="s">
        <v>83</v>
      </c>
      <c r="AY166" s="21" t="s">
        <v>256</v>
      </c>
      <c r="BE166" s="191">
        <f>IF(N166="základní",J166,0)</f>
        <v>0</v>
      </c>
      <c r="BF166" s="191">
        <f>IF(N166="snížená",J166,0)</f>
        <v>0</v>
      </c>
      <c r="BG166" s="191">
        <f>IF(N166="zákl. přenesená",J166,0)</f>
        <v>0</v>
      </c>
      <c r="BH166" s="191">
        <f>IF(N166="sníž. přenesená",J166,0)</f>
        <v>0</v>
      </c>
      <c r="BI166" s="191">
        <f>IF(N166="nulová",J166,0)</f>
        <v>0</v>
      </c>
      <c r="BJ166" s="21" t="s">
        <v>81</v>
      </c>
      <c r="BK166" s="191">
        <f>ROUND(I166*H166,2)</f>
        <v>0</v>
      </c>
      <c r="BL166" s="21" t="s">
        <v>261</v>
      </c>
      <c r="BM166" s="190" t="s">
        <v>3360</v>
      </c>
    </row>
    <row r="167" s="2" customFormat="1">
      <c r="A167" s="40"/>
      <c r="B167" s="41"/>
      <c r="C167" s="40"/>
      <c r="D167" s="192" t="s">
        <v>263</v>
      </c>
      <c r="E167" s="40"/>
      <c r="F167" s="193" t="s">
        <v>3361</v>
      </c>
      <c r="G167" s="40"/>
      <c r="H167" s="40"/>
      <c r="I167" s="194"/>
      <c r="J167" s="40"/>
      <c r="K167" s="40"/>
      <c r="L167" s="41"/>
      <c r="M167" s="195"/>
      <c r="N167" s="196"/>
      <c r="O167" s="74"/>
      <c r="P167" s="74"/>
      <c r="Q167" s="74"/>
      <c r="R167" s="74"/>
      <c r="S167" s="74"/>
      <c r="T167" s="75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21" t="s">
        <v>263</v>
      </c>
      <c r="AU167" s="21" t="s">
        <v>83</v>
      </c>
    </row>
    <row r="168" s="12" customFormat="1" ht="22.8" customHeight="1">
      <c r="A168" s="12"/>
      <c r="B168" s="164"/>
      <c r="C168" s="12"/>
      <c r="D168" s="165" t="s">
        <v>73</v>
      </c>
      <c r="E168" s="175" t="s">
        <v>299</v>
      </c>
      <c r="F168" s="175" t="s">
        <v>1030</v>
      </c>
      <c r="G168" s="12"/>
      <c r="H168" s="12"/>
      <c r="I168" s="167"/>
      <c r="J168" s="176">
        <f>BK168</f>
        <v>0</v>
      </c>
      <c r="K168" s="12"/>
      <c r="L168" s="164"/>
      <c r="M168" s="169"/>
      <c r="N168" s="170"/>
      <c r="O168" s="170"/>
      <c r="P168" s="171">
        <f>SUM(P169:P180)</f>
        <v>0</v>
      </c>
      <c r="Q168" s="170"/>
      <c r="R168" s="171">
        <f>SUM(R169:R180)</f>
        <v>0.95292399999999999</v>
      </c>
      <c r="S168" s="170"/>
      <c r="T168" s="172">
        <f>SUM(T169:T180)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65" t="s">
        <v>81</v>
      </c>
      <c r="AT168" s="173" t="s">
        <v>73</v>
      </c>
      <c r="AU168" s="173" t="s">
        <v>81</v>
      </c>
      <c r="AY168" s="165" t="s">
        <v>256</v>
      </c>
      <c r="BK168" s="174">
        <f>SUM(BK169:BK180)</f>
        <v>0</v>
      </c>
    </row>
    <row r="169" s="2" customFormat="1" ht="44.25" customHeight="1">
      <c r="A169" s="40"/>
      <c r="B169" s="177"/>
      <c r="C169" s="178" t="s">
        <v>358</v>
      </c>
      <c r="D169" s="178" t="s">
        <v>258</v>
      </c>
      <c r="E169" s="179" t="s">
        <v>3362</v>
      </c>
      <c r="F169" s="180" t="s">
        <v>3363</v>
      </c>
      <c r="G169" s="181" t="s">
        <v>539</v>
      </c>
      <c r="H169" s="182">
        <v>2</v>
      </c>
      <c r="I169" s="183"/>
      <c r="J169" s="184">
        <f>ROUND(I169*H169,2)</f>
        <v>0</v>
      </c>
      <c r="K169" s="185"/>
      <c r="L169" s="41"/>
      <c r="M169" s="186" t="s">
        <v>3</v>
      </c>
      <c r="N169" s="187" t="s">
        <v>45</v>
      </c>
      <c r="O169" s="74"/>
      <c r="P169" s="188">
        <f>O169*H169</f>
        <v>0</v>
      </c>
      <c r="Q169" s="188">
        <v>0.064049999999999996</v>
      </c>
      <c r="R169" s="188">
        <f>Q169*H169</f>
        <v>0.12809999999999999</v>
      </c>
      <c r="S169" s="188">
        <v>0</v>
      </c>
      <c r="T169" s="189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190" t="s">
        <v>261</v>
      </c>
      <c r="AT169" s="190" t="s">
        <v>258</v>
      </c>
      <c r="AU169" s="190" t="s">
        <v>83</v>
      </c>
      <c r="AY169" s="21" t="s">
        <v>256</v>
      </c>
      <c r="BE169" s="191">
        <f>IF(N169="základní",J169,0)</f>
        <v>0</v>
      </c>
      <c r="BF169" s="191">
        <f>IF(N169="snížená",J169,0)</f>
        <v>0</v>
      </c>
      <c r="BG169" s="191">
        <f>IF(N169="zákl. přenesená",J169,0)</f>
        <v>0</v>
      </c>
      <c r="BH169" s="191">
        <f>IF(N169="sníž. přenesená",J169,0)</f>
        <v>0</v>
      </c>
      <c r="BI169" s="191">
        <f>IF(N169="nulová",J169,0)</f>
        <v>0</v>
      </c>
      <c r="BJ169" s="21" t="s">
        <v>81</v>
      </c>
      <c r="BK169" s="191">
        <f>ROUND(I169*H169,2)</f>
        <v>0</v>
      </c>
      <c r="BL169" s="21" t="s">
        <v>261</v>
      </c>
      <c r="BM169" s="190" t="s">
        <v>3364</v>
      </c>
    </row>
    <row r="170" s="2" customFormat="1">
      <c r="A170" s="40"/>
      <c r="B170" s="41"/>
      <c r="C170" s="40"/>
      <c r="D170" s="192" t="s">
        <v>263</v>
      </c>
      <c r="E170" s="40"/>
      <c r="F170" s="193" t="s">
        <v>3365</v>
      </c>
      <c r="G170" s="40"/>
      <c r="H170" s="40"/>
      <c r="I170" s="194"/>
      <c r="J170" s="40"/>
      <c r="K170" s="40"/>
      <c r="L170" s="41"/>
      <c r="M170" s="195"/>
      <c r="N170" s="196"/>
      <c r="O170" s="74"/>
      <c r="P170" s="74"/>
      <c r="Q170" s="74"/>
      <c r="R170" s="74"/>
      <c r="S170" s="74"/>
      <c r="T170" s="75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21" t="s">
        <v>263</v>
      </c>
      <c r="AU170" s="21" t="s">
        <v>83</v>
      </c>
    </row>
    <row r="171" s="2" customFormat="1" ht="37.8" customHeight="1">
      <c r="A171" s="40"/>
      <c r="B171" s="177"/>
      <c r="C171" s="178" t="s">
        <v>364</v>
      </c>
      <c r="D171" s="178" t="s">
        <v>258</v>
      </c>
      <c r="E171" s="179" t="s">
        <v>3366</v>
      </c>
      <c r="F171" s="180" t="s">
        <v>3367</v>
      </c>
      <c r="G171" s="181" t="s">
        <v>539</v>
      </c>
      <c r="H171" s="182">
        <v>2</v>
      </c>
      <c r="I171" s="183"/>
      <c r="J171" s="184">
        <f>ROUND(I171*H171,2)</f>
        <v>0</v>
      </c>
      <c r="K171" s="185"/>
      <c r="L171" s="41"/>
      <c r="M171" s="186" t="s">
        <v>3</v>
      </c>
      <c r="N171" s="187" t="s">
        <v>45</v>
      </c>
      <c r="O171" s="74"/>
      <c r="P171" s="188">
        <f>O171*H171</f>
        <v>0</v>
      </c>
      <c r="Q171" s="188">
        <v>0.00396</v>
      </c>
      <c r="R171" s="188">
        <f>Q171*H171</f>
        <v>0.00792</v>
      </c>
      <c r="S171" s="188">
        <v>0</v>
      </c>
      <c r="T171" s="189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190" t="s">
        <v>261</v>
      </c>
      <c r="AT171" s="190" t="s">
        <v>258</v>
      </c>
      <c r="AU171" s="190" t="s">
        <v>83</v>
      </c>
      <c r="AY171" s="21" t="s">
        <v>256</v>
      </c>
      <c r="BE171" s="191">
        <f>IF(N171="základní",J171,0)</f>
        <v>0</v>
      </c>
      <c r="BF171" s="191">
        <f>IF(N171="snížená",J171,0)</f>
        <v>0</v>
      </c>
      <c r="BG171" s="191">
        <f>IF(N171="zákl. přenesená",J171,0)</f>
        <v>0</v>
      </c>
      <c r="BH171" s="191">
        <f>IF(N171="sníž. přenesená",J171,0)</f>
        <v>0</v>
      </c>
      <c r="BI171" s="191">
        <f>IF(N171="nulová",J171,0)</f>
        <v>0</v>
      </c>
      <c r="BJ171" s="21" t="s">
        <v>81</v>
      </c>
      <c r="BK171" s="191">
        <f>ROUND(I171*H171,2)</f>
        <v>0</v>
      </c>
      <c r="BL171" s="21" t="s">
        <v>261</v>
      </c>
      <c r="BM171" s="190" t="s">
        <v>3368</v>
      </c>
    </row>
    <row r="172" s="2" customFormat="1">
      <c r="A172" s="40"/>
      <c r="B172" s="41"/>
      <c r="C172" s="40"/>
      <c r="D172" s="192" t="s">
        <v>263</v>
      </c>
      <c r="E172" s="40"/>
      <c r="F172" s="193" t="s">
        <v>3369</v>
      </c>
      <c r="G172" s="40"/>
      <c r="H172" s="40"/>
      <c r="I172" s="194"/>
      <c r="J172" s="40"/>
      <c r="K172" s="40"/>
      <c r="L172" s="41"/>
      <c r="M172" s="195"/>
      <c r="N172" s="196"/>
      <c r="O172" s="74"/>
      <c r="P172" s="74"/>
      <c r="Q172" s="74"/>
      <c r="R172" s="74"/>
      <c r="S172" s="74"/>
      <c r="T172" s="75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21" t="s">
        <v>263</v>
      </c>
      <c r="AU172" s="21" t="s">
        <v>83</v>
      </c>
    </row>
    <row r="173" s="2" customFormat="1" ht="44.25" customHeight="1">
      <c r="A173" s="40"/>
      <c r="B173" s="177"/>
      <c r="C173" s="178" t="s">
        <v>137</v>
      </c>
      <c r="D173" s="178" t="s">
        <v>258</v>
      </c>
      <c r="E173" s="179" t="s">
        <v>3370</v>
      </c>
      <c r="F173" s="180" t="s">
        <v>3371</v>
      </c>
      <c r="G173" s="181" t="s">
        <v>539</v>
      </c>
      <c r="H173" s="182">
        <v>2</v>
      </c>
      <c r="I173" s="183"/>
      <c r="J173" s="184">
        <f>ROUND(I173*H173,2)</f>
        <v>0</v>
      </c>
      <c r="K173" s="185"/>
      <c r="L173" s="41"/>
      <c r="M173" s="186" t="s">
        <v>3</v>
      </c>
      <c r="N173" s="187" t="s">
        <v>45</v>
      </c>
      <c r="O173" s="74"/>
      <c r="P173" s="188">
        <f>O173*H173</f>
        <v>0</v>
      </c>
      <c r="Q173" s="188">
        <v>0</v>
      </c>
      <c r="R173" s="188">
        <f>Q173*H173</f>
        <v>0</v>
      </c>
      <c r="S173" s="188">
        <v>0</v>
      </c>
      <c r="T173" s="189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190" t="s">
        <v>261</v>
      </c>
      <c r="AT173" s="190" t="s">
        <v>258</v>
      </c>
      <c r="AU173" s="190" t="s">
        <v>83</v>
      </c>
      <c r="AY173" s="21" t="s">
        <v>256</v>
      </c>
      <c r="BE173" s="191">
        <f>IF(N173="základní",J173,0)</f>
        <v>0</v>
      </c>
      <c r="BF173" s="191">
        <f>IF(N173="snížená",J173,0)</f>
        <v>0</v>
      </c>
      <c r="BG173" s="191">
        <f>IF(N173="zákl. přenesená",J173,0)</f>
        <v>0</v>
      </c>
      <c r="BH173" s="191">
        <f>IF(N173="sníž. přenesená",J173,0)</f>
        <v>0</v>
      </c>
      <c r="BI173" s="191">
        <f>IF(N173="nulová",J173,0)</f>
        <v>0</v>
      </c>
      <c r="BJ173" s="21" t="s">
        <v>81</v>
      </c>
      <c r="BK173" s="191">
        <f>ROUND(I173*H173,2)</f>
        <v>0</v>
      </c>
      <c r="BL173" s="21" t="s">
        <v>261</v>
      </c>
      <c r="BM173" s="190" t="s">
        <v>3372</v>
      </c>
    </row>
    <row r="174" s="2" customFormat="1">
      <c r="A174" s="40"/>
      <c r="B174" s="41"/>
      <c r="C174" s="40"/>
      <c r="D174" s="192" t="s">
        <v>263</v>
      </c>
      <c r="E174" s="40"/>
      <c r="F174" s="193" t="s">
        <v>3373</v>
      </c>
      <c r="G174" s="40"/>
      <c r="H174" s="40"/>
      <c r="I174" s="194"/>
      <c r="J174" s="40"/>
      <c r="K174" s="40"/>
      <c r="L174" s="41"/>
      <c r="M174" s="195"/>
      <c r="N174" s="196"/>
      <c r="O174" s="74"/>
      <c r="P174" s="74"/>
      <c r="Q174" s="74"/>
      <c r="R174" s="74"/>
      <c r="S174" s="74"/>
      <c r="T174" s="75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21" t="s">
        <v>263</v>
      </c>
      <c r="AU174" s="21" t="s">
        <v>83</v>
      </c>
    </row>
    <row r="175" s="2" customFormat="1" ht="37.8" customHeight="1">
      <c r="A175" s="40"/>
      <c r="B175" s="177"/>
      <c r="C175" s="178" t="s">
        <v>8</v>
      </c>
      <c r="D175" s="178" t="s">
        <v>258</v>
      </c>
      <c r="E175" s="179" t="s">
        <v>3374</v>
      </c>
      <c r="F175" s="180" t="s">
        <v>3375</v>
      </c>
      <c r="G175" s="181" t="s">
        <v>539</v>
      </c>
      <c r="H175" s="182">
        <v>2</v>
      </c>
      <c r="I175" s="183"/>
      <c r="J175" s="184">
        <f>ROUND(I175*H175,2)</f>
        <v>0</v>
      </c>
      <c r="K175" s="185"/>
      <c r="L175" s="41"/>
      <c r="M175" s="186" t="s">
        <v>3</v>
      </c>
      <c r="N175" s="187" t="s">
        <v>45</v>
      </c>
      <c r="O175" s="74"/>
      <c r="P175" s="188">
        <f>O175*H175</f>
        <v>0</v>
      </c>
      <c r="Q175" s="188">
        <v>0.0019400000000000001</v>
      </c>
      <c r="R175" s="188">
        <f>Q175*H175</f>
        <v>0.0038800000000000002</v>
      </c>
      <c r="S175" s="188">
        <v>0</v>
      </c>
      <c r="T175" s="189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190" t="s">
        <v>261</v>
      </c>
      <c r="AT175" s="190" t="s">
        <v>258</v>
      </c>
      <c r="AU175" s="190" t="s">
        <v>83</v>
      </c>
      <c r="AY175" s="21" t="s">
        <v>256</v>
      </c>
      <c r="BE175" s="191">
        <f>IF(N175="základní",J175,0)</f>
        <v>0</v>
      </c>
      <c r="BF175" s="191">
        <f>IF(N175="snížená",J175,0)</f>
        <v>0</v>
      </c>
      <c r="BG175" s="191">
        <f>IF(N175="zákl. přenesená",J175,0)</f>
        <v>0</v>
      </c>
      <c r="BH175" s="191">
        <f>IF(N175="sníž. přenesená",J175,0)</f>
        <v>0</v>
      </c>
      <c r="BI175" s="191">
        <f>IF(N175="nulová",J175,0)</f>
        <v>0</v>
      </c>
      <c r="BJ175" s="21" t="s">
        <v>81</v>
      </c>
      <c r="BK175" s="191">
        <f>ROUND(I175*H175,2)</f>
        <v>0</v>
      </c>
      <c r="BL175" s="21" t="s">
        <v>261</v>
      </c>
      <c r="BM175" s="190" t="s">
        <v>3376</v>
      </c>
    </row>
    <row r="176" s="2" customFormat="1">
      <c r="A176" s="40"/>
      <c r="B176" s="41"/>
      <c r="C176" s="40"/>
      <c r="D176" s="192" t="s">
        <v>263</v>
      </c>
      <c r="E176" s="40"/>
      <c r="F176" s="193" t="s">
        <v>3377</v>
      </c>
      <c r="G176" s="40"/>
      <c r="H176" s="40"/>
      <c r="I176" s="194"/>
      <c r="J176" s="40"/>
      <c r="K176" s="40"/>
      <c r="L176" s="41"/>
      <c r="M176" s="195"/>
      <c r="N176" s="196"/>
      <c r="O176" s="74"/>
      <c r="P176" s="74"/>
      <c r="Q176" s="74"/>
      <c r="R176" s="74"/>
      <c r="S176" s="74"/>
      <c r="T176" s="75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21" t="s">
        <v>263</v>
      </c>
      <c r="AU176" s="21" t="s">
        <v>83</v>
      </c>
    </row>
    <row r="177" s="2" customFormat="1" ht="49.05" customHeight="1">
      <c r="A177" s="40"/>
      <c r="B177" s="177"/>
      <c r="C177" s="178" t="s">
        <v>381</v>
      </c>
      <c r="D177" s="178" t="s">
        <v>258</v>
      </c>
      <c r="E177" s="179" t="s">
        <v>3378</v>
      </c>
      <c r="F177" s="180" t="s">
        <v>3379</v>
      </c>
      <c r="G177" s="181" t="s">
        <v>274</v>
      </c>
      <c r="H177" s="182">
        <v>17.699999999999999</v>
      </c>
      <c r="I177" s="183"/>
      <c r="J177" s="184">
        <f>ROUND(I177*H177,2)</f>
        <v>0</v>
      </c>
      <c r="K177" s="185"/>
      <c r="L177" s="41"/>
      <c r="M177" s="186" t="s">
        <v>3</v>
      </c>
      <c r="N177" s="187" t="s">
        <v>45</v>
      </c>
      <c r="O177" s="74"/>
      <c r="P177" s="188">
        <f>O177*H177</f>
        <v>0</v>
      </c>
      <c r="Q177" s="188">
        <v>0.04512</v>
      </c>
      <c r="R177" s="188">
        <f>Q177*H177</f>
        <v>0.798624</v>
      </c>
      <c r="S177" s="188">
        <v>0</v>
      </c>
      <c r="T177" s="189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190" t="s">
        <v>261</v>
      </c>
      <c r="AT177" s="190" t="s">
        <v>258</v>
      </c>
      <c r="AU177" s="190" t="s">
        <v>83</v>
      </c>
      <c r="AY177" s="21" t="s">
        <v>256</v>
      </c>
      <c r="BE177" s="191">
        <f>IF(N177="základní",J177,0)</f>
        <v>0</v>
      </c>
      <c r="BF177" s="191">
        <f>IF(N177="snížená",J177,0)</f>
        <v>0</v>
      </c>
      <c r="BG177" s="191">
        <f>IF(N177="zákl. přenesená",J177,0)</f>
        <v>0</v>
      </c>
      <c r="BH177" s="191">
        <f>IF(N177="sníž. přenesená",J177,0)</f>
        <v>0</v>
      </c>
      <c r="BI177" s="191">
        <f>IF(N177="nulová",J177,0)</f>
        <v>0</v>
      </c>
      <c r="BJ177" s="21" t="s">
        <v>81</v>
      </c>
      <c r="BK177" s="191">
        <f>ROUND(I177*H177,2)</f>
        <v>0</v>
      </c>
      <c r="BL177" s="21" t="s">
        <v>261</v>
      </c>
      <c r="BM177" s="190" t="s">
        <v>3380</v>
      </c>
    </row>
    <row r="178" s="2" customFormat="1">
      <c r="A178" s="40"/>
      <c r="B178" s="41"/>
      <c r="C178" s="40"/>
      <c r="D178" s="192" t="s">
        <v>263</v>
      </c>
      <c r="E178" s="40"/>
      <c r="F178" s="193" t="s">
        <v>3381</v>
      </c>
      <c r="G178" s="40"/>
      <c r="H178" s="40"/>
      <c r="I178" s="194"/>
      <c r="J178" s="40"/>
      <c r="K178" s="40"/>
      <c r="L178" s="41"/>
      <c r="M178" s="195"/>
      <c r="N178" s="196"/>
      <c r="O178" s="74"/>
      <c r="P178" s="74"/>
      <c r="Q178" s="74"/>
      <c r="R178" s="74"/>
      <c r="S178" s="74"/>
      <c r="T178" s="75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21" t="s">
        <v>263</v>
      </c>
      <c r="AU178" s="21" t="s">
        <v>83</v>
      </c>
    </row>
    <row r="179" s="2" customFormat="1" ht="24.15" customHeight="1">
      <c r="A179" s="40"/>
      <c r="B179" s="177"/>
      <c r="C179" s="178" t="s">
        <v>387</v>
      </c>
      <c r="D179" s="178" t="s">
        <v>258</v>
      </c>
      <c r="E179" s="179" t="s">
        <v>3382</v>
      </c>
      <c r="F179" s="180" t="s">
        <v>3383</v>
      </c>
      <c r="G179" s="181" t="s">
        <v>119</v>
      </c>
      <c r="H179" s="182">
        <v>240</v>
      </c>
      <c r="I179" s="183"/>
      <c r="J179" s="184">
        <f>ROUND(I179*H179,2)</f>
        <v>0</v>
      </c>
      <c r="K179" s="185"/>
      <c r="L179" s="41"/>
      <c r="M179" s="186" t="s">
        <v>3</v>
      </c>
      <c r="N179" s="187" t="s">
        <v>45</v>
      </c>
      <c r="O179" s="74"/>
      <c r="P179" s="188">
        <f>O179*H179</f>
        <v>0</v>
      </c>
      <c r="Q179" s="188">
        <v>6.0000000000000002E-05</v>
      </c>
      <c r="R179" s="188">
        <f>Q179*H179</f>
        <v>0.0144</v>
      </c>
      <c r="S179" s="188">
        <v>0</v>
      </c>
      <c r="T179" s="189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190" t="s">
        <v>261</v>
      </c>
      <c r="AT179" s="190" t="s">
        <v>258</v>
      </c>
      <c r="AU179" s="190" t="s">
        <v>83</v>
      </c>
      <c r="AY179" s="21" t="s">
        <v>256</v>
      </c>
      <c r="BE179" s="191">
        <f>IF(N179="základní",J179,0)</f>
        <v>0</v>
      </c>
      <c r="BF179" s="191">
        <f>IF(N179="snížená",J179,0)</f>
        <v>0</v>
      </c>
      <c r="BG179" s="191">
        <f>IF(N179="zákl. přenesená",J179,0)</f>
        <v>0</v>
      </c>
      <c r="BH179" s="191">
        <f>IF(N179="sníž. přenesená",J179,0)</f>
        <v>0</v>
      </c>
      <c r="BI179" s="191">
        <f>IF(N179="nulová",J179,0)</f>
        <v>0</v>
      </c>
      <c r="BJ179" s="21" t="s">
        <v>81</v>
      </c>
      <c r="BK179" s="191">
        <f>ROUND(I179*H179,2)</f>
        <v>0</v>
      </c>
      <c r="BL179" s="21" t="s">
        <v>261</v>
      </c>
      <c r="BM179" s="190" t="s">
        <v>3384</v>
      </c>
    </row>
    <row r="180" s="2" customFormat="1">
      <c r="A180" s="40"/>
      <c r="B180" s="41"/>
      <c r="C180" s="40"/>
      <c r="D180" s="192" t="s">
        <v>263</v>
      </c>
      <c r="E180" s="40"/>
      <c r="F180" s="193" t="s">
        <v>3385</v>
      </c>
      <c r="G180" s="40"/>
      <c r="H180" s="40"/>
      <c r="I180" s="194"/>
      <c r="J180" s="40"/>
      <c r="K180" s="40"/>
      <c r="L180" s="41"/>
      <c r="M180" s="195"/>
      <c r="N180" s="196"/>
      <c r="O180" s="74"/>
      <c r="P180" s="74"/>
      <c r="Q180" s="74"/>
      <c r="R180" s="74"/>
      <c r="S180" s="74"/>
      <c r="T180" s="75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21" t="s">
        <v>263</v>
      </c>
      <c r="AU180" s="21" t="s">
        <v>83</v>
      </c>
    </row>
    <row r="181" s="12" customFormat="1" ht="22.8" customHeight="1">
      <c r="A181" s="12"/>
      <c r="B181" s="164"/>
      <c r="C181" s="12"/>
      <c r="D181" s="165" t="s">
        <v>73</v>
      </c>
      <c r="E181" s="175" t="s">
        <v>304</v>
      </c>
      <c r="F181" s="175" t="s">
        <v>1056</v>
      </c>
      <c r="G181" s="12"/>
      <c r="H181" s="12"/>
      <c r="I181" s="167"/>
      <c r="J181" s="176">
        <f>BK181</f>
        <v>0</v>
      </c>
      <c r="K181" s="12"/>
      <c r="L181" s="164"/>
      <c r="M181" s="169"/>
      <c r="N181" s="170"/>
      <c r="O181" s="170"/>
      <c r="P181" s="171">
        <f>SUM(P182:P183)</f>
        <v>0</v>
      </c>
      <c r="Q181" s="170"/>
      <c r="R181" s="171">
        <f>SUM(R182:R183)</f>
        <v>0</v>
      </c>
      <c r="S181" s="170"/>
      <c r="T181" s="172">
        <f>SUM(T182:T183)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65" t="s">
        <v>81</v>
      </c>
      <c r="AT181" s="173" t="s">
        <v>73</v>
      </c>
      <c r="AU181" s="173" t="s">
        <v>81</v>
      </c>
      <c r="AY181" s="165" t="s">
        <v>256</v>
      </c>
      <c r="BK181" s="174">
        <f>SUM(BK182:BK183)</f>
        <v>0</v>
      </c>
    </row>
    <row r="182" s="2" customFormat="1" ht="55.5" customHeight="1">
      <c r="A182" s="40"/>
      <c r="B182" s="177"/>
      <c r="C182" s="178" t="s">
        <v>393</v>
      </c>
      <c r="D182" s="178" t="s">
        <v>258</v>
      </c>
      <c r="E182" s="179" t="s">
        <v>3386</v>
      </c>
      <c r="F182" s="180" t="s">
        <v>3387</v>
      </c>
      <c r="G182" s="181" t="s">
        <v>110</v>
      </c>
      <c r="H182" s="182">
        <v>600</v>
      </c>
      <c r="I182" s="183"/>
      <c r="J182" s="184">
        <f>ROUND(I182*H182,2)</f>
        <v>0</v>
      </c>
      <c r="K182" s="185"/>
      <c r="L182" s="41"/>
      <c r="M182" s="186" t="s">
        <v>3</v>
      </c>
      <c r="N182" s="187" t="s">
        <v>45</v>
      </c>
      <c r="O182" s="74"/>
      <c r="P182" s="188">
        <f>O182*H182</f>
        <v>0</v>
      </c>
      <c r="Q182" s="188">
        <v>0</v>
      </c>
      <c r="R182" s="188">
        <f>Q182*H182</f>
        <v>0</v>
      </c>
      <c r="S182" s="188">
        <v>0</v>
      </c>
      <c r="T182" s="189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190" t="s">
        <v>261</v>
      </c>
      <c r="AT182" s="190" t="s">
        <v>258</v>
      </c>
      <c r="AU182" s="190" t="s">
        <v>83</v>
      </c>
      <c r="AY182" s="21" t="s">
        <v>256</v>
      </c>
      <c r="BE182" s="191">
        <f>IF(N182="základní",J182,0)</f>
        <v>0</v>
      </c>
      <c r="BF182" s="191">
        <f>IF(N182="snížená",J182,0)</f>
        <v>0</v>
      </c>
      <c r="BG182" s="191">
        <f>IF(N182="zákl. přenesená",J182,0)</f>
        <v>0</v>
      </c>
      <c r="BH182" s="191">
        <f>IF(N182="sníž. přenesená",J182,0)</f>
        <v>0</v>
      </c>
      <c r="BI182" s="191">
        <f>IF(N182="nulová",J182,0)</f>
        <v>0</v>
      </c>
      <c r="BJ182" s="21" t="s">
        <v>81</v>
      </c>
      <c r="BK182" s="191">
        <f>ROUND(I182*H182,2)</f>
        <v>0</v>
      </c>
      <c r="BL182" s="21" t="s">
        <v>261</v>
      </c>
      <c r="BM182" s="190" t="s">
        <v>3388</v>
      </c>
    </row>
    <row r="183" s="2" customFormat="1">
      <c r="A183" s="40"/>
      <c r="B183" s="41"/>
      <c r="C183" s="40"/>
      <c r="D183" s="192" t="s">
        <v>263</v>
      </c>
      <c r="E183" s="40"/>
      <c r="F183" s="193" t="s">
        <v>3389</v>
      </c>
      <c r="G183" s="40"/>
      <c r="H183" s="40"/>
      <c r="I183" s="194"/>
      <c r="J183" s="40"/>
      <c r="K183" s="40"/>
      <c r="L183" s="41"/>
      <c r="M183" s="195"/>
      <c r="N183" s="196"/>
      <c r="O183" s="74"/>
      <c r="P183" s="74"/>
      <c r="Q183" s="74"/>
      <c r="R183" s="74"/>
      <c r="S183" s="74"/>
      <c r="T183" s="75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21" t="s">
        <v>263</v>
      </c>
      <c r="AU183" s="21" t="s">
        <v>83</v>
      </c>
    </row>
    <row r="184" s="12" customFormat="1" ht="25.92" customHeight="1">
      <c r="A184" s="12"/>
      <c r="B184" s="164"/>
      <c r="C184" s="12"/>
      <c r="D184" s="165" t="s">
        <v>73</v>
      </c>
      <c r="E184" s="166" t="s">
        <v>1276</v>
      </c>
      <c r="F184" s="166" t="s">
        <v>1277</v>
      </c>
      <c r="G184" s="12"/>
      <c r="H184" s="12"/>
      <c r="I184" s="167"/>
      <c r="J184" s="168">
        <f>BK184</f>
        <v>0</v>
      </c>
      <c r="K184" s="12"/>
      <c r="L184" s="164"/>
      <c r="M184" s="169"/>
      <c r="N184" s="170"/>
      <c r="O184" s="170"/>
      <c r="P184" s="171">
        <f>P185+P226+P272+P309</f>
        <v>0</v>
      </c>
      <c r="Q184" s="170"/>
      <c r="R184" s="171">
        <f>R185+R226+R272+R309</f>
        <v>1.0588900000000001</v>
      </c>
      <c r="S184" s="170"/>
      <c r="T184" s="172">
        <f>T185+T226+T272+T309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65" t="s">
        <v>83</v>
      </c>
      <c r="AT184" s="173" t="s">
        <v>73</v>
      </c>
      <c r="AU184" s="173" t="s">
        <v>74</v>
      </c>
      <c r="AY184" s="165" t="s">
        <v>256</v>
      </c>
      <c r="BK184" s="174">
        <f>BK185+BK226+BK272+BK309</f>
        <v>0</v>
      </c>
    </row>
    <row r="185" s="12" customFormat="1" ht="22.8" customHeight="1">
      <c r="A185" s="12"/>
      <c r="B185" s="164"/>
      <c r="C185" s="12"/>
      <c r="D185" s="165" t="s">
        <v>73</v>
      </c>
      <c r="E185" s="175" t="s">
        <v>1522</v>
      </c>
      <c r="F185" s="175" t="s">
        <v>1523</v>
      </c>
      <c r="G185" s="12"/>
      <c r="H185" s="12"/>
      <c r="I185" s="167"/>
      <c r="J185" s="176">
        <f>BK185</f>
        <v>0</v>
      </c>
      <c r="K185" s="12"/>
      <c r="L185" s="164"/>
      <c r="M185" s="169"/>
      <c r="N185" s="170"/>
      <c r="O185" s="170"/>
      <c r="P185" s="171">
        <f>SUM(P186:P225)</f>
        <v>0</v>
      </c>
      <c r="Q185" s="170"/>
      <c r="R185" s="171">
        <f>SUM(R186:R225)</f>
        <v>0.45398000000000005</v>
      </c>
      <c r="S185" s="170"/>
      <c r="T185" s="172">
        <f>SUM(T186:T225)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65" t="s">
        <v>83</v>
      </c>
      <c r="AT185" s="173" t="s">
        <v>73</v>
      </c>
      <c r="AU185" s="173" t="s">
        <v>81</v>
      </c>
      <c r="AY185" s="165" t="s">
        <v>256</v>
      </c>
      <c r="BK185" s="174">
        <f>SUM(BK186:BK225)</f>
        <v>0</v>
      </c>
    </row>
    <row r="186" s="2" customFormat="1" ht="16.5" customHeight="1">
      <c r="A186" s="40"/>
      <c r="B186" s="177"/>
      <c r="C186" s="178" t="s">
        <v>399</v>
      </c>
      <c r="D186" s="178" t="s">
        <v>258</v>
      </c>
      <c r="E186" s="179" t="s">
        <v>3390</v>
      </c>
      <c r="F186" s="180" t="s">
        <v>3391</v>
      </c>
      <c r="G186" s="181" t="s">
        <v>119</v>
      </c>
      <c r="H186" s="182">
        <v>15</v>
      </c>
      <c r="I186" s="183"/>
      <c r="J186" s="184">
        <f>ROUND(I186*H186,2)</f>
        <v>0</v>
      </c>
      <c r="K186" s="185"/>
      <c r="L186" s="41"/>
      <c r="M186" s="186" t="s">
        <v>3</v>
      </c>
      <c r="N186" s="187" t="s">
        <v>45</v>
      </c>
      <c r="O186" s="74"/>
      <c r="P186" s="188">
        <f>O186*H186</f>
        <v>0</v>
      </c>
      <c r="Q186" s="188">
        <v>0.0016800000000000001</v>
      </c>
      <c r="R186" s="188">
        <f>Q186*H186</f>
        <v>0.0252</v>
      </c>
      <c r="S186" s="188">
        <v>0</v>
      </c>
      <c r="T186" s="189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190" t="s">
        <v>342</v>
      </c>
      <c r="AT186" s="190" t="s">
        <v>258</v>
      </c>
      <c r="AU186" s="190" t="s">
        <v>83</v>
      </c>
      <c r="AY186" s="21" t="s">
        <v>256</v>
      </c>
      <c r="BE186" s="191">
        <f>IF(N186="základní",J186,0)</f>
        <v>0</v>
      </c>
      <c r="BF186" s="191">
        <f>IF(N186="snížená",J186,0)</f>
        <v>0</v>
      </c>
      <c r="BG186" s="191">
        <f>IF(N186="zákl. přenesená",J186,0)</f>
        <v>0</v>
      </c>
      <c r="BH186" s="191">
        <f>IF(N186="sníž. přenesená",J186,0)</f>
        <v>0</v>
      </c>
      <c r="BI186" s="191">
        <f>IF(N186="nulová",J186,0)</f>
        <v>0</v>
      </c>
      <c r="BJ186" s="21" t="s">
        <v>81</v>
      </c>
      <c r="BK186" s="191">
        <f>ROUND(I186*H186,2)</f>
        <v>0</v>
      </c>
      <c r="BL186" s="21" t="s">
        <v>342</v>
      </c>
      <c r="BM186" s="190" t="s">
        <v>3392</v>
      </c>
    </row>
    <row r="187" s="2" customFormat="1">
      <c r="A187" s="40"/>
      <c r="B187" s="41"/>
      <c r="C187" s="40"/>
      <c r="D187" s="192" t="s">
        <v>263</v>
      </c>
      <c r="E187" s="40"/>
      <c r="F187" s="193" t="s">
        <v>3393</v>
      </c>
      <c r="G187" s="40"/>
      <c r="H187" s="40"/>
      <c r="I187" s="194"/>
      <c r="J187" s="40"/>
      <c r="K187" s="40"/>
      <c r="L187" s="41"/>
      <c r="M187" s="195"/>
      <c r="N187" s="196"/>
      <c r="O187" s="74"/>
      <c r="P187" s="74"/>
      <c r="Q187" s="74"/>
      <c r="R187" s="74"/>
      <c r="S187" s="74"/>
      <c r="T187" s="75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21" t="s">
        <v>263</v>
      </c>
      <c r="AU187" s="21" t="s">
        <v>83</v>
      </c>
    </row>
    <row r="188" s="2" customFormat="1" ht="16.5" customHeight="1">
      <c r="A188" s="40"/>
      <c r="B188" s="177"/>
      <c r="C188" s="178" t="s">
        <v>405</v>
      </c>
      <c r="D188" s="178" t="s">
        <v>258</v>
      </c>
      <c r="E188" s="179" t="s">
        <v>3394</v>
      </c>
      <c r="F188" s="180" t="s">
        <v>3395</v>
      </c>
      <c r="G188" s="181" t="s">
        <v>119</v>
      </c>
      <c r="H188" s="182">
        <v>60</v>
      </c>
      <c r="I188" s="183"/>
      <c r="J188" s="184">
        <f>ROUND(I188*H188,2)</f>
        <v>0</v>
      </c>
      <c r="K188" s="185"/>
      <c r="L188" s="41"/>
      <c r="M188" s="186" t="s">
        <v>3</v>
      </c>
      <c r="N188" s="187" t="s">
        <v>45</v>
      </c>
      <c r="O188" s="74"/>
      <c r="P188" s="188">
        <f>O188*H188</f>
        <v>0</v>
      </c>
      <c r="Q188" s="188">
        <v>0.00191</v>
      </c>
      <c r="R188" s="188">
        <f>Q188*H188</f>
        <v>0.11460000000000001</v>
      </c>
      <c r="S188" s="188">
        <v>0</v>
      </c>
      <c r="T188" s="189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190" t="s">
        <v>342</v>
      </c>
      <c r="AT188" s="190" t="s">
        <v>258</v>
      </c>
      <c r="AU188" s="190" t="s">
        <v>83</v>
      </c>
      <c r="AY188" s="21" t="s">
        <v>256</v>
      </c>
      <c r="BE188" s="191">
        <f>IF(N188="základní",J188,0)</f>
        <v>0</v>
      </c>
      <c r="BF188" s="191">
        <f>IF(N188="snížená",J188,0)</f>
        <v>0</v>
      </c>
      <c r="BG188" s="191">
        <f>IF(N188="zákl. přenesená",J188,0)</f>
        <v>0</v>
      </c>
      <c r="BH188" s="191">
        <f>IF(N188="sníž. přenesená",J188,0)</f>
        <v>0</v>
      </c>
      <c r="BI188" s="191">
        <f>IF(N188="nulová",J188,0)</f>
        <v>0</v>
      </c>
      <c r="BJ188" s="21" t="s">
        <v>81</v>
      </c>
      <c r="BK188" s="191">
        <f>ROUND(I188*H188,2)</f>
        <v>0</v>
      </c>
      <c r="BL188" s="21" t="s">
        <v>342</v>
      </c>
      <c r="BM188" s="190" t="s">
        <v>3396</v>
      </c>
    </row>
    <row r="189" s="2" customFormat="1">
      <c r="A189" s="40"/>
      <c r="B189" s="41"/>
      <c r="C189" s="40"/>
      <c r="D189" s="192" t="s">
        <v>263</v>
      </c>
      <c r="E189" s="40"/>
      <c r="F189" s="193" t="s">
        <v>3397</v>
      </c>
      <c r="G189" s="40"/>
      <c r="H189" s="40"/>
      <c r="I189" s="194"/>
      <c r="J189" s="40"/>
      <c r="K189" s="40"/>
      <c r="L189" s="41"/>
      <c r="M189" s="195"/>
      <c r="N189" s="196"/>
      <c r="O189" s="74"/>
      <c r="P189" s="74"/>
      <c r="Q189" s="74"/>
      <c r="R189" s="74"/>
      <c r="S189" s="74"/>
      <c r="T189" s="75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21" t="s">
        <v>263</v>
      </c>
      <c r="AU189" s="21" t="s">
        <v>83</v>
      </c>
    </row>
    <row r="190" s="2" customFormat="1" ht="16.5" customHeight="1">
      <c r="A190" s="40"/>
      <c r="B190" s="177"/>
      <c r="C190" s="178" t="s">
        <v>411</v>
      </c>
      <c r="D190" s="178" t="s">
        <v>258</v>
      </c>
      <c r="E190" s="179" t="s">
        <v>3398</v>
      </c>
      <c r="F190" s="180" t="s">
        <v>3399</v>
      </c>
      <c r="G190" s="181" t="s">
        <v>119</v>
      </c>
      <c r="H190" s="182">
        <v>15</v>
      </c>
      <c r="I190" s="183"/>
      <c r="J190" s="184">
        <f>ROUND(I190*H190,2)</f>
        <v>0</v>
      </c>
      <c r="K190" s="185"/>
      <c r="L190" s="41"/>
      <c r="M190" s="186" t="s">
        <v>3</v>
      </c>
      <c r="N190" s="187" t="s">
        <v>45</v>
      </c>
      <c r="O190" s="74"/>
      <c r="P190" s="188">
        <f>O190*H190</f>
        <v>0</v>
      </c>
      <c r="Q190" s="188">
        <v>0.0030799999999999998</v>
      </c>
      <c r="R190" s="188">
        <f>Q190*H190</f>
        <v>0.046199999999999998</v>
      </c>
      <c r="S190" s="188">
        <v>0</v>
      </c>
      <c r="T190" s="189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190" t="s">
        <v>342</v>
      </c>
      <c r="AT190" s="190" t="s">
        <v>258</v>
      </c>
      <c r="AU190" s="190" t="s">
        <v>83</v>
      </c>
      <c r="AY190" s="21" t="s">
        <v>256</v>
      </c>
      <c r="BE190" s="191">
        <f>IF(N190="základní",J190,0)</f>
        <v>0</v>
      </c>
      <c r="BF190" s="191">
        <f>IF(N190="snížená",J190,0)</f>
        <v>0</v>
      </c>
      <c r="BG190" s="191">
        <f>IF(N190="zákl. přenesená",J190,0)</f>
        <v>0</v>
      </c>
      <c r="BH190" s="191">
        <f>IF(N190="sníž. přenesená",J190,0)</f>
        <v>0</v>
      </c>
      <c r="BI190" s="191">
        <f>IF(N190="nulová",J190,0)</f>
        <v>0</v>
      </c>
      <c r="BJ190" s="21" t="s">
        <v>81</v>
      </c>
      <c r="BK190" s="191">
        <f>ROUND(I190*H190,2)</f>
        <v>0</v>
      </c>
      <c r="BL190" s="21" t="s">
        <v>342</v>
      </c>
      <c r="BM190" s="190" t="s">
        <v>3400</v>
      </c>
    </row>
    <row r="191" s="2" customFormat="1">
      <c r="A191" s="40"/>
      <c r="B191" s="41"/>
      <c r="C191" s="40"/>
      <c r="D191" s="192" t="s">
        <v>263</v>
      </c>
      <c r="E191" s="40"/>
      <c r="F191" s="193" t="s">
        <v>3401</v>
      </c>
      <c r="G191" s="40"/>
      <c r="H191" s="40"/>
      <c r="I191" s="194"/>
      <c r="J191" s="40"/>
      <c r="K191" s="40"/>
      <c r="L191" s="41"/>
      <c r="M191" s="195"/>
      <c r="N191" s="196"/>
      <c r="O191" s="74"/>
      <c r="P191" s="74"/>
      <c r="Q191" s="74"/>
      <c r="R191" s="74"/>
      <c r="S191" s="74"/>
      <c r="T191" s="75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21" t="s">
        <v>263</v>
      </c>
      <c r="AU191" s="21" t="s">
        <v>83</v>
      </c>
    </row>
    <row r="192" s="2" customFormat="1" ht="21.75" customHeight="1">
      <c r="A192" s="40"/>
      <c r="B192" s="177"/>
      <c r="C192" s="178" t="s">
        <v>417</v>
      </c>
      <c r="D192" s="178" t="s">
        <v>258</v>
      </c>
      <c r="E192" s="179" t="s">
        <v>3402</v>
      </c>
      <c r="F192" s="180" t="s">
        <v>3403</v>
      </c>
      <c r="G192" s="181" t="s">
        <v>119</v>
      </c>
      <c r="H192" s="182">
        <v>10</v>
      </c>
      <c r="I192" s="183"/>
      <c r="J192" s="184">
        <f>ROUND(I192*H192,2)</f>
        <v>0</v>
      </c>
      <c r="K192" s="185"/>
      <c r="L192" s="41"/>
      <c r="M192" s="186" t="s">
        <v>3</v>
      </c>
      <c r="N192" s="187" t="s">
        <v>45</v>
      </c>
      <c r="O192" s="74"/>
      <c r="P192" s="188">
        <f>O192*H192</f>
        <v>0</v>
      </c>
      <c r="Q192" s="188">
        <v>0.00142</v>
      </c>
      <c r="R192" s="188">
        <f>Q192*H192</f>
        <v>0.014200000000000001</v>
      </c>
      <c r="S192" s="188">
        <v>0</v>
      </c>
      <c r="T192" s="189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190" t="s">
        <v>342</v>
      </c>
      <c r="AT192" s="190" t="s">
        <v>258</v>
      </c>
      <c r="AU192" s="190" t="s">
        <v>83</v>
      </c>
      <c r="AY192" s="21" t="s">
        <v>256</v>
      </c>
      <c r="BE192" s="191">
        <f>IF(N192="základní",J192,0)</f>
        <v>0</v>
      </c>
      <c r="BF192" s="191">
        <f>IF(N192="snížená",J192,0)</f>
        <v>0</v>
      </c>
      <c r="BG192" s="191">
        <f>IF(N192="zákl. přenesená",J192,0)</f>
        <v>0</v>
      </c>
      <c r="BH192" s="191">
        <f>IF(N192="sníž. přenesená",J192,0)</f>
        <v>0</v>
      </c>
      <c r="BI192" s="191">
        <f>IF(N192="nulová",J192,0)</f>
        <v>0</v>
      </c>
      <c r="BJ192" s="21" t="s">
        <v>81</v>
      </c>
      <c r="BK192" s="191">
        <f>ROUND(I192*H192,2)</f>
        <v>0</v>
      </c>
      <c r="BL192" s="21" t="s">
        <v>342</v>
      </c>
      <c r="BM192" s="190" t="s">
        <v>3404</v>
      </c>
    </row>
    <row r="193" s="2" customFormat="1">
      <c r="A193" s="40"/>
      <c r="B193" s="41"/>
      <c r="C193" s="40"/>
      <c r="D193" s="192" t="s">
        <v>263</v>
      </c>
      <c r="E193" s="40"/>
      <c r="F193" s="193" t="s">
        <v>3405</v>
      </c>
      <c r="G193" s="40"/>
      <c r="H193" s="40"/>
      <c r="I193" s="194"/>
      <c r="J193" s="40"/>
      <c r="K193" s="40"/>
      <c r="L193" s="41"/>
      <c r="M193" s="195"/>
      <c r="N193" s="196"/>
      <c r="O193" s="74"/>
      <c r="P193" s="74"/>
      <c r="Q193" s="74"/>
      <c r="R193" s="74"/>
      <c r="S193" s="74"/>
      <c r="T193" s="75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21" t="s">
        <v>263</v>
      </c>
      <c r="AU193" s="21" t="s">
        <v>83</v>
      </c>
    </row>
    <row r="194" s="2" customFormat="1" ht="21.75" customHeight="1">
      <c r="A194" s="40"/>
      <c r="B194" s="177"/>
      <c r="C194" s="178" t="s">
        <v>422</v>
      </c>
      <c r="D194" s="178" t="s">
        <v>258</v>
      </c>
      <c r="E194" s="179" t="s">
        <v>3406</v>
      </c>
      <c r="F194" s="180" t="s">
        <v>3407</v>
      </c>
      <c r="G194" s="181" t="s">
        <v>119</v>
      </c>
      <c r="H194" s="182">
        <v>20</v>
      </c>
      <c r="I194" s="183"/>
      <c r="J194" s="184">
        <f>ROUND(I194*H194,2)</f>
        <v>0</v>
      </c>
      <c r="K194" s="185"/>
      <c r="L194" s="41"/>
      <c r="M194" s="186" t="s">
        <v>3</v>
      </c>
      <c r="N194" s="187" t="s">
        <v>45</v>
      </c>
      <c r="O194" s="74"/>
      <c r="P194" s="188">
        <f>O194*H194</f>
        <v>0</v>
      </c>
      <c r="Q194" s="188">
        <v>0.00197</v>
      </c>
      <c r="R194" s="188">
        <f>Q194*H194</f>
        <v>0.039399999999999998</v>
      </c>
      <c r="S194" s="188">
        <v>0</v>
      </c>
      <c r="T194" s="189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190" t="s">
        <v>342</v>
      </c>
      <c r="AT194" s="190" t="s">
        <v>258</v>
      </c>
      <c r="AU194" s="190" t="s">
        <v>83</v>
      </c>
      <c r="AY194" s="21" t="s">
        <v>256</v>
      </c>
      <c r="BE194" s="191">
        <f>IF(N194="základní",J194,0)</f>
        <v>0</v>
      </c>
      <c r="BF194" s="191">
        <f>IF(N194="snížená",J194,0)</f>
        <v>0</v>
      </c>
      <c r="BG194" s="191">
        <f>IF(N194="zákl. přenesená",J194,0)</f>
        <v>0</v>
      </c>
      <c r="BH194" s="191">
        <f>IF(N194="sníž. přenesená",J194,0)</f>
        <v>0</v>
      </c>
      <c r="BI194" s="191">
        <f>IF(N194="nulová",J194,0)</f>
        <v>0</v>
      </c>
      <c r="BJ194" s="21" t="s">
        <v>81</v>
      </c>
      <c r="BK194" s="191">
        <f>ROUND(I194*H194,2)</f>
        <v>0</v>
      </c>
      <c r="BL194" s="21" t="s">
        <v>342</v>
      </c>
      <c r="BM194" s="190" t="s">
        <v>3408</v>
      </c>
    </row>
    <row r="195" s="2" customFormat="1">
      <c r="A195" s="40"/>
      <c r="B195" s="41"/>
      <c r="C195" s="40"/>
      <c r="D195" s="192" t="s">
        <v>263</v>
      </c>
      <c r="E195" s="40"/>
      <c r="F195" s="193" t="s">
        <v>3409</v>
      </c>
      <c r="G195" s="40"/>
      <c r="H195" s="40"/>
      <c r="I195" s="194"/>
      <c r="J195" s="40"/>
      <c r="K195" s="40"/>
      <c r="L195" s="41"/>
      <c r="M195" s="195"/>
      <c r="N195" s="196"/>
      <c r="O195" s="74"/>
      <c r="P195" s="74"/>
      <c r="Q195" s="74"/>
      <c r="R195" s="74"/>
      <c r="S195" s="74"/>
      <c r="T195" s="75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21" t="s">
        <v>263</v>
      </c>
      <c r="AU195" s="21" t="s">
        <v>83</v>
      </c>
    </row>
    <row r="196" s="2" customFormat="1" ht="21.75" customHeight="1">
      <c r="A196" s="40"/>
      <c r="B196" s="177"/>
      <c r="C196" s="178" t="s">
        <v>428</v>
      </c>
      <c r="D196" s="178" t="s">
        <v>258</v>
      </c>
      <c r="E196" s="179" t="s">
        <v>3410</v>
      </c>
      <c r="F196" s="180" t="s">
        <v>3411</v>
      </c>
      <c r="G196" s="181" t="s">
        <v>119</v>
      </c>
      <c r="H196" s="182">
        <v>60</v>
      </c>
      <c r="I196" s="183"/>
      <c r="J196" s="184">
        <f>ROUND(I196*H196,2)</f>
        <v>0</v>
      </c>
      <c r="K196" s="185"/>
      <c r="L196" s="41"/>
      <c r="M196" s="186" t="s">
        <v>3</v>
      </c>
      <c r="N196" s="187" t="s">
        <v>45</v>
      </c>
      <c r="O196" s="74"/>
      <c r="P196" s="188">
        <f>O196*H196</f>
        <v>0</v>
      </c>
      <c r="Q196" s="188">
        <v>0.0030400000000000002</v>
      </c>
      <c r="R196" s="188">
        <f>Q196*H196</f>
        <v>0.18240000000000001</v>
      </c>
      <c r="S196" s="188">
        <v>0</v>
      </c>
      <c r="T196" s="189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190" t="s">
        <v>342</v>
      </c>
      <c r="AT196" s="190" t="s">
        <v>258</v>
      </c>
      <c r="AU196" s="190" t="s">
        <v>83</v>
      </c>
      <c r="AY196" s="21" t="s">
        <v>256</v>
      </c>
      <c r="BE196" s="191">
        <f>IF(N196="základní",J196,0)</f>
        <v>0</v>
      </c>
      <c r="BF196" s="191">
        <f>IF(N196="snížená",J196,0)</f>
        <v>0</v>
      </c>
      <c r="BG196" s="191">
        <f>IF(N196="zákl. přenesená",J196,0)</f>
        <v>0</v>
      </c>
      <c r="BH196" s="191">
        <f>IF(N196="sníž. přenesená",J196,0)</f>
        <v>0</v>
      </c>
      <c r="BI196" s="191">
        <f>IF(N196="nulová",J196,0)</f>
        <v>0</v>
      </c>
      <c r="BJ196" s="21" t="s">
        <v>81</v>
      </c>
      <c r="BK196" s="191">
        <f>ROUND(I196*H196,2)</f>
        <v>0</v>
      </c>
      <c r="BL196" s="21" t="s">
        <v>342</v>
      </c>
      <c r="BM196" s="190" t="s">
        <v>3412</v>
      </c>
    </row>
    <row r="197" s="2" customFormat="1">
      <c r="A197" s="40"/>
      <c r="B197" s="41"/>
      <c r="C197" s="40"/>
      <c r="D197" s="192" t="s">
        <v>263</v>
      </c>
      <c r="E197" s="40"/>
      <c r="F197" s="193" t="s">
        <v>3413</v>
      </c>
      <c r="G197" s="40"/>
      <c r="H197" s="40"/>
      <c r="I197" s="194"/>
      <c r="J197" s="40"/>
      <c r="K197" s="40"/>
      <c r="L197" s="41"/>
      <c r="M197" s="195"/>
      <c r="N197" s="196"/>
      <c r="O197" s="74"/>
      <c r="P197" s="74"/>
      <c r="Q197" s="74"/>
      <c r="R197" s="74"/>
      <c r="S197" s="74"/>
      <c r="T197" s="75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21" t="s">
        <v>263</v>
      </c>
      <c r="AU197" s="21" t="s">
        <v>83</v>
      </c>
    </row>
    <row r="198" s="2" customFormat="1" ht="21.75" customHeight="1">
      <c r="A198" s="40"/>
      <c r="B198" s="177"/>
      <c r="C198" s="178" t="s">
        <v>440</v>
      </c>
      <c r="D198" s="178" t="s">
        <v>258</v>
      </c>
      <c r="E198" s="179" t="s">
        <v>3414</v>
      </c>
      <c r="F198" s="180" t="s">
        <v>3415</v>
      </c>
      <c r="G198" s="181" t="s">
        <v>119</v>
      </c>
      <c r="H198" s="182">
        <v>10</v>
      </c>
      <c r="I198" s="183"/>
      <c r="J198" s="184">
        <f>ROUND(I198*H198,2)</f>
        <v>0</v>
      </c>
      <c r="K198" s="185"/>
      <c r="L198" s="41"/>
      <c r="M198" s="186" t="s">
        <v>3</v>
      </c>
      <c r="N198" s="187" t="s">
        <v>45</v>
      </c>
      <c r="O198" s="74"/>
      <c r="P198" s="188">
        <f>O198*H198</f>
        <v>0</v>
      </c>
      <c r="Q198" s="188">
        <v>0.00042999999999999999</v>
      </c>
      <c r="R198" s="188">
        <f>Q198*H198</f>
        <v>0.0043</v>
      </c>
      <c r="S198" s="188">
        <v>0</v>
      </c>
      <c r="T198" s="189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190" t="s">
        <v>342</v>
      </c>
      <c r="AT198" s="190" t="s">
        <v>258</v>
      </c>
      <c r="AU198" s="190" t="s">
        <v>83</v>
      </c>
      <c r="AY198" s="21" t="s">
        <v>256</v>
      </c>
      <c r="BE198" s="191">
        <f>IF(N198="základní",J198,0)</f>
        <v>0</v>
      </c>
      <c r="BF198" s="191">
        <f>IF(N198="snížená",J198,0)</f>
        <v>0</v>
      </c>
      <c r="BG198" s="191">
        <f>IF(N198="zákl. přenesená",J198,0)</f>
        <v>0</v>
      </c>
      <c r="BH198" s="191">
        <f>IF(N198="sníž. přenesená",J198,0)</f>
        <v>0</v>
      </c>
      <c r="BI198" s="191">
        <f>IF(N198="nulová",J198,0)</f>
        <v>0</v>
      </c>
      <c r="BJ198" s="21" t="s">
        <v>81</v>
      </c>
      <c r="BK198" s="191">
        <f>ROUND(I198*H198,2)</f>
        <v>0</v>
      </c>
      <c r="BL198" s="21" t="s">
        <v>342</v>
      </c>
      <c r="BM198" s="190" t="s">
        <v>3416</v>
      </c>
    </row>
    <row r="199" s="2" customFormat="1">
      <c r="A199" s="40"/>
      <c r="B199" s="41"/>
      <c r="C199" s="40"/>
      <c r="D199" s="192" t="s">
        <v>263</v>
      </c>
      <c r="E199" s="40"/>
      <c r="F199" s="193" t="s">
        <v>3417</v>
      </c>
      <c r="G199" s="40"/>
      <c r="H199" s="40"/>
      <c r="I199" s="194"/>
      <c r="J199" s="40"/>
      <c r="K199" s="40"/>
      <c r="L199" s="41"/>
      <c r="M199" s="195"/>
      <c r="N199" s="196"/>
      <c r="O199" s="74"/>
      <c r="P199" s="74"/>
      <c r="Q199" s="74"/>
      <c r="R199" s="74"/>
      <c r="S199" s="74"/>
      <c r="T199" s="75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21" t="s">
        <v>263</v>
      </c>
      <c r="AU199" s="21" t="s">
        <v>83</v>
      </c>
    </row>
    <row r="200" s="2" customFormat="1" ht="21.75" customHeight="1">
      <c r="A200" s="40"/>
      <c r="B200" s="177"/>
      <c r="C200" s="178" t="s">
        <v>451</v>
      </c>
      <c r="D200" s="178" t="s">
        <v>258</v>
      </c>
      <c r="E200" s="179" t="s">
        <v>3418</v>
      </c>
      <c r="F200" s="180" t="s">
        <v>3419</v>
      </c>
      <c r="G200" s="181" t="s">
        <v>119</v>
      </c>
      <c r="H200" s="182">
        <v>20</v>
      </c>
      <c r="I200" s="183"/>
      <c r="J200" s="184">
        <f>ROUND(I200*H200,2)</f>
        <v>0</v>
      </c>
      <c r="K200" s="185"/>
      <c r="L200" s="41"/>
      <c r="M200" s="186" t="s">
        <v>3</v>
      </c>
      <c r="N200" s="187" t="s">
        <v>45</v>
      </c>
      <c r="O200" s="74"/>
      <c r="P200" s="188">
        <f>O200*H200</f>
        <v>0</v>
      </c>
      <c r="Q200" s="188">
        <v>0.00050000000000000001</v>
      </c>
      <c r="R200" s="188">
        <f>Q200*H200</f>
        <v>0.01</v>
      </c>
      <c r="S200" s="188">
        <v>0</v>
      </c>
      <c r="T200" s="189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190" t="s">
        <v>342</v>
      </c>
      <c r="AT200" s="190" t="s">
        <v>258</v>
      </c>
      <c r="AU200" s="190" t="s">
        <v>83</v>
      </c>
      <c r="AY200" s="21" t="s">
        <v>256</v>
      </c>
      <c r="BE200" s="191">
        <f>IF(N200="základní",J200,0)</f>
        <v>0</v>
      </c>
      <c r="BF200" s="191">
        <f>IF(N200="snížená",J200,0)</f>
        <v>0</v>
      </c>
      <c r="BG200" s="191">
        <f>IF(N200="zákl. přenesená",J200,0)</f>
        <v>0</v>
      </c>
      <c r="BH200" s="191">
        <f>IF(N200="sníž. přenesená",J200,0)</f>
        <v>0</v>
      </c>
      <c r="BI200" s="191">
        <f>IF(N200="nulová",J200,0)</f>
        <v>0</v>
      </c>
      <c r="BJ200" s="21" t="s">
        <v>81</v>
      </c>
      <c r="BK200" s="191">
        <f>ROUND(I200*H200,2)</f>
        <v>0</v>
      </c>
      <c r="BL200" s="21" t="s">
        <v>342</v>
      </c>
      <c r="BM200" s="190" t="s">
        <v>3420</v>
      </c>
    </row>
    <row r="201" s="2" customFormat="1">
      <c r="A201" s="40"/>
      <c r="B201" s="41"/>
      <c r="C201" s="40"/>
      <c r="D201" s="192" t="s">
        <v>263</v>
      </c>
      <c r="E201" s="40"/>
      <c r="F201" s="193" t="s">
        <v>3421</v>
      </c>
      <c r="G201" s="40"/>
      <c r="H201" s="40"/>
      <c r="I201" s="194"/>
      <c r="J201" s="40"/>
      <c r="K201" s="40"/>
      <c r="L201" s="41"/>
      <c r="M201" s="195"/>
      <c r="N201" s="196"/>
      <c r="O201" s="74"/>
      <c r="P201" s="74"/>
      <c r="Q201" s="74"/>
      <c r="R201" s="74"/>
      <c r="S201" s="74"/>
      <c r="T201" s="75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21" t="s">
        <v>263</v>
      </c>
      <c r="AU201" s="21" t="s">
        <v>83</v>
      </c>
    </row>
    <row r="202" s="2" customFormat="1" ht="16.5" customHeight="1">
      <c r="A202" s="40"/>
      <c r="B202" s="177"/>
      <c r="C202" s="178" t="s">
        <v>456</v>
      </c>
      <c r="D202" s="178" t="s">
        <v>258</v>
      </c>
      <c r="E202" s="179" t="s">
        <v>3422</v>
      </c>
      <c r="F202" s="180" t="s">
        <v>3423</v>
      </c>
      <c r="G202" s="181" t="s">
        <v>119</v>
      </c>
      <c r="H202" s="182">
        <v>3</v>
      </c>
      <c r="I202" s="183"/>
      <c r="J202" s="184">
        <f>ROUND(I202*H202,2)</f>
        <v>0</v>
      </c>
      <c r="K202" s="185"/>
      <c r="L202" s="41"/>
      <c r="M202" s="186" t="s">
        <v>3</v>
      </c>
      <c r="N202" s="187" t="s">
        <v>45</v>
      </c>
      <c r="O202" s="74"/>
      <c r="P202" s="188">
        <f>O202*H202</f>
        <v>0</v>
      </c>
      <c r="Q202" s="188">
        <v>0.00058</v>
      </c>
      <c r="R202" s="188">
        <f>Q202*H202</f>
        <v>0.00174</v>
      </c>
      <c r="S202" s="188">
        <v>0</v>
      </c>
      <c r="T202" s="189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190" t="s">
        <v>342</v>
      </c>
      <c r="AT202" s="190" t="s">
        <v>258</v>
      </c>
      <c r="AU202" s="190" t="s">
        <v>83</v>
      </c>
      <c r="AY202" s="21" t="s">
        <v>256</v>
      </c>
      <c r="BE202" s="191">
        <f>IF(N202="základní",J202,0)</f>
        <v>0</v>
      </c>
      <c r="BF202" s="191">
        <f>IF(N202="snížená",J202,0)</f>
        <v>0</v>
      </c>
      <c r="BG202" s="191">
        <f>IF(N202="zákl. přenesená",J202,0)</f>
        <v>0</v>
      </c>
      <c r="BH202" s="191">
        <f>IF(N202="sníž. přenesená",J202,0)</f>
        <v>0</v>
      </c>
      <c r="BI202" s="191">
        <f>IF(N202="nulová",J202,0)</f>
        <v>0</v>
      </c>
      <c r="BJ202" s="21" t="s">
        <v>81</v>
      </c>
      <c r="BK202" s="191">
        <f>ROUND(I202*H202,2)</f>
        <v>0</v>
      </c>
      <c r="BL202" s="21" t="s">
        <v>342</v>
      </c>
      <c r="BM202" s="190" t="s">
        <v>3424</v>
      </c>
    </row>
    <row r="203" s="2" customFormat="1">
      <c r="A203" s="40"/>
      <c r="B203" s="41"/>
      <c r="C203" s="40"/>
      <c r="D203" s="192" t="s">
        <v>263</v>
      </c>
      <c r="E203" s="40"/>
      <c r="F203" s="193" t="s">
        <v>3425</v>
      </c>
      <c r="G203" s="40"/>
      <c r="H203" s="40"/>
      <c r="I203" s="194"/>
      <c r="J203" s="40"/>
      <c r="K203" s="40"/>
      <c r="L203" s="41"/>
      <c r="M203" s="195"/>
      <c r="N203" s="196"/>
      <c r="O203" s="74"/>
      <c r="P203" s="74"/>
      <c r="Q203" s="74"/>
      <c r="R203" s="74"/>
      <c r="S203" s="74"/>
      <c r="T203" s="75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21" t="s">
        <v>263</v>
      </c>
      <c r="AU203" s="21" t="s">
        <v>83</v>
      </c>
    </row>
    <row r="204" s="2" customFormat="1" ht="24.15" customHeight="1">
      <c r="A204" s="40"/>
      <c r="B204" s="177"/>
      <c r="C204" s="178" t="s">
        <v>464</v>
      </c>
      <c r="D204" s="178" t="s">
        <v>258</v>
      </c>
      <c r="E204" s="179" t="s">
        <v>3426</v>
      </c>
      <c r="F204" s="180" t="s">
        <v>3427</v>
      </c>
      <c r="G204" s="181" t="s">
        <v>539</v>
      </c>
      <c r="H204" s="182">
        <v>8</v>
      </c>
      <c r="I204" s="183"/>
      <c r="J204" s="184">
        <f>ROUND(I204*H204,2)</f>
        <v>0</v>
      </c>
      <c r="K204" s="185"/>
      <c r="L204" s="41"/>
      <c r="M204" s="186" t="s">
        <v>3</v>
      </c>
      <c r="N204" s="187" t="s">
        <v>45</v>
      </c>
      <c r="O204" s="74"/>
      <c r="P204" s="188">
        <f>O204*H204</f>
        <v>0</v>
      </c>
      <c r="Q204" s="188">
        <v>0</v>
      </c>
      <c r="R204" s="188">
        <f>Q204*H204</f>
        <v>0</v>
      </c>
      <c r="S204" s="188">
        <v>0</v>
      </c>
      <c r="T204" s="189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190" t="s">
        <v>342</v>
      </c>
      <c r="AT204" s="190" t="s">
        <v>258</v>
      </c>
      <c r="AU204" s="190" t="s">
        <v>83</v>
      </c>
      <c r="AY204" s="21" t="s">
        <v>256</v>
      </c>
      <c r="BE204" s="191">
        <f>IF(N204="základní",J204,0)</f>
        <v>0</v>
      </c>
      <c r="BF204" s="191">
        <f>IF(N204="snížená",J204,0)</f>
        <v>0</v>
      </c>
      <c r="BG204" s="191">
        <f>IF(N204="zákl. přenesená",J204,0)</f>
        <v>0</v>
      </c>
      <c r="BH204" s="191">
        <f>IF(N204="sníž. přenesená",J204,0)</f>
        <v>0</v>
      </c>
      <c r="BI204" s="191">
        <f>IF(N204="nulová",J204,0)</f>
        <v>0</v>
      </c>
      <c r="BJ204" s="21" t="s">
        <v>81</v>
      </c>
      <c r="BK204" s="191">
        <f>ROUND(I204*H204,2)</f>
        <v>0</v>
      </c>
      <c r="BL204" s="21" t="s">
        <v>342</v>
      </c>
      <c r="BM204" s="190" t="s">
        <v>3428</v>
      </c>
    </row>
    <row r="205" s="2" customFormat="1">
      <c r="A205" s="40"/>
      <c r="B205" s="41"/>
      <c r="C205" s="40"/>
      <c r="D205" s="192" t="s">
        <v>263</v>
      </c>
      <c r="E205" s="40"/>
      <c r="F205" s="193" t="s">
        <v>3429</v>
      </c>
      <c r="G205" s="40"/>
      <c r="H205" s="40"/>
      <c r="I205" s="194"/>
      <c r="J205" s="40"/>
      <c r="K205" s="40"/>
      <c r="L205" s="41"/>
      <c r="M205" s="195"/>
      <c r="N205" s="196"/>
      <c r="O205" s="74"/>
      <c r="P205" s="74"/>
      <c r="Q205" s="74"/>
      <c r="R205" s="74"/>
      <c r="S205" s="74"/>
      <c r="T205" s="75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21" t="s">
        <v>263</v>
      </c>
      <c r="AU205" s="21" t="s">
        <v>83</v>
      </c>
    </row>
    <row r="206" s="2" customFormat="1" ht="24.15" customHeight="1">
      <c r="A206" s="40"/>
      <c r="B206" s="177"/>
      <c r="C206" s="178" t="s">
        <v>472</v>
      </c>
      <c r="D206" s="178" t="s">
        <v>258</v>
      </c>
      <c r="E206" s="179" t="s">
        <v>3430</v>
      </c>
      <c r="F206" s="180" t="s">
        <v>3431</v>
      </c>
      <c r="G206" s="181" t="s">
        <v>539</v>
      </c>
      <c r="H206" s="182">
        <v>1</v>
      </c>
      <c r="I206" s="183"/>
      <c r="J206" s="184">
        <f>ROUND(I206*H206,2)</f>
        <v>0</v>
      </c>
      <c r="K206" s="185"/>
      <c r="L206" s="41"/>
      <c r="M206" s="186" t="s">
        <v>3</v>
      </c>
      <c r="N206" s="187" t="s">
        <v>45</v>
      </c>
      <c r="O206" s="74"/>
      <c r="P206" s="188">
        <f>O206*H206</f>
        <v>0</v>
      </c>
      <c r="Q206" s="188">
        <v>0</v>
      </c>
      <c r="R206" s="188">
        <f>Q206*H206</f>
        <v>0</v>
      </c>
      <c r="S206" s="188">
        <v>0</v>
      </c>
      <c r="T206" s="189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190" t="s">
        <v>342</v>
      </c>
      <c r="AT206" s="190" t="s">
        <v>258</v>
      </c>
      <c r="AU206" s="190" t="s">
        <v>83</v>
      </c>
      <c r="AY206" s="21" t="s">
        <v>256</v>
      </c>
      <c r="BE206" s="191">
        <f>IF(N206="základní",J206,0)</f>
        <v>0</v>
      </c>
      <c r="BF206" s="191">
        <f>IF(N206="snížená",J206,0)</f>
        <v>0</v>
      </c>
      <c r="BG206" s="191">
        <f>IF(N206="zákl. přenesená",J206,0)</f>
        <v>0</v>
      </c>
      <c r="BH206" s="191">
        <f>IF(N206="sníž. přenesená",J206,0)</f>
        <v>0</v>
      </c>
      <c r="BI206" s="191">
        <f>IF(N206="nulová",J206,0)</f>
        <v>0</v>
      </c>
      <c r="BJ206" s="21" t="s">
        <v>81</v>
      </c>
      <c r="BK206" s="191">
        <f>ROUND(I206*H206,2)</f>
        <v>0</v>
      </c>
      <c r="BL206" s="21" t="s">
        <v>342</v>
      </c>
      <c r="BM206" s="190" t="s">
        <v>3432</v>
      </c>
    </row>
    <row r="207" s="2" customFormat="1">
      <c r="A207" s="40"/>
      <c r="B207" s="41"/>
      <c r="C207" s="40"/>
      <c r="D207" s="192" t="s">
        <v>263</v>
      </c>
      <c r="E207" s="40"/>
      <c r="F207" s="193" t="s">
        <v>3433</v>
      </c>
      <c r="G207" s="40"/>
      <c r="H207" s="40"/>
      <c r="I207" s="194"/>
      <c r="J207" s="40"/>
      <c r="K207" s="40"/>
      <c r="L207" s="41"/>
      <c r="M207" s="195"/>
      <c r="N207" s="196"/>
      <c r="O207" s="74"/>
      <c r="P207" s="74"/>
      <c r="Q207" s="74"/>
      <c r="R207" s="74"/>
      <c r="S207" s="74"/>
      <c r="T207" s="75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21" t="s">
        <v>263</v>
      </c>
      <c r="AU207" s="21" t="s">
        <v>83</v>
      </c>
    </row>
    <row r="208" s="2" customFormat="1" ht="24.15" customHeight="1">
      <c r="A208" s="40"/>
      <c r="B208" s="177"/>
      <c r="C208" s="178" t="s">
        <v>477</v>
      </c>
      <c r="D208" s="178" t="s">
        <v>258</v>
      </c>
      <c r="E208" s="179" t="s">
        <v>3434</v>
      </c>
      <c r="F208" s="180" t="s">
        <v>3435</v>
      </c>
      <c r="G208" s="181" t="s">
        <v>539</v>
      </c>
      <c r="H208" s="182">
        <v>5</v>
      </c>
      <c r="I208" s="183"/>
      <c r="J208" s="184">
        <f>ROUND(I208*H208,2)</f>
        <v>0</v>
      </c>
      <c r="K208" s="185"/>
      <c r="L208" s="41"/>
      <c r="M208" s="186" t="s">
        <v>3</v>
      </c>
      <c r="N208" s="187" t="s">
        <v>45</v>
      </c>
      <c r="O208" s="74"/>
      <c r="P208" s="188">
        <f>O208*H208</f>
        <v>0</v>
      </c>
      <c r="Q208" s="188">
        <v>0</v>
      </c>
      <c r="R208" s="188">
        <f>Q208*H208</f>
        <v>0</v>
      </c>
      <c r="S208" s="188">
        <v>0</v>
      </c>
      <c r="T208" s="189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190" t="s">
        <v>342</v>
      </c>
      <c r="AT208" s="190" t="s">
        <v>258</v>
      </c>
      <c r="AU208" s="190" t="s">
        <v>83</v>
      </c>
      <c r="AY208" s="21" t="s">
        <v>256</v>
      </c>
      <c r="BE208" s="191">
        <f>IF(N208="základní",J208,0)</f>
        <v>0</v>
      </c>
      <c r="BF208" s="191">
        <f>IF(N208="snížená",J208,0)</f>
        <v>0</v>
      </c>
      <c r="BG208" s="191">
        <f>IF(N208="zákl. přenesená",J208,0)</f>
        <v>0</v>
      </c>
      <c r="BH208" s="191">
        <f>IF(N208="sníž. přenesená",J208,0)</f>
        <v>0</v>
      </c>
      <c r="BI208" s="191">
        <f>IF(N208="nulová",J208,0)</f>
        <v>0</v>
      </c>
      <c r="BJ208" s="21" t="s">
        <v>81</v>
      </c>
      <c r="BK208" s="191">
        <f>ROUND(I208*H208,2)</f>
        <v>0</v>
      </c>
      <c r="BL208" s="21" t="s">
        <v>342</v>
      </c>
      <c r="BM208" s="190" t="s">
        <v>3436</v>
      </c>
    </row>
    <row r="209" s="2" customFormat="1">
      <c r="A209" s="40"/>
      <c r="B209" s="41"/>
      <c r="C209" s="40"/>
      <c r="D209" s="192" t="s">
        <v>263</v>
      </c>
      <c r="E209" s="40"/>
      <c r="F209" s="193" t="s">
        <v>3437</v>
      </c>
      <c r="G209" s="40"/>
      <c r="H209" s="40"/>
      <c r="I209" s="194"/>
      <c r="J209" s="40"/>
      <c r="K209" s="40"/>
      <c r="L209" s="41"/>
      <c r="M209" s="195"/>
      <c r="N209" s="196"/>
      <c r="O209" s="74"/>
      <c r="P209" s="74"/>
      <c r="Q209" s="74"/>
      <c r="R209" s="74"/>
      <c r="S209" s="74"/>
      <c r="T209" s="75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21" t="s">
        <v>263</v>
      </c>
      <c r="AU209" s="21" t="s">
        <v>83</v>
      </c>
    </row>
    <row r="210" s="2" customFormat="1" ht="24.15" customHeight="1">
      <c r="A210" s="40"/>
      <c r="B210" s="177"/>
      <c r="C210" s="178" t="s">
        <v>484</v>
      </c>
      <c r="D210" s="178" t="s">
        <v>258</v>
      </c>
      <c r="E210" s="179" t="s">
        <v>3438</v>
      </c>
      <c r="F210" s="180" t="s">
        <v>3439</v>
      </c>
      <c r="G210" s="181" t="s">
        <v>539</v>
      </c>
      <c r="H210" s="182">
        <v>1</v>
      </c>
      <c r="I210" s="183"/>
      <c r="J210" s="184">
        <f>ROUND(I210*H210,2)</f>
        <v>0</v>
      </c>
      <c r="K210" s="185"/>
      <c r="L210" s="41"/>
      <c r="M210" s="186" t="s">
        <v>3</v>
      </c>
      <c r="N210" s="187" t="s">
        <v>45</v>
      </c>
      <c r="O210" s="74"/>
      <c r="P210" s="188">
        <f>O210*H210</f>
        <v>0</v>
      </c>
      <c r="Q210" s="188">
        <v>0.00089999999999999998</v>
      </c>
      <c r="R210" s="188">
        <f>Q210*H210</f>
        <v>0.00089999999999999998</v>
      </c>
      <c r="S210" s="188">
        <v>0</v>
      </c>
      <c r="T210" s="189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190" t="s">
        <v>342</v>
      </c>
      <c r="AT210" s="190" t="s">
        <v>258</v>
      </c>
      <c r="AU210" s="190" t="s">
        <v>83</v>
      </c>
      <c r="AY210" s="21" t="s">
        <v>256</v>
      </c>
      <c r="BE210" s="191">
        <f>IF(N210="základní",J210,0)</f>
        <v>0</v>
      </c>
      <c r="BF210" s="191">
        <f>IF(N210="snížená",J210,0)</f>
        <v>0</v>
      </c>
      <c r="BG210" s="191">
        <f>IF(N210="zákl. přenesená",J210,0)</f>
        <v>0</v>
      </c>
      <c r="BH210" s="191">
        <f>IF(N210="sníž. přenesená",J210,0)</f>
        <v>0</v>
      </c>
      <c r="BI210" s="191">
        <f>IF(N210="nulová",J210,0)</f>
        <v>0</v>
      </c>
      <c r="BJ210" s="21" t="s">
        <v>81</v>
      </c>
      <c r="BK210" s="191">
        <f>ROUND(I210*H210,2)</f>
        <v>0</v>
      </c>
      <c r="BL210" s="21" t="s">
        <v>342</v>
      </c>
      <c r="BM210" s="190" t="s">
        <v>3440</v>
      </c>
    </row>
    <row r="211" s="2" customFormat="1">
      <c r="A211" s="40"/>
      <c r="B211" s="41"/>
      <c r="C211" s="40"/>
      <c r="D211" s="192" t="s">
        <v>263</v>
      </c>
      <c r="E211" s="40"/>
      <c r="F211" s="193" t="s">
        <v>3441</v>
      </c>
      <c r="G211" s="40"/>
      <c r="H211" s="40"/>
      <c r="I211" s="194"/>
      <c r="J211" s="40"/>
      <c r="K211" s="40"/>
      <c r="L211" s="41"/>
      <c r="M211" s="195"/>
      <c r="N211" s="196"/>
      <c r="O211" s="74"/>
      <c r="P211" s="74"/>
      <c r="Q211" s="74"/>
      <c r="R211" s="74"/>
      <c r="S211" s="74"/>
      <c r="T211" s="75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21" t="s">
        <v>263</v>
      </c>
      <c r="AU211" s="21" t="s">
        <v>83</v>
      </c>
    </row>
    <row r="212" s="2" customFormat="1" ht="24.15" customHeight="1">
      <c r="A212" s="40"/>
      <c r="B212" s="177"/>
      <c r="C212" s="178" t="s">
        <v>493</v>
      </c>
      <c r="D212" s="178" t="s">
        <v>258</v>
      </c>
      <c r="E212" s="179" t="s">
        <v>3442</v>
      </c>
      <c r="F212" s="180" t="s">
        <v>3443</v>
      </c>
      <c r="G212" s="181" t="s">
        <v>539</v>
      </c>
      <c r="H212" s="182">
        <v>3</v>
      </c>
      <c r="I212" s="183"/>
      <c r="J212" s="184">
        <f>ROUND(I212*H212,2)</f>
        <v>0</v>
      </c>
      <c r="K212" s="185"/>
      <c r="L212" s="41"/>
      <c r="M212" s="186" t="s">
        <v>3</v>
      </c>
      <c r="N212" s="187" t="s">
        <v>45</v>
      </c>
      <c r="O212" s="74"/>
      <c r="P212" s="188">
        <f>O212*H212</f>
        <v>0</v>
      </c>
      <c r="Q212" s="188">
        <v>0.00050000000000000001</v>
      </c>
      <c r="R212" s="188">
        <f>Q212*H212</f>
        <v>0.0015</v>
      </c>
      <c r="S212" s="188">
        <v>0</v>
      </c>
      <c r="T212" s="189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190" t="s">
        <v>342</v>
      </c>
      <c r="AT212" s="190" t="s">
        <v>258</v>
      </c>
      <c r="AU212" s="190" t="s">
        <v>83</v>
      </c>
      <c r="AY212" s="21" t="s">
        <v>256</v>
      </c>
      <c r="BE212" s="191">
        <f>IF(N212="základní",J212,0)</f>
        <v>0</v>
      </c>
      <c r="BF212" s="191">
        <f>IF(N212="snížená",J212,0)</f>
        <v>0</v>
      </c>
      <c r="BG212" s="191">
        <f>IF(N212="zákl. přenesená",J212,0)</f>
        <v>0</v>
      </c>
      <c r="BH212" s="191">
        <f>IF(N212="sníž. přenesená",J212,0)</f>
        <v>0</v>
      </c>
      <c r="BI212" s="191">
        <f>IF(N212="nulová",J212,0)</f>
        <v>0</v>
      </c>
      <c r="BJ212" s="21" t="s">
        <v>81</v>
      </c>
      <c r="BK212" s="191">
        <f>ROUND(I212*H212,2)</f>
        <v>0</v>
      </c>
      <c r="BL212" s="21" t="s">
        <v>342</v>
      </c>
      <c r="BM212" s="190" t="s">
        <v>3444</v>
      </c>
    </row>
    <row r="213" s="2" customFormat="1">
      <c r="A213" s="40"/>
      <c r="B213" s="41"/>
      <c r="C213" s="40"/>
      <c r="D213" s="192" t="s">
        <v>263</v>
      </c>
      <c r="E213" s="40"/>
      <c r="F213" s="193" t="s">
        <v>3445</v>
      </c>
      <c r="G213" s="40"/>
      <c r="H213" s="40"/>
      <c r="I213" s="194"/>
      <c r="J213" s="40"/>
      <c r="K213" s="40"/>
      <c r="L213" s="41"/>
      <c r="M213" s="195"/>
      <c r="N213" s="196"/>
      <c r="O213" s="74"/>
      <c r="P213" s="74"/>
      <c r="Q213" s="74"/>
      <c r="R213" s="74"/>
      <c r="S213" s="74"/>
      <c r="T213" s="75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21" t="s">
        <v>263</v>
      </c>
      <c r="AU213" s="21" t="s">
        <v>83</v>
      </c>
    </row>
    <row r="214" s="2" customFormat="1" ht="37.8" customHeight="1">
      <c r="A214" s="40"/>
      <c r="B214" s="177"/>
      <c r="C214" s="178" t="s">
        <v>500</v>
      </c>
      <c r="D214" s="178" t="s">
        <v>258</v>
      </c>
      <c r="E214" s="179" t="s">
        <v>3446</v>
      </c>
      <c r="F214" s="180" t="s">
        <v>3447</v>
      </c>
      <c r="G214" s="181" t="s">
        <v>539</v>
      </c>
      <c r="H214" s="182">
        <v>2</v>
      </c>
      <c r="I214" s="183"/>
      <c r="J214" s="184">
        <f>ROUND(I214*H214,2)</f>
        <v>0</v>
      </c>
      <c r="K214" s="185"/>
      <c r="L214" s="41"/>
      <c r="M214" s="186" t="s">
        <v>3</v>
      </c>
      <c r="N214" s="187" t="s">
        <v>45</v>
      </c>
      <c r="O214" s="74"/>
      <c r="P214" s="188">
        <f>O214*H214</f>
        <v>0</v>
      </c>
      <c r="Q214" s="188">
        <v>0.0022300000000000002</v>
      </c>
      <c r="R214" s="188">
        <f>Q214*H214</f>
        <v>0.0044600000000000004</v>
      </c>
      <c r="S214" s="188">
        <v>0</v>
      </c>
      <c r="T214" s="189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190" t="s">
        <v>342</v>
      </c>
      <c r="AT214" s="190" t="s">
        <v>258</v>
      </c>
      <c r="AU214" s="190" t="s">
        <v>83</v>
      </c>
      <c r="AY214" s="21" t="s">
        <v>256</v>
      </c>
      <c r="BE214" s="191">
        <f>IF(N214="základní",J214,0)</f>
        <v>0</v>
      </c>
      <c r="BF214" s="191">
        <f>IF(N214="snížená",J214,0)</f>
        <v>0</v>
      </c>
      <c r="BG214" s="191">
        <f>IF(N214="zákl. přenesená",J214,0)</f>
        <v>0</v>
      </c>
      <c r="BH214" s="191">
        <f>IF(N214="sníž. přenesená",J214,0)</f>
        <v>0</v>
      </c>
      <c r="BI214" s="191">
        <f>IF(N214="nulová",J214,0)</f>
        <v>0</v>
      </c>
      <c r="BJ214" s="21" t="s">
        <v>81</v>
      </c>
      <c r="BK214" s="191">
        <f>ROUND(I214*H214,2)</f>
        <v>0</v>
      </c>
      <c r="BL214" s="21" t="s">
        <v>342</v>
      </c>
      <c r="BM214" s="190" t="s">
        <v>3448</v>
      </c>
    </row>
    <row r="215" s="2" customFormat="1">
      <c r="A215" s="40"/>
      <c r="B215" s="41"/>
      <c r="C215" s="40"/>
      <c r="D215" s="192" t="s">
        <v>263</v>
      </c>
      <c r="E215" s="40"/>
      <c r="F215" s="193" t="s">
        <v>3449</v>
      </c>
      <c r="G215" s="40"/>
      <c r="H215" s="40"/>
      <c r="I215" s="194"/>
      <c r="J215" s="40"/>
      <c r="K215" s="40"/>
      <c r="L215" s="41"/>
      <c r="M215" s="195"/>
      <c r="N215" s="196"/>
      <c r="O215" s="74"/>
      <c r="P215" s="74"/>
      <c r="Q215" s="74"/>
      <c r="R215" s="74"/>
      <c r="S215" s="74"/>
      <c r="T215" s="75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21" t="s">
        <v>263</v>
      </c>
      <c r="AU215" s="21" t="s">
        <v>83</v>
      </c>
    </row>
    <row r="216" s="2" customFormat="1" ht="24.15" customHeight="1">
      <c r="A216" s="40"/>
      <c r="B216" s="177"/>
      <c r="C216" s="178" t="s">
        <v>510</v>
      </c>
      <c r="D216" s="178" t="s">
        <v>258</v>
      </c>
      <c r="E216" s="179" t="s">
        <v>3450</v>
      </c>
      <c r="F216" s="180" t="s">
        <v>3451</v>
      </c>
      <c r="G216" s="181" t="s">
        <v>539</v>
      </c>
      <c r="H216" s="182">
        <v>6</v>
      </c>
      <c r="I216" s="183"/>
      <c r="J216" s="184">
        <f>ROUND(I216*H216,2)</f>
        <v>0</v>
      </c>
      <c r="K216" s="185"/>
      <c r="L216" s="41"/>
      <c r="M216" s="186" t="s">
        <v>3</v>
      </c>
      <c r="N216" s="187" t="s">
        <v>45</v>
      </c>
      <c r="O216" s="74"/>
      <c r="P216" s="188">
        <f>O216*H216</f>
        <v>0</v>
      </c>
      <c r="Q216" s="188">
        <v>0.0015</v>
      </c>
      <c r="R216" s="188">
        <f>Q216*H216</f>
        <v>0.0090000000000000011</v>
      </c>
      <c r="S216" s="188">
        <v>0</v>
      </c>
      <c r="T216" s="189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190" t="s">
        <v>342</v>
      </c>
      <c r="AT216" s="190" t="s">
        <v>258</v>
      </c>
      <c r="AU216" s="190" t="s">
        <v>83</v>
      </c>
      <c r="AY216" s="21" t="s">
        <v>256</v>
      </c>
      <c r="BE216" s="191">
        <f>IF(N216="základní",J216,0)</f>
        <v>0</v>
      </c>
      <c r="BF216" s="191">
        <f>IF(N216="snížená",J216,0)</f>
        <v>0</v>
      </c>
      <c r="BG216" s="191">
        <f>IF(N216="zákl. přenesená",J216,0)</f>
        <v>0</v>
      </c>
      <c r="BH216" s="191">
        <f>IF(N216="sníž. přenesená",J216,0)</f>
        <v>0</v>
      </c>
      <c r="BI216" s="191">
        <f>IF(N216="nulová",J216,0)</f>
        <v>0</v>
      </c>
      <c r="BJ216" s="21" t="s">
        <v>81</v>
      </c>
      <c r="BK216" s="191">
        <f>ROUND(I216*H216,2)</f>
        <v>0</v>
      </c>
      <c r="BL216" s="21" t="s">
        <v>342</v>
      </c>
      <c r="BM216" s="190" t="s">
        <v>3452</v>
      </c>
    </row>
    <row r="217" s="2" customFormat="1">
      <c r="A217" s="40"/>
      <c r="B217" s="41"/>
      <c r="C217" s="40"/>
      <c r="D217" s="192" t="s">
        <v>263</v>
      </c>
      <c r="E217" s="40"/>
      <c r="F217" s="193" t="s">
        <v>3453</v>
      </c>
      <c r="G217" s="40"/>
      <c r="H217" s="40"/>
      <c r="I217" s="194"/>
      <c r="J217" s="40"/>
      <c r="K217" s="40"/>
      <c r="L217" s="41"/>
      <c r="M217" s="195"/>
      <c r="N217" s="196"/>
      <c r="O217" s="74"/>
      <c r="P217" s="74"/>
      <c r="Q217" s="74"/>
      <c r="R217" s="74"/>
      <c r="S217" s="74"/>
      <c r="T217" s="75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21" t="s">
        <v>263</v>
      </c>
      <c r="AU217" s="21" t="s">
        <v>83</v>
      </c>
    </row>
    <row r="218" s="2" customFormat="1" ht="21.75" customHeight="1">
      <c r="A218" s="40"/>
      <c r="B218" s="177"/>
      <c r="C218" s="178" t="s">
        <v>516</v>
      </c>
      <c r="D218" s="178" t="s">
        <v>258</v>
      </c>
      <c r="E218" s="179" t="s">
        <v>3454</v>
      </c>
      <c r="F218" s="180" t="s">
        <v>3455</v>
      </c>
      <c r="G218" s="181" t="s">
        <v>539</v>
      </c>
      <c r="H218" s="182">
        <v>1</v>
      </c>
      <c r="I218" s="183"/>
      <c r="J218" s="184">
        <f>ROUND(I218*H218,2)</f>
        <v>0</v>
      </c>
      <c r="K218" s="185"/>
      <c r="L218" s="41"/>
      <c r="M218" s="186" t="s">
        <v>3</v>
      </c>
      <c r="N218" s="187" t="s">
        <v>45</v>
      </c>
      <c r="O218" s="74"/>
      <c r="P218" s="188">
        <f>O218*H218</f>
        <v>0</v>
      </c>
      <c r="Q218" s="188">
        <v>8.0000000000000007E-05</v>
      </c>
      <c r="R218" s="188">
        <f>Q218*H218</f>
        <v>8.0000000000000007E-05</v>
      </c>
      <c r="S218" s="188">
        <v>0</v>
      </c>
      <c r="T218" s="189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190" t="s">
        <v>342</v>
      </c>
      <c r="AT218" s="190" t="s">
        <v>258</v>
      </c>
      <c r="AU218" s="190" t="s">
        <v>83</v>
      </c>
      <c r="AY218" s="21" t="s">
        <v>256</v>
      </c>
      <c r="BE218" s="191">
        <f>IF(N218="základní",J218,0)</f>
        <v>0</v>
      </c>
      <c r="BF218" s="191">
        <f>IF(N218="snížená",J218,0)</f>
        <v>0</v>
      </c>
      <c r="BG218" s="191">
        <f>IF(N218="zákl. přenesená",J218,0)</f>
        <v>0</v>
      </c>
      <c r="BH218" s="191">
        <f>IF(N218="sníž. přenesená",J218,0)</f>
        <v>0</v>
      </c>
      <c r="BI218" s="191">
        <f>IF(N218="nulová",J218,0)</f>
        <v>0</v>
      </c>
      <c r="BJ218" s="21" t="s">
        <v>81</v>
      </c>
      <c r="BK218" s="191">
        <f>ROUND(I218*H218,2)</f>
        <v>0</v>
      </c>
      <c r="BL218" s="21" t="s">
        <v>342</v>
      </c>
      <c r="BM218" s="190" t="s">
        <v>3456</v>
      </c>
    </row>
    <row r="219" s="2" customFormat="1">
      <c r="A219" s="40"/>
      <c r="B219" s="41"/>
      <c r="C219" s="40"/>
      <c r="D219" s="192" t="s">
        <v>263</v>
      </c>
      <c r="E219" s="40"/>
      <c r="F219" s="193" t="s">
        <v>3457</v>
      </c>
      <c r="G219" s="40"/>
      <c r="H219" s="40"/>
      <c r="I219" s="194"/>
      <c r="J219" s="40"/>
      <c r="K219" s="40"/>
      <c r="L219" s="41"/>
      <c r="M219" s="195"/>
      <c r="N219" s="196"/>
      <c r="O219" s="74"/>
      <c r="P219" s="74"/>
      <c r="Q219" s="74"/>
      <c r="R219" s="74"/>
      <c r="S219" s="74"/>
      <c r="T219" s="75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21" t="s">
        <v>263</v>
      </c>
      <c r="AU219" s="21" t="s">
        <v>83</v>
      </c>
    </row>
    <row r="220" s="2" customFormat="1" ht="24.15" customHeight="1">
      <c r="A220" s="40"/>
      <c r="B220" s="177"/>
      <c r="C220" s="178" t="s">
        <v>521</v>
      </c>
      <c r="D220" s="178" t="s">
        <v>258</v>
      </c>
      <c r="E220" s="179" t="s">
        <v>3458</v>
      </c>
      <c r="F220" s="180" t="s">
        <v>3459</v>
      </c>
      <c r="G220" s="181" t="s">
        <v>119</v>
      </c>
      <c r="H220" s="182">
        <v>138</v>
      </c>
      <c r="I220" s="183"/>
      <c r="J220" s="184">
        <f>ROUND(I220*H220,2)</f>
        <v>0</v>
      </c>
      <c r="K220" s="185"/>
      <c r="L220" s="41"/>
      <c r="M220" s="186" t="s">
        <v>3</v>
      </c>
      <c r="N220" s="187" t="s">
        <v>45</v>
      </c>
      <c r="O220" s="74"/>
      <c r="P220" s="188">
        <f>O220*H220</f>
        <v>0</v>
      </c>
      <c r="Q220" s="188">
        <v>0</v>
      </c>
      <c r="R220" s="188">
        <f>Q220*H220</f>
        <v>0</v>
      </c>
      <c r="S220" s="188">
        <v>0</v>
      </c>
      <c r="T220" s="189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190" t="s">
        <v>342</v>
      </c>
      <c r="AT220" s="190" t="s">
        <v>258</v>
      </c>
      <c r="AU220" s="190" t="s">
        <v>83</v>
      </c>
      <c r="AY220" s="21" t="s">
        <v>256</v>
      </c>
      <c r="BE220" s="191">
        <f>IF(N220="základní",J220,0)</f>
        <v>0</v>
      </c>
      <c r="BF220" s="191">
        <f>IF(N220="snížená",J220,0)</f>
        <v>0</v>
      </c>
      <c r="BG220" s="191">
        <f>IF(N220="zákl. přenesená",J220,0)</f>
        <v>0</v>
      </c>
      <c r="BH220" s="191">
        <f>IF(N220="sníž. přenesená",J220,0)</f>
        <v>0</v>
      </c>
      <c r="BI220" s="191">
        <f>IF(N220="nulová",J220,0)</f>
        <v>0</v>
      </c>
      <c r="BJ220" s="21" t="s">
        <v>81</v>
      </c>
      <c r="BK220" s="191">
        <f>ROUND(I220*H220,2)</f>
        <v>0</v>
      </c>
      <c r="BL220" s="21" t="s">
        <v>342</v>
      </c>
      <c r="BM220" s="190" t="s">
        <v>3460</v>
      </c>
    </row>
    <row r="221" s="2" customFormat="1">
      <c r="A221" s="40"/>
      <c r="B221" s="41"/>
      <c r="C221" s="40"/>
      <c r="D221" s="192" t="s">
        <v>263</v>
      </c>
      <c r="E221" s="40"/>
      <c r="F221" s="193" t="s">
        <v>3461</v>
      </c>
      <c r="G221" s="40"/>
      <c r="H221" s="40"/>
      <c r="I221" s="194"/>
      <c r="J221" s="40"/>
      <c r="K221" s="40"/>
      <c r="L221" s="41"/>
      <c r="M221" s="195"/>
      <c r="N221" s="196"/>
      <c r="O221" s="74"/>
      <c r="P221" s="74"/>
      <c r="Q221" s="74"/>
      <c r="R221" s="74"/>
      <c r="S221" s="74"/>
      <c r="T221" s="75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21" t="s">
        <v>263</v>
      </c>
      <c r="AU221" s="21" t="s">
        <v>83</v>
      </c>
    </row>
    <row r="222" s="2" customFormat="1" ht="24.15" customHeight="1">
      <c r="A222" s="40"/>
      <c r="B222" s="177"/>
      <c r="C222" s="178" t="s">
        <v>526</v>
      </c>
      <c r="D222" s="178" t="s">
        <v>258</v>
      </c>
      <c r="E222" s="179" t="s">
        <v>3462</v>
      </c>
      <c r="F222" s="180" t="s">
        <v>3463</v>
      </c>
      <c r="G222" s="181" t="s">
        <v>119</v>
      </c>
      <c r="H222" s="182">
        <v>75</v>
      </c>
      <c r="I222" s="183"/>
      <c r="J222" s="184">
        <f>ROUND(I222*H222,2)</f>
        <v>0</v>
      </c>
      <c r="K222" s="185"/>
      <c r="L222" s="41"/>
      <c r="M222" s="186" t="s">
        <v>3</v>
      </c>
      <c r="N222" s="187" t="s">
        <v>45</v>
      </c>
      <c r="O222" s="74"/>
      <c r="P222" s="188">
        <f>O222*H222</f>
        <v>0</v>
      </c>
      <c r="Q222" s="188">
        <v>0</v>
      </c>
      <c r="R222" s="188">
        <f>Q222*H222</f>
        <v>0</v>
      </c>
      <c r="S222" s="188">
        <v>0</v>
      </c>
      <c r="T222" s="189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190" t="s">
        <v>342</v>
      </c>
      <c r="AT222" s="190" t="s">
        <v>258</v>
      </c>
      <c r="AU222" s="190" t="s">
        <v>83</v>
      </c>
      <c r="AY222" s="21" t="s">
        <v>256</v>
      </c>
      <c r="BE222" s="191">
        <f>IF(N222="základní",J222,0)</f>
        <v>0</v>
      </c>
      <c r="BF222" s="191">
        <f>IF(N222="snížená",J222,0)</f>
        <v>0</v>
      </c>
      <c r="BG222" s="191">
        <f>IF(N222="zákl. přenesená",J222,0)</f>
        <v>0</v>
      </c>
      <c r="BH222" s="191">
        <f>IF(N222="sníž. přenesená",J222,0)</f>
        <v>0</v>
      </c>
      <c r="BI222" s="191">
        <f>IF(N222="nulová",J222,0)</f>
        <v>0</v>
      </c>
      <c r="BJ222" s="21" t="s">
        <v>81</v>
      </c>
      <c r="BK222" s="191">
        <f>ROUND(I222*H222,2)</f>
        <v>0</v>
      </c>
      <c r="BL222" s="21" t="s">
        <v>342</v>
      </c>
      <c r="BM222" s="190" t="s">
        <v>3464</v>
      </c>
    </row>
    <row r="223" s="2" customFormat="1">
      <c r="A223" s="40"/>
      <c r="B223" s="41"/>
      <c r="C223" s="40"/>
      <c r="D223" s="192" t="s">
        <v>263</v>
      </c>
      <c r="E223" s="40"/>
      <c r="F223" s="193" t="s">
        <v>3465</v>
      </c>
      <c r="G223" s="40"/>
      <c r="H223" s="40"/>
      <c r="I223" s="194"/>
      <c r="J223" s="40"/>
      <c r="K223" s="40"/>
      <c r="L223" s="41"/>
      <c r="M223" s="195"/>
      <c r="N223" s="196"/>
      <c r="O223" s="74"/>
      <c r="P223" s="74"/>
      <c r="Q223" s="74"/>
      <c r="R223" s="74"/>
      <c r="S223" s="74"/>
      <c r="T223" s="75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21" t="s">
        <v>263</v>
      </c>
      <c r="AU223" s="21" t="s">
        <v>83</v>
      </c>
    </row>
    <row r="224" s="2" customFormat="1" ht="49.05" customHeight="1">
      <c r="A224" s="40"/>
      <c r="B224" s="177"/>
      <c r="C224" s="178" t="s">
        <v>531</v>
      </c>
      <c r="D224" s="178" t="s">
        <v>258</v>
      </c>
      <c r="E224" s="179" t="s">
        <v>1530</v>
      </c>
      <c r="F224" s="180" t="s">
        <v>1531</v>
      </c>
      <c r="G224" s="181" t="s">
        <v>338</v>
      </c>
      <c r="H224" s="182">
        <v>0.45200000000000001</v>
      </c>
      <c r="I224" s="183"/>
      <c r="J224" s="184">
        <f>ROUND(I224*H224,2)</f>
        <v>0</v>
      </c>
      <c r="K224" s="185"/>
      <c r="L224" s="41"/>
      <c r="M224" s="186" t="s">
        <v>3</v>
      </c>
      <c r="N224" s="187" t="s">
        <v>45</v>
      </c>
      <c r="O224" s="74"/>
      <c r="P224" s="188">
        <f>O224*H224</f>
        <v>0</v>
      </c>
      <c r="Q224" s="188">
        <v>0</v>
      </c>
      <c r="R224" s="188">
        <f>Q224*H224</f>
        <v>0</v>
      </c>
      <c r="S224" s="188">
        <v>0</v>
      </c>
      <c r="T224" s="189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190" t="s">
        <v>342</v>
      </c>
      <c r="AT224" s="190" t="s">
        <v>258</v>
      </c>
      <c r="AU224" s="190" t="s">
        <v>83</v>
      </c>
      <c r="AY224" s="21" t="s">
        <v>256</v>
      </c>
      <c r="BE224" s="191">
        <f>IF(N224="základní",J224,0)</f>
        <v>0</v>
      </c>
      <c r="BF224" s="191">
        <f>IF(N224="snížená",J224,0)</f>
        <v>0</v>
      </c>
      <c r="BG224" s="191">
        <f>IF(N224="zákl. přenesená",J224,0)</f>
        <v>0</v>
      </c>
      <c r="BH224" s="191">
        <f>IF(N224="sníž. přenesená",J224,0)</f>
        <v>0</v>
      </c>
      <c r="BI224" s="191">
        <f>IF(N224="nulová",J224,0)</f>
        <v>0</v>
      </c>
      <c r="BJ224" s="21" t="s">
        <v>81</v>
      </c>
      <c r="BK224" s="191">
        <f>ROUND(I224*H224,2)</f>
        <v>0</v>
      </c>
      <c r="BL224" s="21" t="s">
        <v>342</v>
      </c>
      <c r="BM224" s="190" t="s">
        <v>3466</v>
      </c>
    </row>
    <row r="225" s="2" customFormat="1">
      <c r="A225" s="40"/>
      <c r="B225" s="41"/>
      <c r="C225" s="40"/>
      <c r="D225" s="192" t="s">
        <v>263</v>
      </c>
      <c r="E225" s="40"/>
      <c r="F225" s="193" t="s">
        <v>1533</v>
      </c>
      <c r="G225" s="40"/>
      <c r="H225" s="40"/>
      <c r="I225" s="194"/>
      <c r="J225" s="40"/>
      <c r="K225" s="40"/>
      <c r="L225" s="41"/>
      <c r="M225" s="195"/>
      <c r="N225" s="196"/>
      <c r="O225" s="74"/>
      <c r="P225" s="74"/>
      <c r="Q225" s="74"/>
      <c r="R225" s="74"/>
      <c r="S225" s="74"/>
      <c r="T225" s="75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21" t="s">
        <v>263</v>
      </c>
      <c r="AU225" s="21" t="s">
        <v>83</v>
      </c>
    </row>
    <row r="226" s="12" customFormat="1" ht="22.8" customHeight="1">
      <c r="A226" s="12"/>
      <c r="B226" s="164"/>
      <c r="C226" s="12"/>
      <c r="D226" s="165" t="s">
        <v>73</v>
      </c>
      <c r="E226" s="175" t="s">
        <v>3467</v>
      </c>
      <c r="F226" s="175" t="s">
        <v>3468</v>
      </c>
      <c r="G226" s="12"/>
      <c r="H226" s="12"/>
      <c r="I226" s="167"/>
      <c r="J226" s="176">
        <f>BK226</f>
        <v>0</v>
      </c>
      <c r="K226" s="12"/>
      <c r="L226" s="164"/>
      <c r="M226" s="169"/>
      <c r="N226" s="170"/>
      <c r="O226" s="170"/>
      <c r="P226" s="171">
        <f>SUM(P227:P271)</f>
        <v>0</v>
      </c>
      <c r="Q226" s="170"/>
      <c r="R226" s="171">
        <f>SUM(R227:R271)</f>
        <v>0.19194000000000003</v>
      </c>
      <c r="S226" s="170"/>
      <c r="T226" s="172">
        <f>SUM(T227:T271)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165" t="s">
        <v>83</v>
      </c>
      <c r="AT226" s="173" t="s">
        <v>73</v>
      </c>
      <c r="AU226" s="173" t="s">
        <v>81</v>
      </c>
      <c r="AY226" s="165" t="s">
        <v>256</v>
      </c>
      <c r="BK226" s="174">
        <f>SUM(BK227:BK271)</f>
        <v>0</v>
      </c>
    </row>
    <row r="227" s="2" customFormat="1" ht="33" customHeight="1">
      <c r="A227" s="40"/>
      <c r="B227" s="177"/>
      <c r="C227" s="178" t="s">
        <v>536</v>
      </c>
      <c r="D227" s="178" t="s">
        <v>258</v>
      </c>
      <c r="E227" s="179" t="s">
        <v>3469</v>
      </c>
      <c r="F227" s="180" t="s">
        <v>3470</v>
      </c>
      <c r="G227" s="181" t="s">
        <v>119</v>
      </c>
      <c r="H227" s="182">
        <v>35</v>
      </c>
      <c r="I227" s="183"/>
      <c r="J227" s="184">
        <f>ROUND(I227*H227,2)</f>
        <v>0</v>
      </c>
      <c r="K227" s="185"/>
      <c r="L227" s="41"/>
      <c r="M227" s="186" t="s">
        <v>3</v>
      </c>
      <c r="N227" s="187" t="s">
        <v>45</v>
      </c>
      <c r="O227" s="74"/>
      <c r="P227" s="188">
        <f>O227*H227</f>
        <v>0</v>
      </c>
      <c r="Q227" s="188">
        <v>0.00080000000000000004</v>
      </c>
      <c r="R227" s="188">
        <f>Q227*H227</f>
        <v>0.028000000000000001</v>
      </c>
      <c r="S227" s="188">
        <v>0</v>
      </c>
      <c r="T227" s="189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190" t="s">
        <v>342</v>
      </c>
      <c r="AT227" s="190" t="s">
        <v>258</v>
      </c>
      <c r="AU227" s="190" t="s">
        <v>83</v>
      </c>
      <c r="AY227" s="21" t="s">
        <v>256</v>
      </c>
      <c r="BE227" s="191">
        <f>IF(N227="základní",J227,0)</f>
        <v>0</v>
      </c>
      <c r="BF227" s="191">
        <f>IF(N227="snížená",J227,0)</f>
        <v>0</v>
      </c>
      <c r="BG227" s="191">
        <f>IF(N227="zákl. přenesená",J227,0)</f>
        <v>0</v>
      </c>
      <c r="BH227" s="191">
        <f>IF(N227="sníž. přenesená",J227,0)</f>
        <v>0</v>
      </c>
      <c r="BI227" s="191">
        <f>IF(N227="nulová",J227,0)</f>
        <v>0</v>
      </c>
      <c r="BJ227" s="21" t="s">
        <v>81</v>
      </c>
      <c r="BK227" s="191">
        <f>ROUND(I227*H227,2)</f>
        <v>0</v>
      </c>
      <c r="BL227" s="21" t="s">
        <v>342</v>
      </c>
      <c r="BM227" s="190" t="s">
        <v>3471</v>
      </c>
    </row>
    <row r="228" s="2" customFormat="1">
      <c r="A228" s="40"/>
      <c r="B228" s="41"/>
      <c r="C228" s="40"/>
      <c r="D228" s="192" t="s">
        <v>263</v>
      </c>
      <c r="E228" s="40"/>
      <c r="F228" s="193" t="s">
        <v>3472</v>
      </c>
      <c r="G228" s="40"/>
      <c r="H228" s="40"/>
      <c r="I228" s="194"/>
      <c r="J228" s="40"/>
      <c r="K228" s="40"/>
      <c r="L228" s="41"/>
      <c r="M228" s="195"/>
      <c r="N228" s="196"/>
      <c r="O228" s="74"/>
      <c r="P228" s="74"/>
      <c r="Q228" s="74"/>
      <c r="R228" s="74"/>
      <c r="S228" s="74"/>
      <c r="T228" s="75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21" t="s">
        <v>263</v>
      </c>
      <c r="AU228" s="21" t="s">
        <v>83</v>
      </c>
    </row>
    <row r="229" s="2" customFormat="1" ht="33" customHeight="1">
      <c r="A229" s="40"/>
      <c r="B229" s="177"/>
      <c r="C229" s="178" t="s">
        <v>544</v>
      </c>
      <c r="D229" s="178" t="s">
        <v>258</v>
      </c>
      <c r="E229" s="179" t="s">
        <v>3473</v>
      </c>
      <c r="F229" s="180" t="s">
        <v>3474</v>
      </c>
      <c r="G229" s="181" t="s">
        <v>119</v>
      </c>
      <c r="H229" s="182">
        <v>70</v>
      </c>
      <c r="I229" s="183"/>
      <c r="J229" s="184">
        <f>ROUND(I229*H229,2)</f>
        <v>0</v>
      </c>
      <c r="K229" s="185"/>
      <c r="L229" s="41"/>
      <c r="M229" s="186" t="s">
        <v>3</v>
      </c>
      <c r="N229" s="187" t="s">
        <v>45</v>
      </c>
      <c r="O229" s="74"/>
      <c r="P229" s="188">
        <f>O229*H229</f>
        <v>0</v>
      </c>
      <c r="Q229" s="188">
        <v>0.0012600000000000001</v>
      </c>
      <c r="R229" s="188">
        <f>Q229*H229</f>
        <v>0.088200000000000001</v>
      </c>
      <c r="S229" s="188">
        <v>0</v>
      </c>
      <c r="T229" s="189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190" t="s">
        <v>342</v>
      </c>
      <c r="AT229" s="190" t="s">
        <v>258</v>
      </c>
      <c r="AU229" s="190" t="s">
        <v>83</v>
      </c>
      <c r="AY229" s="21" t="s">
        <v>256</v>
      </c>
      <c r="BE229" s="191">
        <f>IF(N229="základní",J229,0)</f>
        <v>0</v>
      </c>
      <c r="BF229" s="191">
        <f>IF(N229="snížená",J229,0)</f>
        <v>0</v>
      </c>
      <c r="BG229" s="191">
        <f>IF(N229="zákl. přenesená",J229,0)</f>
        <v>0</v>
      </c>
      <c r="BH229" s="191">
        <f>IF(N229="sníž. přenesená",J229,0)</f>
        <v>0</v>
      </c>
      <c r="BI229" s="191">
        <f>IF(N229="nulová",J229,0)</f>
        <v>0</v>
      </c>
      <c r="BJ229" s="21" t="s">
        <v>81</v>
      </c>
      <c r="BK229" s="191">
        <f>ROUND(I229*H229,2)</f>
        <v>0</v>
      </c>
      <c r="BL229" s="21" t="s">
        <v>342</v>
      </c>
      <c r="BM229" s="190" t="s">
        <v>3475</v>
      </c>
    </row>
    <row r="230" s="2" customFormat="1">
      <c r="A230" s="40"/>
      <c r="B230" s="41"/>
      <c r="C230" s="40"/>
      <c r="D230" s="192" t="s">
        <v>263</v>
      </c>
      <c r="E230" s="40"/>
      <c r="F230" s="193" t="s">
        <v>3476</v>
      </c>
      <c r="G230" s="40"/>
      <c r="H230" s="40"/>
      <c r="I230" s="194"/>
      <c r="J230" s="40"/>
      <c r="K230" s="40"/>
      <c r="L230" s="41"/>
      <c r="M230" s="195"/>
      <c r="N230" s="196"/>
      <c r="O230" s="74"/>
      <c r="P230" s="74"/>
      <c r="Q230" s="74"/>
      <c r="R230" s="74"/>
      <c r="S230" s="74"/>
      <c r="T230" s="75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21" t="s">
        <v>263</v>
      </c>
      <c r="AU230" s="21" t="s">
        <v>83</v>
      </c>
    </row>
    <row r="231" s="2" customFormat="1" ht="33" customHeight="1">
      <c r="A231" s="40"/>
      <c r="B231" s="177"/>
      <c r="C231" s="178" t="s">
        <v>549</v>
      </c>
      <c r="D231" s="178" t="s">
        <v>258</v>
      </c>
      <c r="E231" s="179" t="s">
        <v>3477</v>
      </c>
      <c r="F231" s="180" t="s">
        <v>3478</v>
      </c>
      <c r="G231" s="181" t="s">
        <v>119</v>
      </c>
      <c r="H231" s="182">
        <v>20</v>
      </c>
      <c r="I231" s="183"/>
      <c r="J231" s="184">
        <f>ROUND(I231*H231,2)</f>
        <v>0</v>
      </c>
      <c r="K231" s="185"/>
      <c r="L231" s="41"/>
      <c r="M231" s="186" t="s">
        <v>3</v>
      </c>
      <c r="N231" s="187" t="s">
        <v>45</v>
      </c>
      <c r="O231" s="74"/>
      <c r="P231" s="188">
        <f>O231*H231</f>
        <v>0</v>
      </c>
      <c r="Q231" s="188">
        <v>0.0013799999999999999</v>
      </c>
      <c r="R231" s="188">
        <f>Q231*H231</f>
        <v>0.0276</v>
      </c>
      <c r="S231" s="188">
        <v>0</v>
      </c>
      <c r="T231" s="189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190" t="s">
        <v>342</v>
      </c>
      <c r="AT231" s="190" t="s">
        <v>258</v>
      </c>
      <c r="AU231" s="190" t="s">
        <v>83</v>
      </c>
      <c r="AY231" s="21" t="s">
        <v>256</v>
      </c>
      <c r="BE231" s="191">
        <f>IF(N231="základní",J231,0)</f>
        <v>0</v>
      </c>
      <c r="BF231" s="191">
        <f>IF(N231="snížená",J231,0)</f>
        <v>0</v>
      </c>
      <c r="BG231" s="191">
        <f>IF(N231="zákl. přenesená",J231,0)</f>
        <v>0</v>
      </c>
      <c r="BH231" s="191">
        <f>IF(N231="sníž. přenesená",J231,0)</f>
        <v>0</v>
      </c>
      <c r="BI231" s="191">
        <f>IF(N231="nulová",J231,0)</f>
        <v>0</v>
      </c>
      <c r="BJ231" s="21" t="s">
        <v>81</v>
      </c>
      <c r="BK231" s="191">
        <f>ROUND(I231*H231,2)</f>
        <v>0</v>
      </c>
      <c r="BL231" s="21" t="s">
        <v>342</v>
      </c>
      <c r="BM231" s="190" t="s">
        <v>3479</v>
      </c>
    </row>
    <row r="232" s="2" customFormat="1">
      <c r="A232" s="40"/>
      <c r="B232" s="41"/>
      <c r="C232" s="40"/>
      <c r="D232" s="192" t="s">
        <v>263</v>
      </c>
      <c r="E232" s="40"/>
      <c r="F232" s="193" t="s">
        <v>3480</v>
      </c>
      <c r="G232" s="40"/>
      <c r="H232" s="40"/>
      <c r="I232" s="194"/>
      <c r="J232" s="40"/>
      <c r="K232" s="40"/>
      <c r="L232" s="41"/>
      <c r="M232" s="195"/>
      <c r="N232" s="196"/>
      <c r="O232" s="74"/>
      <c r="P232" s="74"/>
      <c r="Q232" s="74"/>
      <c r="R232" s="74"/>
      <c r="S232" s="74"/>
      <c r="T232" s="75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21" t="s">
        <v>263</v>
      </c>
      <c r="AU232" s="21" t="s">
        <v>83</v>
      </c>
    </row>
    <row r="233" s="2" customFormat="1" ht="55.5" customHeight="1">
      <c r="A233" s="40"/>
      <c r="B233" s="177"/>
      <c r="C233" s="178" t="s">
        <v>556</v>
      </c>
      <c r="D233" s="178" t="s">
        <v>258</v>
      </c>
      <c r="E233" s="179" t="s">
        <v>3481</v>
      </c>
      <c r="F233" s="180" t="s">
        <v>3482</v>
      </c>
      <c r="G233" s="181" t="s">
        <v>119</v>
      </c>
      <c r="H233" s="182">
        <v>125</v>
      </c>
      <c r="I233" s="183"/>
      <c r="J233" s="184">
        <f>ROUND(I233*H233,2)</f>
        <v>0</v>
      </c>
      <c r="K233" s="185"/>
      <c r="L233" s="41"/>
      <c r="M233" s="186" t="s">
        <v>3</v>
      </c>
      <c r="N233" s="187" t="s">
        <v>45</v>
      </c>
      <c r="O233" s="74"/>
      <c r="P233" s="188">
        <f>O233*H233</f>
        <v>0</v>
      </c>
      <c r="Q233" s="188">
        <v>0.00016000000000000001</v>
      </c>
      <c r="R233" s="188">
        <f>Q233*H233</f>
        <v>0.02</v>
      </c>
      <c r="S233" s="188">
        <v>0</v>
      </c>
      <c r="T233" s="189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190" t="s">
        <v>342</v>
      </c>
      <c r="AT233" s="190" t="s">
        <v>258</v>
      </c>
      <c r="AU233" s="190" t="s">
        <v>83</v>
      </c>
      <c r="AY233" s="21" t="s">
        <v>256</v>
      </c>
      <c r="BE233" s="191">
        <f>IF(N233="základní",J233,0)</f>
        <v>0</v>
      </c>
      <c r="BF233" s="191">
        <f>IF(N233="snížená",J233,0)</f>
        <v>0</v>
      </c>
      <c r="BG233" s="191">
        <f>IF(N233="zákl. přenesená",J233,0)</f>
        <v>0</v>
      </c>
      <c r="BH233" s="191">
        <f>IF(N233="sníž. přenesená",J233,0)</f>
        <v>0</v>
      </c>
      <c r="BI233" s="191">
        <f>IF(N233="nulová",J233,0)</f>
        <v>0</v>
      </c>
      <c r="BJ233" s="21" t="s">
        <v>81</v>
      </c>
      <c r="BK233" s="191">
        <f>ROUND(I233*H233,2)</f>
        <v>0</v>
      </c>
      <c r="BL233" s="21" t="s">
        <v>342</v>
      </c>
      <c r="BM233" s="190" t="s">
        <v>3483</v>
      </c>
    </row>
    <row r="234" s="2" customFormat="1">
      <c r="A234" s="40"/>
      <c r="B234" s="41"/>
      <c r="C234" s="40"/>
      <c r="D234" s="192" t="s">
        <v>263</v>
      </c>
      <c r="E234" s="40"/>
      <c r="F234" s="193" t="s">
        <v>3484</v>
      </c>
      <c r="G234" s="40"/>
      <c r="H234" s="40"/>
      <c r="I234" s="194"/>
      <c r="J234" s="40"/>
      <c r="K234" s="40"/>
      <c r="L234" s="41"/>
      <c r="M234" s="195"/>
      <c r="N234" s="196"/>
      <c r="O234" s="74"/>
      <c r="P234" s="74"/>
      <c r="Q234" s="74"/>
      <c r="R234" s="74"/>
      <c r="S234" s="74"/>
      <c r="T234" s="75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21" t="s">
        <v>263</v>
      </c>
      <c r="AU234" s="21" t="s">
        <v>83</v>
      </c>
    </row>
    <row r="235" s="2" customFormat="1" ht="16.5" customHeight="1">
      <c r="A235" s="40"/>
      <c r="B235" s="177"/>
      <c r="C235" s="178" t="s">
        <v>561</v>
      </c>
      <c r="D235" s="178" t="s">
        <v>258</v>
      </c>
      <c r="E235" s="179" t="s">
        <v>3485</v>
      </c>
      <c r="F235" s="180" t="s">
        <v>3486</v>
      </c>
      <c r="G235" s="181" t="s">
        <v>119</v>
      </c>
      <c r="H235" s="182">
        <v>10</v>
      </c>
      <c r="I235" s="183"/>
      <c r="J235" s="184">
        <f>ROUND(I235*H235,2)</f>
        <v>0</v>
      </c>
      <c r="K235" s="185"/>
      <c r="L235" s="41"/>
      <c r="M235" s="186" t="s">
        <v>3</v>
      </c>
      <c r="N235" s="187" t="s">
        <v>45</v>
      </c>
      <c r="O235" s="74"/>
      <c r="P235" s="188">
        <f>O235*H235</f>
        <v>0</v>
      </c>
      <c r="Q235" s="188">
        <v>0.00019000000000000001</v>
      </c>
      <c r="R235" s="188">
        <f>Q235*H235</f>
        <v>0.0019000000000000002</v>
      </c>
      <c r="S235" s="188">
        <v>0</v>
      </c>
      <c r="T235" s="189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190" t="s">
        <v>342</v>
      </c>
      <c r="AT235" s="190" t="s">
        <v>258</v>
      </c>
      <c r="AU235" s="190" t="s">
        <v>83</v>
      </c>
      <c r="AY235" s="21" t="s">
        <v>256</v>
      </c>
      <c r="BE235" s="191">
        <f>IF(N235="základní",J235,0)</f>
        <v>0</v>
      </c>
      <c r="BF235" s="191">
        <f>IF(N235="snížená",J235,0)</f>
        <v>0</v>
      </c>
      <c r="BG235" s="191">
        <f>IF(N235="zákl. přenesená",J235,0)</f>
        <v>0</v>
      </c>
      <c r="BH235" s="191">
        <f>IF(N235="sníž. přenesená",J235,0)</f>
        <v>0</v>
      </c>
      <c r="BI235" s="191">
        <f>IF(N235="nulová",J235,0)</f>
        <v>0</v>
      </c>
      <c r="BJ235" s="21" t="s">
        <v>81</v>
      </c>
      <c r="BK235" s="191">
        <f>ROUND(I235*H235,2)</f>
        <v>0</v>
      </c>
      <c r="BL235" s="21" t="s">
        <v>342</v>
      </c>
      <c r="BM235" s="190" t="s">
        <v>3487</v>
      </c>
    </row>
    <row r="236" s="2" customFormat="1">
      <c r="A236" s="40"/>
      <c r="B236" s="41"/>
      <c r="C236" s="40"/>
      <c r="D236" s="192" t="s">
        <v>263</v>
      </c>
      <c r="E236" s="40"/>
      <c r="F236" s="193" t="s">
        <v>3488</v>
      </c>
      <c r="G236" s="40"/>
      <c r="H236" s="40"/>
      <c r="I236" s="194"/>
      <c r="J236" s="40"/>
      <c r="K236" s="40"/>
      <c r="L236" s="41"/>
      <c r="M236" s="195"/>
      <c r="N236" s="196"/>
      <c r="O236" s="74"/>
      <c r="P236" s="74"/>
      <c r="Q236" s="74"/>
      <c r="R236" s="74"/>
      <c r="S236" s="74"/>
      <c r="T236" s="75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21" t="s">
        <v>263</v>
      </c>
      <c r="AU236" s="21" t="s">
        <v>83</v>
      </c>
    </row>
    <row r="237" s="2" customFormat="1" ht="16.5" customHeight="1">
      <c r="A237" s="40"/>
      <c r="B237" s="177"/>
      <c r="C237" s="178" t="s">
        <v>566</v>
      </c>
      <c r="D237" s="178" t="s">
        <v>258</v>
      </c>
      <c r="E237" s="179" t="s">
        <v>3489</v>
      </c>
      <c r="F237" s="180" t="s">
        <v>3490</v>
      </c>
      <c r="G237" s="181" t="s">
        <v>119</v>
      </c>
      <c r="H237" s="182">
        <v>25</v>
      </c>
      <c r="I237" s="183"/>
      <c r="J237" s="184">
        <f>ROUND(I237*H237,2)</f>
        <v>0</v>
      </c>
      <c r="K237" s="185"/>
      <c r="L237" s="41"/>
      <c r="M237" s="186" t="s">
        <v>3</v>
      </c>
      <c r="N237" s="187" t="s">
        <v>45</v>
      </c>
      <c r="O237" s="74"/>
      <c r="P237" s="188">
        <f>O237*H237</f>
        <v>0</v>
      </c>
      <c r="Q237" s="188">
        <v>0.00025000000000000001</v>
      </c>
      <c r="R237" s="188">
        <f>Q237*H237</f>
        <v>0.0062500000000000003</v>
      </c>
      <c r="S237" s="188">
        <v>0</v>
      </c>
      <c r="T237" s="189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190" t="s">
        <v>342</v>
      </c>
      <c r="AT237" s="190" t="s">
        <v>258</v>
      </c>
      <c r="AU237" s="190" t="s">
        <v>83</v>
      </c>
      <c r="AY237" s="21" t="s">
        <v>256</v>
      </c>
      <c r="BE237" s="191">
        <f>IF(N237="základní",J237,0)</f>
        <v>0</v>
      </c>
      <c r="BF237" s="191">
        <f>IF(N237="snížená",J237,0)</f>
        <v>0</v>
      </c>
      <c r="BG237" s="191">
        <f>IF(N237="zákl. přenesená",J237,0)</f>
        <v>0</v>
      </c>
      <c r="BH237" s="191">
        <f>IF(N237="sníž. přenesená",J237,0)</f>
        <v>0</v>
      </c>
      <c r="BI237" s="191">
        <f>IF(N237="nulová",J237,0)</f>
        <v>0</v>
      </c>
      <c r="BJ237" s="21" t="s">
        <v>81</v>
      </c>
      <c r="BK237" s="191">
        <f>ROUND(I237*H237,2)</f>
        <v>0</v>
      </c>
      <c r="BL237" s="21" t="s">
        <v>342</v>
      </c>
      <c r="BM237" s="190" t="s">
        <v>3491</v>
      </c>
    </row>
    <row r="238" s="2" customFormat="1">
      <c r="A238" s="40"/>
      <c r="B238" s="41"/>
      <c r="C238" s="40"/>
      <c r="D238" s="192" t="s">
        <v>263</v>
      </c>
      <c r="E238" s="40"/>
      <c r="F238" s="193" t="s">
        <v>3492</v>
      </c>
      <c r="G238" s="40"/>
      <c r="H238" s="40"/>
      <c r="I238" s="194"/>
      <c r="J238" s="40"/>
      <c r="K238" s="40"/>
      <c r="L238" s="41"/>
      <c r="M238" s="195"/>
      <c r="N238" s="196"/>
      <c r="O238" s="74"/>
      <c r="P238" s="74"/>
      <c r="Q238" s="74"/>
      <c r="R238" s="74"/>
      <c r="S238" s="74"/>
      <c r="T238" s="75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21" t="s">
        <v>263</v>
      </c>
      <c r="AU238" s="21" t="s">
        <v>83</v>
      </c>
    </row>
    <row r="239" s="2" customFormat="1" ht="16.5" customHeight="1">
      <c r="A239" s="40"/>
      <c r="B239" s="177"/>
      <c r="C239" s="178" t="s">
        <v>572</v>
      </c>
      <c r="D239" s="178" t="s">
        <v>258</v>
      </c>
      <c r="E239" s="179" t="s">
        <v>3493</v>
      </c>
      <c r="F239" s="180" t="s">
        <v>3494</v>
      </c>
      <c r="G239" s="181" t="s">
        <v>119</v>
      </c>
      <c r="H239" s="182">
        <v>15</v>
      </c>
      <c r="I239" s="183"/>
      <c r="J239" s="184">
        <f>ROUND(I239*H239,2)</f>
        <v>0</v>
      </c>
      <c r="K239" s="185"/>
      <c r="L239" s="41"/>
      <c r="M239" s="186" t="s">
        <v>3</v>
      </c>
      <c r="N239" s="187" t="s">
        <v>45</v>
      </c>
      <c r="O239" s="74"/>
      <c r="P239" s="188">
        <f>O239*H239</f>
        <v>0</v>
      </c>
      <c r="Q239" s="188">
        <v>0.00025999999999999998</v>
      </c>
      <c r="R239" s="188">
        <f>Q239*H239</f>
        <v>0.0038999999999999998</v>
      </c>
      <c r="S239" s="188">
        <v>0</v>
      </c>
      <c r="T239" s="189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190" t="s">
        <v>342</v>
      </c>
      <c r="AT239" s="190" t="s">
        <v>258</v>
      </c>
      <c r="AU239" s="190" t="s">
        <v>83</v>
      </c>
      <c r="AY239" s="21" t="s">
        <v>256</v>
      </c>
      <c r="BE239" s="191">
        <f>IF(N239="základní",J239,0)</f>
        <v>0</v>
      </c>
      <c r="BF239" s="191">
        <f>IF(N239="snížená",J239,0)</f>
        <v>0</v>
      </c>
      <c r="BG239" s="191">
        <f>IF(N239="zákl. přenesená",J239,0)</f>
        <v>0</v>
      </c>
      <c r="BH239" s="191">
        <f>IF(N239="sníž. přenesená",J239,0)</f>
        <v>0</v>
      </c>
      <c r="BI239" s="191">
        <f>IF(N239="nulová",J239,0)</f>
        <v>0</v>
      </c>
      <c r="BJ239" s="21" t="s">
        <v>81</v>
      </c>
      <c r="BK239" s="191">
        <f>ROUND(I239*H239,2)</f>
        <v>0</v>
      </c>
      <c r="BL239" s="21" t="s">
        <v>342</v>
      </c>
      <c r="BM239" s="190" t="s">
        <v>3495</v>
      </c>
    </row>
    <row r="240" s="2" customFormat="1">
      <c r="A240" s="40"/>
      <c r="B240" s="41"/>
      <c r="C240" s="40"/>
      <c r="D240" s="192" t="s">
        <v>263</v>
      </c>
      <c r="E240" s="40"/>
      <c r="F240" s="193" t="s">
        <v>3496</v>
      </c>
      <c r="G240" s="40"/>
      <c r="H240" s="40"/>
      <c r="I240" s="194"/>
      <c r="J240" s="40"/>
      <c r="K240" s="40"/>
      <c r="L240" s="41"/>
      <c r="M240" s="195"/>
      <c r="N240" s="196"/>
      <c r="O240" s="74"/>
      <c r="P240" s="74"/>
      <c r="Q240" s="74"/>
      <c r="R240" s="74"/>
      <c r="S240" s="74"/>
      <c r="T240" s="75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21" t="s">
        <v>263</v>
      </c>
      <c r="AU240" s="21" t="s">
        <v>83</v>
      </c>
    </row>
    <row r="241" s="2" customFormat="1" ht="24.15" customHeight="1">
      <c r="A241" s="40"/>
      <c r="B241" s="177"/>
      <c r="C241" s="178" t="s">
        <v>578</v>
      </c>
      <c r="D241" s="178" t="s">
        <v>258</v>
      </c>
      <c r="E241" s="179" t="s">
        <v>3497</v>
      </c>
      <c r="F241" s="180" t="s">
        <v>3498</v>
      </c>
      <c r="G241" s="181" t="s">
        <v>539</v>
      </c>
      <c r="H241" s="182">
        <v>23</v>
      </c>
      <c r="I241" s="183"/>
      <c r="J241" s="184">
        <f>ROUND(I241*H241,2)</f>
        <v>0</v>
      </c>
      <c r="K241" s="185"/>
      <c r="L241" s="41"/>
      <c r="M241" s="186" t="s">
        <v>3</v>
      </c>
      <c r="N241" s="187" t="s">
        <v>45</v>
      </c>
      <c r="O241" s="74"/>
      <c r="P241" s="188">
        <f>O241*H241</f>
        <v>0</v>
      </c>
      <c r="Q241" s="188">
        <v>0</v>
      </c>
      <c r="R241" s="188">
        <f>Q241*H241</f>
        <v>0</v>
      </c>
      <c r="S241" s="188">
        <v>0</v>
      </c>
      <c r="T241" s="189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190" t="s">
        <v>342</v>
      </c>
      <c r="AT241" s="190" t="s">
        <v>258</v>
      </c>
      <c r="AU241" s="190" t="s">
        <v>83</v>
      </c>
      <c r="AY241" s="21" t="s">
        <v>256</v>
      </c>
      <c r="BE241" s="191">
        <f>IF(N241="základní",J241,0)</f>
        <v>0</v>
      </c>
      <c r="BF241" s="191">
        <f>IF(N241="snížená",J241,0)</f>
        <v>0</v>
      </c>
      <c r="BG241" s="191">
        <f>IF(N241="zákl. přenesená",J241,0)</f>
        <v>0</v>
      </c>
      <c r="BH241" s="191">
        <f>IF(N241="sníž. přenesená",J241,0)</f>
        <v>0</v>
      </c>
      <c r="BI241" s="191">
        <f>IF(N241="nulová",J241,0)</f>
        <v>0</v>
      </c>
      <c r="BJ241" s="21" t="s">
        <v>81</v>
      </c>
      <c r="BK241" s="191">
        <f>ROUND(I241*H241,2)</f>
        <v>0</v>
      </c>
      <c r="BL241" s="21" t="s">
        <v>342</v>
      </c>
      <c r="BM241" s="190" t="s">
        <v>3499</v>
      </c>
    </row>
    <row r="242" s="2" customFormat="1">
      <c r="A242" s="40"/>
      <c r="B242" s="41"/>
      <c r="C242" s="40"/>
      <c r="D242" s="192" t="s">
        <v>263</v>
      </c>
      <c r="E242" s="40"/>
      <c r="F242" s="193" t="s">
        <v>3500</v>
      </c>
      <c r="G242" s="40"/>
      <c r="H242" s="40"/>
      <c r="I242" s="194"/>
      <c r="J242" s="40"/>
      <c r="K242" s="40"/>
      <c r="L242" s="41"/>
      <c r="M242" s="195"/>
      <c r="N242" s="196"/>
      <c r="O242" s="74"/>
      <c r="P242" s="74"/>
      <c r="Q242" s="74"/>
      <c r="R242" s="74"/>
      <c r="S242" s="74"/>
      <c r="T242" s="75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21" t="s">
        <v>263</v>
      </c>
      <c r="AU242" s="21" t="s">
        <v>83</v>
      </c>
    </row>
    <row r="243" s="2" customFormat="1" ht="24.15" customHeight="1">
      <c r="A243" s="40"/>
      <c r="B243" s="177"/>
      <c r="C243" s="178" t="s">
        <v>583</v>
      </c>
      <c r="D243" s="178" t="s">
        <v>258</v>
      </c>
      <c r="E243" s="179" t="s">
        <v>3501</v>
      </c>
      <c r="F243" s="180" t="s">
        <v>3502</v>
      </c>
      <c r="G243" s="181" t="s">
        <v>539</v>
      </c>
      <c r="H243" s="182">
        <v>16</v>
      </c>
      <c r="I243" s="183"/>
      <c r="J243" s="184">
        <f>ROUND(I243*H243,2)</f>
        <v>0</v>
      </c>
      <c r="K243" s="185"/>
      <c r="L243" s="41"/>
      <c r="M243" s="186" t="s">
        <v>3</v>
      </c>
      <c r="N243" s="187" t="s">
        <v>45</v>
      </c>
      <c r="O243" s="74"/>
      <c r="P243" s="188">
        <f>O243*H243</f>
        <v>0</v>
      </c>
      <c r="Q243" s="188">
        <v>0.00012999999999999999</v>
      </c>
      <c r="R243" s="188">
        <f>Q243*H243</f>
        <v>0.0020799999999999998</v>
      </c>
      <c r="S243" s="188">
        <v>0</v>
      </c>
      <c r="T243" s="189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190" t="s">
        <v>342</v>
      </c>
      <c r="AT243" s="190" t="s">
        <v>258</v>
      </c>
      <c r="AU243" s="190" t="s">
        <v>83</v>
      </c>
      <c r="AY243" s="21" t="s">
        <v>256</v>
      </c>
      <c r="BE243" s="191">
        <f>IF(N243="základní",J243,0)</f>
        <v>0</v>
      </c>
      <c r="BF243" s="191">
        <f>IF(N243="snížená",J243,0)</f>
        <v>0</v>
      </c>
      <c r="BG243" s="191">
        <f>IF(N243="zákl. přenesená",J243,0)</f>
        <v>0</v>
      </c>
      <c r="BH243" s="191">
        <f>IF(N243="sníž. přenesená",J243,0)</f>
        <v>0</v>
      </c>
      <c r="BI243" s="191">
        <f>IF(N243="nulová",J243,0)</f>
        <v>0</v>
      </c>
      <c r="BJ243" s="21" t="s">
        <v>81</v>
      </c>
      <c r="BK243" s="191">
        <f>ROUND(I243*H243,2)</f>
        <v>0</v>
      </c>
      <c r="BL243" s="21" t="s">
        <v>342</v>
      </c>
      <c r="BM243" s="190" t="s">
        <v>3503</v>
      </c>
    </row>
    <row r="244" s="2" customFormat="1">
      <c r="A244" s="40"/>
      <c r="B244" s="41"/>
      <c r="C244" s="40"/>
      <c r="D244" s="192" t="s">
        <v>263</v>
      </c>
      <c r="E244" s="40"/>
      <c r="F244" s="193" t="s">
        <v>3504</v>
      </c>
      <c r="G244" s="40"/>
      <c r="H244" s="40"/>
      <c r="I244" s="194"/>
      <c r="J244" s="40"/>
      <c r="K244" s="40"/>
      <c r="L244" s="41"/>
      <c r="M244" s="195"/>
      <c r="N244" s="196"/>
      <c r="O244" s="74"/>
      <c r="P244" s="74"/>
      <c r="Q244" s="74"/>
      <c r="R244" s="74"/>
      <c r="S244" s="74"/>
      <c r="T244" s="75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21" t="s">
        <v>263</v>
      </c>
      <c r="AU244" s="21" t="s">
        <v>83</v>
      </c>
    </row>
    <row r="245" s="2" customFormat="1" ht="24.15" customHeight="1">
      <c r="A245" s="40"/>
      <c r="B245" s="177"/>
      <c r="C245" s="178" t="s">
        <v>588</v>
      </c>
      <c r="D245" s="178" t="s">
        <v>258</v>
      </c>
      <c r="E245" s="179" t="s">
        <v>3505</v>
      </c>
      <c r="F245" s="180" t="s">
        <v>3506</v>
      </c>
      <c r="G245" s="181" t="s">
        <v>539</v>
      </c>
      <c r="H245" s="182">
        <v>4</v>
      </c>
      <c r="I245" s="183"/>
      <c r="J245" s="184">
        <f>ROUND(I245*H245,2)</f>
        <v>0</v>
      </c>
      <c r="K245" s="185"/>
      <c r="L245" s="41"/>
      <c r="M245" s="186" t="s">
        <v>3</v>
      </c>
      <c r="N245" s="187" t="s">
        <v>45</v>
      </c>
      <c r="O245" s="74"/>
      <c r="P245" s="188">
        <f>O245*H245</f>
        <v>0</v>
      </c>
      <c r="Q245" s="188">
        <v>0.00022000000000000001</v>
      </c>
      <c r="R245" s="188">
        <f>Q245*H245</f>
        <v>0.00088000000000000003</v>
      </c>
      <c r="S245" s="188">
        <v>0</v>
      </c>
      <c r="T245" s="189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190" t="s">
        <v>342</v>
      </c>
      <c r="AT245" s="190" t="s">
        <v>258</v>
      </c>
      <c r="AU245" s="190" t="s">
        <v>83</v>
      </c>
      <c r="AY245" s="21" t="s">
        <v>256</v>
      </c>
      <c r="BE245" s="191">
        <f>IF(N245="základní",J245,0)</f>
        <v>0</v>
      </c>
      <c r="BF245" s="191">
        <f>IF(N245="snížená",J245,0)</f>
        <v>0</v>
      </c>
      <c r="BG245" s="191">
        <f>IF(N245="zákl. přenesená",J245,0)</f>
        <v>0</v>
      </c>
      <c r="BH245" s="191">
        <f>IF(N245="sníž. přenesená",J245,0)</f>
        <v>0</v>
      </c>
      <c r="BI245" s="191">
        <f>IF(N245="nulová",J245,0)</f>
        <v>0</v>
      </c>
      <c r="BJ245" s="21" t="s">
        <v>81</v>
      </c>
      <c r="BK245" s="191">
        <f>ROUND(I245*H245,2)</f>
        <v>0</v>
      </c>
      <c r="BL245" s="21" t="s">
        <v>342</v>
      </c>
      <c r="BM245" s="190" t="s">
        <v>3507</v>
      </c>
    </row>
    <row r="246" s="2" customFormat="1">
      <c r="A246" s="40"/>
      <c r="B246" s="41"/>
      <c r="C246" s="40"/>
      <c r="D246" s="192" t="s">
        <v>263</v>
      </c>
      <c r="E246" s="40"/>
      <c r="F246" s="193" t="s">
        <v>3508</v>
      </c>
      <c r="G246" s="40"/>
      <c r="H246" s="40"/>
      <c r="I246" s="194"/>
      <c r="J246" s="40"/>
      <c r="K246" s="40"/>
      <c r="L246" s="41"/>
      <c r="M246" s="195"/>
      <c r="N246" s="196"/>
      <c r="O246" s="74"/>
      <c r="P246" s="74"/>
      <c r="Q246" s="74"/>
      <c r="R246" s="74"/>
      <c r="S246" s="74"/>
      <c r="T246" s="75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21" t="s">
        <v>263</v>
      </c>
      <c r="AU246" s="21" t="s">
        <v>83</v>
      </c>
    </row>
    <row r="247" s="2" customFormat="1" ht="21.75" customHeight="1">
      <c r="A247" s="40"/>
      <c r="B247" s="177"/>
      <c r="C247" s="178" t="s">
        <v>593</v>
      </c>
      <c r="D247" s="178" t="s">
        <v>258</v>
      </c>
      <c r="E247" s="179" t="s">
        <v>3509</v>
      </c>
      <c r="F247" s="180" t="s">
        <v>3510</v>
      </c>
      <c r="G247" s="181" t="s">
        <v>3511</v>
      </c>
      <c r="H247" s="182">
        <v>9</v>
      </c>
      <c r="I247" s="183"/>
      <c r="J247" s="184">
        <f>ROUND(I247*H247,2)</f>
        <v>0</v>
      </c>
      <c r="K247" s="185"/>
      <c r="L247" s="41"/>
      <c r="M247" s="186" t="s">
        <v>3</v>
      </c>
      <c r="N247" s="187" t="s">
        <v>45</v>
      </c>
      <c r="O247" s="74"/>
      <c r="P247" s="188">
        <f>O247*H247</f>
        <v>0</v>
      </c>
      <c r="Q247" s="188">
        <v>0.00025000000000000001</v>
      </c>
      <c r="R247" s="188">
        <f>Q247*H247</f>
        <v>0.0022500000000000003</v>
      </c>
      <c r="S247" s="188">
        <v>0</v>
      </c>
      <c r="T247" s="189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190" t="s">
        <v>342</v>
      </c>
      <c r="AT247" s="190" t="s">
        <v>258</v>
      </c>
      <c r="AU247" s="190" t="s">
        <v>83</v>
      </c>
      <c r="AY247" s="21" t="s">
        <v>256</v>
      </c>
      <c r="BE247" s="191">
        <f>IF(N247="základní",J247,0)</f>
        <v>0</v>
      </c>
      <c r="BF247" s="191">
        <f>IF(N247="snížená",J247,0)</f>
        <v>0</v>
      </c>
      <c r="BG247" s="191">
        <f>IF(N247="zákl. přenesená",J247,0)</f>
        <v>0</v>
      </c>
      <c r="BH247" s="191">
        <f>IF(N247="sníž. přenesená",J247,0)</f>
        <v>0</v>
      </c>
      <c r="BI247" s="191">
        <f>IF(N247="nulová",J247,0)</f>
        <v>0</v>
      </c>
      <c r="BJ247" s="21" t="s">
        <v>81</v>
      </c>
      <c r="BK247" s="191">
        <f>ROUND(I247*H247,2)</f>
        <v>0</v>
      </c>
      <c r="BL247" s="21" t="s">
        <v>342</v>
      </c>
      <c r="BM247" s="190" t="s">
        <v>3512</v>
      </c>
    </row>
    <row r="248" s="2" customFormat="1">
      <c r="A248" s="40"/>
      <c r="B248" s="41"/>
      <c r="C248" s="40"/>
      <c r="D248" s="192" t="s">
        <v>263</v>
      </c>
      <c r="E248" s="40"/>
      <c r="F248" s="193" t="s">
        <v>3513</v>
      </c>
      <c r="G248" s="40"/>
      <c r="H248" s="40"/>
      <c r="I248" s="194"/>
      <c r="J248" s="40"/>
      <c r="K248" s="40"/>
      <c r="L248" s="41"/>
      <c r="M248" s="195"/>
      <c r="N248" s="196"/>
      <c r="O248" s="74"/>
      <c r="P248" s="74"/>
      <c r="Q248" s="74"/>
      <c r="R248" s="74"/>
      <c r="S248" s="74"/>
      <c r="T248" s="75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21" t="s">
        <v>263</v>
      </c>
      <c r="AU248" s="21" t="s">
        <v>83</v>
      </c>
    </row>
    <row r="249" s="2" customFormat="1" ht="24.15" customHeight="1">
      <c r="A249" s="40"/>
      <c r="B249" s="177"/>
      <c r="C249" s="178" t="s">
        <v>598</v>
      </c>
      <c r="D249" s="178" t="s">
        <v>258</v>
      </c>
      <c r="E249" s="179" t="s">
        <v>3514</v>
      </c>
      <c r="F249" s="180" t="s">
        <v>3515</v>
      </c>
      <c r="G249" s="181" t="s">
        <v>539</v>
      </c>
      <c r="H249" s="182">
        <v>2</v>
      </c>
      <c r="I249" s="183"/>
      <c r="J249" s="184">
        <f>ROUND(I249*H249,2)</f>
        <v>0</v>
      </c>
      <c r="K249" s="185"/>
      <c r="L249" s="41"/>
      <c r="M249" s="186" t="s">
        <v>3</v>
      </c>
      <c r="N249" s="187" t="s">
        <v>45</v>
      </c>
      <c r="O249" s="74"/>
      <c r="P249" s="188">
        <f>O249*H249</f>
        <v>0</v>
      </c>
      <c r="Q249" s="188">
        <v>0.00022000000000000001</v>
      </c>
      <c r="R249" s="188">
        <f>Q249*H249</f>
        <v>0.00044000000000000002</v>
      </c>
      <c r="S249" s="188">
        <v>0</v>
      </c>
      <c r="T249" s="189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190" t="s">
        <v>342</v>
      </c>
      <c r="AT249" s="190" t="s">
        <v>258</v>
      </c>
      <c r="AU249" s="190" t="s">
        <v>83</v>
      </c>
      <c r="AY249" s="21" t="s">
        <v>256</v>
      </c>
      <c r="BE249" s="191">
        <f>IF(N249="základní",J249,0)</f>
        <v>0</v>
      </c>
      <c r="BF249" s="191">
        <f>IF(N249="snížená",J249,0)</f>
        <v>0</v>
      </c>
      <c r="BG249" s="191">
        <f>IF(N249="zákl. přenesená",J249,0)</f>
        <v>0</v>
      </c>
      <c r="BH249" s="191">
        <f>IF(N249="sníž. přenesená",J249,0)</f>
        <v>0</v>
      </c>
      <c r="BI249" s="191">
        <f>IF(N249="nulová",J249,0)</f>
        <v>0</v>
      </c>
      <c r="BJ249" s="21" t="s">
        <v>81</v>
      </c>
      <c r="BK249" s="191">
        <f>ROUND(I249*H249,2)</f>
        <v>0</v>
      </c>
      <c r="BL249" s="21" t="s">
        <v>342</v>
      </c>
      <c r="BM249" s="190" t="s">
        <v>3516</v>
      </c>
    </row>
    <row r="250" s="2" customFormat="1">
      <c r="A250" s="40"/>
      <c r="B250" s="41"/>
      <c r="C250" s="40"/>
      <c r="D250" s="192" t="s">
        <v>263</v>
      </c>
      <c r="E250" s="40"/>
      <c r="F250" s="193" t="s">
        <v>3517</v>
      </c>
      <c r="G250" s="40"/>
      <c r="H250" s="40"/>
      <c r="I250" s="194"/>
      <c r="J250" s="40"/>
      <c r="K250" s="40"/>
      <c r="L250" s="41"/>
      <c r="M250" s="195"/>
      <c r="N250" s="196"/>
      <c r="O250" s="74"/>
      <c r="P250" s="74"/>
      <c r="Q250" s="74"/>
      <c r="R250" s="74"/>
      <c r="S250" s="74"/>
      <c r="T250" s="75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21" t="s">
        <v>263</v>
      </c>
      <c r="AU250" s="21" t="s">
        <v>83</v>
      </c>
    </row>
    <row r="251" s="2" customFormat="1" ht="24.15" customHeight="1">
      <c r="A251" s="40"/>
      <c r="B251" s="177"/>
      <c r="C251" s="178" t="s">
        <v>605</v>
      </c>
      <c r="D251" s="178" t="s">
        <v>258</v>
      </c>
      <c r="E251" s="179" t="s">
        <v>3518</v>
      </c>
      <c r="F251" s="180" t="s">
        <v>3519</v>
      </c>
      <c r="G251" s="181" t="s">
        <v>539</v>
      </c>
      <c r="H251" s="182">
        <v>1</v>
      </c>
      <c r="I251" s="183"/>
      <c r="J251" s="184">
        <f>ROUND(I251*H251,2)</f>
        <v>0</v>
      </c>
      <c r="K251" s="185"/>
      <c r="L251" s="41"/>
      <c r="M251" s="186" t="s">
        <v>3</v>
      </c>
      <c r="N251" s="187" t="s">
        <v>45</v>
      </c>
      <c r="O251" s="74"/>
      <c r="P251" s="188">
        <f>O251*H251</f>
        <v>0</v>
      </c>
      <c r="Q251" s="188">
        <v>0.00012</v>
      </c>
      <c r="R251" s="188">
        <f>Q251*H251</f>
        <v>0.00012</v>
      </c>
      <c r="S251" s="188">
        <v>0</v>
      </c>
      <c r="T251" s="189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190" t="s">
        <v>342</v>
      </c>
      <c r="AT251" s="190" t="s">
        <v>258</v>
      </c>
      <c r="AU251" s="190" t="s">
        <v>83</v>
      </c>
      <c r="AY251" s="21" t="s">
        <v>256</v>
      </c>
      <c r="BE251" s="191">
        <f>IF(N251="základní",J251,0)</f>
        <v>0</v>
      </c>
      <c r="BF251" s="191">
        <f>IF(N251="snížená",J251,0)</f>
        <v>0</v>
      </c>
      <c r="BG251" s="191">
        <f>IF(N251="zákl. přenesená",J251,0)</f>
        <v>0</v>
      </c>
      <c r="BH251" s="191">
        <f>IF(N251="sníž. přenesená",J251,0)</f>
        <v>0</v>
      </c>
      <c r="BI251" s="191">
        <f>IF(N251="nulová",J251,0)</f>
        <v>0</v>
      </c>
      <c r="BJ251" s="21" t="s">
        <v>81</v>
      </c>
      <c r="BK251" s="191">
        <f>ROUND(I251*H251,2)</f>
        <v>0</v>
      </c>
      <c r="BL251" s="21" t="s">
        <v>342</v>
      </c>
      <c r="BM251" s="190" t="s">
        <v>3520</v>
      </c>
    </row>
    <row r="252" s="2" customFormat="1">
      <c r="A252" s="40"/>
      <c r="B252" s="41"/>
      <c r="C252" s="40"/>
      <c r="D252" s="192" t="s">
        <v>263</v>
      </c>
      <c r="E252" s="40"/>
      <c r="F252" s="193" t="s">
        <v>3521</v>
      </c>
      <c r="G252" s="40"/>
      <c r="H252" s="40"/>
      <c r="I252" s="194"/>
      <c r="J252" s="40"/>
      <c r="K252" s="40"/>
      <c r="L252" s="41"/>
      <c r="M252" s="195"/>
      <c r="N252" s="196"/>
      <c r="O252" s="74"/>
      <c r="P252" s="74"/>
      <c r="Q252" s="74"/>
      <c r="R252" s="74"/>
      <c r="S252" s="74"/>
      <c r="T252" s="75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21" t="s">
        <v>263</v>
      </c>
      <c r="AU252" s="21" t="s">
        <v>83</v>
      </c>
    </row>
    <row r="253" s="2" customFormat="1" ht="24.15" customHeight="1">
      <c r="A253" s="40"/>
      <c r="B253" s="177"/>
      <c r="C253" s="178" t="s">
        <v>613</v>
      </c>
      <c r="D253" s="178" t="s">
        <v>258</v>
      </c>
      <c r="E253" s="179" t="s">
        <v>3522</v>
      </c>
      <c r="F253" s="180" t="s">
        <v>3523</v>
      </c>
      <c r="G253" s="181" t="s">
        <v>539</v>
      </c>
      <c r="H253" s="182">
        <v>1</v>
      </c>
      <c r="I253" s="183"/>
      <c r="J253" s="184">
        <f>ROUND(I253*H253,2)</f>
        <v>0</v>
      </c>
      <c r="K253" s="185"/>
      <c r="L253" s="41"/>
      <c r="M253" s="186" t="s">
        <v>3</v>
      </c>
      <c r="N253" s="187" t="s">
        <v>45</v>
      </c>
      <c r="O253" s="74"/>
      <c r="P253" s="188">
        <f>O253*H253</f>
        <v>0</v>
      </c>
      <c r="Q253" s="188">
        <v>0.00017000000000000001</v>
      </c>
      <c r="R253" s="188">
        <f>Q253*H253</f>
        <v>0.00017000000000000001</v>
      </c>
      <c r="S253" s="188">
        <v>0</v>
      </c>
      <c r="T253" s="189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190" t="s">
        <v>342</v>
      </c>
      <c r="AT253" s="190" t="s">
        <v>258</v>
      </c>
      <c r="AU253" s="190" t="s">
        <v>83</v>
      </c>
      <c r="AY253" s="21" t="s">
        <v>256</v>
      </c>
      <c r="BE253" s="191">
        <f>IF(N253="základní",J253,0)</f>
        <v>0</v>
      </c>
      <c r="BF253" s="191">
        <f>IF(N253="snížená",J253,0)</f>
        <v>0</v>
      </c>
      <c r="BG253" s="191">
        <f>IF(N253="zákl. přenesená",J253,0)</f>
        <v>0</v>
      </c>
      <c r="BH253" s="191">
        <f>IF(N253="sníž. přenesená",J253,0)</f>
        <v>0</v>
      </c>
      <c r="BI253" s="191">
        <f>IF(N253="nulová",J253,0)</f>
        <v>0</v>
      </c>
      <c r="BJ253" s="21" t="s">
        <v>81</v>
      </c>
      <c r="BK253" s="191">
        <f>ROUND(I253*H253,2)</f>
        <v>0</v>
      </c>
      <c r="BL253" s="21" t="s">
        <v>342</v>
      </c>
      <c r="BM253" s="190" t="s">
        <v>3524</v>
      </c>
    </row>
    <row r="254" s="2" customFormat="1">
      <c r="A254" s="40"/>
      <c r="B254" s="41"/>
      <c r="C254" s="40"/>
      <c r="D254" s="192" t="s">
        <v>263</v>
      </c>
      <c r="E254" s="40"/>
      <c r="F254" s="193" t="s">
        <v>3525</v>
      </c>
      <c r="G254" s="40"/>
      <c r="H254" s="40"/>
      <c r="I254" s="194"/>
      <c r="J254" s="40"/>
      <c r="K254" s="40"/>
      <c r="L254" s="41"/>
      <c r="M254" s="195"/>
      <c r="N254" s="196"/>
      <c r="O254" s="74"/>
      <c r="P254" s="74"/>
      <c r="Q254" s="74"/>
      <c r="R254" s="74"/>
      <c r="S254" s="74"/>
      <c r="T254" s="75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21" t="s">
        <v>263</v>
      </c>
      <c r="AU254" s="21" t="s">
        <v>83</v>
      </c>
    </row>
    <row r="255" s="2" customFormat="1" ht="24.15" customHeight="1">
      <c r="A255" s="40"/>
      <c r="B255" s="177"/>
      <c r="C255" s="178" t="s">
        <v>619</v>
      </c>
      <c r="D255" s="178" t="s">
        <v>258</v>
      </c>
      <c r="E255" s="179" t="s">
        <v>3526</v>
      </c>
      <c r="F255" s="180" t="s">
        <v>3527</v>
      </c>
      <c r="G255" s="181" t="s">
        <v>539</v>
      </c>
      <c r="H255" s="182">
        <v>2</v>
      </c>
      <c r="I255" s="183"/>
      <c r="J255" s="184">
        <f>ROUND(I255*H255,2)</f>
        <v>0</v>
      </c>
      <c r="K255" s="185"/>
      <c r="L255" s="41"/>
      <c r="M255" s="186" t="s">
        <v>3</v>
      </c>
      <c r="N255" s="187" t="s">
        <v>45</v>
      </c>
      <c r="O255" s="74"/>
      <c r="P255" s="188">
        <f>O255*H255</f>
        <v>0</v>
      </c>
      <c r="Q255" s="188">
        <v>0.00033</v>
      </c>
      <c r="R255" s="188">
        <f>Q255*H255</f>
        <v>0.00066</v>
      </c>
      <c r="S255" s="188">
        <v>0</v>
      </c>
      <c r="T255" s="189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190" t="s">
        <v>342</v>
      </c>
      <c r="AT255" s="190" t="s">
        <v>258</v>
      </c>
      <c r="AU255" s="190" t="s">
        <v>83</v>
      </c>
      <c r="AY255" s="21" t="s">
        <v>256</v>
      </c>
      <c r="BE255" s="191">
        <f>IF(N255="základní",J255,0)</f>
        <v>0</v>
      </c>
      <c r="BF255" s="191">
        <f>IF(N255="snížená",J255,0)</f>
        <v>0</v>
      </c>
      <c r="BG255" s="191">
        <f>IF(N255="zákl. přenesená",J255,0)</f>
        <v>0</v>
      </c>
      <c r="BH255" s="191">
        <f>IF(N255="sníž. přenesená",J255,0)</f>
        <v>0</v>
      </c>
      <c r="BI255" s="191">
        <f>IF(N255="nulová",J255,0)</f>
        <v>0</v>
      </c>
      <c r="BJ255" s="21" t="s">
        <v>81</v>
      </c>
      <c r="BK255" s="191">
        <f>ROUND(I255*H255,2)</f>
        <v>0</v>
      </c>
      <c r="BL255" s="21" t="s">
        <v>342</v>
      </c>
      <c r="BM255" s="190" t="s">
        <v>3528</v>
      </c>
    </row>
    <row r="256" s="2" customFormat="1">
      <c r="A256" s="40"/>
      <c r="B256" s="41"/>
      <c r="C256" s="40"/>
      <c r="D256" s="192" t="s">
        <v>263</v>
      </c>
      <c r="E256" s="40"/>
      <c r="F256" s="193" t="s">
        <v>3529</v>
      </c>
      <c r="G256" s="40"/>
      <c r="H256" s="40"/>
      <c r="I256" s="194"/>
      <c r="J256" s="40"/>
      <c r="K256" s="40"/>
      <c r="L256" s="41"/>
      <c r="M256" s="195"/>
      <c r="N256" s="196"/>
      <c r="O256" s="74"/>
      <c r="P256" s="74"/>
      <c r="Q256" s="74"/>
      <c r="R256" s="74"/>
      <c r="S256" s="74"/>
      <c r="T256" s="75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21" t="s">
        <v>263</v>
      </c>
      <c r="AU256" s="21" t="s">
        <v>83</v>
      </c>
    </row>
    <row r="257" s="2" customFormat="1" ht="24.15" customHeight="1">
      <c r="A257" s="40"/>
      <c r="B257" s="177"/>
      <c r="C257" s="178" t="s">
        <v>625</v>
      </c>
      <c r="D257" s="178" t="s">
        <v>258</v>
      </c>
      <c r="E257" s="179" t="s">
        <v>3530</v>
      </c>
      <c r="F257" s="180" t="s">
        <v>3531</v>
      </c>
      <c r="G257" s="181" t="s">
        <v>539</v>
      </c>
      <c r="H257" s="182">
        <v>12</v>
      </c>
      <c r="I257" s="183"/>
      <c r="J257" s="184">
        <f>ROUND(I257*H257,2)</f>
        <v>0</v>
      </c>
      <c r="K257" s="185"/>
      <c r="L257" s="41"/>
      <c r="M257" s="186" t="s">
        <v>3</v>
      </c>
      <c r="N257" s="187" t="s">
        <v>45</v>
      </c>
      <c r="O257" s="74"/>
      <c r="P257" s="188">
        <f>O257*H257</f>
        <v>0</v>
      </c>
      <c r="Q257" s="188">
        <v>0</v>
      </c>
      <c r="R257" s="188">
        <f>Q257*H257</f>
        <v>0</v>
      </c>
      <c r="S257" s="188">
        <v>0</v>
      </c>
      <c r="T257" s="189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190" t="s">
        <v>342</v>
      </c>
      <c r="AT257" s="190" t="s">
        <v>258</v>
      </c>
      <c r="AU257" s="190" t="s">
        <v>83</v>
      </c>
      <c r="AY257" s="21" t="s">
        <v>256</v>
      </c>
      <c r="BE257" s="191">
        <f>IF(N257="základní",J257,0)</f>
        <v>0</v>
      </c>
      <c r="BF257" s="191">
        <f>IF(N257="snížená",J257,0)</f>
        <v>0</v>
      </c>
      <c r="BG257" s="191">
        <f>IF(N257="zákl. přenesená",J257,0)</f>
        <v>0</v>
      </c>
      <c r="BH257" s="191">
        <f>IF(N257="sníž. přenesená",J257,0)</f>
        <v>0</v>
      </c>
      <c r="BI257" s="191">
        <f>IF(N257="nulová",J257,0)</f>
        <v>0</v>
      </c>
      <c r="BJ257" s="21" t="s">
        <v>81</v>
      </c>
      <c r="BK257" s="191">
        <f>ROUND(I257*H257,2)</f>
        <v>0</v>
      </c>
      <c r="BL257" s="21" t="s">
        <v>342</v>
      </c>
      <c r="BM257" s="190" t="s">
        <v>3532</v>
      </c>
    </row>
    <row r="258" s="2" customFormat="1" ht="24.15" customHeight="1">
      <c r="A258" s="40"/>
      <c r="B258" s="177"/>
      <c r="C258" s="178" t="s">
        <v>631</v>
      </c>
      <c r="D258" s="178" t="s">
        <v>258</v>
      </c>
      <c r="E258" s="179" t="s">
        <v>3533</v>
      </c>
      <c r="F258" s="180" t="s">
        <v>3534</v>
      </c>
      <c r="G258" s="181" t="s">
        <v>539</v>
      </c>
      <c r="H258" s="182">
        <v>4</v>
      </c>
      <c r="I258" s="183"/>
      <c r="J258" s="184">
        <f>ROUND(I258*H258,2)</f>
        <v>0</v>
      </c>
      <c r="K258" s="185"/>
      <c r="L258" s="41"/>
      <c r="M258" s="186" t="s">
        <v>3</v>
      </c>
      <c r="N258" s="187" t="s">
        <v>45</v>
      </c>
      <c r="O258" s="74"/>
      <c r="P258" s="188">
        <f>O258*H258</f>
        <v>0</v>
      </c>
      <c r="Q258" s="188">
        <v>0.00076999999999999996</v>
      </c>
      <c r="R258" s="188">
        <f>Q258*H258</f>
        <v>0.0030799999999999998</v>
      </c>
      <c r="S258" s="188">
        <v>0</v>
      </c>
      <c r="T258" s="189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190" t="s">
        <v>342</v>
      </c>
      <c r="AT258" s="190" t="s">
        <v>258</v>
      </c>
      <c r="AU258" s="190" t="s">
        <v>83</v>
      </c>
      <c r="AY258" s="21" t="s">
        <v>256</v>
      </c>
      <c r="BE258" s="191">
        <f>IF(N258="základní",J258,0)</f>
        <v>0</v>
      </c>
      <c r="BF258" s="191">
        <f>IF(N258="snížená",J258,0)</f>
        <v>0</v>
      </c>
      <c r="BG258" s="191">
        <f>IF(N258="zákl. přenesená",J258,0)</f>
        <v>0</v>
      </c>
      <c r="BH258" s="191">
        <f>IF(N258="sníž. přenesená",J258,0)</f>
        <v>0</v>
      </c>
      <c r="BI258" s="191">
        <f>IF(N258="nulová",J258,0)</f>
        <v>0</v>
      </c>
      <c r="BJ258" s="21" t="s">
        <v>81</v>
      </c>
      <c r="BK258" s="191">
        <f>ROUND(I258*H258,2)</f>
        <v>0</v>
      </c>
      <c r="BL258" s="21" t="s">
        <v>342</v>
      </c>
      <c r="BM258" s="190" t="s">
        <v>3535</v>
      </c>
    </row>
    <row r="259" s="2" customFormat="1">
      <c r="A259" s="40"/>
      <c r="B259" s="41"/>
      <c r="C259" s="40"/>
      <c r="D259" s="192" t="s">
        <v>263</v>
      </c>
      <c r="E259" s="40"/>
      <c r="F259" s="193" t="s">
        <v>3536</v>
      </c>
      <c r="G259" s="40"/>
      <c r="H259" s="40"/>
      <c r="I259" s="194"/>
      <c r="J259" s="40"/>
      <c r="K259" s="40"/>
      <c r="L259" s="41"/>
      <c r="M259" s="195"/>
      <c r="N259" s="196"/>
      <c r="O259" s="74"/>
      <c r="P259" s="74"/>
      <c r="Q259" s="74"/>
      <c r="R259" s="74"/>
      <c r="S259" s="74"/>
      <c r="T259" s="75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21" t="s">
        <v>263</v>
      </c>
      <c r="AU259" s="21" t="s">
        <v>83</v>
      </c>
    </row>
    <row r="260" s="2" customFormat="1" ht="24.15" customHeight="1">
      <c r="A260" s="40"/>
      <c r="B260" s="177"/>
      <c r="C260" s="178" t="s">
        <v>636</v>
      </c>
      <c r="D260" s="178" t="s">
        <v>258</v>
      </c>
      <c r="E260" s="179" t="s">
        <v>3537</v>
      </c>
      <c r="F260" s="180" t="s">
        <v>3538</v>
      </c>
      <c r="G260" s="181" t="s">
        <v>539</v>
      </c>
      <c r="H260" s="182">
        <v>2</v>
      </c>
      <c r="I260" s="183"/>
      <c r="J260" s="184">
        <f>ROUND(I260*H260,2)</f>
        <v>0</v>
      </c>
      <c r="K260" s="185"/>
      <c r="L260" s="41"/>
      <c r="M260" s="186" t="s">
        <v>3</v>
      </c>
      <c r="N260" s="187" t="s">
        <v>45</v>
      </c>
      <c r="O260" s="74"/>
      <c r="P260" s="188">
        <f>O260*H260</f>
        <v>0</v>
      </c>
      <c r="Q260" s="188">
        <v>0.00023000000000000001</v>
      </c>
      <c r="R260" s="188">
        <f>Q260*H260</f>
        <v>0.00046000000000000001</v>
      </c>
      <c r="S260" s="188">
        <v>0</v>
      </c>
      <c r="T260" s="189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190" t="s">
        <v>342</v>
      </c>
      <c r="AT260" s="190" t="s">
        <v>258</v>
      </c>
      <c r="AU260" s="190" t="s">
        <v>83</v>
      </c>
      <c r="AY260" s="21" t="s">
        <v>256</v>
      </c>
      <c r="BE260" s="191">
        <f>IF(N260="základní",J260,0)</f>
        <v>0</v>
      </c>
      <c r="BF260" s="191">
        <f>IF(N260="snížená",J260,0)</f>
        <v>0</v>
      </c>
      <c r="BG260" s="191">
        <f>IF(N260="zákl. přenesená",J260,0)</f>
        <v>0</v>
      </c>
      <c r="BH260" s="191">
        <f>IF(N260="sníž. přenesená",J260,0)</f>
        <v>0</v>
      </c>
      <c r="BI260" s="191">
        <f>IF(N260="nulová",J260,0)</f>
        <v>0</v>
      </c>
      <c r="BJ260" s="21" t="s">
        <v>81</v>
      </c>
      <c r="BK260" s="191">
        <f>ROUND(I260*H260,2)</f>
        <v>0</v>
      </c>
      <c r="BL260" s="21" t="s">
        <v>342</v>
      </c>
      <c r="BM260" s="190" t="s">
        <v>3539</v>
      </c>
    </row>
    <row r="261" s="2" customFormat="1">
      <c r="A261" s="40"/>
      <c r="B261" s="41"/>
      <c r="C261" s="40"/>
      <c r="D261" s="192" t="s">
        <v>263</v>
      </c>
      <c r="E261" s="40"/>
      <c r="F261" s="193" t="s">
        <v>3540</v>
      </c>
      <c r="G261" s="40"/>
      <c r="H261" s="40"/>
      <c r="I261" s="194"/>
      <c r="J261" s="40"/>
      <c r="K261" s="40"/>
      <c r="L261" s="41"/>
      <c r="M261" s="195"/>
      <c r="N261" s="196"/>
      <c r="O261" s="74"/>
      <c r="P261" s="74"/>
      <c r="Q261" s="74"/>
      <c r="R261" s="74"/>
      <c r="S261" s="74"/>
      <c r="T261" s="75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21" t="s">
        <v>263</v>
      </c>
      <c r="AU261" s="21" t="s">
        <v>83</v>
      </c>
    </row>
    <row r="262" s="2" customFormat="1" ht="24.15" customHeight="1">
      <c r="A262" s="40"/>
      <c r="B262" s="177"/>
      <c r="C262" s="178" t="s">
        <v>642</v>
      </c>
      <c r="D262" s="178" t="s">
        <v>258</v>
      </c>
      <c r="E262" s="179" t="s">
        <v>3541</v>
      </c>
      <c r="F262" s="180" t="s">
        <v>3542</v>
      </c>
      <c r="G262" s="181" t="s">
        <v>539</v>
      </c>
      <c r="H262" s="182">
        <v>2</v>
      </c>
      <c r="I262" s="183"/>
      <c r="J262" s="184">
        <f>ROUND(I262*H262,2)</f>
        <v>0</v>
      </c>
      <c r="K262" s="185"/>
      <c r="L262" s="41"/>
      <c r="M262" s="186" t="s">
        <v>3</v>
      </c>
      <c r="N262" s="187" t="s">
        <v>45</v>
      </c>
      <c r="O262" s="74"/>
      <c r="P262" s="188">
        <f>O262*H262</f>
        <v>0</v>
      </c>
      <c r="Q262" s="188">
        <v>0.00035</v>
      </c>
      <c r="R262" s="188">
        <f>Q262*H262</f>
        <v>0.00069999999999999999</v>
      </c>
      <c r="S262" s="188">
        <v>0</v>
      </c>
      <c r="T262" s="189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190" t="s">
        <v>342</v>
      </c>
      <c r="AT262" s="190" t="s">
        <v>258</v>
      </c>
      <c r="AU262" s="190" t="s">
        <v>83</v>
      </c>
      <c r="AY262" s="21" t="s">
        <v>256</v>
      </c>
      <c r="BE262" s="191">
        <f>IF(N262="základní",J262,0)</f>
        <v>0</v>
      </c>
      <c r="BF262" s="191">
        <f>IF(N262="snížená",J262,0)</f>
        <v>0</v>
      </c>
      <c r="BG262" s="191">
        <f>IF(N262="zákl. přenesená",J262,0)</f>
        <v>0</v>
      </c>
      <c r="BH262" s="191">
        <f>IF(N262="sníž. přenesená",J262,0)</f>
        <v>0</v>
      </c>
      <c r="BI262" s="191">
        <f>IF(N262="nulová",J262,0)</f>
        <v>0</v>
      </c>
      <c r="BJ262" s="21" t="s">
        <v>81</v>
      </c>
      <c r="BK262" s="191">
        <f>ROUND(I262*H262,2)</f>
        <v>0</v>
      </c>
      <c r="BL262" s="21" t="s">
        <v>342</v>
      </c>
      <c r="BM262" s="190" t="s">
        <v>3543</v>
      </c>
    </row>
    <row r="263" s="2" customFormat="1">
      <c r="A263" s="40"/>
      <c r="B263" s="41"/>
      <c r="C263" s="40"/>
      <c r="D263" s="192" t="s">
        <v>263</v>
      </c>
      <c r="E263" s="40"/>
      <c r="F263" s="193" t="s">
        <v>3544</v>
      </c>
      <c r="G263" s="40"/>
      <c r="H263" s="40"/>
      <c r="I263" s="194"/>
      <c r="J263" s="40"/>
      <c r="K263" s="40"/>
      <c r="L263" s="41"/>
      <c r="M263" s="195"/>
      <c r="N263" s="196"/>
      <c r="O263" s="74"/>
      <c r="P263" s="74"/>
      <c r="Q263" s="74"/>
      <c r="R263" s="74"/>
      <c r="S263" s="74"/>
      <c r="T263" s="75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21" t="s">
        <v>263</v>
      </c>
      <c r="AU263" s="21" t="s">
        <v>83</v>
      </c>
    </row>
    <row r="264" s="2" customFormat="1" ht="21.75" customHeight="1">
      <c r="A264" s="40"/>
      <c r="B264" s="177"/>
      <c r="C264" s="178" t="s">
        <v>647</v>
      </c>
      <c r="D264" s="178" t="s">
        <v>258</v>
      </c>
      <c r="E264" s="179" t="s">
        <v>3545</v>
      </c>
      <c r="F264" s="180" t="s">
        <v>3546</v>
      </c>
      <c r="G264" s="181" t="s">
        <v>539</v>
      </c>
      <c r="H264" s="182">
        <v>6</v>
      </c>
      <c r="I264" s="183"/>
      <c r="J264" s="184">
        <f>ROUND(I264*H264,2)</f>
        <v>0</v>
      </c>
      <c r="K264" s="185"/>
      <c r="L264" s="41"/>
      <c r="M264" s="186" t="s">
        <v>3</v>
      </c>
      <c r="N264" s="187" t="s">
        <v>45</v>
      </c>
      <c r="O264" s="74"/>
      <c r="P264" s="188">
        <f>O264*H264</f>
        <v>0</v>
      </c>
      <c r="Q264" s="188">
        <v>0.00025000000000000001</v>
      </c>
      <c r="R264" s="188">
        <f>Q264*H264</f>
        <v>0.0015</v>
      </c>
      <c r="S264" s="188">
        <v>0</v>
      </c>
      <c r="T264" s="189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190" t="s">
        <v>342</v>
      </c>
      <c r="AT264" s="190" t="s">
        <v>258</v>
      </c>
      <c r="AU264" s="190" t="s">
        <v>83</v>
      </c>
      <c r="AY264" s="21" t="s">
        <v>256</v>
      </c>
      <c r="BE264" s="191">
        <f>IF(N264="základní",J264,0)</f>
        <v>0</v>
      </c>
      <c r="BF264" s="191">
        <f>IF(N264="snížená",J264,0)</f>
        <v>0</v>
      </c>
      <c r="BG264" s="191">
        <f>IF(N264="zákl. přenesená",J264,0)</f>
        <v>0</v>
      </c>
      <c r="BH264" s="191">
        <f>IF(N264="sníž. přenesená",J264,0)</f>
        <v>0</v>
      </c>
      <c r="BI264" s="191">
        <f>IF(N264="nulová",J264,0)</f>
        <v>0</v>
      </c>
      <c r="BJ264" s="21" t="s">
        <v>81</v>
      </c>
      <c r="BK264" s="191">
        <f>ROUND(I264*H264,2)</f>
        <v>0</v>
      </c>
      <c r="BL264" s="21" t="s">
        <v>342</v>
      </c>
      <c r="BM264" s="190" t="s">
        <v>3547</v>
      </c>
    </row>
    <row r="265" s="2" customFormat="1">
      <c r="A265" s="40"/>
      <c r="B265" s="41"/>
      <c r="C265" s="40"/>
      <c r="D265" s="192" t="s">
        <v>263</v>
      </c>
      <c r="E265" s="40"/>
      <c r="F265" s="193" t="s">
        <v>3548</v>
      </c>
      <c r="G265" s="40"/>
      <c r="H265" s="40"/>
      <c r="I265" s="194"/>
      <c r="J265" s="40"/>
      <c r="K265" s="40"/>
      <c r="L265" s="41"/>
      <c r="M265" s="195"/>
      <c r="N265" s="196"/>
      <c r="O265" s="74"/>
      <c r="P265" s="74"/>
      <c r="Q265" s="74"/>
      <c r="R265" s="74"/>
      <c r="S265" s="74"/>
      <c r="T265" s="75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21" t="s">
        <v>263</v>
      </c>
      <c r="AU265" s="21" t="s">
        <v>83</v>
      </c>
    </row>
    <row r="266" s="2" customFormat="1" ht="33" customHeight="1">
      <c r="A266" s="40"/>
      <c r="B266" s="177"/>
      <c r="C266" s="178" t="s">
        <v>652</v>
      </c>
      <c r="D266" s="178" t="s">
        <v>258</v>
      </c>
      <c r="E266" s="179" t="s">
        <v>3549</v>
      </c>
      <c r="F266" s="180" t="s">
        <v>3550</v>
      </c>
      <c r="G266" s="181" t="s">
        <v>119</v>
      </c>
      <c r="H266" s="182">
        <v>125</v>
      </c>
      <c r="I266" s="183"/>
      <c r="J266" s="184">
        <f>ROUND(I266*H266,2)</f>
        <v>0</v>
      </c>
      <c r="K266" s="185"/>
      <c r="L266" s="41"/>
      <c r="M266" s="186" t="s">
        <v>3</v>
      </c>
      <c r="N266" s="187" t="s">
        <v>45</v>
      </c>
      <c r="O266" s="74"/>
      <c r="P266" s="188">
        <f>O266*H266</f>
        <v>0</v>
      </c>
      <c r="Q266" s="188">
        <v>1.0000000000000001E-05</v>
      </c>
      <c r="R266" s="188">
        <f>Q266*H266</f>
        <v>0.00125</v>
      </c>
      <c r="S266" s="188">
        <v>0</v>
      </c>
      <c r="T266" s="189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190" t="s">
        <v>342</v>
      </c>
      <c r="AT266" s="190" t="s">
        <v>258</v>
      </c>
      <c r="AU266" s="190" t="s">
        <v>83</v>
      </c>
      <c r="AY266" s="21" t="s">
        <v>256</v>
      </c>
      <c r="BE266" s="191">
        <f>IF(N266="základní",J266,0)</f>
        <v>0</v>
      </c>
      <c r="BF266" s="191">
        <f>IF(N266="snížená",J266,0)</f>
        <v>0</v>
      </c>
      <c r="BG266" s="191">
        <f>IF(N266="zákl. přenesená",J266,0)</f>
        <v>0</v>
      </c>
      <c r="BH266" s="191">
        <f>IF(N266="sníž. přenesená",J266,0)</f>
        <v>0</v>
      </c>
      <c r="BI266" s="191">
        <f>IF(N266="nulová",J266,0)</f>
        <v>0</v>
      </c>
      <c r="BJ266" s="21" t="s">
        <v>81</v>
      </c>
      <c r="BK266" s="191">
        <f>ROUND(I266*H266,2)</f>
        <v>0</v>
      </c>
      <c r="BL266" s="21" t="s">
        <v>342</v>
      </c>
      <c r="BM266" s="190" t="s">
        <v>3551</v>
      </c>
    </row>
    <row r="267" s="2" customFormat="1">
      <c r="A267" s="40"/>
      <c r="B267" s="41"/>
      <c r="C267" s="40"/>
      <c r="D267" s="192" t="s">
        <v>263</v>
      </c>
      <c r="E267" s="40"/>
      <c r="F267" s="193" t="s">
        <v>3552</v>
      </c>
      <c r="G267" s="40"/>
      <c r="H267" s="40"/>
      <c r="I267" s="194"/>
      <c r="J267" s="40"/>
      <c r="K267" s="40"/>
      <c r="L267" s="41"/>
      <c r="M267" s="195"/>
      <c r="N267" s="196"/>
      <c r="O267" s="74"/>
      <c r="P267" s="74"/>
      <c r="Q267" s="74"/>
      <c r="R267" s="74"/>
      <c r="S267" s="74"/>
      <c r="T267" s="75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21" t="s">
        <v>263</v>
      </c>
      <c r="AU267" s="21" t="s">
        <v>83</v>
      </c>
    </row>
    <row r="268" s="2" customFormat="1" ht="37.8" customHeight="1">
      <c r="A268" s="40"/>
      <c r="B268" s="177"/>
      <c r="C268" s="178" t="s">
        <v>657</v>
      </c>
      <c r="D268" s="178" t="s">
        <v>258</v>
      </c>
      <c r="E268" s="179" t="s">
        <v>3553</v>
      </c>
      <c r="F268" s="180" t="s">
        <v>3554</v>
      </c>
      <c r="G268" s="181" t="s">
        <v>119</v>
      </c>
      <c r="H268" s="182">
        <v>125</v>
      </c>
      <c r="I268" s="183"/>
      <c r="J268" s="184">
        <f>ROUND(I268*H268,2)</f>
        <v>0</v>
      </c>
      <c r="K268" s="185"/>
      <c r="L268" s="41"/>
      <c r="M268" s="186" t="s">
        <v>3</v>
      </c>
      <c r="N268" s="187" t="s">
        <v>45</v>
      </c>
      <c r="O268" s="74"/>
      <c r="P268" s="188">
        <f>O268*H268</f>
        <v>0</v>
      </c>
      <c r="Q268" s="188">
        <v>2.0000000000000002E-05</v>
      </c>
      <c r="R268" s="188">
        <f>Q268*H268</f>
        <v>0.0025000000000000001</v>
      </c>
      <c r="S268" s="188">
        <v>0</v>
      </c>
      <c r="T268" s="189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190" t="s">
        <v>342</v>
      </c>
      <c r="AT268" s="190" t="s">
        <v>258</v>
      </c>
      <c r="AU268" s="190" t="s">
        <v>83</v>
      </c>
      <c r="AY268" s="21" t="s">
        <v>256</v>
      </c>
      <c r="BE268" s="191">
        <f>IF(N268="základní",J268,0)</f>
        <v>0</v>
      </c>
      <c r="BF268" s="191">
        <f>IF(N268="snížená",J268,0)</f>
        <v>0</v>
      </c>
      <c r="BG268" s="191">
        <f>IF(N268="zákl. přenesená",J268,0)</f>
        <v>0</v>
      </c>
      <c r="BH268" s="191">
        <f>IF(N268="sníž. přenesená",J268,0)</f>
        <v>0</v>
      </c>
      <c r="BI268" s="191">
        <f>IF(N268="nulová",J268,0)</f>
        <v>0</v>
      </c>
      <c r="BJ268" s="21" t="s">
        <v>81</v>
      </c>
      <c r="BK268" s="191">
        <f>ROUND(I268*H268,2)</f>
        <v>0</v>
      </c>
      <c r="BL268" s="21" t="s">
        <v>342</v>
      </c>
      <c r="BM268" s="190" t="s">
        <v>3555</v>
      </c>
    </row>
    <row r="269" s="2" customFormat="1">
      <c r="A269" s="40"/>
      <c r="B269" s="41"/>
      <c r="C269" s="40"/>
      <c r="D269" s="192" t="s">
        <v>263</v>
      </c>
      <c r="E269" s="40"/>
      <c r="F269" s="193" t="s">
        <v>3556</v>
      </c>
      <c r="G269" s="40"/>
      <c r="H269" s="40"/>
      <c r="I269" s="194"/>
      <c r="J269" s="40"/>
      <c r="K269" s="40"/>
      <c r="L269" s="41"/>
      <c r="M269" s="195"/>
      <c r="N269" s="196"/>
      <c r="O269" s="74"/>
      <c r="P269" s="74"/>
      <c r="Q269" s="74"/>
      <c r="R269" s="74"/>
      <c r="S269" s="74"/>
      <c r="T269" s="75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21" t="s">
        <v>263</v>
      </c>
      <c r="AU269" s="21" t="s">
        <v>83</v>
      </c>
    </row>
    <row r="270" s="2" customFormat="1" ht="44.25" customHeight="1">
      <c r="A270" s="40"/>
      <c r="B270" s="177"/>
      <c r="C270" s="178" t="s">
        <v>663</v>
      </c>
      <c r="D270" s="178" t="s">
        <v>258</v>
      </c>
      <c r="E270" s="179" t="s">
        <v>3557</v>
      </c>
      <c r="F270" s="180" t="s">
        <v>3558</v>
      </c>
      <c r="G270" s="181" t="s">
        <v>338</v>
      </c>
      <c r="H270" s="182">
        <v>0.19800000000000001</v>
      </c>
      <c r="I270" s="183"/>
      <c r="J270" s="184">
        <f>ROUND(I270*H270,2)</f>
        <v>0</v>
      </c>
      <c r="K270" s="185"/>
      <c r="L270" s="41"/>
      <c r="M270" s="186" t="s">
        <v>3</v>
      </c>
      <c r="N270" s="187" t="s">
        <v>45</v>
      </c>
      <c r="O270" s="74"/>
      <c r="P270" s="188">
        <f>O270*H270</f>
        <v>0</v>
      </c>
      <c r="Q270" s="188">
        <v>0</v>
      </c>
      <c r="R270" s="188">
        <f>Q270*H270</f>
        <v>0</v>
      </c>
      <c r="S270" s="188">
        <v>0</v>
      </c>
      <c r="T270" s="189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190" t="s">
        <v>342</v>
      </c>
      <c r="AT270" s="190" t="s">
        <v>258</v>
      </c>
      <c r="AU270" s="190" t="s">
        <v>83</v>
      </c>
      <c r="AY270" s="21" t="s">
        <v>256</v>
      </c>
      <c r="BE270" s="191">
        <f>IF(N270="základní",J270,0)</f>
        <v>0</v>
      </c>
      <c r="BF270" s="191">
        <f>IF(N270="snížená",J270,0)</f>
        <v>0</v>
      </c>
      <c r="BG270" s="191">
        <f>IF(N270="zákl. přenesená",J270,0)</f>
        <v>0</v>
      </c>
      <c r="BH270" s="191">
        <f>IF(N270="sníž. přenesená",J270,0)</f>
        <v>0</v>
      </c>
      <c r="BI270" s="191">
        <f>IF(N270="nulová",J270,0)</f>
        <v>0</v>
      </c>
      <c r="BJ270" s="21" t="s">
        <v>81</v>
      </c>
      <c r="BK270" s="191">
        <f>ROUND(I270*H270,2)</f>
        <v>0</v>
      </c>
      <c r="BL270" s="21" t="s">
        <v>342</v>
      </c>
      <c r="BM270" s="190" t="s">
        <v>3559</v>
      </c>
    </row>
    <row r="271" s="2" customFormat="1">
      <c r="A271" s="40"/>
      <c r="B271" s="41"/>
      <c r="C271" s="40"/>
      <c r="D271" s="192" t="s">
        <v>263</v>
      </c>
      <c r="E271" s="40"/>
      <c r="F271" s="193" t="s">
        <v>3560</v>
      </c>
      <c r="G271" s="40"/>
      <c r="H271" s="40"/>
      <c r="I271" s="194"/>
      <c r="J271" s="40"/>
      <c r="K271" s="40"/>
      <c r="L271" s="41"/>
      <c r="M271" s="195"/>
      <c r="N271" s="196"/>
      <c r="O271" s="74"/>
      <c r="P271" s="74"/>
      <c r="Q271" s="74"/>
      <c r="R271" s="74"/>
      <c r="S271" s="74"/>
      <c r="T271" s="75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21" t="s">
        <v>263</v>
      </c>
      <c r="AU271" s="21" t="s">
        <v>83</v>
      </c>
    </row>
    <row r="272" s="12" customFormat="1" ht="22.8" customHeight="1">
      <c r="A272" s="12"/>
      <c r="B272" s="164"/>
      <c r="C272" s="12"/>
      <c r="D272" s="165" t="s">
        <v>73</v>
      </c>
      <c r="E272" s="175" t="s">
        <v>3561</v>
      </c>
      <c r="F272" s="175" t="s">
        <v>3562</v>
      </c>
      <c r="G272" s="12"/>
      <c r="H272" s="12"/>
      <c r="I272" s="167"/>
      <c r="J272" s="176">
        <f>BK272</f>
        <v>0</v>
      </c>
      <c r="K272" s="12"/>
      <c r="L272" s="164"/>
      <c r="M272" s="169"/>
      <c r="N272" s="170"/>
      <c r="O272" s="170"/>
      <c r="P272" s="171">
        <f>SUM(P273:P308)</f>
        <v>0</v>
      </c>
      <c r="Q272" s="170"/>
      <c r="R272" s="171">
        <f>SUM(R273:R308)</f>
        <v>0.34037000000000001</v>
      </c>
      <c r="S272" s="170"/>
      <c r="T272" s="172">
        <f>SUM(T273:T308)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165" t="s">
        <v>83</v>
      </c>
      <c r="AT272" s="173" t="s">
        <v>73</v>
      </c>
      <c r="AU272" s="173" t="s">
        <v>81</v>
      </c>
      <c r="AY272" s="165" t="s">
        <v>256</v>
      </c>
      <c r="BK272" s="174">
        <f>SUM(BK273:BK308)</f>
        <v>0</v>
      </c>
    </row>
    <row r="273" s="2" customFormat="1" ht="33" customHeight="1">
      <c r="A273" s="40"/>
      <c r="B273" s="177"/>
      <c r="C273" s="178" t="s">
        <v>669</v>
      </c>
      <c r="D273" s="178" t="s">
        <v>258</v>
      </c>
      <c r="E273" s="179" t="s">
        <v>3563</v>
      </c>
      <c r="F273" s="180" t="s">
        <v>3564</v>
      </c>
      <c r="G273" s="181" t="s">
        <v>1060</v>
      </c>
      <c r="H273" s="182">
        <v>3</v>
      </c>
      <c r="I273" s="183"/>
      <c r="J273" s="184">
        <f>ROUND(I273*H273,2)</f>
        <v>0</v>
      </c>
      <c r="K273" s="185"/>
      <c r="L273" s="41"/>
      <c r="M273" s="186" t="s">
        <v>3</v>
      </c>
      <c r="N273" s="187" t="s">
        <v>45</v>
      </c>
      <c r="O273" s="74"/>
      <c r="P273" s="188">
        <f>O273*H273</f>
        <v>0</v>
      </c>
      <c r="Q273" s="188">
        <v>0.017469999999999999</v>
      </c>
      <c r="R273" s="188">
        <f>Q273*H273</f>
        <v>0.052409999999999998</v>
      </c>
      <c r="S273" s="188">
        <v>0</v>
      </c>
      <c r="T273" s="189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190" t="s">
        <v>342</v>
      </c>
      <c r="AT273" s="190" t="s">
        <v>258</v>
      </c>
      <c r="AU273" s="190" t="s">
        <v>83</v>
      </c>
      <c r="AY273" s="21" t="s">
        <v>256</v>
      </c>
      <c r="BE273" s="191">
        <f>IF(N273="základní",J273,0)</f>
        <v>0</v>
      </c>
      <c r="BF273" s="191">
        <f>IF(N273="snížená",J273,0)</f>
        <v>0</v>
      </c>
      <c r="BG273" s="191">
        <f>IF(N273="zákl. přenesená",J273,0)</f>
        <v>0</v>
      </c>
      <c r="BH273" s="191">
        <f>IF(N273="sníž. přenesená",J273,0)</f>
        <v>0</v>
      </c>
      <c r="BI273" s="191">
        <f>IF(N273="nulová",J273,0)</f>
        <v>0</v>
      </c>
      <c r="BJ273" s="21" t="s">
        <v>81</v>
      </c>
      <c r="BK273" s="191">
        <f>ROUND(I273*H273,2)</f>
        <v>0</v>
      </c>
      <c r="BL273" s="21" t="s">
        <v>342</v>
      </c>
      <c r="BM273" s="190" t="s">
        <v>3565</v>
      </c>
    </row>
    <row r="274" s="2" customFormat="1">
      <c r="A274" s="40"/>
      <c r="B274" s="41"/>
      <c r="C274" s="40"/>
      <c r="D274" s="192" t="s">
        <v>263</v>
      </c>
      <c r="E274" s="40"/>
      <c r="F274" s="193" t="s">
        <v>3566</v>
      </c>
      <c r="G274" s="40"/>
      <c r="H274" s="40"/>
      <c r="I274" s="194"/>
      <c r="J274" s="40"/>
      <c r="K274" s="40"/>
      <c r="L274" s="41"/>
      <c r="M274" s="195"/>
      <c r="N274" s="196"/>
      <c r="O274" s="74"/>
      <c r="P274" s="74"/>
      <c r="Q274" s="74"/>
      <c r="R274" s="74"/>
      <c r="S274" s="74"/>
      <c r="T274" s="75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21" t="s">
        <v>263</v>
      </c>
      <c r="AU274" s="21" t="s">
        <v>83</v>
      </c>
    </row>
    <row r="275" s="2" customFormat="1" ht="37.8" customHeight="1">
      <c r="A275" s="40"/>
      <c r="B275" s="177"/>
      <c r="C275" s="178" t="s">
        <v>674</v>
      </c>
      <c r="D275" s="178" t="s">
        <v>258</v>
      </c>
      <c r="E275" s="179" t="s">
        <v>3567</v>
      </c>
      <c r="F275" s="180" t="s">
        <v>3568</v>
      </c>
      <c r="G275" s="181" t="s">
        <v>1060</v>
      </c>
      <c r="H275" s="182">
        <v>1</v>
      </c>
      <c r="I275" s="183"/>
      <c r="J275" s="184">
        <f>ROUND(I275*H275,2)</f>
        <v>0</v>
      </c>
      <c r="K275" s="185"/>
      <c r="L275" s="41"/>
      <c r="M275" s="186" t="s">
        <v>3</v>
      </c>
      <c r="N275" s="187" t="s">
        <v>45</v>
      </c>
      <c r="O275" s="74"/>
      <c r="P275" s="188">
        <f>O275*H275</f>
        <v>0</v>
      </c>
      <c r="Q275" s="188">
        <v>0.025489999999999999</v>
      </c>
      <c r="R275" s="188">
        <f>Q275*H275</f>
        <v>0.025489999999999999</v>
      </c>
      <c r="S275" s="188">
        <v>0</v>
      </c>
      <c r="T275" s="189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190" t="s">
        <v>342</v>
      </c>
      <c r="AT275" s="190" t="s">
        <v>258</v>
      </c>
      <c r="AU275" s="190" t="s">
        <v>83</v>
      </c>
      <c r="AY275" s="21" t="s">
        <v>256</v>
      </c>
      <c r="BE275" s="191">
        <f>IF(N275="základní",J275,0)</f>
        <v>0</v>
      </c>
      <c r="BF275" s="191">
        <f>IF(N275="snížená",J275,0)</f>
        <v>0</v>
      </c>
      <c r="BG275" s="191">
        <f>IF(N275="zákl. přenesená",J275,0)</f>
        <v>0</v>
      </c>
      <c r="BH275" s="191">
        <f>IF(N275="sníž. přenesená",J275,0)</f>
        <v>0</v>
      </c>
      <c r="BI275" s="191">
        <f>IF(N275="nulová",J275,0)</f>
        <v>0</v>
      </c>
      <c r="BJ275" s="21" t="s">
        <v>81</v>
      </c>
      <c r="BK275" s="191">
        <f>ROUND(I275*H275,2)</f>
        <v>0</v>
      </c>
      <c r="BL275" s="21" t="s">
        <v>342</v>
      </c>
      <c r="BM275" s="190" t="s">
        <v>3569</v>
      </c>
    </row>
    <row r="276" s="2" customFormat="1">
      <c r="A276" s="40"/>
      <c r="B276" s="41"/>
      <c r="C276" s="40"/>
      <c r="D276" s="192" t="s">
        <v>263</v>
      </c>
      <c r="E276" s="40"/>
      <c r="F276" s="193" t="s">
        <v>3570</v>
      </c>
      <c r="G276" s="40"/>
      <c r="H276" s="40"/>
      <c r="I276" s="194"/>
      <c r="J276" s="40"/>
      <c r="K276" s="40"/>
      <c r="L276" s="41"/>
      <c r="M276" s="195"/>
      <c r="N276" s="196"/>
      <c r="O276" s="74"/>
      <c r="P276" s="74"/>
      <c r="Q276" s="74"/>
      <c r="R276" s="74"/>
      <c r="S276" s="74"/>
      <c r="T276" s="75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21" t="s">
        <v>263</v>
      </c>
      <c r="AU276" s="21" t="s">
        <v>83</v>
      </c>
    </row>
    <row r="277" s="2" customFormat="1" ht="24.15" customHeight="1">
      <c r="A277" s="40"/>
      <c r="B277" s="177"/>
      <c r="C277" s="178" t="s">
        <v>680</v>
      </c>
      <c r="D277" s="178" t="s">
        <v>258</v>
      </c>
      <c r="E277" s="179" t="s">
        <v>3571</v>
      </c>
      <c r="F277" s="180" t="s">
        <v>3572</v>
      </c>
      <c r="G277" s="181" t="s">
        <v>1060</v>
      </c>
      <c r="H277" s="182">
        <v>1</v>
      </c>
      <c r="I277" s="183"/>
      <c r="J277" s="184">
        <f>ROUND(I277*H277,2)</f>
        <v>0</v>
      </c>
      <c r="K277" s="185"/>
      <c r="L277" s="41"/>
      <c r="M277" s="186" t="s">
        <v>3</v>
      </c>
      <c r="N277" s="187" t="s">
        <v>45</v>
      </c>
      <c r="O277" s="74"/>
      <c r="P277" s="188">
        <f>O277*H277</f>
        <v>0</v>
      </c>
      <c r="Q277" s="188">
        <v>0.00158</v>
      </c>
      <c r="R277" s="188">
        <f>Q277*H277</f>
        <v>0.00158</v>
      </c>
      <c r="S277" s="188">
        <v>0</v>
      </c>
      <c r="T277" s="189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190" t="s">
        <v>342</v>
      </c>
      <c r="AT277" s="190" t="s">
        <v>258</v>
      </c>
      <c r="AU277" s="190" t="s">
        <v>83</v>
      </c>
      <c r="AY277" s="21" t="s">
        <v>256</v>
      </c>
      <c r="BE277" s="191">
        <f>IF(N277="základní",J277,0)</f>
        <v>0</v>
      </c>
      <c r="BF277" s="191">
        <f>IF(N277="snížená",J277,0)</f>
        <v>0</v>
      </c>
      <c r="BG277" s="191">
        <f>IF(N277="zákl. přenesená",J277,0)</f>
        <v>0</v>
      </c>
      <c r="BH277" s="191">
        <f>IF(N277="sníž. přenesená",J277,0)</f>
        <v>0</v>
      </c>
      <c r="BI277" s="191">
        <f>IF(N277="nulová",J277,0)</f>
        <v>0</v>
      </c>
      <c r="BJ277" s="21" t="s">
        <v>81</v>
      </c>
      <c r="BK277" s="191">
        <f>ROUND(I277*H277,2)</f>
        <v>0</v>
      </c>
      <c r="BL277" s="21" t="s">
        <v>342</v>
      </c>
      <c r="BM277" s="190" t="s">
        <v>3573</v>
      </c>
    </row>
    <row r="278" s="2" customFormat="1">
      <c r="A278" s="40"/>
      <c r="B278" s="41"/>
      <c r="C278" s="40"/>
      <c r="D278" s="192" t="s">
        <v>263</v>
      </c>
      <c r="E278" s="40"/>
      <c r="F278" s="193" t="s">
        <v>3574</v>
      </c>
      <c r="G278" s="40"/>
      <c r="H278" s="40"/>
      <c r="I278" s="194"/>
      <c r="J278" s="40"/>
      <c r="K278" s="40"/>
      <c r="L278" s="41"/>
      <c r="M278" s="195"/>
      <c r="N278" s="196"/>
      <c r="O278" s="74"/>
      <c r="P278" s="74"/>
      <c r="Q278" s="74"/>
      <c r="R278" s="74"/>
      <c r="S278" s="74"/>
      <c r="T278" s="75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21" t="s">
        <v>263</v>
      </c>
      <c r="AU278" s="21" t="s">
        <v>83</v>
      </c>
    </row>
    <row r="279" s="2" customFormat="1" ht="24.15" customHeight="1">
      <c r="A279" s="40"/>
      <c r="B279" s="177"/>
      <c r="C279" s="178" t="s">
        <v>687</v>
      </c>
      <c r="D279" s="178" t="s">
        <v>258</v>
      </c>
      <c r="E279" s="179" t="s">
        <v>3575</v>
      </c>
      <c r="F279" s="180" t="s">
        <v>3576</v>
      </c>
      <c r="G279" s="181" t="s">
        <v>1060</v>
      </c>
      <c r="H279" s="182">
        <v>1</v>
      </c>
      <c r="I279" s="183"/>
      <c r="J279" s="184">
        <f>ROUND(I279*H279,2)</f>
        <v>0</v>
      </c>
      <c r="K279" s="185"/>
      <c r="L279" s="41"/>
      <c r="M279" s="186" t="s">
        <v>3</v>
      </c>
      <c r="N279" s="187" t="s">
        <v>45</v>
      </c>
      <c r="O279" s="74"/>
      <c r="P279" s="188">
        <f>O279*H279</f>
        <v>0</v>
      </c>
      <c r="Q279" s="188">
        <v>0.010580000000000001</v>
      </c>
      <c r="R279" s="188">
        <f>Q279*H279</f>
        <v>0.010580000000000001</v>
      </c>
      <c r="S279" s="188">
        <v>0</v>
      </c>
      <c r="T279" s="189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190" t="s">
        <v>342</v>
      </c>
      <c r="AT279" s="190" t="s">
        <v>258</v>
      </c>
      <c r="AU279" s="190" t="s">
        <v>83</v>
      </c>
      <c r="AY279" s="21" t="s">
        <v>256</v>
      </c>
      <c r="BE279" s="191">
        <f>IF(N279="základní",J279,0)</f>
        <v>0</v>
      </c>
      <c r="BF279" s="191">
        <f>IF(N279="snížená",J279,0)</f>
        <v>0</v>
      </c>
      <c r="BG279" s="191">
        <f>IF(N279="zákl. přenesená",J279,0)</f>
        <v>0</v>
      </c>
      <c r="BH279" s="191">
        <f>IF(N279="sníž. přenesená",J279,0)</f>
        <v>0</v>
      </c>
      <c r="BI279" s="191">
        <f>IF(N279="nulová",J279,0)</f>
        <v>0</v>
      </c>
      <c r="BJ279" s="21" t="s">
        <v>81</v>
      </c>
      <c r="BK279" s="191">
        <f>ROUND(I279*H279,2)</f>
        <v>0</v>
      </c>
      <c r="BL279" s="21" t="s">
        <v>342</v>
      </c>
      <c r="BM279" s="190" t="s">
        <v>3577</v>
      </c>
    </row>
    <row r="280" s="2" customFormat="1">
      <c r="A280" s="40"/>
      <c r="B280" s="41"/>
      <c r="C280" s="40"/>
      <c r="D280" s="192" t="s">
        <v>263</v>
      </c>
      <c r="E280" s="40"/>
      <c r="F280" s="193" t="s">
        <v>3578</v>
      </c>
      <c r="G280" s="40"/>
      <c r="H280" s="40"/>
      <c r="I280" s="194"/>
      <c r="J280" s="40"/>
      <c r="K280" s="40"/>
      <c r="L280" s="41"/>
      <c r="M280" s="195"/>
      <c r="N280" s="196"/>
      <c r="O280" s="74"/>
      <c r="P280" s="74"/>
      <c r="Q280" s="74"/>
      <c r="R280" s="74"/>
      <c r="S280" s="74"/>
      <c r="T280" s="75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21" t="s">
        <v>263</v>
      </c>
      <c r="AU280" s="21" t="s">
        <v>83</v>
      </c>
    </row>
    <row r="281" s="2" customFormat="1" ht="37.8" customHeight="1">
      <c r="A281" s="40"/>
      <c r="B281" s="177"/>
      <c r="C281" s="178" t="s">
        <v>693</v>
      </c>
      <c r="D281" s="178" t="s">
        <v>258</v>
      </c>
      <c r="E281" s="179" t="s">
        <v>3579</v>
      </c>
      <c r="F281" s="180" t="s">
        <v>3580</v>
      </c>
      <c r="G281" s="181" t="s">
        <v>1060</v>
      </c>
      <c r="H281" s="182">
        <v>4</v>
      </c>
      <c r="I281" s="183"/>
      <c r="J281" s="184">
        <f>ROUND(I281*H281,2)</f>
        <v>0</v>
      </c>
      <c r="K281" s="185"/>
      <c r="L281" s="41"/>
      <c r="M281" s="186" t="s">
        <v>3</v>
      </c>
      <c r="N281" s="187" t="s">
        <v>45</v>
      </c>
      <c r="O281" s="74"/>
      <c r="P281" s="188">
        <f>O281*H281</f>
        <v>0</v>
      </c>
      <c r="Q281" s="188">
        <v>0.02273</v>
      </c>
      <c r="R281" s="188">
        <f>Q281*H281</f>
        <v>0.090920000000000001</v>
      </c>
      <c r="S281" s="188">
        <v>0</v>
      </c>
      <c r="T281" s="189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190" t="s">
        <v>342</v>
      </c>
      <c r="AT281" s="190" t="s">
        <v>258</v>
      </c>
      <c r="AU281" s="190" t="s">
        <v>83</v>
      </c>
      <c r="AY281" s="21" t="s">
        <v>256</v>
      </c>
      <c r="BE281" s="191">
        <f>IF(N281="základní",J281,0)</f>
        <v>0</v>
      </c>
      <c r="BF281" s="191">
        <f>IF(N281="snížená",J281,0)</f>
        <v>0</v>
      </c>
      <c r="BG281" s="191">
        <f>IF(N281="zákl. přenesená",J281,0)</f>
        <v>0</v>
      </c>
      <c r="BH281" s="191">
        <f>IF(N281="sníž. přenesená",J281,0)</f>
        <v>0</v>
      </c>
      <c r="BI281" s="191">
        <f>IF(N281="nulová",J281,0)</f>
        <v>0</v>
      </c>
      <c r="BJ281" s="21" t="s">
        <v>81</v>
      </c>
      <c r="BK281" s="191">
        <f>ROUND(I281*H281,2)</f>
        <v>0</v>
      </c>
      <c r="BL281" s="21" t="s">
        <v>342</v>
      </c>
      <c r="BM281" s="190" t="s">
        <v>3581</v>
      </c>
    </row>
    <row r="282" s="2" customFormat="1">
      <c r="A282" s="40"/>
      <c r="B282" s="41"/>
      <c r="C282" s="40"/>
      <c r="D282" s="192" t="s">
        <v>263</v>
      </c>
      <c r="E282" s="40"/>
      <c r="F282" s="193" t="s">
        <v>3582</v>
      </c>
      <c r="G282" s="40"/>
      <c r="H282" s="40"/>
      <c r="I282" s="194"/>
      <c r="J282" s="40"/>
      <c r="K282" s="40"/>
      <c r="L282" s="41"/>
      <c r="M282" s="195"/>
      <c r="N282" s="196"/>
      <c r="O282" s="74"/>
      <c r="P282" s="74"/>
      <c r="Q282" s="74"/>
      <c r="R282" s="74"/>
      <c r="S282" s="74"/>
      <c r="T282" s="75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21" t="s">
        <v>263</v>
      </c>
      <c r="AU282" s="21" t="s">
        <v>83</v>
      </c>
    </row>
    <row r="283" s="2" customFormat="1" ht="37.8" customHeight="1">
      <c r="A283" s="40"/>
      <c r="B283" s="177"/>
      <c r="C283" s="178" t="s">
        <v>701</v>
      </c>
      <c r="D283" s="178" t="s">
        <v>258</v>
      </c>
      <c r="E283" s="179" t="s">
        <v>3583</v>
      </c>
      <c r="F283" s="180" t="s">
        <v>3584</v>
      </c>
      <c r="G283" s="181" t="s">
        <v>1060</v>
      </c>
      <c r="H283" s="182">
        <v>1</v>
      </c>
      <c r="I283" s="183"/>
      <c r="J283" s="184">
        <f>ROUND(I283*H283,2)</f>
        <v>0</v>
      </c>
      <c r="K283" s="185"/>
      <c r="L283" s="41"/>
      <c r="M283" s="186" t="s">
        <v>3</v>
      </c>
      <c r="N283" s="187" t="s">
        <v>45</v>
      </c>
      <c r="O283" s="74"/>
      <c r="P283" s="188">
        <f>O283*H283</f>
        <v>0</v>
      </c>
      <c r="Q283" s="188">
        <v>0.019709999999999998</v>
      </c>
      <c r="R283" s="188">
        <f>Q283*H283</f>
        <v>0.019709999999999998</v>
      </c>
      <c r="S283" s="188">
        <v>0</v>
      </c>
      <c r="T283" s="189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190" t="s">
        <v>342</v>
      </c>
      <c r="AT283" s="190" t="s">
        <v>258</v>
      </c>
      <c r="AU283" s="190" t="s">
        <v>83</v>
      </c>
      <c r="AY283" s="21" t="s">
        <v>256</v>
      </c>
      <c r="BE283" s="191">
        <f>IF(N283="základní",J283,0)</f>
        <v>0</v>
      </c>
      <c r="BF283" s="191">
        <f>IF(N283="snížená",J283,0)</f>
        <v>0</v>
      </c>
      <c r="BG283" s="191">
        <f>IF(N283="zákl. přenesená",J283,0)</f>
        <v>0</v>
      </c>
      <c r="BH283" s="191">
        <f>IF(N283="sníž. přenesená",J283,0)</f>
        <v>0</v>
      </c>
      <c r="BI283" s="191">
        <f>IF(N283="nulová",J283,0)</f>
        <v>0</v>
      </c>
      <c r="BJ283" s="21" t="s">
        <v>81</v>
      </c>
      <c r="BK283" s="191">
        <f>ROUND(I283*H283,2)</f>
        <v>0</v>
      </c>
      <c r="BL283" s="21" t="s">
        <v>342</v>
      </c>
      <c r="BM283" s="190" t="s">
        <v>3585</v>
      </c>
    </row>
    <row r="284" s="2" customFormat="1">
      <c r="A284" s="40"/>
      <c r="B284" s="41"/>
      <c r="C284" s="40"/>
      <c r="D284" s="192" t="s">
        <v>263</v>
      </c>
      <c r="E284" s="40"/>
      <c r="F284" s="193" t="s">
        <v>3586</v>
      </c>
      <c r="G284" s="40"/>
      <c r="H284" s="40"/>
      <c r="I284" s="194"/>
      <c r="J284" s="40"/>
      <c r="K284" s="40"/>
      <c r="L284" s="41"/>
      <c r="M284" s="195"/>
      <c r="N284" s="196"/>
      <c r="O284" s="74"/>
      <c r="P284" s="74"/>
      <c r="Q284" s="74"/>
      <c r="R284" s="74"/>
      <c r="S284" s="74"/>
      <c r="T284" s="75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21" t="s">
        <v>263</v>
      </c>
      <c r="AU284" s="21" t="s">
        <v>83</v>
      </c>
    </row>
    <row r="285" s="2" customFormat="1" ht="37.8" customHeight="1">
      <c r="A285" s="40"/>
      <c r="B285" s="177"/>
      <c r="C285" s="178" t="s">
        <v>705</v>
      </c>
      <c r="D285" s="178" t="s">
        <v>258</v>
      </c>
      <c r="E285" s="179" t="s">
        <v>3587</v>
      </c>
      <c r="F285" s="180" t="s">
        <v>3588</v>
      </c>
      <c r="G285" s="181" t="s">
        <v>1060</v>
      </c>
      <c r="H285" s="182">
        <v>1</v>
      </c>
      <c r="I285" s="183"/>
      <c r="J285" s="184">
        <f>ROUND(I285*H285,2)</f>
        <v>0</v>
      </c>
      <c r="K285" s="185"/>
      <c r="L285" s="41"/>
      <c r="M285" s="186" t="s">
        <v>3</v>
      </c>
      <c r="N285" s="187" t="s">
        <v>45</v>
      </c>
      <c r="O285" s="74"/>
      <c r="P285" s="188">
        <f>O285*H285</f>
        <v>0</v>
      </c>
      <c r="Q285" s="188">
        <v>0.0050600000000000003</v>
      </c>
      <c r="R285" s="188">
        <f>Q285*H285</f>
        <v>0.0050600000000000003</v>
      </c>
      <c r="S285" s="188">
        <v>0</v>
      </c>
      <c r="T285" s="189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190" t="s">
        <v>342</v>
      </c>
      <c r="AT285" s="190" t="s">
        <v>258</v>
      </c>
      <c r="AU285" s="190" t="s">
        <v>83</v>
      </c>
      <c r="AY285" s="21" t="s">
        <v>256</v>
      </c>
      <c r="BE285" s="191">
        <f>IF(N285="základní",J285,0)</f>
        <v>0</v>
      </c>
      <c r="BF285" s="191">
        <f>IF(N285="snížená",J285,0)</f>
        <v>0</v>
      </c>
      <c r="BG285" s="191">
        <f>IF(N285="zákl. přenesená",J285,0)</f>
        <v>0</v>
      </c>
      <c r="BH285" s="191">
        <f>IF(N285="sníž. přenesená",J285,0)</f>
        <v>0</v>
      </c>
      <c r="BI285" s="191">
        <f>IF(N285="nulová",J285,0)</f>
        <v>0</v>
      </c>
      <c r="BJ285" s="21" t="s">
        <v>81</v>
      </c>
      <c r="BK285" s="191">
        <f>ROUND(I285*H285,2)</f>
        <v>0</v>
      </c>
      <c r="BL285" s="21" t="s">
        <v>342</v>
      </c>
      <c r="BM285" s="190" t="s">
        <v>3589</v>
      </c>
    </row>
    <row r="286" s="2" customFormat="1">
      <c r="A286" s="40"/>
      <c r="B286" s="41"/>
      <c r="C286" s="40"/>
      <c r="D286" s="192" t="s">
        <v>263</v>
      </c>
      <c r="E286" s="40"/>
      <c r="F286" s="193" t="s">
        <v>3590</v>
      </c>
      <c r="G286" s="40"/>
      <c r="H286" s="40"/>
      <c r="I286" s="194"/>
      <c r="J286" s="40"/>
      <c r="K286" s="40"/>
      <c r="L286" s="41"/>
      <c r="M286" s="195"/>
      <c r="N286" s="196"/>
      <c r="O286" s="74"/>
      <c r="P286" s="74"/>
      <c r="Q286" s="74"/>
      <c r="R286" s="74"/>
      <c r="S286" s="74"/>
      <c r="T286" s="75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21" t="s">
        <v>263</v>
      </c>
      <c r="AU286" s="21" t="s">
        <v>83</v>
      </c>
    </row>
    <row r="287" s="2" customFormat="1" ht="37.8" customHeight="1">
      <c r="A287" s="40"/>
      <c r="B287" s="177"/>
      <c r="C287" s="178" t="s">
        <v>721</v>
      </c>
      <c r="D287" s="178" t="s">
        <v>258</v>
      </c>
      <c r="E287" s="179" t="s">
        <v>3591</v>
      </c>
      <c r="F287" s="180" t="s">
        <v>3592</v>
      </c>
      <c r="G287" s="181" t="s">
        <v>1060</v>
      </c>
      <c r="H287" s="182">
        <v>1</v>
      </c>
      <c r="I287" s="183"/>
      <c r="J287" s="184">
        <f>ROUND(I287*H287,2)</f>
        <v>0</v>
      </c>
      <c r="K287" s="185"/>
      <c r="L287" s="41"/>
      <c r="M287" s="186" t="s">
        <v>3</v>
      </c>
      <c r="N287" s="187" t="s">
        <v>45</v>
      </c>
      <c r="O287" s="74"/>
      <c r="P287" s="188">
        <f>O287*H287</f>
        <v>0</v>
      </c>
      <c r="Q287" s="188">
        <v>0.01525</v>
      </c>
      <c r="R287" s="188">
        <f>Q287*H287</f>
        <v>0.01525</v>
      </c>
      <c r="S287" s="188">
        <v>0</v>
      </c>
      <c r="T287" s="189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190" t="s">
        <v>342</v>
      </c>
      <c r="AT287" s="190" t="s">
        <v>258</v>
      </c>
      <c r="AU287" s="190" t="s">
        <v>83</v>
      </c>
      <c r="AY287" s="21" t="s">
        <v>256</v>
      </c>
      <c r="BE287" s="191">
        <f>IF(N287="základní",J287,0)</f>
        <v>0</v>
      </c>
      <c r="BF287" s="191">
        <f>IF(N287="snížená",J287,0)</f>
        <v>0</v>
      </c>
      <c r="BG287" s="191">
        <f>IF(N287="zákl. přenesená",J287,0)</f>
        <v>0</v>
      </c>
      <c r="BH287" s="191">
        <f>IF(N287="sníž. přenesená",J287,0)</f>
        <v>0</v>
      </c>
      <c r="BI287" s="191">
        <f>IF(N287="nulová",J287,0)</f>
        <v>0</v>
      </c>
      <c r="BJ287" s="21" t="s">
        <v>81</v>
      </c>
      <c r="BK287" s="191">
        <f>ROUND(I287*H287,2)</f>
        <v>0</v>
      </c>
      <c r="BL287" s="21" t="s">
        <v>342</v>
      </c>
      <c r="BM287" s="190" t="s">
        <v>3593</v>
      </c>
    </row>
    <row r="288" s="2" customFormat="1">
      <c r="A288" s="40"/>
      <c r="B288" s="41"/>
      <c r="C288" s="40"/>
      <c r="D288" s="192" t="s">
        <v>263</v>
      </c>
      <c r="E288" s="40"/>
      <c r="F288" s="193" t="s">
        <v>3594</v>
      </c>
      <c r="G288" s="40"/>
      <c r="H288" s="40"/>
      <c r="I288" s="194"/>
      <c r="J288" s="40"/>
      <c r="K288" s="40"/>
      <c r="L288" s="41"/>
      <c r="M288" s="195"/>
      <c r="N288" s="196"/>
      <c r="O288" s="74"/>
      <c r="P288" s="74"/>
      <c r="Q288" s="74"/>
      <c r="R288" s="74"/>
      <c r="S288" s="74"/>
      <c r="T288" s="75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21" t="s">
        <v>263</v>
      </c>
      <c r="AU288" s="21" t="s">
        <v>83</v>
      </c>
    </row>
    <row r="289" s="2" customFormat="1" ht="24.15" customHeight="1">
      <c r="A289" s="40"/>
      <c r="B289" s="177"/>
      <c r="C289" s="178" t="s">
        <v>731</v>
      </c>
      <c r="D289" s="178" t="s">
        <v>258</v>
      </c>
      <c r="E289" s="179" t="s">
        <v>3595</v>
      </c>
      <c r="F289" s="180" t="s">
        <v>3596</v>
      </c>
      <c r="G289" s="181" t="s">
        <v>1060</v>
      </c>
      <c r="H289" s="182">
        <v>1</v>
      </c>
      <c r="I289" s="183"/>
      <c r="J289" s="184">
        <f>ROUND(I289*H289,2)</f>
        <v>0</v>
      </c>
      <c r="K289" s="185"/>
      <c r="L289" s="41"/>
      <c r="M289" s="186" t="s">
        <v>3</v>
      </c>
      <c r="N289" s="187" t="s">
        <v>45</v>
      </c>
      <c r="O289" s="74"/>
      <c r="P289" s="188">
        <f>O289*H289</f>
        <v>0</v>
      </c>
      <c r="Q289" s="188">
        <v>0.010659999999999999</v>
      </c>
      <c r="R289" s="188">
        <f>Q289*H289</f>
        <v>0.010659999999999999</v>
      </c>
      <c r="S289" s="188">
        <v>0</v>
      </c>
      <c r="T289" s="189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190" t="s">
        <v>342</v>
      </c>
      <c r="AT289" s="190" t="s">
        <v>258</v>
      </c>
      <c r="AU289" s="190" t="s">
        <v>83</v>
      </c>
      <c r="AY289" s="21" t="s">
        <v>256</v>
      </c>
      <c r="BE289" s="191">
        <f>IF(N289="základní",J289,0)</f>
        <v>0</v>
      </c>
      <c r="BF289" s="191">
        <f>IF(N289="snížená",J289,0)</f>
        <v>0</v>
      </c>
      <c r="BG289" s="191">
        <f>IF(N289="zákl. přenesená",J289,0)</f>
        <v>0</v>
      </c>
      <c r="BH289" s="191">
        <f>IF(N289="sníž. přenesená",J289,0)</f>
        <v>0</v>
      </c>
      <c r="BI289" s="191">
        <f>IF(N289="nulová",J289,0)</f>
        <v>0</v>
      </c>
      <c r="BJ289" s="21" t="s">
        <v>81</v>
      </c>
      <c r="BK289" s="191">
        <f>ROUND(I289*H289,2)</f>
        <v>0</v>
      </c>
      <c r="BL289" s="21" t="s">
        <v>342</v>
      </c>
      <c r="BM289" s="190" t="s">
        <v>3597</v>
      </c>
    </row>
    <row r="290" s="2" customFormat="1">
      <c r="A290" s="40"/>
      <c r="B290" s="41"/>
      <c r="C290" s="40"/>
      <c r="D290" s="192" t="s">
        <v>263</v>
      </c>
      <c r="E290" s="40"/>
      <c r="F290" s="193" t="s">
        <v>3598</v>
      </c>
      <c r="G290" s="40"/>
      <c r="H290" s="40"/>
      <c r="I290" s="194"/>
      <c r="J290" s="40"/>
      <c r="K290" s="40"/>
      <c r="L290" s="41"/>
      <c r="M290" s="195"/>
      <c r="N290" s="196"/>
      <c r="O290" s="74"/>
      <c r="P290" s="74"/>
      <c r="Q290" s="74"/>
      <c r="R290" s="74"/>
      <c r="S290" s="74"/>
      <c r="T290" s="75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21" t="s">
        <v>263</v>
      </c>
      <c r="AU290" s="21" t="s">
        <v>83</v>
      </c>
    </row>
    <row r="291" s="2" customFormat="1" ht="44.25" customHeight="1">
      <c r="A291" s="40"/>
      <c r="B291" s="177"/>
      <c r="C291" s="178" t="s">
        <v>736</v>
      </c>
      <c r="D291" s="178" t="s">
        <v>258</v>
      </c>
      <c r="E291" s="179" t="s">
        <v>3599</v>
      </c>
      <c r="F291" s="180" t="s">
        <v>3600</v>
      </c>
      <c r="G291" s="181" t="s">
        <v>1060</v>
      </c>
      <c r="H291" s="182">
        <v>1</v>
      </c>
      <c r="I291" s="183"/>
      <c r="J291" s="184">
        <f>ROUND(I291*H291,2)</f>
        <v>0</v>
      </c>
      <c r="K291" s="185"/>
      <c r="L291" s="41"/>
      <c r="M291" s="186" t="s">
        <v>3</v>
      </c>
      <c r="N291" s="187" t="s">
        <v>45</v>
      </c>
      <c r="O291" s="74"/>
      <c r="P291" s="188">
        <f>O291*H291</f>
        <v>0</v>
      </c>
      <c r="Q291" s="188">
        <v>0.010659999999999999</v>
      </c>
      <c r="R291" s="188">
        <f>Q291*H291</f>
        <v>0.010659999999999999</v>
      </c>
      <c r="S291" s="188">
        <v>0</v>
      </c>
      <c r="T291" s="189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190" t="s">
        <v>342</v>
      </c>
      <c r="AT291" s="190" t="s">
        <v>258</v>
      </c>
      <c r="AU291" s="190" t="s">
        <v>83</v>
      </c>
      <c r="AY291" s="21" t="s">
        <v>256</v>
      </c>
      <c r="BE291" s="191">
        <f>IF(N291="základní",J291,0)</f>
        <v>0</v>
      </c>
      <c r="BF291" s="191">
        <f>IF(N291="snížená",J291,0)</f>
        <v>0</v>
      </c>
      <c r="BG291" s="191">
        <f>IF(N291="zákl. přenesená",J291,0)</f>
        <v>0</v>
      </c>
      <c r="BH291" s="191">
        <f>IF(N291="sníž. přenesená",J291,0)</f>
        <v>0</v>
      </c>
      <c r="BI291" s="191">
        <f>IF(N291="nulová",J291,0)</f>
        <v>0</v>
      </c>
      <c r="BJ291" s="21" t="s">
        <v>81</v>
      </c>
      <c r="BK291" s="191">
        <f>ROUND(I291*H291,2)</f>
        <v>0</v>
      </c>
      <c r="BL291" s="21" t="s">
        <v>342</v>
      </c>
      <c r="BM291" s="190" t="s">
        <v>3601</v>
      </c>
    </row>
    <row r="292" s="2" customFormat="1">
      <c r="A292" s="40"/>
      <c r="B292" s="41"/>
      <c r="C292" s="40"/>
      <c r="D292" s="192" t="s">
        <v>263</v>
      </c>
      <c r="E292" s="40"/>
      <c r="F292" s="193" t="s">
        <v>3602</v>
      </c>
      <c r="G292" s="40"/>
      <c r="H292" s="40"/>
      <c r="I292" s="194"/>
      <c r="J292" s="40"/>
      <c r="K292" s="40"/>
      <c r="L292" s="41"/>
      <c r="M292" s="195"/>
      <c r="N292" s="196"/>
      <c r="O292" s="74"/>
      <c r="P292" s="74"/>
      <c r="Q292" s="74"/>
      <c r="R292" s="74"/>
      <c r="S292" s="74"/>
      <c r="T292" s="75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21" t="s">
        <v>263</v>
      </c>
      <c r="AU292" s="21" t="s">
        <v>83</v>
      </c>
    </row>
    <row r="293" s="2" customFormat="1" ht="44.25" customHeight="1">
      <c r="A293" s="40"/>
      <c r="B293" s="177"/>
      <c r="C293" s="178" t="s">
        <v>743</v>
      </c>
      <c r="D293" s="178" t="s">
        <v>258</v>
      </c>
      <c r="E293" s="179" t="s">
        <v>3603</v>
      </c>
      <c r="F293" s="180" t="s">
        <v>3604</v>
      </c>
      <c r="G293" s="181" t="s">
        <v>1060</v>
      </c>
      <c r="H293" s="182">
        <v>1</v>
      </c>
      <c r="I293" s="183"/>
      <c r="J293" s="184">
        <f>ROUND(I293*H293,2)</f>
        <v>0</v>
      </c>
      <c r="K293" s="185"/>
      <c r="L293" s="41"/>
      <c r="M293" s="186" t="s">
        <v>3</v>
      </c>
      <c r="N293" s="187" t="s">
        <v>45</v>
      </c>
      <c r="O293" s="74"/>
      <c r="P293" s="188">
        <f>O293*H293</f>
        <v>0</v>
      </c>
      <c r="Q293" s="188">
        <v>0.083339999999999997</v>
      </c>
      <c r="R293" s="188">
        <f>Q293*H293</f>
        <v>0.083339999999999997</v>
      </c>
      <c r="S293" s="188">
        <v>0</v>
      </c>
      <c r="T293" s="189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190" t="s">
        <v>342</v>
      </c>
      <c r="AT293" s="190" t="s">
        <v>258</v>
      </c>
      <c r="AU293" s="190" t="s">
        <v>83</v>
      </c>
      <c r="AY293" s="21" t="s">
        <v>256</v>
      </c>
      <c r="BE293" s="191">
        <f>IF(N293="základní",J293,0)</f>
        <v>0</v>
      </c>
      <c r="BF293" s="191">
        <f>IF(N293="snížená",J293,0)</f>
        <v>0</v>
      </c>
      <c r="BG293" s="191">
        <f>IF(N293="zákl. přenesená",J293,0)</f>
        <v>0</v>
      </c>
      <c r="BH293" s="191">
        <f>IF(N293="sníž. přenesená",J293,0)</f>
        <v>0</v>
      </c>
      <c r="BI293" s="191">
        <f>IF(N293="nulová",J293,0)</f>
        <v>0</v>
      </c>
      <c r="BJ293" s="21" t="s">
        <v>81</v>
      </c>
      <c r="BK293" s="191">
        <f>ROUND(I293*H293,2)</f>
        <v>0</v>
      </c>
      <c r="BL293" s="21" t="s">
        <v>342</v>
      </c>
      <c r="BM293" s="190" t="s">
        <v>3605</v>
      </c>
    </row>
    <row r="294" s="2" customFormat="1">
      <c r="A294" s="40"/>
      <c r="B294" s="41"/>
      <c r="C294" s="40"/>
      <c r="D294" s="192" t="s">
        <v>263</v>
      </c>
      <c r="E294" s="40"/>
      <c r="F294" s="193" t="s">
        <v>3606</v>
      </c>
      <c r="G294" s="40"/>
      <c r="H294" s="40"/>
      <c r="I294" s="194"/>
      <c r="J294" s="40"/>
      <c r="K294" s="40"/>
      <c r="L294" s="41"/>
      <c r="M294" s="195"/>
      <c r="N294" s="196"/>
      <c r="O294" s="74"/>
      <c r="P294" s="74"/>
      <c r="Q294" s="74"/>
      <c r="R294" s="74"/>
      <c r="S294" s="74"/>
      <c r="T294" s="75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21" t="s">
        <v>263</v>
      </c>
      <c r="AU294" s="21" t="s">
        <v>83</v>
      </c>
    </row>
    <row r="295" s="2" customFormat="1" ht="24.15" customHeight="1">
      <c r="A295" s="40"/>
      <c r="B295" s="177"/>
      <c r="C295" s="178" t="s">
        <v>748</v>
      </c>
      <c r="D295" s="178" t="s">
        <v>258</v>
      </c>
      <c r="E295" s="179" t="s">
        <v>3607</v>
      </c>
      <c r="F295" s="180" t="s">
        <v>3608</v>
      </c>
      <c r="G295" s="181" t="s">
        <v>1060</v>
      </c>
      <c r="H295" s="182">
        <v>2</v>
      </c>
      <c r="I295" s="183"/>
      <c r="J295" s="184">
        <f>ROUND(I295*H295,2)</f>
        <v>0</v>
      </c>
      <c r="K295" s="185"/>
      <c r="L295" s="41"/>
      <c r="M295" s="186" t="s">
        <v>3</v>
      </c>
      <c r="N295" s="187" t="s">
        <v>45</v>
      </c>
      <c r="O295" s="74"/>
      <c r="P295" s="188">
        <f>O295*H295</f>
        <v>0</v>
      </c>
      <c r="Q295" s="188">
        <v>0.00172</v>
      </c>
      <c r="R295" s="188">
        <f>Q295*H295</f>
        <v>0.0034399999999999999</v>
      </c>
      <c r="S295" s="188">
        <v>0</v>
      </c>
      <c r="T295" s="189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190" t="s">
        <v>342</v>
      </c>
      <c r="AT295" s="190" t="s">
        <v>258</v>
      </c>
      <c r="AU295" s="190" t="s">
        <v>83</v>
      </c>
      <c r="AY295" s="21" t="s">
        <v>256</v>
      </c>
      <c r="BE295" s="191">
        <f>IF(N295="základní",J295,0)</f>
        <v>0</v>
      </c>
      <c r="BF295" s="191">
        <f>IF(N295="snížená",J295,0)</f>
        <v>0</v>
      </c>
      <c r="BG295" s="191">
        <f>IF(N295="zákl. přenesená",J295,0)</f>
        <v>0</v>
      </c>
      <c r="BH295" s="191">
        <f>IF(N295="sníž. přenesená",J295,0)</f>
        <v>0</v>
      </c>
      <c r="BI295" s="191">
        <f>IF(N295="nulová",J295,0)</f>
        <v>0</v>
      </c>
      <c r="BJ295" s="21" t="s">
        <v>81</v>
      </c>
      <c r="BK295" s="191">
        <f>ROUND(I295*H295,2)</f>
        <v>0</v>
      </c>
      <c r="BL295" s="21" t="s">
        <v>342</v>
      </c>
      <c r="BM295" s="190" t="s">
        <v>3609</v>
      </c>
    </row>
    <row r="296" s="2" customFormat="1">
      <c r="A296" s="40"/>
      <c r="B296" s="41"/>
      <c r="C296" s="40"/>
      <c r="D296" s="192" t="s">
        <v>263</v>
      </c>
      <c r="E296" s="40"/>
      <c r="F296" s="193" t="s">
        <v>3610</v>
      </c>
      <c r="G296" s="40"/>
      <c r="H296" s="40"/>
      <c r="I296" s="194"/>
      <c r="J296" s="40"/>
      <c r="K296" s="40"/>
      <c r="L296" s="41"/>
      <c r="M296" s="195"/>
      <c r="N296" s="196"/>
      <c r="O296" s="74"/>
      <c r="P296" s="74"/>
      <c r="Q296" s="74"/>
      <c r="R296" s="74"/>
      <c r="S296" s="74"/>
      <c r="T296" s="75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21" t="s">
        <v>263</v>
      </c>
      <c r="AU296" s="21" t="s">
        <v>83</v>
      </c>
    </row>
    <row r="297" s="2" customFormat="1" ht="16.5" customHeight="1">
      <c r="A297" s="40"/>
      <c r="B297" s="177"/>
      <c r="C297" s="178" t="s">
        <v>753</v>
      </c>
      <c r="D297" s="178" t="s">
        <v>258</v>
      </c>
      <c r="E297" s="179" t="s">
        <v>3611</v>
      </c>
      <c r="F297" s="180" t="s">
        <v>3612</v>
      </c>
      <c r="G297" s="181" t="s">
        <v>1060</v>
      </c>
      <c r="H297" s="182">
        <v>5</v>
      </c>
      <c r="I297" s="183"/>
      <c r="J297" s="184">
        <f>ROUND(I297*H297,2)</f>
        <v>0</v>
      </c>
      <c r="K297" s="185"/>
      <c r="L297" s="41"/>
      <c r="M297" s="186" t="s">
        <v>3</v>
      </c>
      <c r="N297" s="187" t="s">
        <v>45</v>
      </c>
      <c r="O297" s="74"/>
      <c r="P297" s="188">
        <f>O297*H297</f>
        <v>0</v>
      </c>
      <c r="Q297" s="188">
        <v>0.0018400000000000001</v>
      </c>
      <c r="R297" s="188">
        <f>Q297*H297</f>
        <v>0.0091999999999999998</v>
      </c>
      <c r="S297" s="188">
        <v>0</v>
      </c>
      <c r="T297" s="189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190" t="s">
        <v>342</v>
      </c>
      <c r="AT297" s="190" t="s">
        <v>258</v>
      </c>
      <c r="AU297" s="190" t="s">
        <v>83</v>
      </c>
      <c r="AY297" s="21" t="s">
        <v>256</v>
      </c>
      <c r="BE297" s="191">
        <f>IF(N297="základní",J297,0)</f>
        <v>0</v>
      </c>
      <c r="BF297" s="191">
        <f>IF(N297="snížená",J297,0)</f>
        <v>0</v>
      </c>
      <c r="BG297" s="191">
        <f>IF(N297="zákl. přenesená",J297,0)</f>
        <v>0</v>
      </c>
      <c r="BH297" s="191">
        <f>IF(N297="sníž. přenesená",J297,0)</f>
        <v>0</v>
      </c>
      <c r="BI297" s="191">
        <f>IF(N297="nulová",J297,0)</f>
        <v>0</v>
      </c>
      <c r="BJ297" s="21" t="s">
        <v>81</v>
      </c>
      <c r="BK297" s="191">
        <f>ROUND(I297*H297,2)</f>
        <v>0</v>
      </c>
      <c r="BL297" s="21" t="s">
        <v>342</v>
      </c>
      <c r="BM297" s="190" t="s">
        <v>3613</v>
      </c>
    </row>
    <row r="298" s="2" customFormat="1">
      <c r="A298" s="40"/>
      <c r="B298" s="41"/>
      <c r="C298" s="40"/>
      <c r="D298" s="192" t="s">
        <v>263</v>
      </c>
      <c r="E298" s="40"/>
      <c r="F298" s="193" t="s">
        <v>3614</v>
      </c>
      <c r="G298" s="40"/>
      <c r="H298" s="40"/>
      <c r="I298" s="194"/>
      <c r="J298" s="40"/>
      <c r="K298" s="40"/>
      <c r="L298" s="41"/>
      <c r="M298" s="195"/>
      <c r="N298" s="196"/>
      <c r="O298" s="74"/>
      <c r="P298" s="74"/>
      <c r="Q298" s="74"/>
      <c r="R298" s="74"/>
      <c r="S298" s="74"/>
      <c r="T298" s="75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21" t="s">
        <v>263</v>
      </c>
      <c r="AU298" s="21" t="s">
        <v>83</v>
      </c>
    </row>
    <row r="299" s="2" customFormat="1" ht="24.15" customHeight="1">
      <c r="A299" s="40"/>
      <c r="B299" s="177"/>
      <c r="C299" s="178" t="s">
        <v>758</v>
      </c>
      <c r="D299" s="178" t="s">
        <v>258</v>
      </c>
      <c r="E299" s="179" t="s">
        <v>3615</v>
      </c>
      <c r="F299" s="180" t="s">
        <v>3616</v>
      </c>
      <c r="G299" s="181" t="s">
        <v>539</v>
      </c>
      <c r="H299" s="182">
        <v>5</v>
      </c>
      <c r="I299" s="183"/>
      <c r="J299" s="184">
        <f>ROUND(I299*H299,2)</f>
        <v>0</v>
      </c>
      <c r="K299" s="185"/>
      <c r="L299" s="41"/>
      <c r="M299" s="186" t="s">
        <v>3</v>
      </c>
      <c r="N299" s="187" t="s">
        <v>45</v>
      </c>
      <c r="O299" s="74"/>
      <c r="P299" s="188">
        <f>O299*H299</f>
        <v>0</v>
      </c>
      <c r="Q299" s="188">
        <v>0.00024000000000000001</v>
      </c>
      <c r="R299" s="188">
        <f>Q299*H299</f>
        <v>0.0012000000000000001</v>
      </c>
      <c r="S299" s="188">
        <v>0</v>
      </c>
      <c r="T299" s="189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190" t="s">
        <v>342</v>
      </c>
      <c r="AT299" s="190" t="s">
        <v>258</v>
      </c>
      <c r="AU299" s="190" t="s">
        <v>83</v>
      </c>
      <c r="AY299" s="21" t="s">
        <v>256</v>
      </c>
      <c r="BE299" s="191">
        <f>IF(N299="základní",J299,0)</f>
        <v>0</v>
      </c>
      <c r="BF299" s="191">
        <f>IF(N299="snížená",J299,0)</f>
        <v>0</v>
      </c>
      <c r="BG299" s="191">
        <f>IF(N299="zákl. přenesená",J299,0)</f>
        <v>0</v>
      </c>
      <c r="BH299" s="191">
        <f>IF(N299="sníž. přenesená",J299,0)</f>
        <v>0</v>
      </c>
      <c r="BI299" s="191">
        <f>IF(N299="nulová",J299,0)</f>
        <v>0</v>
      </c>
      <c r="BJ299" s="21" t="s">
        <v>81</v>
      </c>
      <c r="BK299" s="191">
        <f>ROUND(I299*H299,2)</f>
        <v>0</v>
      </c>
      <c r="BL299" s="21" t="s">
        <v>342</v>
      </c>
      <c r="BM299" s="190" t="s">
        <v>3617</v>
      </c>
    </row>
    <row r="300" s="2" customFormat="1">
      <c r="A300" s="40"/>
      <c r="B300" s="41"/>
      <c r="C300" s="40"/>
      <c r="D300" s="192" t="s">
        <v>263</v>
      </c>
      <c r="E300" s="40"/>
      <c r="F300" s="193" t="s">
        <v>3618</v>
      </c>
      <c r="G300" s="40"/>
      <c r="H300" s="40"/>
      <c r="I300" s="194"/>
      <c r="J300" s="40"/>
      <c r="K300" s="40"/>
      <c r="L300" s="41"/>
      <c r="M300" s="195"/>
      <c r="N300" s="196"/>
      <c r="O300" s="74"/>
      <c r="P300" s="74"/>
      <c r="Q300" s="74"/>
      <c r="R300" s="74"/>
      <c r="S300" s="74"/>
      <c r="T300" s="75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21" t="s">
        <v>263</v>
      </c>
      <c r="AU300" s="21" t="s">
        <v>83</v>
      </c>
    </row>
    <row r="301" s="2" customFormat="1" ht="24.15" customHeight="1">
      <c r="A301" s="40"/>
      <c r="B301" s="177"/>
      <c r="C301" s="178" t="s">
        <v>764</v>
      </c>
      <c r="D301" s="178" t="s">
        <v>258</v>
      </c>
      <c r="E301" s="179" t="s">
        <v>3619</v>
      </c>
      <c r="F301" s="180" t="s">
        <v>3620</v>
      </c>
      <c r="G301" s="181" t="s">
        <v>539</v>
      </c>
      <c r="H301" s="182">
        <v>1</v>
      </c>
      <c r="I301" s="183"/>
      <c r="J301" s="184">
        <f>ROUND(I301*H301,2)</f>
        <v>0</v>
      </c>
      <c r="K301" s="185"/>
      <c r="L301" s="41"/>
      <c r="M301" s="186" t="s">
        <v>3</v>
      </c>
      <c r="N301" s="187" t="s">
        <v>45</v>
      </c>
      <c r="O301" s="74"/>
      <c r="P301" s="188">
        <f>O301*H301</f>
        <v>0</v>
      </c>
      <c r="Q301" s="188">
        <v>0.00027999999999999998</v>
      </c>
      <c r="R301" s="188">
        <f>Q301*H301</f>
        <v>0.00027999999999999998</v>
      </c>
      <c r="S301" s="188">
        <v>0</v>
      </c>
      <c r="T301" s="189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190" t="s">
        <v>342</v>
      </c>
      <c r="AT301" s="190" t="s">
        <v>258</v>
      </c>
      <c r="AU301" s="190" t="s">
        <v>83</v>
      </c>
      <c r="AY301" s="21" t="s">
        <v>256</v>
      </c>
      <c r="BE301" s="191">
        <f>IF(N301="základní",J301,0)</f>
        <v>0</v>
      </c>
      <c r="BF301" s="191">
        <f>IF(N301="snížená",J301,0)</f>
        <v>0</v>
      </c>
      <c r="BG301" s="191">
        <f>IF(N301="zákl. přenesená",J301,0)</f>
        <v>0</v>
      </c>
      <c r="BH301" s="191">
        <f>IF(N301="sníž. přenesená",J301,0)</f>
        <v>0</v>
      </c>
      <c r="BI301" s="191">
        <f>IF(N301="nulová",J301,0)</f>
        <v>0</v>
      </c>
      <c r="BJ301" s="21" t="s">
        <v>81</v>
      </c>
      <c r="BK301" s="191">
        <f>ROUND(I301*H301,2)</f>
        <v>0</v>
      </c>
      <c r="BL301" s="21" t="s">
        <v>342</v>
      </c>
      <c r="BM301" s="190" t="s">
        <v>3621</v>
      </c>
    </row>
    <row r="302" s="2" customFormat="1">
      <c r="A302" s="40"/>
      <c r="B302" s="41"/>
      <c r="C302" s="40"/>
      <c r="D302" s="192" t="s">
        <v>263</v>
      </c>
      <c r="E302" s="40"/>
      <c r="F302" s="193" t="s">
        <v>3622</v>
      </c>
      <c r="G302" s="40"/>
      <c r="H302" s="40"/>
      <c r="I302" s="194"/>
      <c r="J302" s="40"/>
      <c r="K302" s="40"/>
      <c r="L302" s="41"/>
      <c r="M302" s="195"/>
      <c r="N302" s="196"/>
      <c r="O302" s="74"/>
      <c r="P302" s="74"/>
      <c r="Q302" s="74"/>
      <c r="R302" s="74"/>
      <c r="S302" s="74"/>
      <c r="T302" s="75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21" t="s">
        <v>263</v>
      </c>
      <c r="AU302" s="21" t="s">
        <v>83</v>
      </c>
    </row>
    <row r="303" s="2" customFormat="1" ht="24.15" customHeight="1">
      <c r="A303" s="40"/>
      <c r="B303" s="177"/>
      <c r="C303" s="178" t="s">
        <v>769</v>
      </c>
      <c r="D303" s="178" t="s">
        <v>258</v>
      </c>
      <c r="E303" s="179" t="s">
        <v>3623</v>
      </c>
      <c r="F303" s="180" t="s">
        <v>3624</v>
      </c>
      <c r="G303" s="181" t="s">
        <v>539</v>
      </c>
      <c r="H303" s="182">
        <v>1</v>
      </c>
      <c r="I303" s="183"/>
      <c r="J303" s="184">
        <f>ROUND(I303*H303,2)</f>
        <v>0</v>
      </c>
      <c r="K303" s="185"/>
      <c r="L303" s="41"/>
      <c r="M303" s="186" t="s">
        <v>3</v>
      </c>
      <c r="N303" s="187" t="s">
        <v>45</v>
      </c>
      <c r="O303" s="74"/>
      <c r="P303" s="188">
        <f>O303*H303</f>
        <v>0</v>
      </c>
      <c r="Q303" s="188">
        <v>0.00027999999999999998</v>
      </c>
      <c r="R303" s="188">
        <f>Q303*H303</f>
        <v>0.00027999999999999998</v>
      </c>
      <c r="S303" s="188">
        <v>0</v>
      </c>
      <c r="T303" s="189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190" t="s">
        <v>342</v>
      </c>
      <c r="AT303" s="190" t="s">
        <v>258</v>
      </c>
      <c r="AU303" s="190" t="s">
        <v>83</v>
      </c>
      <c r="AY303" s="21" t="s">
        <v>256</v>
      </c>
      <c r="BE303" s="191">
        <f>IF(N303="základní",J303,0)</f>
        <v>0</v>
      </c>
      <c r="BF303" s="191">
        <f>IF(N303="snížená",J303,0)</f>
        <v>0</v>
      </c>
      <c r="BG303" s="191">
        <f>IF(N303="zákl. přenesená",J303,0)</f>
        <v>0</v>
      </c>
      <c r="BH303" s="191">
        <f>IF(N303="sníž. přenesená",J303,0)</f>
        <v>0</v>
      </c>
      <c r="BI303" s="191">
        <f>IF(N303="nulová",J303,0)</f>
        <v>0</v>
      </c>
      <c r="BJ303" s="21" t="s">
        <v>81</v>
      </c>
      <c r="BK303" s="191">
        <f>ROUND(I303*H303,2)</f>
        <v>0</v>
      </c>
      <c r="BL303" s="21" t="s">
        <v>342</v>
      </c>
      <c r="BM303" s="190" t="s">
        <v>3625</v>
      </c>
    </row>
    <row r="304" s="2" customFormat="1">
      <c r="A304" s="40"/>
      <c r="B304" s="41"/>
      <c r="C304" s="40"/>
      <c r="D304" s="192" t="s">
        <v>263</v>
      </c>
      <c r="E304" s="40"/>
      <c r="F304" s="193" t="s">
        <v>3626</v>
      </c>
      <c r="G304" s="40"/>
      <c r="H304" s="40"/>
      <c r="I304" s="194"/>
      <c r="J304" s="40"/>
      <c r="K304" s="40"/>
      <c r="L304" s="41"/>
      <c r="M304" s="195"/>
      <c r="N304" s="196"/>
      <c r="O304" s="74"/>
      <c r="P304" s="74"/>
      <c r="Q304" s="74"/>
      <c r="R304" s="74"/>
      <c r="S304" s="74"/>
      <c r="T304" s="75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21" t="s">
        <v>263</v>
      </c>
      <c r="AU304" s="21" t="s">
        <v>83</v>
      </c>
    </row>
    <row r="305" s="2" customFormat="1" ht="16.5" customHeight="1">
      <c r="A305" s="40"/>
      <c r="B305" s="177"/>
      <c r="C305" s="178" t="s">
        <v>774</v>
      </c>
      <c r="D305" s="178" t="s">
        <v>258</v>
      </c>
      <c r="E305" s="179" t="s">
        <v>3627</v>
      </c>
      <c r="F305" s="180" t="s">
        <v>3628</v>
      </c>
      <c r="G305" s="181" t="s">
        <v>539</v>
      </c>
      <c r="H305" s="182">
        <v>1</v>
      </c>
      <c r="I305" s="183"/>
      <c r="J305" s="184">
        <f>ROUND(I305*H305,2)</f>
        <v>0</v>
      </c>
      <c r="K305" s="185"/>
      <c r="L305" s="41"/>
      <c r="M305" s="186" t="s">
        <v>3</v>
      </c>
      <c r="N305" s="187" t="s">
        <v>45</v>
      </c>
      <c r="O305" s="74"/>
      <c r="P305" s="188">
        <f>O305*H305</f>
        <v>0</v>
      </c>
      <c r="Q305" s="188">
        <v>0.00031</v>
      </c>
      <c r="R305" s="188">
        <f>Q305*H305</f>
        <v>0.00031</v>
      </c>
      <c r="S305" s="188">
        <v>0</v>
      </c>
      <c r="T305" s="189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190" t="s">
        <v>342</v>
      </c>
      <c r="AT305" s="190" t="s">
        <v>258</v>
      </c>
      <c r="AU305" s="190" t="s">
        <v>83</v>
      </c>
      <c r="AY305" s="21" t="s">
        <v>256</v>
      </c>
      <c r="BE305" s="191">
        <f>IF(N305="základní",J305,0)</f>
        <v>0</v>
      </c>
      <c r="BF305" s="191">
        <f>IF(N305="snížená",J305,0)</f>
        <v>0</v>
      </c>
      <c r="BG305" s="191">
        <f>IF(N305="zákl. přenesená",J305,0)</f>
        <v>0</v>
      </c>
      <c r="BH305" s="191">
        <f>IF(N305="sníž. přenesená",J305,0)</f>
        <v>0</v>
      </c>
      <c r="BI305" s="191">
        <f>IF(N305="nulová",J305,0)</f>
        <v>0</v>
      </c>
      <c r="BJ305" s="21" t="s">
        <v>81</v>
      </c>
      <c r="BK305" s="191">
        <f>ROUND(I305*H305,2)</f>
        <v>0</v>
      </c>
      <c r="BL305" s="21" t="s">
        <v>342</v>
      </c>
      <c r="BM305" s="190" t="s">
        <v>3629</v>
      </c>
    </row>
    <row r="306" s="2" customFormat="1">
      <c r="A306" s="40"/>
      <c r="B306" s="41"/>
      <c r="C306" s="40"/>
      <c r="D306" s="192" t="s">
        <v>263</v>
      </c>
      <c r="E306" s="40"/>
      <c r="F306" s="193" t="s">
        <v>3630</v>
      </c>
      <c r="G306" s="40"/>
      <c r="H306" s="40"/>
      <c r="I306" s="194"/>
      <c r="J306" s="40"/>
      <c r="K306" s="40"/>
      <c r="L306" s="41"/>
      <c r="M306" s="195"/>
      <c r="N306" s="196"/>
      <c r="O306" s="74"/>
      <c r="P306" s="74"/>
      <c r="Q306" s="74"/>
      <c r="R306" s="74"/>
      <c r="S306" s="74"/>
      <c r="T306" s="75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21" t="s">
        <v>263</v>
      </c>
      <c r="AU306" s="21" t="s">
        <v>83</v>
      </c>
    </row>
    <row r="307" s="2" customFormat="1" ht="49.05" customHeight="1">
      <c r="A307" s="40"/>
      <c r="B307" s="177"/>
      <c r="C307" s="178" t="s">
        <v>779</v>
      </c>
      <c r="D307" s="178" t="s">
        <v>258</v>
      </c>
      <c r="E307" s="179" t="s">
        <v>3631</v>
      </c>
      <c r="F307" s="180" t="s">
        <v>3632</v>
      </c>
      <c r="G307" s="181" t="s">
        <v>338</v>
      </c>
      <c r="H307" s="182">
        <v>0.34000000000000002</v>
      </c>
      <c r="I307" s="183"/>
      <c r="J307" s="184">
        <f>ROUND(I307*H307,2)</f>
        <v>0</v>
      </c>
      <c r="K307" s="185"/>
      <c r="L307" s="41"/>
      <c r="M307" s="186" t="s">
        <v>3</v>
      </c>
      <c r="N307" s="187" t="s">
        <v>45</v>
      </c>
      <c r="O307" s="74"/>
      <c r="P307" s="188">
        <f>O307*H307</f>
        <v>0</v>
      </c>
      <c r="Q307" s="188">
        <v>0</v>
      </c>
      <c r="R307" s="188">
        <f>Q307*H307</f>
        <v>0</v>
      </c>
      <c r="S307" s="188">
        <v>0</v>
      </c>
      <c r="T307" s="189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190" t="s">
        <v>342</v>
      </c>
      <c r="AT307" s="190" t="s">
        <v>258</v>
      </c>
      <c r="AU307" s="190" t="s">
        <v>83</v>
      </c>
      <c r="AY307" s="21" t="s">
        <v>256</v>
      </c>
      <c r="BE307" s="191">
        <f>IF(N307="základní",J307,0)</f>
        <v>0</v>
      </c>
      <c r="BF307" s="191">
        <f>IF(N307="snížená",J307,0)</f>
        <v>0</v>
      </c>
      <c r="BG307" s="191">
        <f>IF(N307="zákl. přenesená",J307,0)</f>
        <v>0</v>
      </c>
      <c r="BH307" s="191">
        <f>IF(N307="sníž. přenesená",J307,0)</f>
        <v>0</v>
      </c>
      <c r="BI307" s="191">
        <f>IF(N307="nulová",J307,0)</f>
        <v>0</v>
      </c>
      <c r="BJ307" s="21" t="s">
        <v>81</v>
      </c>
      <c r="BK307" s="191">
        <f>ROUND(I307*H307,2)</f>
        <v>0</v>
      </c>
      <c r="BL307" s="21" t="s">
        <v>342</v>
      </c>
      <c r="BM307" s="190" t="s">
        <v>3633</v>
      </c>
    </row>
    <row r="308" s="2" customFormat="1">
      <c r="A308" s="40"/>
      <c r="B308" s="41"/>
      <c r="C308" s="40"/>
      <c r="D308" s="192" t="s">
        <v>263</v>
      </c>
      <c r="E308" s="40"/>
      <c r="F308" s="193" t="s">
        <v>3634</v>
      </c>
      <c r="G308" s="40"/>
      <c r="H308" s="40"/>
      <c r="I308" s="194"/>
      <c r="J308" s="40"/>
      <c r="K308" s="40"/>
      <c r="L308" s="41"/>
      <c r="M308" s="195"/>
      <c r="N308" s="196"/>
      <c r="O308" s="74"/>
      <c r="P308" s="74"/>
      <c r="Q308" s="74"/>
      <c r="R308" s="74"/>
      <c r="S308" s="74"/>
      <c r="T308" s="75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21" t="s">
        <v>263</v>
      </c>
      <c r="AU308" s="21" t="s">
        <v>83</v>
      </c>
    </row>
    <row r="309" s="12" customFormat="1" ht="22.8" customHeight="1">
      <c r="A309" s="12"/>
      <c r="B309" s="164"/>
      <c r="C309" s="12"/>
      <c r="D309" s="165" t="s">
        <v>73</v>
      </c>
      <c r="E309" s="175" t="s">
        <v>3635</v>
      </c>
      <c r="F309" s="175" t="s">
        <v>3636</v>
      </c>
      <c r="G309" s="12"/>
      <c r="H309" s="12"/>
      <c r="I309" s="167"/>
      <c r="J309" s="176">
        <f>BK309</f>
        <v>0</v>
      </c>
      <c r="K309" s="12"/>
      <c r="L309" s="164"/>
      <c r="M309" s="169"/>
      <c r="N309" s="170"/>
      <c r="O309" s="170"/>
      <c r="P309" s="171">
        <f>SUM(P310:P318)</f>
        <v>0</v>
      </c>
      <c r="Q309" s="170"/>
      <c r="R309" s="171">
        <f>SUM(R310:R318)</f>
        <v>0.072600000000000012</v>
      </c>
      <c r="S309" s="170"/>
      <c r="T309" s="172">
        <f>SUM(T310:T318)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165" t="s">
        <v>83</v>
      </c>
      <c r="AT309" s="173" t="s">
        <v>73</v>
      </c>
      <c r="AU309" s="173" t="s">
        <v>81</v>
      </c>
      <c r="AY309" s="165" t="s">
        <v>256</v>
      </c>
      <c r="BK309" s="174">
        <f>SUM(BK310:BK318)</f>
        <v>0</v>
      </c>
    </row>
    <row r="310" s="2" customFormat="1" ht="37.8" customHeight="1">
      <c r="A310" s="40"/>
      <c r="B310" s="177"/>
      <c r="C310" s="178" t="s">
        <v>787</v>
      </c>
      <c r="D310" s="178" t="s">
        <v>258</v>
      </c>
      <c r="E310" s="179" t="s">
        <v>3637</v>
      </c>
      <c r="F310" s="180" t="s">
        <v>3638</v>
      </c>
      <c r="G310" s="181" t="s">
        <v>1060</v>
      </c>
      <c r="H310" s="182">
        <v>4</v>
      </c>
      <c r="I310" s="183"/>
      <c r="J310" s="184">
        <f>ROUND(I310*H310,2)</f>
        <v>0</v>
      </c>
      <c r="K310" s="185"/>
      <c r="L310" s="41"/>
      <c r="M310" s="186" t="s">
        <v>3</v>
      </c>
      <c r="N310" s="187" t="s">
        <v>45</v>
      </c>
      <c r="O310" s="74"/>
      <c r="P310" s="188">
        <f>O310*H310</f>
        <v>0</v>
      </c>
      <c r="Q310" s="188">
        <v>0.016650000000000002</v>
      </c>
      <c r="R310" s="188">
        <f>Q310*H310</f>
        <v>0.066600000000000006</v>
      </c>
      <c r="S310" s="188">
        <v>0</v>
      </c>
      <c r="T310" s="189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190" t="s">
        <v>342</v>
      </c>
      <c r="AT310" s="190" t="s">
        <v>258</v>
      </c>
      <c r="AU310" s="190" t="s">
        <v>83</v>
      </c>
      <c r="AY310" s="21" t="s">
        <v>256</v>
      </c>
      <c r="BE310" s="191">
        <f>IF(N310="základní",J310,0)</f>
        <v>0</v>
      </c>
      <c r="BF310" s="191">
        <f>IF(N310="snížená",J310,0)</f>
        <v>0</v>
      </c>
      <c r="BG310" s="191">
        <f>IF(N310="zákl. přenesená",J310,0)</f>
        <v>0</v>
      </c>
      <c r="BH310" s="191">
        <f>IF(N310="sníž. přenesená",J310,0)</f>
        <v>0</v>
      </c>
      <c r="BI310" s="191">
        <f>IF(N310="nulová",J310,0)</f>
        <v>0</v>
      </c>
      <c r="BJ310" s="21" t="s">
        <v>81</v>
      </c>
      <c r="BK310" s="191">
        <f>ROUND(I310*H310,2)</f>
        <v>0</v>
      </c>
      <c r="BL310" s="21" t="s">
        <v>342</v>
      </c>
      <c r="BM310" s="190" t="s">
        <v>3639</v>
      </c>
    </row>
    <row r="311" s="2" customFormat="1">
      <c r="A311" s="40"/>
      <c r="B311" s="41"/>
      <c r="C311" s="40"/>
      <c r="D311" s="192" t="s">
        <v>263</v>
      </c>
      <c r="E311" s="40"/>
      <c r="F311" s="193" t="s">
        <v>3640</v>
      </c>
      <c r="G311" s="40"/>
      <c r="H311" s="40"/>
      <c r="I311" s="194"/>
      <c r="J311" s="40"/>
      <c r="K311" s="40"/>
      <c r="L311" s="41"/>
      <c r="M311" s="195"/>
      <c r="N311" s="196"/>
      <c r="O311" s="74"/>
      <c r="P311" s="74"/>
      <c r="Q311" s="74"/>
      <c r="R311" s="74"/>
      <c r="S311" s="74"/>
      <c r="T311" s="75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21" t="s">
        <v>263</v>
      </c>
      <c r="AU311" s="21" t="s">
        <v>83</v>
      </c>
    </row>
    <row r="312" s="2" customFormat="1" ht="24.15" customHeight="1">
      <c r="A312" s="40"/>
      <c r="B312" s="177"/>
      <c r="C312" s="178" t="s">
        <v>792</v>
      </c>
      <c r="D312" s="178" t="s">
        <v>258</v>
      </c>
      <c r="E312" s="179" t="s">
        <v>3641</v>
      </c>
      <c r="F312" s="180" t="s">
        <v>3642</v>
      </c>
      <c r="G312" s="181" t="s">
        <v>1060</v>
      </c>
      <c r="H312" s="182">
        <v>4</v>
      </c>
      <c r="I312" s="183"/>
      <c r="J312" s="184">
        <f>ROUND(I312*H312,2)</f>
        <v>0</v>
      </c>
      <c r="K312" s="185"/>
      <c r="L312" s="41"/>
      <c r="M312" s="186" t="s">
        <v>3</v>
      </c>
      <c r="N312" s="187" t="s">
        <v>45</v>
      </c>
      <c r="O312" s="74"/>
      <c r="P312" s="188">
        <f>O312*H312</f>
        <v>0</v>
      </c>
      <c r="Q312" s="188">
        <v>0.00050000000000000001</v>
      </c>
      <c r="R312" s="188">
        <f>Q312*H312</f>
        <v>0.002</v>
      </c>
      <c r="S312" s="188">
        <v>0</v>
      </c>
      <c r="T312" s="189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190" t="s">
        <v>342</v>
      </c>
      <c r="AT312" s="190" t="s">
        <v>258</v>
      </c>
      <c r="AU312" s="190" t="s">
        <v>83</v>
      </c>
      <c r="AY312" s="21" t="s">
        <v>256</v>
      </c>
      <c r="BE312" s="191">
        <f>IF(N312="základní",J312,0)</f>
        <v>0</v>
      </c>
      <c r="BF312" s="191">
        <f>IF(N312="snížená",J312,0)</f>
        <v>0</v>
      </c>
      <c r="BG312" s="191">
        <f>IF(N312="zákl. přenesená",J312,0)</f>
        <v>0</v>
      </c>
      <c r="BH312" s="191">
        <f>IF(N312="sníž. přenesená",J312,0)</f>
        <v>0</v>
      </c>
      <c r="BI312" s="191">
        <f>IF(N312="nulová",J312,0)</f>
        <v>0</v>
      </c>
      <c r="BJ312" s="21" t="s">
        <v>81</v>
      </c>
      <c r="BK312" s="191">
        <f>ROUND(I312*H312,2)</f>
        <v>0</v>
      </c>
      <c r="BL312" s="21" t="s">
        <v>342</v>
      </c>
      <c r="BM312" s="190" t="s">
        <v>3643</v>
      </c>
    </row>
    <row r="313" s="2" customFormat="1">
      <c r="A313" s="40"/>
      <c r="B313" s="41"/>
      <c r="C313" s="40"/>
      <c r="D313" s="192" t="s">
        <v>263</v>
      </c>
      <c r="E313" s="40"/>
      <c r="F313" s="193" t="s">
        <v>3644</v>
      </c>
      <c r="G313" s="40"/>
      <c r="H313" s="40"/>
      <c r="I313" s="194"/>
      <c r="J313" s="40"/>
      <c r="K313" s="40"/>
      <c r="L313" s="41"/>
      <c r="M313" s="195"/>
      <c r="N313" s="196"/>
      <c r="O313" s="74"/>
      <c r="P313" s="74"/>
      <c r="Q313" s="74"/>
      <c r="R313" s="74"/>
      <c r="S313" s="74"/>
      <c r="T313" s="75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21" t="s">
        <v>263</v>
      </c>
      <c r="AU313" s="21" t="s">
        <v>83</v>
      </c>
    </row>
    <row r="314" s="2" customFormat="1" ht="24.15" customHeight="1">
      <c r="A314" s="40"/>
      <c r="B314" s="177"/>
      <c r="C314" s="178" t="s">
        <v>797</v>
      </c>
      <c r="D314" s="178" t="s">
        <v>258</v>
      </c>
      <c r="E314" s="179" t="s">
        <v>3645</v>
      </c>
      <c r="F314" s="180" t="s">
        <v>3646</v>
      </c>
      <c r="G314" s="181" t="s">
        <v>1060</v>
      </c>
      <c r="H314" s="182">
        <v>4</v>
      </c>
      <c r="I314" s="183"/>
      <c r="J314" s="184">
        <f>ROUND(I314*H314,2)</f>
        <v>0</v>
      </c>
      <c r="K314" s="185"/>
      <c r="L314" s="41"/>
      <c r="M314" s="186" t="s">
        <v>3</v>
      </c>
      <c r="N314" s="187" t="s">
        <v>45</v>
      </c>
      <c r="O314" s="74"/>
      <c r="P314" s="188">
        <f>O314*H314</f>
        <v>0</v>
      </c>
      <c r="Q314" s="188">
        <v>0</v>
      </c>
      <c r="R314" s="188">
        <f>Q314*H314</f>
        <v>0</v>
      </c>
      <c r="S314" s="188">
        <v>0</v>
      </c>
      <c r="T314" s="189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190" t="s">
        <v>342</v>
      </c>
      <c r="AT314" s="190" t="s">
        <v>258</v>
      </c>
      <c r="AU314" s="190" t="s">
        <v>83</v>
      </c>
      <c r="AY314" s="21" t="s">
        <v>256</v>
      </c>
      <c r="BE314" s="191">
        <f>IF(N314="základní",J314,0)</f>
        <v>0</v>
      </c>
      <c r="BF314" s="191">
        <f>IF(N314="snížená",J314,0)</f>
        <v>0</v>
      </c>
      <c r="BG314" s="191">
        <f>IF(N314="zákl. přenesená",J314,0)</f>
        <v>0</v>
      </c>
      <c r="BH314" s="191">
        <f>IF(N314="sníž. přenesená",J314,0)</f>
        <v>0</v>
      </c>
      <c r="BI314" s="191">
        <f>IF(N314="nulová",J314,0)</f>
        <v>0</v>
      </c>
      <c r="BJ314" s="21" t="s">
        <v>81</v>
      </c>
      <c r="BK314" s="191">
        <f>ROUND(I314*H314,2)</f>
        <v>0</v>
      </c>
      <c r="BL314" s="21" t="s">
        <v>342</v>
      </c>
      <c r="BM314" s="190" t="s">
        <v>3647</v>
      </c>
    </row>
    <row r="315" s="2" customFormat="1">
      <c r="A315" s="40"/>
      <c r="B315" s="41"/>
      <c r="C315" s="40"/>
      <c r="D315" s="192" t="s">
        <v>263</v>
      </c>
      <c r="E315" s="40"/>
      <c r="F315" s="193" t="s">
        <v>3648</v>
      </c>
      <c r="G315" s="40"/>
      <c r="H315" s="40"/>
      <c r="I315" s="194"/>
      <c r="J315" s="40"/>
      <c r="K315" s="40"/>
      <c r="L315" s="41"/>
      <c r="M315" s="195"/>
      <c r="N315" s="196"/>
      <c r="O315" s="74"/>
      <c r="P315" s="74"/>
      <c r="Q315" s="74"/>
      <c r="R315" s="74"/>
      <c r="S315" s="74"/>
      <c r="T315" s="75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21" t="s">
        <v>263</v>
      </c>
      <c r="AU315" s="21" t="s">
        <v>83</v>
      </c>
    </row>
    <row r="316" s="2" customFormat="1" ht="24.15" customHeight="1">
      <c r="A316" s="40"/>
      <c r="B316" s="177"/>
      <c r="C316" s="221" t="s">
        <v>803</v>
      </c>
      <c r="D316" s="221" t="s">
        <v>374</v>
      </c>
      <c r="E316" s="222" t="s">
        <v>3649</v>
      </c>
      <c r="F316" s="223" t="s">
        <v>3650</v>
      </c>
      <c r="G316" s="224" t="s">
        <v>539</v>
      </c>
      <c r="H316" s="225">
        <v>4</v>
      </c>
      <c r="I316" s="226"/>
      <c r="J316" s="227">
        <f>ROUND(I316*H316,2)</f>
        <v>0</v>
      </c>
      <c r="K316" s="228"/>
      <c r="L316" s="229"/>
      <c r="M316" s="230" t="s">
        <v>3</v>
      </c>
      <c r="N316" s="231" t="s">
        <v>45</v>
      </c>
      <c r="O316" s="74"/>
      <c r="P316" s="188">
        <f>O316*H316</f>
        <v>0</v>
      </c>
      <c r="Q316" s="188">
        <v>0.001</v>
      </c>
      <c r="R316" s="188">
        <f>Q316*H316</f>
        <v>0.0040000000000000001</v>
      </c>
      <c r="S316" s="188">
        <v>0</v>
      </c>
      <c r="T316" s="189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190" t="s">
        <v>451</v>
      </c>
      <c r="AT316" s="190" t="s">
        <v>374</v>
      </c>
      <c r="AU316" s="190" t="s">
        <v>83</v>
      </c>
      <c r="AY316" s="21" t="s">
        <v>256</v>
      </c>
      <c r="BE316" s="191">
        <f>IF(N316="základní",J316,0)</f>
        <v>0</v>
      </c>
      <c r="BF316" s="191">
        <f>IF(N316="snížená",J316,0)</f>
        <v>0</v>
      </c>
      <c r="BG316" s="191">
        <f>IF(N316="zákl. přenesená",J316,0)</f>
        <v>0</v>
      </c>
      <c r="BH316" s="191">
        <f>IF(N316="sníž. přenesená",J316,0)</f>
        <v>0</v>
      </c>
      <c r="BI316" s="191">
        <f>IF(N316="nulová",J316,0)</f>
        <v>0</v>
      </c>
      <c r="BJ316" s="21" t="s">
        <v>81</v>
      </c>
      <c r="BK316" s="191">
        <f>ROUND(I316*H316,2)</f>
        <v>0</v>
      </c>
      <c r="BL316" s="21" t="s">
        <v>342</v>
      </c>
      <c r="BM316" s="190" t="s">
        <v>3651</v>
      </c>
    </row>
    <row r="317" s="2" customFormat="1" ht="49.05" customHeight="1">
      <c r="A317" s="40"/>
      <c r="B317" s="177"/>
      <c r="C317" s="178" t="s">
        <v>808</v>
      </c>
      <c r="D317" s="178" t="s">
        <v>258</v>
      </c>
      <c r="E317" s="179" t="s">
        <v>3652</v>
      </c>
      <c r="F317" s="180" t="s">
        <v>3653</v>
      </c>
      <c r="G317" s="181" t="s">
        <v>338</v>
      </c>
      <c r="H317" s="182">
        <v>0.072999999999999995</v>
      </c>
      <c r="I317" s="183"/>
      <c r="J317" s="184">
        <f>ROUND(I317*H317,2)</f>
        <v>0</v>
      </c>
      <c r="K317" s="185"/>
      <c r="L317" s="41"/>
      <c r="M317" s="186" t="s">
        <v>3</v>
      </c>
      <c r="N317" s="187" t="s">
        <v>45</v>
      </c>
      <c r="O317" s="74"/>
      <c r="P317" s="188">
        <f>O317*H317</f>
        <v>0</v>
      </c>
      <c r="Q317" s="188">
        <v>0</v>
      </c>
      <c r="R317" s="188">
        <f>Q317*H317</f>
        <v>0</v>
      </c>
      <c r="S317" s="188">
        <v>0</v>
      </c>
      <c r="T317" s="189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190" t="s">
        <v>342</v>
      </c>
      <c r="AT317" s="190" t="s">
        <v>258</v>
      </c>
      <c r="AU317" s="190" t="s">
        <v>83</v>
      </c>
      <c r="AY317" s="21" t="s">
        <v>256</v>
      </c>
      <c r="BE317" s="191">
        <f>IF(N317="základní",J317,0)</f>
        <v>0</v>
      </c>
      <c r="BF317" s="191">
        <f>IF(N317="snížená",J317,0)</f>
        <v>0</v>
      </c>
      <c r="BG317" s="191">
        <f>IF(N317="zákl. přenesená",J317,0)</f>
        <v>0</v>
      </c>
      <c r="BH317" s="191">
        <f>IF(N317="sníž. přenesená",J317,0)</f>
        <v>0</v>
      </c>
      <c r="BI317" s="191">
        <f>IF(N317="nulová",J317,0)</f>
        <v>0</v>
      </c>
      <c r="BJ317" s="21" t="s">
        <v>81</v>
      </c>
      <c r="BK317" s="191">
        <f>ROUND(I317*H317,2)</f>
        <v>0</v>
      </c>
      <c r="BL317" s="21" t="s">
        <v>342</v>
      </c>
      <c r="BM317" s="190" t="s">
        <v>3654</v>
      </c>
    </row>
    <row r="318" s="2" customFormat="1">
      <c r="A318" s="40"/>
      <c r="B318" s="41"/>
      <c r="C318" s="40"/>
      <c r="D318" s="192" t="s">
        <v>263</v>
      </c>
      <c r="E318" s="40"/>
      <c r="F318" s="193" t="s">
        <v>3655</v>
      </c>
      <c r="G318" s="40"/>
      <c r="H318" s="40"/>
      <c r="I318" s="194"/>
      <c r="J318" s="40"/>
      <c r="K318" s="40"/>
      <c r="L318" s="41"/>
      <c r="M318" s="195"/>
      <c r="N318" s="196"/>
      <c r="O318" s="74"/>
      <c r="P318" s="74"/>
      <c r="Q318" s="74"/>
      <c r="R318" s="74"/>
      <c r="S318" s="74"/>
      <c r="T318" s="75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21" t="s">
        <v>263</v>
      </c>
      <c r="AU318" s="21" t="s">
        <v>83</v>
      </c>
    </row>
    <row r="319" s="12" customFormat="1" ht="25.92" customHeight="1">
      <c r="A319" s="12"/>
      <c r="B319" s="164"/>
      <c r="C319" s="12"/>
      <c r="D319" s="165" t="s">
        <v>73</v>
      </c>
      <c r="E319" s="166" t="s">
        <v>3151</v>
      </c>
      <c r="F319" s="166" t="s">
        <v>3152</v>
      </c>
      <c r="G319" s="12"/>
      <c r="H319" s="12"/>
      <c r="I319" s="167"/>
      <c r="J319" s="168">
        <f>BK319</f>
        <v>0</v>
      </c>
      <c r="K319" s="12"/>
      <c r="L319" s="164"/>
      <c r="M319" s="169"/>
      <c r="N319" s="170"/>
      <c r="O319" s="170"/>
      <c r="P319" s="171">
        <f>SUM(P320:P321)</f>
        <v>0</v>
      </c>
      <c r="Q319" s="170"/>
      <c r="R319" s="171">
        <f>SUM(R320:R321)</f>
        <v>0</v>
      </c>
      <c r="S319" s="170"/>
      <c r="T319" s="172">
        <f>SUM(T320:T321)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165" t="s">
        <v>261</v>
      </c>
      <c r="AT319" s="173" t="s">
        <v>73</v>
      </c>
      <c r="AU319" s="173" t="s">
        <v>74</v>
      </c>
      <c r="AY319" s="165" t="s">
        <v>256</v>
      </c>
      <c r="BK319" s="174">
        <f>SUM(BK320:BK321)</f>
        <v>0</v>
      </c>
    </row>
    <row r="320" s="2" customFormat="1" ht="24.15" customHeight="1">
      <c r="A320" s="40"/>
      <c r="B320" s="177"/>
      <c r="C320" s="178" t="s">
        <v>815</v>
      </c>
      <c r="D320" s="178" t="s">
        <v>258</v>
      </c>
      <c r="E320" s="179" t="s">
        <v>3153</v>
      </c>
      <c r="F320" s="180" t="s">
        <v>3154</v>
      </c>
      <c r="G320" s="181" t="s">
        <v>3155</v>
      </c>
      <c r="H320" s="182">
        <v>50</v>
      </c>
      <c r="I320" s="183"/>
      <c r="J320" s="184">
        <f>ROUND(I320*H320,2)</f>
        <v>0</v>
      </c>
      <c r="K320" s="185"/>
      <c r="L320" s="41"/>
      <c r="M320" s="186" t="s">
        <v>3</v>
      </c>
      <c r="N320" s="187" t="s">
        <v>45</v>
      </c>
      <c r="O320" s="74"/>
      <c r="P320" s="188">
        <f>O320*H320</f>
        <v>0</v>
      </c>
      <c r="Q320" s="188">
        <v>0</v>
      </c>
      <c r="R320" s="188">
        <f>Q320*H320</f>
        <v>0</v>
      </c>
      <c r="S320" s="188">
        <v>0</v>
      </c>
      <c r="T320" s="189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190" t="s">
        <v>3156</v>
      </c>
      <c r="AT320" s="190" t="s">
        <v>258</v>
      </c>
      <c r="AU320" s="190" t="s">
        <v>81</v>
      </c>
      <c r="AY320" s="21" t="s">
        <v>256</v>
      </c>
      <c r="BE320" s="191">
        <f>IF(N320="základní",J320,0)</f>
        <v>0</v>
      </c>
      <c r="BF320" s="191">
        <f>IF(N320="snížená",J320,0)</f>
        <v>0</v>
      </c>
      <c r="BG320" s="191">
        <f>IF(N320="zákl. přenesená",J320,0)</f>
        <v>0</v>
      </c>
      <c r="BH320" s="191">
        <f>IF(N320="sníž. přenesená",J320,0)</f>
        <v>0</v>
      </c>
      <c r="BI320" s="191">
        <f>IF(N320="nulová",J320,0)</f>
        <v>0</v>
      </c>
      <c r="BJ320" s="21" t="s">
        <v>81</v>
      </c>
      <c r="BK320" s="191">
        <f>ROUND(I320*H320,2)</f>
        <v>0</v>
      </c>
      <c r="BL320" s="21" t="s">
        <v>3156</v>
      </c>
      <c r="BM320" s="190" t="s">
        <v>3656</v>
      </c>
    </row>
    <row r="321" s="2" customFormat="1">
      <c r="A321" s="40"/>
      <c r="B321" s="41"/>
      <c r="C321" s="40"/>
      <c r="D321" s="192" t="s">
        <v>263</v>
      </c>
      <c r="E321" s="40"/>
      <c r="F321" s="193" t="s">
        <v>3158</v>
      </c>
      <c r="G321" s="40"/>
      <c r="H321" s="40"/>
      <c r="I321" s="194"/>
      <c r="J321" s="40"/>
      <c r="K321" s="40"/>
      <c r="L321" s="41"/>
      <c r="M321" s="240"/>
      <c r="N321" s="241"/>
      <c r="O321" s="242"/>
      <c r="P321" s="242"/>
      <c r="Q321" s="242"/>
      <c r="R321" s="242"/>
      <c r="S321" s="242"/>
      <c r="T321" s="243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21" t="s">
        <v>263</v>
      </c>
      <c r="AU321" s="21" t="s">
        <v>81</v>
      </c>
    </row>
    <row r="322" s="2" customFormat="1" ht="6.96" customHeight="1">
      <c r="A322" s="40"/>
      <c r="B322" s="57"/>
      <c r="C322" s="58"/>
      <c r="D322" s="58"/>
      <c r="E322" s="58"/>
      <c r="F322" s="58"/>
      <c r="G322" s="58"/>
      <c r="H322" s="58"/>
      <c r="I322" s="58"/>
      <c r="J322" s="58"/>
      <c r="K322" s="58"/>
      <c r="L322" s="41"/>
      <c r="M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</row>
  </sheetData>
  <autoFilter ref="C98:K32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7:H87"/>
    <mergeCell ref="E89:H89"/>
    <mergeCell ref="E91:H91"/>
    <mergeCell ref="L2:V2"/>
  </mergeCells>
  <hyperlinks>
    <hyperlink ref="F103" r:id="rId1" display="https://podminky.urs.cz/item/CS_URS_2025_01/113106123"/>
    <hyperlink ref="F105" r:id="rId2" display="https://podminky.urs.cz/item/CS_URS_2025_01/113107323"/>
    <hyperlink ref="F107" r:id="rId3" display="https://podminky.urs.cz/item/CS_URS_2025_01/132251102"/>
    <hyperlink ref="F113" r:id="rId4" display="https://podminky.urs.cz/item/CS_URS_2025_01/139001101"/>
    <hyperlink ref="F118" r:id="rId5" display="https://podminky.urs.cz/item/CS_URS_2025_01/151101101"/>
    <hyperlink ref="F122" r:id="rId6" display="https://podminky.urs.cz/item/CS_URS_2025_01/151101111"/>
    <hyperlink ref="F126" r:id="rId7" display="https://podminky.urs.cz/item/CS_URS_2025_01/162251102"/>
    <hyperlink ref="F130" r:id="rId8" display="https://podminky.urs.cz/item/CS_URS_2025_01/162751117"/>
    <hyperlink ref="F136" r:id="rId9" display="https://podminky.urs.cz/item/CS_URS_2025_01/167151101"/>
    <hyperlink ref="F140" r:id="rId10" display="https://podminky.urs.cz/item/CS_URS_2025_01/171201231"/>
    <hyperlink ref="F144" r:id="rId11" display="https://podminky.urs.cz/item/CS_URS_2025_01/174151101"/>
    <hyperlink ref="F151" r:id="rId12" display="https://podminky.urs.cz/item/CS_URS_2025_01/386131111"/>
    <hyperlink ref="F155" r:id="rId13" display="https://podminky.urs.cz/item/CS_URS_2025_01/451572111"/>
    <hyperlink ref="F162" r:id="rId14" display="https://podminky.urs.cz/item/CS_URS_2025_01/566901241"/>
    <hyperlink ref="F164" r:id="rId15" display="https://podminky.urs.cz/item/CS_URS_2025_01/591412111"/>
    <hyperlink ref="F167" r:id="rId16" display="https://podminky.urs.cz/item/CS_URS_2025_01/619996145"/>
    <hyperlink ref="F170" r:id="rId17" display="https://podminky.urs.cz/item/CS_URS_2025_01/894812003"/>
    <hyperlink ref="F172" r:id="rId18" display="https://podminky.urs.cz/item/CS_URS_2025_01/894812031"/>
    <hyperlink ref="F174" r:id="rId19" display="https://podminky.urs.cz/item/CS_URS_2025_01/894812041"/>
    <hyperlink ref="F176" r:id="rId20" display="https://podminky.urs.cz/item/CS_URS_2025_01/894812051"/>
    <hyperlink ref="F178" r:id="rId21" display="https://podminky.urs.cz/item/CS_URS_2025_01/897171112"/>
    <hyperlink ref="F180" r:id="rId22" display="https://podminky.urs.cz/item/CS_URS_2025_01/899722111"/>
    <hyperlink ref="F183" r:id="rId23" display="https://podminky.urs.cz/item/CS_URS_2025_01/979054451"/>
    <hyperlink ref="F187" r:id="rId24" display="https://podminky.urs.cz/item/CS_URS_2025_01/721173315"/>
    <hyperlink ref="F189" r:id="rId25" display="https://podminky.urs.cz/item/CS_URS_2025_01/721173316"/>
    <hyperlink ref="F191" r:id="rId26" display="https://podminky.urs.cz/item/CS_URS_2025_01/721173317"/>
    <hyperlink ref="F193" r:id="rId27" display="https://podminky.urs.cz/item/CS_URS_2025_01/721173401"/>
    <hyperlink ref="F195" r:id="rId28" display="https://podminky.urs.cz/item/CS_URS_2025_01/721173402"/>
    <hyperlink ref="F197" r:id="rId29" display="https://podminky.urs.cz/item/CS_URS_2025_01/721173403"/>
    <hyperlink ref="F199" r:id="rId30" display="https://podminky.urs.cz/item/CS_URS_2025_01/721174042"/>
    <hyperlink ref="F201" r:id="rId31" display="https://podminky.urs.cz/item/CS_URS_2025_01/721174043"/>
    <hyperlink ref="F203" r:id="rId32" display="https://podminky.urs.cz/item/CS_URS_2025_01/721174062"/>
    <hyperlink ref="F205" r:id="rId33" display="https://podminky.urs.cz/item/CS_URS_2025_01/721194104"/>
    <hyperlink ref="F207" r:id="rId34" display="https://podminky.urs.cz/item/CS_URS_2025_01/721194105"/>
    <hyperlink ref="F209" r:id="rId35" display="https://podminky.urs.cz/item/CS_URS_2025_01/721194109"/>
    <hyperlink ref="F211" r:id="rId36" display="https://podminky.urs.cz/item/CS_URS_2025_01/721211403"/>
    <hyperlink ref="F213" r:id="rId37" display="https://podminky.urs.cz/item/CS_URS_2025_01/721226521"/>
    <hyperlink ref="F215" r:id="rId38" display="https://podminky.urs.cz/item/CS_URS_2025_01/721233132"/>
    <hyperlink ref="F217" r:id="rId39" display="https://podminky.urs.cz/item/CS_URS_2025_01/721242105"/>
    <hyperlink ref="F219" r:id="rId40" display="https://podminky.urs.cz/item/CS_URS_2025_01/721274125"/>
    <hyperlink ref="F221" r:id="rId41" display="https://podminky.urs.cz/item/CS_URS_2025_01/721290111"/>
    <hyperlink ref="F223" r:id="rId42" display="https://podminky.urs.cz/item/CS_URS_2025_01/721290112"/>
    <hyperlink ref="F225" r:id="rId43" display="https://podminky.urs.cz/item/CS_URS_2025_01/998721101"/>
    <hyperlink ref="F228" r:id="rId44" display="https://podminky.urs.cz/item/CS_URS_2025_01/722174022"/>
    <hyperlink ref="F230" r:id="rId45" display="https://podminky.urs.cz/item/CS_URS_2025_01/722174023"/>
    <hyperlink ref="F232" r:id="rId46" display="https://podminky.urs.cz/item/CS_URS_2025_01/722174024"/>
    <hyperlink ref="F234" r:id="rId47" display="https://podminky.urs.cz/item/CS_URS_2025_01/722181242"/>
    <hyperlink ref="F236" r:id="rId48" display="https://podminky.urs.cz/item/CS_URS_2025_01/722182011"/>
    <hyperlink ref="F238" r:id="rId49" display="https://podminky.urs.cz/item/CS_URS_2025_01/722182012"/>
    <hyperlink ref="F240" r:id="rId50" display="https://podminky.urs.cz/item/CS_URS_2025_01/722182013"/>
    <hyperlink ref="F242" r:id="rId51" display="https://podminky.urs.cz/item/CS_URS_2025_01/722190401"/>
    <hyperlink ref="F244" r:id="rId52" display="https://podminky.urs.cz/item/CS_URS_2025_01/722220111"/>
    <hyperlink ref="F246" r:id="rId53" display="https://podminky.urs.cz/item/CS_URS_2025_01/722220112"/>
    <hyperlink ref="F248" r:id="rId54" display="https://podminky.urs.cz/item/CS_URS_2025_01/722220121"/>
    <hyperlink ref="F250" r:id="rId55" display="https://podminky.urs.cz/item/CS_URS_2025_01/722224115"/>
    <hyperlink ref="F252" r:id="rId56" display="https://podminky.urs.cz/item/CS_URS_2025_01/722231072"/>
    <hyperlink ref="F254" r:id="rId57" display="https://podminky.urs.cz/item/CS_URS_2025_01/722231073"/>
    <hyperlink ref="F256" r:id="rId58" display="https://podminky.urs.cz/item/CS_URS_2025_01/722231211"/>
    <hyperlink ref="F259" r:id="rId59" display="https://podminky.urs.cz/item/CS_URS_2025_01/722232012"/>
    <hyperlink ref="F261" r:id="rId60" display="https://podminky.urs.cz/item/CS_URS_2025_01/722232122"/>
    <hyperlink ref="F263" r:id="rId61" display="https://podminky.urs.cz/item/CS_URS_2025_01/722232123"/>
    <hyperlink ref="F265" r:id="rId62" display="https://podminky.urs.cz/item/CS_URS_2025_01/734261233"/>
    <hyperlink ref="F267" r:id="rId63" display="https://podminky.urs.cz/item/CS_URS_2025_01/722290234"/>
    <hyperlink ref="F269" r:id="rId64" display="https://podminky.urs.cz/item/CS_URS_2025_01/722290246"/>
    <hyperlink ref="F271" r:id="rId65" display="https://podminky.urs.cz/item/CS_URS_2025_01/998722101"/>
    <hyperlink ref="F274" r:id="rId66" display="https://podminky.urs.cz/item/CS_URS_2025_01/725112022"/>
    <hyperlink ref="F276" r:id="rId67" display="https://podminky.urs.cz/item/CS_URS_2025_01/725112023"/>
    <hyperlink ref="F278" r:id="rId68" display="https://podminky.urs.cz/item/CS_URS_2025_01/725121001"/>
    <hyperlink ref="F280" r:id="rId69" display="https://podminky.urs.cz/item/CS_URS_2025_01/725121529"/>
    <hyperlink ref="F282" r:id="rId70" display="https://podminky.urs.cz/item/CS_URS_2025_01/725211617"/>
    <hyperlink ref="F284" r:id="rId71" display="https://podminky.urs.cz/item/CS_URS_2025_01/725211681"/>
    <hyperlink ref="F286" r:id="rId72" display="https://podminky.urs.cz/item/CS_URS_2025_01/725311121"/>
    <hyperlink ref="F288" r:id="rId73" display="https://podminky.urs.cz/item/CS_URS_2025_01/725331111"/>
    <hyperlink ref="F290" r:id="rId74" display="https://podminky.urs.cz/item/CS_URS_2025_01/725531101"/>
    <hyperlink ref="F292" r:id="rId75" display="https://podminky.urs.cz/item/CS_URS_2025_01/725532101"/>
    <hyperlink ref="F294" r:id="rId76" display="https://podminky.urs.cz/item/CS_URS_2025_01/725532126"/>
    <hyperlink ref="F296" r:id="rId77" display="https://podminky.urs.cz/item/CS_URS_2025_01/725821312"/>
    <hyperlink ref="F298" r:id="rId78" display="https://podminky.urs.cz/item/CS_URS_2025_01/725822613"/>
    <hyperlink ref="F300" r:id="rId79" display="https://podminky.urs.cz/item/CS_URS_2025_01/725861102"/>
    <hyperlink ref="F302" r:id="rId80" display="https://podminky.urs.cz/item/CS_URS_2025_01/725862103"/>
    <hyperlink ref="F304" r:id="rId81" display="https://podminky.urs.cz/item/CS_URS_2025_01/725865411"/>
    <hyperlink ref="F306" r:id="rId82" display="https://podminky.urs.cz/item/CS_URS_2025_01/725980123"/>
    <hyperlink ref="F308" r:id="rId83" display="https://podminky.urs.cz/item/CS_URS_2025_01/998725101"/>
    <hyperlink ref="F311" r:id="rId84" display="https://podminky.urs.cz/item/CS_URS_2025_01/726131041"/>
    <hyperlink ref="F313" r:id="rId85" display="https://podminky.urs.cz/item/CS_URS_2025_01/726191002"/>
    <hyperlink ref="F315" r:id="rId86" display="https://podminky.urs.cz/item/CS_URS_2025_01/726191011"/>
    <hyperlink ref="F318" r:id="rId87" display="https://podminky.urs.cz/item/CS_URS_2025_01/998726111"/>
    <hyperlink ref="F321" r:id="rId88" display="https://podminky.urs.cz/item/CS_URS_2025_01/HZS22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9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107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83</v>
      </c>
    </row>
    <row r="4" s="1" customFormat="1" ht="24.96" customHeight="1">
      <c r="B4" s="24"/>
      <c r="D4" s="25" t="s">
        <v>116</v>
      </c>
      <c r="L4" s="24"/>
      <c r="M4" s="125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26.25" customHeight="1">
      <c r="B7" s="24"/>
      <c r="E7" s="126" t="str">
        <f>'Rekapitulace stavby'!K6</f>
        <v>STAVEBNÍ ÚPRAVY MATEŘSKÉ ŠKOLY č.p.100_PŘÍSTAVBA NOVÉ KUCHYNĚ_STAVBA</v>
      </c>
      <c r="F7" s="34"/>
      <c r="G7" s="34"/>
      <c r="H7" s="34"/>
      <c r="L7" s="24"/>
    </row>
    <row r="8" s="2" customFormat="1" ht="12" customHeight="1">
      <c r="A8" s="40"/>
      <c r="B8" s="41"/>
      <c r="C8" s="40"/>
      <c r="D8" s="34" t="s">
        <v>130</v>
      </c>
      <c r="E8" s="40"/>
      <c r="F8" s="40"/>
      <c r="G8" s="40"/>
      <c r="H8" s="40"/>
      <c r="I8" s="40"/>
      <c r="J8" s="40"/>
      <c r="K8" s="40"/>
      <c r="L8" s="12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1"/>
      <c r="C9" s="40"/>
      <c r="D9" s="40"/>
      <c r="E9" s="64" t="s">
        <v>2673</v>
      </c>
      <c r="F9" s="40"/>
      <c r="G9" s="40"/>
      <c r="H9" s="40"/>
      <c r="I9" s="40"/>
      <c r="J9" s="40"/>
      <c r="K9" s="40"/>
      <c r="L9" s="12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1"/>
      <c r="C10" s="40"/>
      <c r="D10" s="40"/>
      <c r="E10" s="40"/>
      <c r="F10" s="40"/>
      <c r="G10" s="40"/>
      <c r="H10" s="40"/>
      <c r="I10" s="40"/>
      <c r="J10" s="40"/>
      <c r="K10" s="40"/>
      <c r="L10" s="12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1"/>
      <c r="C11" s="40"/>
      <c r="D11" s="34" t="s">
        <v>19</v>
      </c>
      <c r="E11" s="40"/>
      <c r="F11" s="29" t="s">
        <v>3</v>
      </c>
      <c r="G11" s="40"/>
      <c r="H11" s="40"/>
      <c r="I11" s="34" t="s">
        <v>20</v>
      </c>
      <c r="J11" s="29" t="s">
        <v>3</v>
      </c>
      <c r="K11" s="40"/>
      <c r="L11" s="12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1"/>
      <c r="C12" s="40"/>
      <c r="D12" s="34" t="s">
        <v>21</v>
      </c>
      <c r="E12" s="40"/>
      <c r="F12" s="29" t="s">
        <v>22</v>
      </c>
      <c r="G12" s="40"/>
      <c r="H12" s="40"/>
      <c r="I12" s="34" t="s">
        <v>23</v>
      </c>
      <c r="J12" s="66" t="str">
        <f>'Rekapitulace stavby'!AN8</f>
        <v>3. 6. 2025</v>
      </c>
      <c r="K12" s="40"/>
      <c r="L12" s="12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1"/>
      <c r="C13" s="40"/>
      <c r="D13" s="40"/>
      <c r="E13" s="40"/>
      <c r="F13" s="40"/>
      <c r="G13" s="40"/>
      <c r="H13" s="40"/>
      <c r="I13" s="40"/>
      <c r="J13" s="40"/>
      <c r="K13" s="40"/>
      <c r="L13" s="12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25</v>
      </c>
      <c r="E14" s="40"/>
      <c r="F14" s="40"/>
      <c r="G14" s="40"/>
      <c r="H14" s="40"/>
      <c r="I14" s="34" t="s">
        <v>26</v>
      </c>
      <c r="J14" s="29" t="s">
        <v>27</v>
      </c>
      <c r="K14" s="40"/>
      <c r="L14" s="12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1"/>
      <c r="C15" s="40"/>
      <c r="D15" s="40"/>
      <c r="E15" s="29" t="s">
        <v>28</v>
      </c>
      <c r="F15" s="40"/>
      <c r="G15" s="40"/>
      <c r="H15" s="40"/>
      <c r="I15" s="34" t="s">
        <v>29</v>
      </c>
      <c r="J15" s="29" t="s">
        <v>3</v>
      </c>
      <c r="K15" s="40"/>
      <c r="L15" s="12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1"/>
      <c r="C16" s="40"/>
      <c r="D16" s="40"/>
      <c r="E16" s="40"/>
      <c r="F16" s="40"/>
      <c r="G16" s="40"/>
      <c r="H16" s="40"/>
      <c r="I16" s="40"/>
      <c r="J16" s="40"/>
      <c r="K16" s="40"/>
      <c r="L16" s="12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1"/>
      <c r="C17" s="40"/>
      <c r="D17" s="34" t="s">
        <v>30</v>
      </c>
      <c r="E17" s="40"/>
      <c r="F17" s="40"/>
      <c r="G17" s="40"/>
      <c r="H17" s="40"/>
      <c r="I17" s="34" t="s">
        <v>26</v>
      </c>
      <c r="J17" s="35" t="str">
        <f>'Rekapitulace stavby'!AN13</f>
        <v>Vyplň údaj</v>
      </c>
      <c r="K17" s="40"/>
      <c r="L17" s="12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1"/>
      <c r="C18" s="40"/>
      <c r="D18" s="40"/>
      <c r="E18" s="35" t="str">
        <f>'Rekapitulace stavby'!E14</f>
        <v>Vyplň údaj</v>
      </c>
      <c r="F18" s="29"/>
      <c r="G18" s="29"/>
      <c r="H18" s="29"/>
      <c r="I18" s="34" t="s">
        <v>29</v>
      </c>
      <c r="J18" s="35" t="str">
        <f>'Rekapitulace stavby'!AN14</f>
        <v>Vyplň údaj</v>
      </c>
      <c r="K18" s="40"/>
      <c r="L18" s="12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1"/>
      <c r="C19" s="40"/>
      <c r="D19" s="40"/>
      <c r="E19" s="40"/>
      <c r="F19" s="40"/>
      <c r="G19" s="40"/>
      <c r="H19" s="40"/>
      <c r="I19" s="40"/>
      <c r="J19" s="40"/>
      <c r="K19" s="40"/>
      <c r="L19" s="12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1"/>
      <c r="C20" s="40"/>
      <c r="D20" s="34" t="s">
        <v>32</v>
      </c>
      <c r="E20" s="40"/>
      <c r="F20" s="40"/>
      <c r="G20" s="40"/>
      <c r="H20" s="40"/>
      <c r="I20" s="34" t="s">
        <v>26</v>
      </c>
      <c r="J20" s="29" t="s">
        <v>33</v>
      </c>
      <c r="K20" s="40"/>
      <c r="L20" s="12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1"/>
      <c r="C21" s="40"/>
      <c r="D21" s="40"/>
      <c r="E21" s="29" t="s">
        <v>34</v>
      </c>
      <c r="F21" s="40"/>
      <c r="G21" s="40"/>
      <c r="H21" s="40"/>
      <c r="I21" s="34" t="s">
        <v>29</v>
      </c>
      <c r="J21" s="29" t="s">
        <v>3</v>
      </c>
      <c r="K21" s="40"/>
      <c r="L21" s="12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1"/>
      <c r="C22" s="40"/>
      <c r="D22" s="40"/>
      <c r="E22" s="40"/>
      <c r="F22" s="40"/>
      <c r="G22" s="40"/>
      <c r="H22" s="40"/>
      <c r="I22" s="40"/>
      <c r="J22" s="40"/>
      <c r="K22" s="40"/>
      <c r="L22" s="12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1"/>
      <c r="C23" s="40"/>
      <c r="D23" s="34" t="s">
        <v>36</v>
      </c>
      <c r="E23" s="40"/>
      <c r="F23" s="40"/>
      <c r="G23" s="40"/>
      <c r="H23" s="40"/>
      <c r="I23" s="34" t="s">
        <v>26</v>
      </c>
      <c r="J23" s="29" t="str">
        <f>IF('Rekapitulace stavby'!AN19="","",'Rekapitulace stavby'!AN19)</f>
        <v/>
      </c>
      <c r="K23" s="40"/>
      <c r="L23" s="12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1"/>
      <c r="C24" s="40"/>
      <c r="D24" s="40"/>
      <c r="E24" s="29" t="str">
        <f>IF('Rekapitulace stavby'!E20="","",'Rekapitulace stavby'!E20)</f>
        <v xml:space="preserve"> </v>
      </c>
      <c r="F24" s="40"/>
      <c r="G24" s="40"/>
      <c r="H24" s="40"/>
      <c r="I24" s="34" t="s">
        <v>29</v>
      </c>
      <c r="J24" s="29" t="str">
        <f>IF('Rekapitulace stavby'!AN20="","",'Rekapitulace stavby'!AN20)</f>
        <v/>
      </c>
      <c r="K24" s="40"/>
      <c r="L24" s="12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1"/>
      <c r="C25" s="40"/>
      <c r="D25" s="40"/>
      <c r="E25" s="40"/>
      <c r="F25" s="40"/>
      <c r="G25" s="40"/>
      <c r="H25" s="40"/>
      <c r="I25" s="40"/>
      <c r="J25" s="40"/>
      <c r="K25" s="40"/>
      <c r="L25" s="12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1"/>
      <c r="C26" s="40"/>
      <c r="D26" s="34" t="s">
        <v>38</v>
      </c>
      <c r="E26" s="40"/>
      <c r="F26" s="40"/>
      <c r="G26" s="40"/>
      <c r="H26" s="40"/>
      <c r="I26" s="40"/>
      <c r="J26" s="40"/>
      <c r="K26" s="40"/>
      <c r="L26" s="12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79.25" customHeight="1">
      <c r="A27" s="128"/>
      <c r="B27" s="129"/>
      <c r="C27" s="128"/>
      <c r="D27" s="128"/>
      <c r="E27" s="38" t="s">
        <v>39</v>
      </c>
      <c r="F27" s="38"/>
      <c r="G27" s="38"/>
      <c r="H27" s="38"/>
      <c r="I27" s="128"/>
      <c r="J27" s="128"/>
      <c r="K27" s="128"/>
      <c r="L27" s="130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="2" customFormat="1" ht="6.96" customHeight="1">
      <c r="A28" s="40"/>
      <c r="B28" s="41"/>
      <c r="C28" s="40"/>
      <c r="D28" s="40"/>
      <c r="E28" s="40"/>
      <c r="F28" s="40"/>
      <c r="G28" s="40"/>
      <c r="H28" s="40"/>
      <c r="I28" s="40"/>
      <c r="J28" s="40"/>
      <c r="K28" s="40"/>
      <c r="L28" s="12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1"/>
      <c r="C29" s="40"/>
      <c r="D29" s="86"/>
      <c r="E29" s="86"/>
      <c r="F29" s="86"/>
      <c r="G29" s="86"/>
      <c r="H29" s="86"/>
      <c r="I29" s="86"/>
      <c r="J29" s="86"/>
      <c r="K29" s="86"/>
      <c r="L29" s="12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1"/>
      <c r="C30" s="40"/>
      <c r="D30" s="132" t="s">
        <v>40</v>
      </c>
      <c r="E30" s="40"/>
      <c r="F30" s="40"/>
      <c r="G30" s="40"/>
      <c r="H30" s="40"/>
      <c r="I30" s="40"/>
      <c r="J30" s="92">
        <f>ROUND(J86, 2)</f>
        <v>0</v>
      </c>
      <c r="K30" s="40"/>
      <c r="L30" s="12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1"/>
      <c r="C32" s="40"/>
      <c r="D32" s="40"/>
      <c r="E32" s="40"/>
      <c r="F32" s="45" t="s">
        <v>42</v>
      </c>
      <c r="G32" s="40"/>
      <c r="H32" s="40"/>
      <c r="I32" s="45" t="s">
        <v>41</v>
      </c>
      <c r="J32" s="45" t="s">
        <v>43</v>
      </c>
      <c r="K32" s="40"/>
      <c r="L32" s="12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1"/>
      <c r="C33" s="40"/>
      <c r="D33" s="133" t="s">
        <v>44</v>
      </c>
      <c r="E33" s="34" t="s">
        <v>45</v>
      </c>
      <c r="F33" s="134">
        <f>ROUND((SUM(BE86:BE145)),  2)</f>
        <v>0</v>
      </c>
      <c r="G33" s="40"/>
      <c r="H33" s="40"/>
      <c r="I33" s="135">
        <v>0.20999999999999999</v>
      </c>
      <c r="J33" s="134">
        <f>ROUND(((SUM(BE86:BE145))*I33),  2)</f>
        <v>0</v>
      </c>
      <c r="K33" s="40"/>
      <c r="L33" s="12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34" t="s">
        <v>46</v>
      </c>
      <c r="F34" s="134">
        <f>ROUND((SUM(BF86:BF145)),  2)</f>
        <v>0</v>
      </c>
      <c r="G34" s="40"/>
      <c r="H34" s="40"/>
      <c r="I34" s="135">
        <v>0.12</v>
      </c>
      <c r="J34" s="134">
        <f>ROUND(((SUM(BF86:BF145))*I34),  2)</f>
        <v>0</v>
      </c>
      <c r="K34" s="40"/>
      <c r="L34" s="12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1"/>
      <c r="C35" s="40"/>
      <c r="D35" s="40"/>
      <c r="E35" s="34" t="s">
        <v>47</v>
      </c>
      <c r="F35" s="134">
        <f>ROUND((SUM(BG86:BG145)),  2)</f>
        <v>0</v>
      </c>
      <c r="G35" s="40"/>
      <c r="H35" s="40"/>
      <c r="I35" s="135">
        <v>0.20999999999999999</v>
      </c>
      <c r="J35" s="134">
        <f>0</f>
        <v>0</v>
      </c>
      <c r="K35" s="40"/>
      <c r="L35" s="12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1"/>
      <c r="C36" s="40"/>
      <c r="D36" s="40"/>
      <c r="E36" s="34" t="s">
        <v>48</v>
      </c>
      <c r="F36" s="134">
        <f>ROUND((SUM(BH86:BH145)),  2)</f>
        <v>0</v>
      </c>
      <c r="G36" s="40"/>
      <c r="H36" s="40"/>
      <c r="I36" s="135">
        <v>0.12</v>
      </c>
      <c r="J36" s="134">
        <f>0</f>
        <v>0</v>
      </c>
      <c r="K36" s="40"/>
      <c r="L36" s="12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49</v>
      </c>
      <c r="F37" s="134">
        <f>ROUND((SUM(BI86:BI145)),  2)</f>
        <v>0</v>
      </c>
      <c r="G37" s="40"/>
      <c r="H37" s="40"/>
      <c r="I37" s="135">
        <v>0</v>
      </c>
      <c r="J37" s="134">
        <f>0</f>
        <v>0</v>
      </c>
      <c r="K37" s="40"/>
      <c r="L37" s="12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1"/>
      <c r="C38" s="40"/>
      <c r="D38" s="40"/>
      <c r="E38" s="40"/>
      <c r="F38" s="40"/>
      <c r="G38" s="40"/>
      <c r="H38" s="40"/>
      <c r="I38" s="40"/>
      <c r="J38" s="40"/>
      <c r="K38" s="40"/>
      <c r="L38" s="12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1"/>
      <c r="C39" s="136"/>
      <c r="D39" s="137" t="s">
        <v>50</v>
      </c>
      <c r="E39" s="78"/>
      <c r="F39" s="78"/>
      <c r="G39" s="138" t="s">
        <v>51</v>
      </c>
      <c r="H39" s="139" t="s">
        <v>52</v>
      </c>
      <c r="I39" s="78"/>
      <c r="J39" s="140">
        <f>SUM(J30:J37)</f>
        <v>0</v>
      </c>
      <c r="K39" s="141"/>
      <c r="L39" s="12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57"/>
      <c r="C40" s="58"/>
      <c r="D40" s="58"/>
      <c r="E40" s="58"/>
      <c r="F40" s="58"/>
      <c r="G40" s="58"/>
      <c r="H40" s="58"/>
      <c r="I40" s="58"/>
      <c r="J40" s="58"/>
      <c r="K40" s="58"/>
      <c r="L40" s="12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59"/>
      <c r="C44" s="60"/>
      <c r="D44" s="60"/>
      <c r="E44" s="60"/>
      <c r="F44" s="60"/>
      <c r="G44" s="60"/>
      <c r="H44" s="60"/>
      <c r="I44" s="60"/>
      <c r="J44" s="60"/>
      <c r="K44" s="60"/>
      <c r="L44" s="12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210</v>
      </c>
      <c r="D45" s="40"/>
      <c r="E45" s="40"/>
      <c r="F45" s="40"/>
      <c r="G45" s="40"/>
      <c r="H45" s="40"/>
      <c r="I45" s="40"/>
      <c r="J45" s="40"/>
      <c r="K45" s="40"/>
      <c r="L45" s="12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0"/>
      <c r="D46" s="40"/>
      <c r="E46" s="40"/>
      <c r="F46" s="40"/>
      <c r="G46" s="40"/>
      <c r="H46" s="40"/>
      <c r="I46" s="40"/>
      <c r="J46" s="40"/>
      <c r="K46" s="40"/>
      <c r="L46" s="12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17</v>
      </c>
      <c r="D47" s="40"/>
      <c r="E47" s="40"/>
      <c r="F47" s="40"/>
      <c r="G47" s="40"/>
      <c r="H47" s="40"/>
      <c r="I47" s="40"/>
      <c r="J47" s="40"/>
      <c r="K47" s="40"/>
      <c r="L47" s="12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0"/>
      <c r="D48" s="40"/>
      <c r="E48" s="126" t="str">
        <f>E7</f>
        <v>STAVEBNÍ ÚPRAVY MATEŘSKÉ ŠKOLY č.p.100_PŘÍSTAVBA NOVÉ KUCHYNĚ_STAVBA</v>
      </c>
      <c r="F48" s="34"/>
      <c r="G48" s="34"/>
      <c r="H48" s="34"/>
      <c r="I48" s="40"/>
      <c r="J48" s="40"/>
      <c r="K48" s="40"/>
      <c r="L48" s="12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130</v>
      </c>
      <c r="D49" s="40"/>
      <c r="E49" s="40"/>
      <c r="F49" s="40"/>
      <c r="G49" s="40"/>
      <c r="H49" s="40"/>
      <c r="I49" s="40"/>
      <c r="J49" s="40"/>
      <c r="K49" s="40"/>
      <c r="L49" s="12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0"/>
      <c r="D50" s="40"/>
      <c r="E50" s="64" t="str">
        <f>E9</f>
        <v>VRN - Vedlejší rozpočtové náklady</v>
      </c>
      <c r="F50" s="40"/>
      <c r="G50" s="40"/>
      <c r="H50" s="40"/>
      <c r="I50" s="40"/>
      <c r="J50" s="40"/>
      <c r="K50" s="40"/>
      <c r="L50" s="12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0"/>
      <c r="D51" s="40"/>
      <c r="E51" s="40"/>
      <c r="F51" s="40"/>
      <c r="G51" s="40"/>
      <c r="H51" s="40"/>
      <c r="I51" s="40"/>
      <c r="J51" s="40"/>
      <c r="K51" s="40"/>
      <c r="L51" s="12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0"/>
      <c r="E52" s="40"/>
      <c r="F52" s="29" t="str">
        <f>F12</f>
        <v>p.č.109st.,141/2,141/21, k.ú. Dolní Nemojov</v>
      </c>
      <c r="G52" s="40"/>
      <c r="H52" s="40"/>
      <c r="I52" s="34" t="s">
        <v>23</v>
      </c>
      <c r="J52" s="66" t="str">
        <f>IF(J12="","",J12)</f>
        <v>3. 6. 2025</v>
      </c>
      <c r="K52" s="40"/>
      <c r="L52" s="12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0"/>
      <c r="D53" s="40"/>
      <c r="E53" s="40"/>
      <c r="F53" s="40"/>
      <c r="G53" s="40"/>
      <c r="H53" s="40"/>
      <c r="I53" s="40"/>
      <c r="J53" s="40"/>
      <c r="K53" s="40"/>
      <c r="L53" s="12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0"/>
      <c r="E54" s="40"/>
      <c r="F54" s="29" t="str">
        <f>E15</f>
        <v>Obec Nemojov, Dolní Nemojov 13, 544 61 Nemojov</v>
      </c>
      <c r="G54" s="40"/>
      <c r="H54" s="40"/>
      <c r="I54" s="34" t="s">
        <v>32</v>
      </c>
      <c r="J54" s="38" t="str">
        <f>E21</f>
        <v>FORT21 s.r.o.</v>
      </c>
      <c r="K54" s="40"/>
      <c r="L54" s="12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0"/>
      <c r="E55" s="40"/>
      <c r="F55" s="29" t="str">
        <f>IF(E18="","",E18)</f>
        <v>Vyplň údaj</v>
      </c>
      <c r="G55" s="40"/>
      <c r="H55" s="40"/>
      <c r="I55" s="34" t="s">
        <v>36</v>
      </c>
      <c r="J55" s="38" t="str">
        <f>E24</f>
        <v xml:space="preserve"> </v>
      </c>
      <c r="K55" s="40"/>
      <c r="L55" s="12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0"/>
      <c r="D56" s="40"/>
      <c r="E56" s="40"/>
      <c r="F56" s="40"/>
      <c r="G56" s="40"/>
      <c r="H56" s="40"/>
      <c r="I56" s="40"/>
      <c r="J56" s="40"/>
      <c r="K56" s="40"/>
      <c r="L56" s="12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42" t="s">
        <v>211</v>
      </c>
      <c r="D57" s="136"/>
      <c r="E57" s="136"/>
      <c r="F57" s="136"/>
      <c r="G57" s="136"/>
      <c r="H57" s="136"/>
      <c r="I57" s="136"/>
      <c r="J57" s="143" t="s">
        <v>212</v>
      </c>
      <c r="K57" s="136"/>
      <c r="L57" s="12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0"/>
      <c r="D58" s="40"/>
      <c r="E58" s="40"/>
      <c r="F58" s="40"/>
      <c r="G58" s="40"/>
      <c r="H58" s="40"/>
      <c r="I58" s="40"/>
      <c r="J58" s="40"/>
      <c r="K58" s="40"/>
      <c r="L58" s="12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44" t="s">
        <v>72</v>
      </c>
      <c r="D59" s="40"/>
      <c r="E59" s="40"/>
      <c r="F59" s="40"/>
      <c r="G59" s="40"/>
      <c r="H59" s="40"/>
      <c r="I59" s="40"/>
      <c r="J59" s="92">
        <f>J86</f>
        <v>0</v>
      </c>
      <c r="K59" s="40"/>
      <c r="L59" s="12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21" t="s">
        <v>213</v>
      </c>
    </row>
    <row r="60" s="9" customFormat="1" ht="24.96" customHeight="1">
      <c r="A60" s="9"/>
      <c r="B60" s="145"/>
      <c r="C60" s="9"/>
      <c r="D60" s="146" t="s">
        <v>2673</v>
      </c>
      <c r="E60" s="147"/>
      <c r="F60" s="147"/>
      <c r="G60" s="147"/>
      <c r="H60" s="147"/>
      <c r="I60" s="147"/>
      <c r="J60" s="148">
        <f>J87</f>
        <v>0</v>
      </c>
      <c r="K60" s="9"/>
      <c r="L60" s="14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9"/>
      <c r="C61" s="10"/>
      <c r="D61" s="150" t="s">
        <v>3657</v>
      </c>
      <c r="E61" s="151"/>
      <c r="F61" s="151"/>
      <c r="G61" s="151"/>
      <c r="H61" s="151"/>
      <c r="I61" s="151"/>
      <c r="J61" s="152">
        <f>J88</f>
        <v>0</v>
      </c>
      <c r="K61" s="10"/>
      <c r="L61" s="14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49"/>
      <c r="C62" s="10"/>
      <c r="D62" s="150" t="s">
        <v>3658</v>
      </c>
      <c r="E62" s="151"/>
      <c r="F62" s="151"/>
      <c r="G62" s="151"/>
      <c r="H62" s="151"/>
      <c r="I62" s="151"/>
      <c r="J62" s="152">
        <f>J99</f>
        <v>0</v>
      </c>
      <c r="K62" s="10"/>
      <c r="L62" s="14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49"/>
      <c r="C63" s="10"/>
      <c r="D63" s="150" t="s">
        <v>3659</v>
      </c>
      <c r="E63" s="151"/>
      <c r="F63" s="151"/>
      <c r="G63" s="151"/>
      <c r="H63" s="151"/>
      <c r="I63" s="151"/>
      <c r="J63" s="152">
        <f>J114</f>
        <v>0</v>
      </c>
      <c r="K63" s="10"/>
      <c r="L63" s="14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49"/>
      <c r="C64" s="10"/>
      <c r="D64" s="150" t="s">
        <v>3660</v>
      </c>
      <c r="E64" s="151"/>
      <c r="F64" s="151"/>
      <c r="G64" s="151"/>
      <c r="H64" s="151"/>
      <c r="I64" s="151"/>
      <c r="J64" s="152">
        <f>J131</f>
        <v>0</v>
      </c>
      <c r="K64" s="10"/>
      <c r="L64" s="14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49"/>
      <c r="C65" s="10"/>
      <c r="D65" s="150" t="s">
        <v>3661</v>
      </c>
      <c r="E65" s="151"/>
      <c r="F65" s="151"/>
      <c r="G65" s="151"/>
      <c r="H65" s="151"/>
      <c r="I65" s="151"/>
      <c r="J65" s="152">
        <f>J134</f>
        <v>0</v>
      </c>
      <c r="K65" s="10"/>
      <c r="L65" s="14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9"/>
      <c r="C66" s="10"/>
      <c r="D66" s="150" t="s">
        <v>2674</v>
      </c>
      <c r="E66" s="151"/>
      <c r="F66" s="151"/>
      <c r="G66" s="151"/>
      <c r="H66" s="151"/>
      <c r="I66" s="151"/>
      <c r="J66" s="152">
        <f>J137</f>
        <v>0</v>
      </c>
      <c r="K66" s="10"/>
      <c r="L66" s="14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0"/>
      <c r="D67" s="40"/>
      <c r="E67" s="40"/>
      <c r="F67" s="40"/>
      <c r="G67" s="40"/>
      <c r="H67" s="40"/>
      <c r="I67" s="40"/>
      <c r="J67" s="40"/>
      <c r="K67" s="40"/>
      <c r="L67" s="12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57"/>
      <c r="C68" s="58"/>
      <c r="D68" s="58"/>
      <c r="E68" s="58"/>
      <c r="F68" s="58"/>
      <c r="G68" s="58"/>
      <c r="H68" s="58"/>
      <c r="I68" s="58"/>
      <c r="J68" s="58"/>
      <c r="K68" s="58"/>
      <c r="L68" s="12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59"/>
      <c r="C72" s="60"/>
      <c r="D72" s="60"/>
      <c r="E72" s="60"/>
      <c r="F72" s="60"/>
      <c r="G72" s="60"/>
      <c r="H72" s="60"/>
      <c r="I72" s="60"/>
      <c r="J72" s="60"/>
      <c r="K72" s="60"/>
      <c r="L72" s="12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241</v>
      </c>
      <c r="D73" s="40"/>
      <c r="E73" s="40"/>
      <c r="F73" s="40"/>
      <c r="G73" s="40"/>
      <c r="H73" s="40"/>
      <c r="I73" s="40"/>
      <c r="J73" s="40"/>
      <c r="K73" s="40"/>
      <c r="L73" s="12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0"/>
      <c r="D74" s="40"/>
      <c r="E74" s="40"/>
      <c r="F74" s="40"/>
      <c r="G74" s="40"/>
      <c r="H74" s="40"/>
      <c r="I74" s="40"/>
      <c r="J74" s="40"/>
      <c r="K74" s="40"/>
      <c r="L74" s="12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17</v>
      </c>
      <c r="D75" s="40"/>
      <c r="E75" s="40"/>
      <c r="F75" s="40"/>
      <c r="G75" s="40"/>
      <c r="H75" s="40"/>
      <c r="I75" s="40"/>
      <c r="J75" s="40"/>
      <c r="K75" s="40"/>
      <c r="L75" s="12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6.25" customHeight="1">
      <c r="A76" s="40"/>
      <c r="B76" s="41"/>
      <c r="C76" s="40"/>
      <c r="D76" s="40"/>
      <c r="E76" s="126" t="str">
        <f>E7</f>
        <v>STAVEBNÍ ÚPRAVY MATEŘSKÉ ŠKOLY č.p.100_PŘÍSTAVBA NOVÉ KUCHYNĚ_STAVBA</v>
      </c>
      <c r="F76" s="34"/>
      <c r="G76" s="34"/>
      <c r="H76" s="34"/>
      <c r="I76" s="40"/>
      <c r="J76" s="40"/>
      <c r="K76" s="40"/>
      <c r="L76" s="12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130</v>
      </c>
      <c r="D77" s="40"/>
      <c r="E77" s="40"/>
      <c r="F77" s="40"/>
      <c r="G77" s="40"/>
      <c r="H77" s="40"/>
      <c r="I77" s="40"/>
      <c r="J77" s="40"/>
      <c r="K77" s="40"/>
      <c r="L77" s="12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0"/>
      <c r="D78" s="40"/>
      <c r="E78" s="64" t="str">
        <f>E9</f>
        <v>VRN - Vedlejší rozpočtové náklady</v>
      </c>
      <c r="F78" s="40"/>
      <c r="G78" s="40"/>
      <c r="H78" s="40"/>
      <c r="I78" s="40"/>
      <c r="J78" s="40"/>
      <c r="K78" s="40"/>
      <c r="L78" s="12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0"/>
      <c r="D79" s="40"/>
      <c r="E79" s="40"/>
      <c r="F79" s="40"/>
      <c r="G79" s="40"/>
      <c r="H79" s="40"/>
      <c r="I79" s="40"/>
      <c r="J79" s="40"/>
      <c r="K79" s="40"/>
      <c r="L79" s="12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0"/>
      <c r="E80" s="40"/>
      <c r="F80" s="29" t="str">
        <f>F12</f>
        <v>p.č.109st.,141/2,141/21, k.ú. Dolní Nemojov</v>
      </c>
      <c r="G80" s="40"/>
      <c r="H80" s="40"/>
      <c r="I80" s="34" t="s">
        <v>23</v>
      </c>
      <c r="J80" s="66" t="str">
        <f>IF(J12="","",J12)</f>
        <v>3. 6. 2025</v>
      </c>
      <c r="K80" s="40"/>
      <c r="L80" s="12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0"/>
      <c r="D81" s="40"/>
      <c r="E81" s="40"/>
      <c r="F81" s="40"/>
      <c r="G81" s="40"/>
      <c r="H81" s="40"/>
      <c r="I81" s="40"/>
      <c r="J81" s="40"/>
      <c r="K81" s="40"/>
      <c r="L81" s="12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0"/>
      <c r="E82" s="40"/>
      <c r="F82" s="29" t="str">
        <f>E15</f>
        <v>Obec Nemojov, Dolní Nemojov 13, 544 61 Nemojov</v>
      </c>
      <c r="G82" s="40"/>
      <c r="H82" s="40"/>
      <c r="I82" s="34" t="s">
        <v>32</v>
      </c>
      <c r="J82" s="38" t="str">
        <f>E21</f>
        <v>FORT21 s.r.o.</v>
      </c>
      <c r="K82" s="40"/>
      <c r="L82" s="12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30</v>
      </c>
      <c r="D83" s="40"/>
      <c r="E83" s="40"/>
      <c r="F83" s="29" t="str">
        <f>IF(E18="","",E18)</f>
        <v>Vyplň údaj</v>
      </c>
      <c r="G83" s="40"/>
      <c r="H83" s="40"/>
      <c r="I83" s="34" t="s">
        <v>36</v>
      </c>
      <c r="J83" s="38" t="str">
        <f>E24</f>
        <v xml:space="preserve"> </v>
      </c>
      <c r="K83" s="40"/>
      <c r="L83" s="12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0"/>
      <c r="D84" s="40"/>
      <c r="E84" s="40"/>
      <c r="F84" s="40"/>
      <c r="G84" s="40"/>
      <c r="H84" s="40"/>
      <c r="I84" s="40"/>
      <c r="J84" s="40"/>
      <c r="K84" s="40"/>
      <c r="L84" s="12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53"/>
      <c r="B85" s="154"/>
      <c r="C85" s="155" t="s">
        <v>242</v>
      </c>
      <c r="D85" s="156" t="s">
        <v>59</v>
      </c>
      <c r="E85" s="156" t="s">
        <v>55</v>
      </c>
      <c r="F85" s="156" t="s">
        <v>56</v>
      </c>
      <c r="G85" s="156" t="s">
        <v>243</v>
      </c>
      <c r="H85" s="156" t="s">
        <v>244</v>
      </c>
      <c r="I85" s="156" t="s">
        <v>245</v>
      </c>
      <c r="J85" s="157" t="s">
        <v>212</v>
      </c>
      <c r="K85" s="158" t="s">
        <v>246</v>
      </c>
      <c r="L85" s="159"/>
      <c r="M85" s="82" t="s">
        <v>3</v>
      </c>
      <c r="N85" s="83" t="s">
        <v>44</v>
      </c>
      <c r="O85" s="83" t="s">
        <v>247</v>
      </c>
      <c r="P85" s="83" t="s">
        <v>248</v>
      </c>
      <c r="Q85" s="83" t="s">
        <v>249</v>
      </c>
      <c r="R85" s="83" t="s">
        <v>250</v>
      </c>
      <c r="S85" s="83" t="s">
        <v>251</v>
      </c>
      <c r="T85" s="84" t="s">
        <v>252</v>
      </c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</row>
    <row r="86" s="2" customFormat="1" ht="22.8" customHeight="1">
      <c r="A86" s="40"/>
      <c r="B86" s="41"/>
      <c r="C86" s="89" t="s">
        <v>253</v>
      </c>
      <c r="D86" s="40"/>
      <c r="E86" s="40"/>
      <c r="F86" s="40"/>
      <c r="G86" s="40"/>
      <c r="H86" s="40"/>
      <c r="I86" s="40"/>
      <c r="J86" s="160">
        <f>BK86</f>
        <v>0</v>
      </c>
      <c r="K86" s="40"/>
      <c r="L86" s="41"/>
      <c r="M86" s="85"/>
      <c r="N86" s="70"/>
      <c r="O86" s="86"/>
      <c r="P86" s="161">
        <f>P87</f>
        <v>0</v>
      </c>
      <c r="Q86" s="86"/>
      <c r="R86" s="161">
        <f>R87</f>
        <v>0</v>
      </c>
      <c r="S86" s="86"/>
      <c r="T86" s="162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21" t="s">
        <v>73</v>
      </c>
      <c r="AU86" s="21" t="s">
        <v>213</v>
      </c>
      <c r="BK86" s="163">
        <f>BK87</f>
        <v>0</v>
      </c>
    </row>
    <row r="87" s="12" customFormat="1" ht="25.92" customHeight="1">
      <c r="A87" s="12"/>
      <c r="B87" s="164"/>
      <c r="C87" s="12"/>
      <c r="D87" s="165" t="s">
        <v>73</v>
      </c>
      <c r="E87" s="166" t="s">
        <v>105</v>
      </c>
      <c r="F87" s="166" t="s">
        <v>106</v>
      </c>
      <c r="G87" s="12"/>
      <c r="H87" s="12"/>
      <c r="I87" s="167"/>
      <c r="J87" s="168">
        <f>BK87</f>
        <v>0</v>
      </c>
      <c r="K87" s="12"/>
      <c r="L87" s="164"/>
      <c r="M87" s="169"/>
      <c r="N87" s="170"/>
      <c r="O87" s="170"/>
      <c r="P87" s="171">
        <f>P88+P99+P114+P131+P134+P137</f>
        <v>0</v>
      </c>
      <c r="Q87" s="170"/>
      <c r="R87" s="171">
        <f>R88+R99+R114+R131+R134+R137</f>
        <v>0</v>
      </c>
      <c r="S87" s="170"/>
      <c r="T87" s="172">
        <f>T88+T99+T114+T131+T134+T137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65" t="s">
        <v>284</v>
      </c>
      <c r="AT87" s="173" t="s">
        <v>73</v>
      </c>
      <c r="AU87" s="173" t="s">
        <v>74</v>
      </c>
      <c r="AY87" s="165" t="s">
        <v>256</v>
      </c>
      <c r="BK87" s="174">
        <f>BK88+BK99+BK114+BK131+BK134+BK137</f>
        <v>0</v>
      </c>
    </row>
    <row r="88" s="12" customFormat="1" ht="22.8" customHeight="1">
      <c r="A88" s="12"/>
      <c r="B88" s="164"/>
      <c r="C88" s="12"/>
      <c r="D88" s="165" t="s">
        <v>73</v>
      </c>
      <c r="E88" s="175" t="s">
        <v>3662</v>
      </c>
      <c r="F88" s="175" t="s">
        <v>3663</v>
      </c>
      <c r="G88" s="12"/>
      <c r="H88" s="12"/>
      <c r="I88" s="167"/>
      <c r="J88" s="176">
        <f>BK88</f>
        <v>0</v>
      </c>
      <c r="K88" s="12"/>
      <c r="L88" s="164"/>
      <c r="M88" s="169"/>
      <c r="N88" s="170"/>
      <c r="O88" s="170"/>
      <c r="P88" s="171">
        <f>SUM(P89:P98)</f>
        <v>0</v>
      </c>
      <c r="Q88" s="170"/>
      <c r="R88" s="171">
        <f>SUM(R89:R98)</f>
        <v>0</v>
      </c>
      <c r="S88" s="170"/>
      <c r="T88" s="172">
        <f>SUM(T89:T98)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65" t="s">
        <v>284</v>
      </c>
      <c r="AT88" s="173" t="s">
        <v>73</v>
      </c>
      <c r="AU88" s="173" t="s">
        <v>81</v>
      </c>
      <c r="AY88" s="165" t="s">
        <v>256</v>
      </c>
      <c r="BK88" s="174">
        <f>SUM(BK89:BK98)</f>
        <v>0</v>
      </c>
    </row>
    <row r="89" s="2" customFormat="1" ht="16.5" customHeight="1">
      <c r="A89" s="40"/>
      <c r="B89" s="177"/>
      <c r="C89" s="178" t="s">
        <v>81</v>
      </c>
      <c r="D89" s="178" t="s">
        <v>258</v>
      </c>
      <c r="E89" s="179" t="s">
        <v>3664</v>
      </c>
      <c r="F89" s="180" t="s">
        <v>3665</v>
      </c>
      <c r="G89" s="181" t="s">
        <v>3666</v>
      </c>
      <c r="H89" s="182">
        <v>1</v>
      </c>
      <c r="I89" s="183"/>
      <c r="J89" s="184">
        <f>ROUND(I89*H89,2)</f>
        <v>0</v>
      </c>
      <c r="K89" s="185"/>
      <c r="L89" s="41"/>
      <c r="M89" s="186" t="s">
        <v>3</v>
      </c>
      <c r="N89" s="187" t="s">
        <v>45</v>
      </c>
      <c r="O89" s="74"/>
      <c r="P89" s="188">
        <f>O89*H89</f>
        <v>0</v>
      </c>
      <c r="Q89" s="188">
        <v>0</v>
      </c>
      <c r="R89" s="188">
        <f>Q89*H89</f>
        <v>0</v>
      </c>
      <c r="S89" s="188">
        <v>0</v>
      </c>
      <c r="T89" s="189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190" t="s">
        <v>3667</v>
      </c>
      <c r="AT89" s="190" t="s">
        <v>258</v>
      </c>
      <c r="AU89" s="190" t="s">
        <v>83</v>
      </c>
      <c r="AY89" s="21" t="s">
        <v>256</v>
      </c>
      <c r="BE89" s="191">
        <f>IF(N89="základní",J89,0)</f>
        <v>0</v>
      </c>
      <c r="BF89" s="191">
        <f>IF(N89="snížená",J89,0)</f>
        <v>0</v>
      </c>
      <c r="BG89" s="191">
        <f>IF(N89="zákl. přenesená",J89,0)</f>
        <v>0</v>
      </c>
      <c r="BH89" s="191">
        <f>IF(N89="sníž. přenesená",J89,0)</f>
        <v>0</v>
      </c>
      <c r="BI89" s="191">
        <f>IF(N89="nulová",J89,0)</f>
        <v>0</v>
      </c>
      <c r="BJ89" s="21" t="s">
        <v>81</v>
      </c>
      <c r="BK89" s="191">
        <f>ROUND(I89*H89,2)</f>
        <v>0</v>
      </c>
      <c r="BL89" s="21" t="s">
        <v>3667</v>
      </c>
      <c r="BM89" s="190" t="s">
        <v>3668</v>
      </c>
    </row>
    <row r="90" s="2" customFormat="1">
      <c r="A90" s="40"/>
      <c r="B90" s="41"/>
      <c r="C90" s="40"/>
      <c r="D90" s="192" t="s">
        <v>263</v>
      </c>
      <c r="E90" s="40"/>
      <c r="F90" s="193" t="s">
        <v>3669</v>
      </c>
      <c r="G90" s="40"/>
      <c r="H90" s="40"/>
      <c r="I90" s="194"/>
      <c r="J90" s="40"/>
      <c r="K90" s="40"/>
      <c r="L90" s="41"/>
      <c r="M90" s="195"/>
      <c r="N90" s="196"/>
      <c r="O90" s="74"/>
      <c r="P90" s="74"/>
      <c r="Q90" s="74"/>
      <c r="R90" s="74"/>
      <c r="S90" s="74"/>
      <c r="T90" s="75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21" t="s">
        <v>263</v>
      </c>
      <c r="AU90" s="21" t="s">
        <v>83</v>
      </c>
    </row>
    <row r="91" s="2" customFormat="1" ht="16.5" customHeight="1">
      <c r="A91" s="40"/>
      <c r="B91" s="177"/>
      <c r="C91" s="178" t="s">
        <v>83</v>
      </c>
      <c r="D91" s="178" t="s">
        <v>258</v>
      </c>
      <c r="E91" s="179" t="s">
        <v>3670</v>
      </c>
      <c r="F91" s="180" t="s">
        <v>3671</v>
      </c>
      <c r="G91" s="181" t="s">
        <v>3666</v>
      </c>
      <c r="H91" s="182">
        <v>1</v>
      </c>
      <c r="I91" s="183"/>
      <c r="J91" s="184">
        <f>ROUND(I91*H91,2)</f>
        <v>0</v>
      </c>
      <c r="K91" s="185"/>
      <c r="L91" s="41"/>
      <c r="M91" s="186" t="s">
        <v>3</v>
      </c>
      <c r="N91" s="187" t="s">
        <v>45</v>
      </c>
      <c r="O91" s="74"/>
      <c r="P91" s="188">
        <f>O91*H91</f>
        <v>0</v>
      </c>
      <c r="Q91" s="188">
        <v>0</v>
      </c>
      <c r="R91" s="188">
        <f>Q91*H91</f>
        <v>0</v>
      </c>
      <c r="S91" s="188">
        <v>0</v>
      </c>
      <c r="T91" s="189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190" t="s">
        <v>3667</v>
      </c>
      <c r="AT91" s="190" t="s">
        <v>258</v>
      </c>
      <c r="AU91" s="190" t="s">
        <v>83</v>
      </c>
      <c r="AY91" s="21" t="s">
        <v>256</v>
      </c>
      <c r="BE91" s="191">
        <f>IF(N91="základní",J91,0)</f>
        <v>0</v>
      </c>
      <c r="BF91" s="191">
        <f>IF(N91="snížená",J91,0)</f>
        <v>0</v>
      </c>
      <c r="BG91" s="191">
        <f>IF(N91="zákl. přenesená",J91,0)</f>
        <v>0</v>
      </c>
      <c r="BH91" s="191">
        <f>IF(N91="sníž. přenesená",J91,0)</f>
        <v>0</v>
      </c>
      <c r="BI91" s="191">
        <f>IF(N91="nulová",J91,0)</f>
        <v>0</v>
      </c>
      <c r="BJ91" s="21" t="s">
        <v>81</v>
      </c>
      <c r="BK91" s="191">
        <f>ROUND(I91*H91,2)</f>
        <v>0</v>
      </c>
      <c r="BL91" s="21" t="s">
        <v>3667</v>
      </c>
      <c r="BM91" s="190" t="s">
        <v>3672</v>
      </c>
    </row>
    <row r="92" s="2" customFormat="1">
      <c r="A92" s="40"/>
      <c r="B92" s="41"/>
      <c r="C92" s="40"/>
      <c r="D92" s="192" t="s">
        <v>263</v>
      </c>
      <c r="E92" s="40"/>
      <c r="F92" s="193" t="s">
        <v>3673</v>
      </c>
      <c r="G92" s="40"/>
      <c r="H92" s="40"/>
      <c r="I92" s="194"/>
      <c r="J92" s="40"/>
      <c r="K92" s="40"/>
      <c r="L92" s="41"/>
      <c r="M92" s="195"/>
      <c r="N92" s="196"/>
      <c r="O92" s="74"/>
      <c r="P92" s="74"/>
      <c r="Q92" s="74"/>
      <c r="R92" s="74"/>
      <c r="S92" s="74"/>
      <c r="T92" s="75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21" t="s">
        <v>263</v>
      </c>
      <c r="AU92" s="21" t="s">
        <v>83</v>
      </c>
    </row>
    <row r="93" s="2" customFormat="1" ht="16.5" customHeight="1">
      <c r="A93" s="40"/>
      <c r="B93" s="177"/>
      <c r="C93" s="178" t="s">
        <v>112</v>
      </c>
      <c r="D93" s="178" t="s">
        <v>258</v>
      </c>
      <c r="E93" s="179" t="s">
        <v>3674</v>
      </c>
      <c r="F93" s="180" t="s">
        <v>3675</v>
      </c>
      <c r="G93" s="181" t="s">
        <v>3666</v>
      </c>
      <c r="H93" s="182">
        <v>1</v>
      </c>
      <c r="I93" s="183"/>
      <c r="J93" s="184">
        <f>ROUND(I93*H93,2)</f>
        <v>0</v>
      </c>
      <c r="K93" s="185"/>
      <c r="L93" s="41"/>
      <c r="M93" s="186" t="s">
        <v>3</v>
      </c>
      <c r="N93" s="187" t="s">
        <v>45</v>
      </c>
      <c r="O93" s="74"/>
      <c r="P93" s="188">
        <f>O93*H93</f>
        <v>0</v>
      </c>
      <c r="Q93" s="188">
        <v>0</v>
      </c>
      <c r="R93" s="188">
        <f>Q93*H93</f>
        <v>0</v>
      </c>
      <c r="S93" s="188">
        <v>0</v>
      </c>
      <c r="T93" s="189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190" t="s">
        <v>3667</v>
      </c>
      <c r="AT93" s="190" t="s">
        <v>258</v>
      </c>
      <c r="AU93" s="190" t="s">
        <v>83</v>
      </c>
      <c r="AY93" s="21" t="s">
        <v>256</v>
      </c>
      <c r="BE93" s="191">
        <f>IF(N93="základní",J93,0)</f>
        <v>0</v>
      </c>
      <c r="BF93" s="191">
        <f>IF(N93="snížená",J93,0)</f>
        <v>0</v>
      </c>
      <c r="BG93" s="191">
        <f>IF(N93="zákl. přenesená",J93,0)</f>
        <v>0</v>
      </c>
      <c r="BH93" s="191">
        <f>IF(N93="sníž. přenesená",J93,0)</f>
        <v>0</v>
      </c>
      <c r="BI93" s="191">
        <f>IF(N93="nulová",J93,0)</f>
        <v>0</v>
      </c>
      <c r="BJ93" s="21" t="s">
        <v>81</v>
      </c>
      <c r="BK93" s="191">
        <f>ROUND(I93*H93,2)</f>
        <v>0</v>
      </c>
      <c r="BL93" s="21" t="s">
        <v>3667</v>
      </c>
      <c r="BM93" s="190" t="s">
        <v>3676</v>
      </c>
    </row>
    <row r="94" s="2" customFormat="1">
      <c r="A94" s="40"/>
      <c r="B94" s="41"/>
      <c r="C94" s="40"/>
      <c r="D94" s="192" t="s">
        <v>263</v>
      </c>
      <c r="E94" s="40"/>
      <c r="F94" s="193" t="s">
        <v>3677</v>
      </c>
      <c r="G94" s="40"/>
      <c r="H94" s="40"/>
      <c r="I94" s="194"/>
      <c r="J94" s="40"/>
      <c r="K94" s="40"/>
      <c r="L94" s="41"/>
      <c r="M94" s="195"/>
      <c r="N94" s="196"/>
      <c r="O94" s="74"/>
      <c r="P94" s="74"/>
      <c r="Q94" s="74"/>
      <c r="R94" s="74"/>
      <c r="S94" s="74"/>
      <c r="T94" s="75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21" t="s">
        <v>263</v>
      </c>
      <c r="AU94" s="21" t="s">
        <v>83</v>
      </c>
    </row>
    <row r="95" s="2" customFormat="1" ht="16.5" customHeight="1">
      <c r="A95" s="40"/>
      <c r="B95" s="177"/>
      <c r="C95" s="178" t="s">
        <v>261</v>
      </c>
      <c r="D95" s="178" t="s">
        <v>258</v>
      </c>
      <c r="E95" s="179" t="s">
        <v>3678</v>
      </c>
      <c r="F95" s="180" t="s">
        <v>3679</v>
      </c>
      <c r="G95" s="181" t="s">
        <v>3666</v>
      </c>
      <c r="H95" s="182">
        <v>1</v>
      </c>
      <c r="I95" s="183"/>
      <c r="J95" s="184">
        <f>ROUND(I95*H95,2)</f>
        <v>0</v>
      </c>
      <c r="K95" s="185"/>
      <c r="L95" s="41"/>
      <c r="M95" s="186" t="s">
        <v>3</v>
      </c>
      <c r="N95" s="187" t="s">
        <v>45</v>
      </c>
      <c r="O95" s="74"/>
      <c r="P95" s="188">
        <f>O95*H95</f>
        <v>0</v>
      </c>
      <c r="Q95" s="188">
        <v>0</v>
      </c>
      <c r="R95" s="188">
        <f>Q95*H95</f>
        <v>0</v>
      </c>
      <c r="S95" s="188">
        <v>0</v>
      </c>
      <c r="T95" s="189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190" t="s">
        <v>3667</v>
      </c>
      <c r="AT95" s="190" t="s">
        <v>258</v>
      </c>
      <c r="AU95" s="190" t="s">
        <v>83</v>
      </c>
      <c r="AY95" s="21" t="s">
        <v>256</v>
      </c>
      <c r="BE95" s="191">
        <f>IF(N95="základní",J95,0)</f>
        <v>0</v>
      </c>
      <c r="BF95" s="191">
        <f>IF(N95="snížená",J95,0)</f>
        <v>0</v>
      </c>
      <c r="BG95" s="191">
        <f>IF(N95="zákl. přenesená",J95,0)</f>
        <v>0</v>
      </c>
      <c r="BH95" s="191">
        <f>IF(N95="sníž. přenesená",J95,0)</f>
        <v>0</v>
      </c>
      <c r="BI95" s="191">
        <f>IF(N95="nulová",J95,0)</f>
        <v>0</v>
      </c>
      <c r="BJ95" s="21" t="s">
        <v>81</v>
      </c>
      <c r="BK95" s="191">
        <f>ROUND(I95*H95,2)</f>
        <v>0</v>
      </c>
      <c r="BL95" s="21" t="s">
        <v>3667</v>
      </c>
      <c r="BM95" s="190" t="s">
        <v>3680</v>
      </c>
    </row>
    <row r="96" s="2" customFormat="1">
      <c r="A96" s="40"/>
      <c r="B96" s="41"/>
      <c r="C96" s="40"/>
      <c r="D96" s="192" t="s">
        <v>263</v>
      </c>
      <c r="E96" s="40"/>
      <c r="F96" s="193" t="s">
        <v>3681</v>
      </c>
      <c r="G96" s="40"/>
      <c r="H96" s="40"/>
      <c r="I96" s="194"/>
      <c r="J96" s="40"/>
      <c r="K96" s="40"/>
      <c r="L96" s="41"/>
      <c r="M96" s="195"/>
      <c r="N96" s="196"/>
      <c r="O96" s="74"/>
      <c r="P96" s="74"/>
      <c r="Q96" s="74"/>
      <c r="R96" s="74"/>
      <c r="S96" s="74"/>
      <c r="T96" s="75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21" t="s">
        <v>263</v>
      </c>
      <c r="AU96" s="21" t="s">
        <v>83</v>
      </c>
    </row>
    <row r="97" s="2" customFormat="1" ht="16.5" customHeight="1">
      <c r="A97" s="40"/>
      <c r="B97" s="177"/>
      <c r="C97" s="178" t="s">
        <v>284</v>
      </c>
      <c r="D97" s="178" t="s">
        <v>258</v>
      </c>
      <c r="E97" s="179" t="s">
        <v>3682</v>
      </c>
      <c r="F97" s="180" t="s">
        <v>3683</v>
      </c>
      <c r="G97" s="181" t="s">
        <v>3666</v>
      </c>
      <c r="H97" s="182">
        <v>1</v>
      </c>
      <c r="I97" s="183"/>
      <c r="J97" s="184">
        <f>ROUND(I97*H97,2)</f>
        <v>0</v>
      </c>
      <c r="K97" s="185"/>
      <c r="L97" s="41"/>
      <c r="M97" s="186" t="s">
        <v>3</v>
      </c>
      <c r="N97" s="187" t="s">
        <v>45</v>
      </c>
      <c r="O97" s="74"/>
      <c r="P97" s="188">
        <f>O97*H97</f>
        <v>0</v>
      </c>
      <c r="Q97" s="188">
        <v>0</v>
      </c>
      <c r="R97" s="188">
        <f>Q97*H97</f>
        <v>0</v>
      </c>
      <c r="S97" s="188">
        <v>0</v>
      </c>
      <c r="T97" s="189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190" t="s">
        <v>3667</v>
      </c>
      <c r="AT97" s="190" t="s">
        <v>258</v>
      </c>
      <c r="AU97" s="190" t="s">
        <v>83</v>
      </c>
      <c r="AY97" s="21" t="s">
        <v>256</v>
      </c>
      <c r="BE97" s="191">
        <f>IF(N97="základní",J97,0)</f>
        <v>0</v>
      </c>
      <c r="BF97" s="191">
        <f>IF(N97="snížená",J97,0)</f>
        <v>0</v>
      </c>
      <c r="BG97" s="191">
        <f>IF(N97="zákl. přenesená",J97,0)</f>
        <v>0</v>
      </c>
      <c r="BH97" s="191">
        <f>IF(N97="sníž. přenesená",J97,0)</f>
        <v>0</v>
      </c>
      <c r="BI97" s="191">
        <f>IF(N97="nulová",J97,0)</f>
        <v>0</v>
      </c>
      <c r="BJ97" s="21" t="s">
        <v>81</v>
      </c>
      <c r="BK97" s="191">
        <f>ROUND(I97*H97,2)</f>
        <v>0</v>
      </c>
      <c r="BL97" s="21" t="s">
        <v>3667</v>
      </c>
      <c r="BM97" s="190" t="s">
        <v>3684</v>
      </c>
    </row>
    <row r="98" s="2" customFormat="1">
      <c r="A98" s="40"/>
      <c r="B98" s="41"/>
      <c r="C98" s="40"/>
      <c r="D98" s="192" t="s">
        <v>263</v>
      </c>
      <c r="E98" s="40"/>
      <c r="F98" s="193" t="s">
        <v>3685</v>
      </c>
      <c r="G98" s="40"/>
      <c r="H98" s="40"/>
      <c r="I98" s="194"/>
      <c r="J98" s="40"/>
      <c r="K98" s="40"/>
      <c r="L98" s="41"/>
      <c r="M98" s="195"/>
      <c r="N98" s="196"/>
      <c r="O98" s="74"/>
      <c r="P98" s="74"/>
      <c r="Q98" s="74"/>
      <c r="R98" s="74"/>
      <c r="S98" s="74"/>
      <c r="T98" s="75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21" t="s">
        <v>263</v>
      </c>
      <c r="AU98" s="21" t="s">
        <v>83</v>
      </c>
    </row>
    <row r="99" s="12" customFormat="1" ht="22.8" customHeight="1">
      <c r="A99" s="12"/>
      <c r="B99" s="164"/>
      <c r="C99" s="12"/>
      <c r="D99" s="165" t="s">
        <v>73</v>
      </c>
      <c r="E99" s="175" t="s">
        <v>3686</v>
      </c>
      <c r="F99" s="175" t="s">
        <v>3687</v>
      </c>
      <c r="G99" s="12"/>
      <c r="H99" s="12"/>
      <c r="I99" s="167"/>
      <c r="J99" s="176">
        <f>BK99</f>
        <v>0</v>
      </c>
      <c r="K99" s="12"/>
      <c r="L99" s="164"/>
      <c r="M99" s="169"/>
      <c r="N99" s="170"/>
      <c r="O99" s="170"/>
      <c r="P99" s="171">
        <f>SUM(P100:P113)</f>
        <v>0</v>
      </c>
      <c r="Q99" s="170"/>
      <c r="R99" s="171">
        <f>SUM(R100:R113)</f>
        <v>0</v>
      </c>
      <c r="S99" s="170"/>
      <c r="T99" s="172">
        <f>SUM(T100:T113)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165" t="s">
        <v>284</v>
      </c>
      <c r="AT99" s="173" t="s">
        <v>73</v>
      </c>
      <c r="AU99" s="173" t="s">
        <v>81</v>
      </c>
      <c r="AY99" s="165" t="s">
        <v>256</v>
      </c>
      <c r="BK99" s="174">
        <f>SUM(BK100:BK113)</f>
        <v>0</v>
      </c>
    </row>
    <row r="100" s="2" customFormat="1" ht="21.75" customHeight="1">
      <c r="A100" s="40"/>
      <c r="B100" s="177"/>
      <c r="C100" s="178" t="s">
        <v>289</v>
      </c>
      <c r="D100" s="178" t="s">
        <v>258</v>
      </c>
      <c r="E100" s="179" t="s">
        <v>3688</v>
      </c>
      <c r="F100" s="180" t="s">
        <v>3689</v>
      </c>
      <c r="G100" s="181" t="s">
        <v>3666</v>
      </c>
      <c r="H100" s="182">
        <v>1</v>
      </c>
      <c r="I100" s="183"/>
      <c r="J100" s="184">
        <f>ROUND(I100*H100,2)</f>
        <v>0</v>
      </c>
      <c r="K100" s="185"/>
      <c r="L100" s="41"/>
      <c r="M100" s="186" t="s">
        <v>3</v>
      </c>
      <c r="N100" s="187" t="s">
        <v>45</v>
      </c>
      <c r="O100" s="74"/>
      <c r="P100" s="188">
        <f>O100*H100</f>
        <v>0</v>
      </c>
      <c r="Q100" s="188">
        <v>0</v>
      </c>
      <c r="R100" s="188">
        <f>Q100*H100</f>
        <v>0</v>
      </c>
      <c r="S100" s="188">
        <v>0</v>
      </c>
      <c r="T100" s="189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190" t="s">
        <v>3667</v>
      </c>
      <c r="AT100" s="190" t="s">
        <v>258</v>
      </c>
      <c r="AU100" s="190" t="s">
        <v>83</v>
      </c>
      <c r="AY100" s="21" t="s">
        <v>256</v>
      </c>
      <c r="BE100" s="191">
        <f>IF(N100="základní",J100,0)</f>
        <v>0</v>
      </c>
      <c r="BF100" s="191">
        <f>IF(N100="snížená",J100,0)</f>
        <v>0</v>
      </c>
      <c r="BG100" s="191">
        <f>IF(N100="zákl. přenesená",J100,0)</f>
        <v>0</v>
      </c>
      <c r="BH100" s="191">
        <f>IF(N100="sníž. přenesená",J100,0)</f>
        <v>0</v>
      </c>
      <c r="BI100" s="191">
        <f>IF(N100="nulová",J100,0)</f>
        <v>0</v>
      </c>
      <c r="BJ100" s="21" t="s">
        <v>81</v>
      </c>
      <c r="BK100" s="191">
        <f>ROUND(I100*H100,2)</f>
        <v>0</v>
      </c>
      <c r="BL100" s="21" t="s">
        <v>3667</v>
      </c>
      <c r="BM100" s="190" t="s">
        <v>3690</v>
      </c>
    </row>
    <row r="101" s="2" customFormat="1">
      <c r="A101" s="40"/>
      <c r="B101" s="41"/>
      <c r="C101" s="40"/>
      <c r="D101" s="192" t="s">
        <v>263</v>
      </c>
      <c r="E101" s="40"/>
      <c r="F101" s="193" t="s">
        <v>3691</v>
      </c>
      <c r="G101" s="40"/>
      <c r="H101" s="40"/>
      <c r="I101" s="194"/>
      <c r="J101" s="40"/>
      <c r="K101" s="40"/>
      <c r="L101" s="41"/>
      <c r="M101" s="195"/>
      <c r="N101" s="196"/>
      <c r="O101" s="74"/>
      <c r="P101" s="74"/>
      <c r="Q101" s="74"/>
      <c r="R101" s="74"/>
      <c r="S101" s="74"/>
      <c r="T101" s="75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21" t="s">
        <v>263</v>
      </c>
      <c r="AU101" s="21" t="s">
        <v>83</v>
      </c>
    </row>
    <row r="102" s="2" customFormat="1" ht="16.5" customHeight="1">
      <c r="A102" s="40"/>
      <c r="B102" s="177"/>
      <c r="C102" s="178" t="s">
        <v>294</v>
      </c>
      <c r="D102" s="178" t="s">
        <v>258</v>
      </c>
      <c r="E102" s="179" t="s">
        <v>3692</v>
      </c>
      <c r="F102" s="180" t="s">
        <v>3693</v>
      </c>
      <c r="G102" s="181" t="s">
        <v>3666</v>
      </c>
      <c r="H102" s="182">
        <v>1</v>
      </c>
      <c r="I102" s="183"/>
      <c r="J102" s="184">
        <f>ROUND(I102*H102,2)</f>
        <v>0</v>
      </c>
      <c r="K102" s="185"/>
      <c r="L102" s="41"/>
      <c r="M102" s="186" t="s">
        <v>3</v>
      </c>
      <c r="N102" s="187" t="s">
        <v>45</v>
      </c>
      <c r="O102" s="74"/>
      <c r="P102" s="188">
        <f>O102*H102</f>
        <v>0</v>
      </c>
      <c r="Q102" s="188">
        <v>0</v>
      </c>
      <c r="R102" s="188">
        <f>Q102*H102</f>
        <v>0</v>
      </c>
      <c r="S102" s="188">
        <v>0</v>
      </c>
      <c r="T102" s="189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190" t="s">
        <v>3667</v>
      </c>
      <c r="AT102" s="190" t="s">
        <v>258</v>
      </c>
      <c r="AU102" s="190" t="s">
        <v>83</v>
      </c>
      <c r="AY102" s="21" t="s">
        <v>256</v>
      </c>
      <c r="BE102" s="191">
        <f>IF(N102="základní",J102,0)</f>
        <v>0</v>
      </c>
      <c r="BF102" s="191">
        <f>IF(N102="snížená",J102,0)</f>
        <v>0</v>
      </c>
      <c r="BG102" s="191">
        <f>IF(N102="zákl. přenesená",J102,0)</f>
        <v>0</v>
      </c>
      <c r="BH102" s="191">
        <f>IF(N102="sníž. přenesená",J102,0)</f>
        <v>0</v>
      </c>
      <c r="BI102" s="191">
        <f>IF(N102="nulová",J102,0)</f>
        <v>0</v>
      </c>
      <c r="BJ102" s="21" t="s">
        <v>81</v>
      </c>
      <c r="BK102" s="191">
        <f>ROUND(I102*H102,2)</f>
        <v>0</v>
      </c>
      <c r="BL102" s="21" t="s">
        <v>3667</v>
      </c>
      <c r="BM102" s="190" t="s">
        <v>3694</v>
      </c>
    </row>
    <row r="103" s="2" customFormat="1">
      <c r="A103" s="40"/>
      <c r="B103" s="41"/>
      <c r="C103" s="40"/>
      <c r="D103" s="192" t="s">
        <v>263</v>
      </c>
      <c r="E103" s="40"/>
      <c r="F103" s="193" t="s">
        <v>3695</v>
      </c>
      <c r="G103" s="40"/>
      <c r="H103" s="40"/>
      <c r="I103" s="194"/>
      <c r="J103" s="40"/>
      <c r="K103" s="40"/>
      <c r="L103" s="41"/>
      <c r="M103" s="195"/>
      <c r="N103" s="196"/>
      <c r="O103" s="74"/>
      <c r="P103" s="74"/>
      <c r="Q103" s="74"/>
      <c r="R103" s="74"/>
      <c r="S103" s="74"/>
      <c r="T103" s="75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21" t="s">
        <v>263</v>
      </c>
      <c r="AU103" s="21" t="s">
        <v>83</v>
      </c>
    </row>
    <row r="104" s="2" customFormat="1" ht="21.75" customHeight="1">
      <c r="A104" s="40"/>
      <c r="B104" s="177"/>
      <c r="C104" s="178" t="s">
        <v>299</v>
      </c>
      <c r="D104" s="178" t="s">
        <v>258</v>
      </c>
      <c r="E104" s="179" t="s">
        <v>3696</v>
      </c>
      <c r="F104" s="180" t="s">
        <v>3697</v>
      </c>
      <c r="G104" s="181" t="s">
        <v>3666</v>
      </c>
      <c r="H104" s="182">
        <v>1</v>
      </c>
      <c r="I104" s="183"/>
      <c r="J104" s="184">
        <f>ROUND(I104*H104,2)</f>
        <v>0</v>
      </c>
      <c r="K104" s="185"/>
      <c r="L104" s="41"/>
      <c r="M104" s="186" t="s">
        <v>3</v>
      </c>
      <c r="N104" s="187" t="s">
        <v>45</v>
      </c>
      <c r="O104" s="74"/>
      <c r="P104" s="188">
        <f>O104*H104</f>
        <v>0</v>
      </c>
      <c r="Q104" s="188">
        <v>0</v>
      </c>
      <c r="R104" s="188">
        <f>Q104*H104</f>
        <v>0</v>
      </c>
      <c r="S104" s="188">
        <v>0</v>
      </c>
      <c r="T104" s="189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190" t="s">
        <v>3667</v>
      </c>
      <c r="AT104" s="190" t="s">
        <v>258</v>
      </c>
      <c r="AU104" s="190" t="s">
        <v>83</v>
      </c>
      <c r="AY104" s="21" t="s">
        <v>256</v>
      </c>
      <c r="BE104" s="191">
        <f>IF(N104="základní",J104,0)</f>
        <v>0</v>
      </c>
      <c r="BF104" s="191">
        <f>IF(N104="snížená",J104,0)</f>
        <v>0</v>
      </c>
      <c r="BG104" s="191">
        <f>IF(N104="zákl. přenesená",J104,0)</f>
        <v>0</v>
      </c>
      <c r="BH104" s="191">
        <f>IF(N104="sníž. přenesená",J104,0)</f>
        <v>0</v>
      </c>
      <c r="BI104" s="191">
        <f>IF(N104="nulová",J104,0)</f>
        <v>0</v>
      </c>
      <c r="BJ104" s="21" t="s">
        <v>81</v>
      </c>
      <c r="BK104" s="191">
        <f>ROUND(I104*H104,2)</f>
        <v>0</v>
      </c>
      <c r="BL104" s="21" t="s">
        <v>3667</v>
      </c>
      <c r="BM104" s="190" t="s">
        <v>3698</v>
      </c>
    </row>
    <row r="105" s="2" customFormat="1">
      <c r="A105" s="40"/>
      <c r="B105" s="41"/>
      <c r="C105" s="40"/>
      <c r="D105" s="192" t="s">
        <v>263</v>
      </c>
      <c r="E105" s="40"/>
      <c r="F105" s="193" t="s">
        <v>3699</v>
      </c>
      <c r="G105" s="40"/>
      <c r="H105" s="40"/>
      <c r="I105" s="194"/>
      <c r="J105" s="40"/>
      <c r="K105" s="40"/>
      <c r="L105" s="41"/>
      <c r="M105" s="195"/>
      <c r="N105" s="196"/>
      <c r="O105" s="74"/>
      <c r="P105" s="74"/>
      <c r="Q105" s="74"/>
      <c r="R105" s="74"/>
      <c r="S105" s="74"/>
      <c r="T105" s="75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21" t="s">
        <v>263</v>
      </c>
      <c r="AU105" s="21" t="s">
        <v>83</v>
      </c>
    </row>
    <row r="106" s="2" customFormat="1" ht="16.5" customHeight="1">
      <c r="A106" s="40"/>
      <c r="B106" s="177"/>
      <c r="C106" s="178" t="s">
        <v>304</v>
      </c>
      <c r="D106" s="178" t="s">
        <v>258</v>
      </c>
      <c r="E106" s="179" t="s">
        <v>3700</v>
      </c>
      <c r="F106" s="180" t="s">
        <v>3701</v>
      </c>
      <c r="G106" s="181" t="s">
        <v>3666</v>
      </c>
      <c r="H106" s="182">
        <v>1</v>
      </c>
      <c r="I106" s="183"/>
      <c r="J106" s="184">
        <f>ROUND(I106*H106,2)</f>
        <v>0</v>
      </c>
      <c r="K106" s="185"/>
      <c r="L106" s="41"/>
      <c r="M106" s="186" t="s">
        <v>3</v>
      </c>
      <c r="N106" s="187" t="s">
        <v>45</v>
      </c>
      <c r="O106" s="74"/>
      <c r="P106" s="188">
        <f>O106*H106</f>
        <v>0</v>
      </c>
      <c r="Q106" s="188">
        <v>0</v>
      </c>
      <c r="R106" s="188">
        <f>Q106*H106</f>
        <v>0</v>
      </c>
      <c r="S106" s="188">
        <v>0</v>
      </c>
      <c r="T106" s="189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190" t="s">
        <v>3667</v>
      </c>
      <c r="AT106" s="190" t="s">
        <v>258</v>
      </c>
      <c r="AU106" s="190" t="s">
        <v>83</v>
      </c>
      <c r="AY106" s="21" t="s">
        <v>256</v>
      </c>
      <c r="BE106" s="191">
        <f>IF(N106="základní",J106,0)</f>
        <v>0</v>
      </c>
      <c r="BF106" s="191">
        <f>IF(N106="snížená",J106,0)</f>
        <v>0</v>
      </c>
      <c r="BG106" s="191">
        <f>IF(N106="zákl. přenesená",J106,0)</f>
        <v>0</v>
      </c>
      <c r="BH106" s="191">
        <f>IF(N106="sníž. přenesená",J106,0)</f>
        <v>0</v>
      </c>
      <c r="BI106" s="191">
        <f>IF(N106="nulová",J106,0)</f>
        <v>0</v>
      </c>
      <c r="BJ106" s="21" t="s">
        <v>81</v>
      </c>
      <c r="BK106" s="191">
        <f>ROUND(I106*H106,2)</f>
        <v>0</v>
      </c>
      <c r="BL106" s="21" t="s">
        <v>3667</v>
      </c>
      <c r="BM106" s="190" t="s">
        <v>3702</v>
      </c>
    </row>
    <row r="107" s="2" customFormat="1">
      <c r="A107" s="40"/>
      <c r="B107" s="41"/>
      <c r="C107" s="40"/>
      <c r="D107" s="192" t="s">
        <v>263</v>
      </c>
      <c r="E107" s="40"/>
      <c r="F107" s="193" t="s">
        <v>3703</v>
      </c>
      <c r="G107" s="40"/>
      <c r="H107" s="40"/>
      <c r="I107" s="194"/>
      <c r="J107" s="40"/>
      <c r="K107" s="40"/>
      <c r="L107" s="41"/>
      <c r="M107" s="195"/>
      <c r="N107" s="196"/>
      <c r="O107" s="74"/>
      <c r="P107" s="74"/>
      <c r="Q107" s="74"/>
      <c r="R107" s="74"/>
      <c r="S107" s="74"/>
      <c r="T107" s="75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21" t="s">
        <v>263</v>
      </c>
      <c r="AU107" s="21" t="s">
        <v>83</v>
      </c>
    </row>
    <row r="108" s="2" customFormat="1" ht="16.5" customHeight="1">
      <c r="A108" s="40"/>
      <c r="B108" s="177"/>
      <c r="C108" s="178" t="s">
        <v>309</v>
      </c>
      <c r="D108" s="178" t="s">
        <v>258</v>
      </c>
      <c r="E108" s="179" t="s">
        <v>3704</v>
      </c>
      <c r="F108" s="180" t="s">
        <v>3705</v>
      </c>
      <c r="G108" s="181" t="s">
        <v>3666</v>
      </c>
      <c r="H108" s="182">
        <v>1</v>
      </c>
      <c r="I108" s="183"/>
      <c r="J108" s="184">
        <f>ROUND(I108*H108,2)</f>
        <v>0</v>
      </c>
      <c r="K108" s="185"/>
      <c r="L108" s="41"/>
      <c r="M108" s="186" t="s">
        <v>3</v>
      </c>
      <c r="N108" s="187" t="s">
        <v>45</v>
      </c>
      <c r="O108" s="74"/>
      <c r="P108" s="188">
        <f>O108*H108</f>
        <v>0</v>
      </c>
      <c r="Q108" s="188">
        <v>0</v>
      </c>
      <c r="R108" s="188">
        <f>Q108*H108</f>
        <v>0</v>
      </c>
      <c r="S108" s="188">
        <v>0</v>
      </c>
      <c r="T108" s="189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190" t="s">
        <v>3667</v>
      </c>
      <c r="AT108" s="190" t="s">
        <v>258</v>
      </c>
      <c r="AU108" s="190" t="s">
        <v>83</v>
      </c>
      <c r="AY108" s="21" t="s">
        <v>256</v>
      </c>
      <c r="BE108" s="191">
        <f>IF(N108="základní",J108,0)</f>
        <v>0</v>
      </c>
      <c r="BF108" s="191">
        <f>IF(N108="snížená",J108,0)</f>
        <v>0</v>
      </c>
      <c r="BG108" s="191">
        <f>IF(N108="zákl. přenesená",J108,0)</f>
        <v>0</v>
      </c>
      <c r="BH108" s="191">
        <f>IF(N108="sníž. přenesená",J108,0)</f>
        <v>0</v>
      </c>
      <c r="BI108" s="191">
        <f>IF(N108="nulová",J108,0)</f>
        <v>0</v>
      </c>
      <c r="BJ108" s="21" t="s">
        <v>81</v>
      </c>
      <c r="BK108" s="191">
        <f>ROUND(I108*H108,2)</f>
        <v>0</v>
      </c>
      <c r="BL108" s="21" t="s">
        <v>3667</v>
      </c>
      <c r="BM108" s="190" t="s">
        <v>3706</v>
      </c>
    </row>
    <row r="109" s="2" customFormat="1">
      <c r="A109" s="40"/>
      <c r="B109" s="41"/>
      <c r="C109" s="40"/>
      <c r="D109" s="192" t="s">
        <v>263</v>
      </c>
      <c r="E109" s="40"/>
      <c r="F109" s="193" t="s">
        <v>3707</v>
      </c>
      <c r="G109" s="40"/>
      <c r="H109" s="40"/>
      <c r="I109" s="194"/>
      <c r="J109" s="40"/>
      <c r="K109" s="40"/>
      <c r="L109" s="41"/>
      <c r="M109" s="195"/>
      <c r="N109" s="196"/>
      <c r="O109" s="74"/>
      <c r="P109" s="74"/>
      <c r="Q109" s="74"/>
      <c r="R109" s="74"/>
      <c r="S109" s="74"/>
      <c r="T109" s="75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21" t="s">
        <v>263</v>
      </c>
      <c r="AU109" s="21" t="s">
        <v>83</v>
      </c>
    </row>
    <row r="110" s="2" customFormat="1" ht="16.5" customHeight="1">
      <c r="A110" s="40"/>
      <c r="B110" s="177"/>
      <c r="C110" s="178" t="s">
        <v>314</v>
      </c>
      <c r="D110" s="178" t="s">
        <v>258</v>
      </c>
      <c r="E110" s="179" t="s">
        <v>3708</v>
      </c>
      <c r="F110" s="180" t="s">
        <v>3709</v>
      </c>
      <c r="G110" s="181" t="s">
        <v>3666</v>
      </c>
      <c r="H110" s="182">
        <v>1</v>
      </c>
      <c r="I110" s="183"/>
      <c r="J110" s="184">
        <f>ROUND(I110*H110,2)</f>
        <v>0</v>
      </c>
      <c r="K110" s="185"/>
      <c r="L110" s="41"/>
      <c r="M110" s="186" t="s">
        <v>3</v>
      </c>
      <c r="N110" s="187" t="s">
        <v>45</v>
      </c>
      <c r="O110" s="74"/>
      <c r="P110" s="188">
        <f>O110*H110</f>
        <v>0</v>
      </c>
      <c r="Q110" s="188">
        <v>0</v>
      </c>
      <c r="R110" s="188">
        <f>Q110*H110</f>
        <v>0</v>
      </c>
      <c r="S110" s="188">
        <v>0</v>
      </c>
      <c r="T110" s="189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190" t="s">
        <v>3667</v>
      </c>
      <c r="AT110" s="190" t="s">
        <v>258</v>
      </c>
      <c r="AU110" s="190" t="s">
        <v>83</v>
      </c>
      <c r="AY110" s="21" t="s">
        <v>256</v>
      </c>
      <c r="BE110" s="191">
        <f>IF(N110="základní",J110,0)</f>
        <v>0</v>
      </c>
      <c r="BF110" s="191">
        <f>IF(N110="snížená",J110,0)</f>
        <v>0</v>
      </c>
      <c r="BG110" s="191">
        <f>IF(N110="zákl. přenesená",J110,0)</f>
        <v>0</v>
      </c>
      <c r="BH110" s="191">
        <f>IF(N110="sníž. přenesená",J110,0)</f>
        <v>0</v>
      </c>
      <c r="BI110" s="191">
        <f>IF(N110="nulová",J110,0)</f>
        <v>0</v>
      </c>
      <c r="BJ110" s="21" t="s">
        <v>81</v>
      </c>
      <c r="BK110" s="191">
        <f>ROUND(I110*H110,2)</f>
        <v>0</v>
      </c>
      <c r="BL110" s="21" t="s">
        <v>3667</v>
      </c>
      <c r="BM110" s="190" t="s">
        <v>3710</v>
      </c>
    </row>
    <row r="111" s="2" customFormat="1">
      <c r="A111" s="40"/>
      <c r="B111" s="41"/>
      <c r="C111" s="40"/>
      <c r="D111" s="192" t="s">
        <v>263</v>
      </c>
      <c r="E111" s="40"/>
      <c r="F111" s="193" t="s">
        <v>3711</v>
      </c>
      <c r="G111" s="40"/>
      <c r="H111" s="40"/>
      <c r="I111" s="194"/>
      <c r="J111" s="40"/>
      <c r="K111" s="40"/>
      <c r="L111" s="41"/>
      <c r="M111" s="195"/>
      <c r="N111" s="196"/>
      <c r="O111" s="74"/>
      <c r="P111" s="74"/>
      <c r="Q111" s="74"/>
      <c r="R111" s="74"/>
      <c r="S111" s="74"/>
      <c r="T111" s="75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21" t="s">
        <v>263</v>
      </c>
      <c r="AU111" s="21" t="s">
        <v>83</v>
      </c>
    </row>
    <row r="112" s="2" customFormat="1" ht="16.5" customHeight="1">
      <c r="A112" s="40"/>
      <c r="B112" s="177"/>
      <c r="C112" s="178" t="s">
        <v>9</v>
      </c>
      <c r="D112" s="178" t="s">
        <v>258</v>
      </c>
      <c r="E112" s="179" t="s">
        <v>3712</v>
      </c>
      <c r="F112" s="180" t="s">
        <v>3713</v>
      </c>
      <c r="G112" s="181" t="s">
        <v>3666</v>
      </c>
      <c r="H112" s="182">
        <v>1</v>
      </c>
      <c r="I112" s="183"/>
      <c r="J112" s="184">
        <f>ROUND(I112*H112,2)</f>
        <v>0</v>
      </c>
      <c r="K112" s="185"/>
      <c r="L112" s="41"/>
      <c r="M112" s="186" t="s">
        <v>3</v>
      </c>
      <c r="N112" s="187" t="s">
        <v>45</v>
      </c>
      <c r="O112" s="74"/>
      <c r="P112" s="188">
        <f>O112*H112</f>
        <v>0</v>
      </c>
      <c r="Q112" s="188">
        <v>0</v>
      </c>
      <c r="R112" s="188">
        <f>Q112*H112</f>
        <v>0</v>
      </c>
      <c r="S112" s="188">
        <v>0</v>
      </c>
      <c r="T112" s="189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190" t="s">
        <v>3667</v>
      </c>
      <c r="AT112" s="190" t="s">
        <v>258</v>
      </c>
      <c r="AU112" s="190" t="s">
        <v>83</v>
      </c>
      <c r="AY112" s="21" t="s">
        <v>256</v>
      </c>
      <c r="BE112" s="191">
        <f>IF(N112="základní",J112,0)</f>
        <v>0</v>
      </c>
      <c r="BF112" s="191">
        <f>IF(N112="snížená",J112,0)</f>
        <v>0</v>
      </c>
      <c r="BG112" s="191">
        <f>IF(N112="zákl. přenesená",J112,0)</f>
        <v>0</v>
      </c>
      <c r="BH112" s="191">
        <f>IF(N112="sníž. přenesená",J112,0)</f>
        <v>0</v>
      </c>
      <c r="BI112" s="191">
        <f>IF(N112="nulová",J112,0)</f>
        <v>0</v>
      </c>
      <c r="BJ112" s="21" t="s">
        <v>81</v>
      </c>
      <c r="BK112" s="191">
        <f>ROUND(I112*H112,2)</f>
        <v>0</v>
      </c>
      <c r="BL112" s="21" t="s">
        <v>3667</v>
      </c>
      <c r="BM112" s="190" t="s">
        <v>3714</v>
      </c>
    </row>
    <row r="113" s="2" customFormat="1">
      <c r="A113" s="40"/>
      <c r="B113" s="41"/>
      <c r="C113" s="40"/>
      <c r="D113" s="192" t="s">
        <v>263</v>
      </c>
      <c r="E113" s="40"/>
      <c r="F113" s="193" t="s">
        <v>3715</v>
      </c>
      <c r="G113" s="40"/>
      <c r="H113" s="40"/>
      <c r="I113" s="194"/>
      <c r="J113" s="40"/>
      <c r="K113" s="40"/>
      <c r="L113" s="41"/>
      <c r="M113" s="195"/>
      <c r="N113" s="196"/>
      <c r="O113" s="74"/>
      <c r="P113" s="74"/>
      <c r="Q113" s="74"/>
      <c r="R113" s="74"/>
      <c r="S113" s="74"/>
      <c r="T113" s="75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21" t="s">
        <v>263</v>
      </c>
      <c r="AU113" s="21" t="s">
        <v>83</v>
      </c>
    </row>
    <row r="114" s="12" customFormat="1" ht="22.8" customHeight="1">
      <c r="A114" s="12"/>
      <c r="B114" s="164"/>
      <c r="C114" s="12"/>
      <c r="D114" s="165" t="s">
        <v>73</v>
      </c>
      <c r="E114" s="175" t="s">
        <v>3716</v>
      </c>
      <c r="F114" s="175" t="s">
        <v>3717</v>
      </c>
      <c r="G114" s="12"/>
      <c r="H114" s="12"/>
      <c r="I114" s="167"/>
      <c r="J114" s="176">
        <f>BK114</f>
        <v>0</v>
      </c>
      <c r="K114" s="12"/>
      <c r="L114" s="164"/>
      <c r="M114" s="169"/>
      <c r="N114" s="170"/>
      <c r="O114" s="170"/>
      <c r="P114" s="171">
        <f>SUM(P115:P130)</f>
        <v>0</v>
      </c>
      <c r="Q114" s="170"/>
      <c r="R114" s="171">
        <f>SUM(R115:R130)</f>
        <v>0</v>
      </c>
      <c r="S114" s="170"/>
      <c r="T114" s="172">
        <f>SUM(T115:T130)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165" t="s">
        <v>284</v>
      </c>
      <c r="AT114" s="173" t="s">
        <v>73</v>
      </c>
      <c r="AU114" s="173" t="s">
        <v>81</v>
      </c>
      <c r="AY114" s="165" t="s">
        <v>256</v>
      </c>
      <c r="BK114" s="174">
        <f>SUM(BK115:BK130)</f>
        <v>0</v>
      </c>
    </row>
    <row r="115" s="2" customFormat="1" ht="16.5" customHeight="1">
      <c r="A115" s="40"/>
      <c r="B115" s="177"/>
      <c r="C115" s="178" t="s">
        <v>325</v>
      </c>
      <c r="D115" s="178" t="s">
        <v>258</v>
      </c>
      <c r="E115" s="179" t="s">
        <v>3718</v>
      </c>
      <c r="F115" s="180" t="s">
        <v>3719</v>
      </c>
      <c r="G115" s="181" t="s">
        <v>3666</v>
      </c>
      <c r="H115" s="182">
        <v>1</v>
      </c>
      <c r="I115" s="183"/>
      <c r="J115" s="184">
        <f>ROUND(I115*H115,2)</f>
        <v>0</v>
      </c>
      <c r="K115" s="185"/>
      <c r="L115" s="41"/>
      <c r="M115" s="186" t="s">
        <v>3</v>
      </c>
      <c r="N115" s="187" t="s">
        <v>45</v>
      </c>
      <c r="O115" s="74"/>
      <c r="P115" s="188">
        <f>O115*H115</f>
        <v>0</v>
      </c>
      <c r="Q115" s="188">
        <v>0</v>
      </c>
      <c r="R115" s="188">
        <f>Q115*H115</f>
        <v>0</v>
      </c>
      <c r="S115" s="188">
        <v>0</v>
      </c>
      <c r="T115" s="189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190" t="s">
        <v>3667</v>
      </c>
      <c r="AT115" s="190" t="s">
        <v>258</v>
      </c>
      <c r="AU115" s="190" t="s">
        <v>83</v>
      </c>
      <c r="AY115" s="21" t="s">
        <v>256</v>
      </c>
      <c r="BE115" s="191">
        <f>IF(N115="základní",J115,0)</f>
        <v>0</v>
      </c>
      <c r="BF115" s="191">
        <f>IF(N115="snížená",J115,0)</f>
        <v>0</v>
      </c>
      <c r="BG115" s="191">
        <f>IF(N115="zákl. přenesená",J115,0)</f>
        <v>0</v>
      </c>
      <c r="BH115" s="191">
        <f>IF(N115="sníž. přenesená",J115,0)</f>
        <v>0</v>
      </c>
      <c r="BI115" s="191">
        <f>IF(N115="nulová",J115,0)</f>
        <v>0</v>
      </c>
      <c r="BJ115" s="21" t="s">
        <v>81</v>
      </c>
      <c r="BK115" s="191">
        <f>ROUND(I115*H115,2)</f>
        <v>0</v>
      </c>
      <c r="BL115" s="21" t="s">
        <v>3667</v>
      </c>
      <c r="BM115" s="190" t="s">
        <v>3720</v>
      </c>
    </row>
    <row r="116" s="2" customFormat="1">
      <c r="A116" s="40"/>
      <c r="B116" s="41"/>
      <c r="C116" s="40"/>
      <c r="D116" s="192" t="s">
        <v>263</v>
      </c>
      <c r="E116" s="40"/>
      <c r="F116" s="193" t="s">
        <v>3721</v>
      </c>
      <c r="G116" s="40"/>
      <c r="H116" s="40"/>
      <c r="I116" s="194"/>
      <c r="J116" s="40"/>
      <c r="K116" s="40"/>
      <c r="L116" s="41"/>
      <c r="M116" s="195"/>
      <c r="N116" s="196"/>
      <c r="O116" s="74"/>
      <c r="P116" s="74"/>
      <c r="Q116" s="74"/>
      <c r="R116" s="74"/>
      <c r="S116" s="74"/>
      <c r="T116" s="75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21" t="s">
        <v>263</v>
      </c>
      <c r="AU116" s="21" t="s">
        <v>83</v>
      </c>
    </row>
    <row r="117" s="2" customFormat="1" ht="16.5" customHeight="1">
      <c r="A117" s="40"/>
      <c r="B117" s="177"/>
      <c r="C117" s="178" t="s">
        <v>330</v>
      </c>
      <c r="D117" s="178" t="s">
        <v>258</v>
      </c>
      <c r="E117" s="179" t="s">
        <v>3722</v>
      </c>
      <c r="F117" s="180" t="s">
        <v>3723</v>
      </c>
      <c r="G117" s="181" t="s">
        <v>3666</v>
      </c>
      <c r="H117" s="182">
        <v>1</v>
      </c>
      <c r="I117" s="183"/>
      <c r="J117" s="184">
        <f>ROUND(I117*H117,2)</f>
        <v>0</v>
      </c>
      <c r="K117" s="185"/>
      <c r="L117" s="41"/>
      <c r="M117" s="186" t="s">
        <v>3</v>
      </c>
      <c r="N117" s="187" t="s">
        <v>45</v>
      </c>
      <c r="O117" s="74"/>
      <c r="P117" s="188">
        <f>O117*H117</f>
        <v>0</v>
      </c>
      <c r="Q117" s="188">
        <v>0</v>
      </c>
      <c r="R117" s="188">
        <f>Q117*H117</f>
        <v>0</v>
      </c>
      <c r="S117" s="188">
        <v>0</v>
      </c>
      <c r="T117" s="189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190" t="s">
        <v>3667</v>
      </c>
      <c r="AT117" s="190" t="s">
        <v>258</v>
      </c>
      <c r="AU117" s="190" t="s">
        <v>83</v>
      </c>
      <c r="AY117" s="21" t="s">
        <v>256</v>
      </c>
      <c r="BE117" s="191">
        <f>IF(N117="základní",J117,0)</f>
        <v>0</v>
      </c>
      <c r="BF117" s="191">
        <f>IF(N117="snížená",J117,0)</f>
        <v>0</v>
      </c>
      <c r="BG117" s="191">
        <f>IF(N117="zákl. přenesená",J117,0)</f>
        <v>0</v>
      </c>
      <c r="BH117" s="191">
        <f>IF(N117="sníž. přenesená",J117,0)</f>
        <v>0</v>
      </c>
      <c r="BI117" s="191">
        <f>IF(N117="nulová",J117,0)</f>
        <v>0</v>
      </c>
      <c r="BJ117" s="21" t="s">
        <v>81</v>
      </c>
      <c r="BK117" s="191">
        <f>ROUND(I117*H117,2)</f>
        <v>0</v>
      </c>
      <c r="BL117" s="21" t="s">
        <v>3667</v>
      </c>
      <c r="BM117" s="190" t="s">
        <v>3724</v>
      </c>
    </row>
    <row r="118" s="2" customFormat="1">
      <c r="A118" s="40"/>
      <c r="B118" s="41"/>
      <c r="C118" s="40"/>
      <c r="D118" s="192" t="s">
        <v>263</v>
      </c>
      <c r="E118" s="40"/>
      <c r="F118" s="193" t="s">
        <v>3725</v>
      </c>
      <c r="G118" s="40"/>
      <c r="H118" s="40"/>
      <c r="I118" s="194"/>
      <c r="J118" s="40"/>
      <c r="K118" s="40"/>
      <c r="L118" s="41"/>
      <c r="M118" s="195"/>
      <c r="N118" s="196"/>
      <c r="O118" s="74"/>
      <c r="P118" s="74"/>
      <c r="Q118" s="74"/>
      <c r="R118" s="74"/>
      <c r="S118" s="74"/>
      <c r="T118" s="75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21" t="s">
        <v>263</v>
      </c>
      <c r="AU118" s="21" t="s">
        <v>83</v>
      </c>
    </row>
    <row r="119" s="2" customFormat="1" ht="16.5" customHeight="1">
      <c r="A119" s="40"/>
      <c r="B119" s="177"/>
      <c r="C119" s="178" t="s">
        <v>335</v>
      </c>
      <c r="D119" s="178" t="s">
        <v>258</v>
      </c>
      <c r="E119" s="179" t="s">
        <v>3726</v>
      </c>
      <c r="F119" s="180" t="s">
        <v>3727</v>
      </c>
      <c r="G119" s="181" t="s">
        <v>3666</v>
      </c>
      <c r="H119" s="182">
        <v>1</v>
      </c>
      <c r="I119" s="183"/>
      <c r="J119" s="184">
        <f>ROUND(I119*H119,2)</f>
        <v>0</v>
      </c>
      <c r="K119" s="185"/>
      <c r="L119" s="41"/>
      <c r="M119" s="186" t="s">
        <v>3</v>
      </c>
      <c r="N119" s="187" t="s">
        <v>45</v>
      </c>
      <c r="O119" s="74"/>
      <c r="P119" s="188">
        <f>O119*H119</f>
        <v>0</v>
      </c>
      <c r="Q119" s="188">
        <v>0</v>
      </c>
      <c r="R119" s="188">
        <f>Q119*H119</f>
        <v>0</v>
      </c>
      <c r="S119" s="188">
        <v>0</v>
      </c>
      <c r="T119" s="189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190" t="s">
        <v>3667</v>
      </c>
      <c r="AT119" s="190" t="s">
        <v>258</v>
      </c>
      <c r="AU119" s="190" t="s">
        <v>83</v>
      </c>
      <c r="AY119" s="21" t="s">
        <v>256</v>
      </c>
      <c r="BE119" s="191">
        <f>IF(N119="základní",J119,0)</f>
        <v>0</v>
      </c>
      <c r="BF119" s="191">
        <f>IF(N119="snížená",J119,0)</f>
        <v>0</v>
      </c>
      <c r="BG119" s="191">
        <f>IF(N119="zákl. přenesená",J119,0)</f>
        <v>0</v>
      </c>
      <c r="BH119" s="191">
        <f>IF(N119="sníž. přenesená",J119,0)</f>
        <v>0</v>
      </c>
      <c r="BI119" s="191">
        <f>IF(N119="nulová",J119,0)</f>
        <v>0</v>
      </c>
      <c r="BJ119" s="21" t="s">
        <v>81</v>
      </c>
      <c r="BK119" s="191">
        <f>ROUND(I119*H119,2)</f>
        <v>0</v>
      </c>
      <c r="BL119" s="21" t="s">
        <v>3667</v>
      </c>
      <c r="BM119" s="190" t="s">
        <v>3728</v>
      </c>
    </row>
    <row r="120" s="2" customFormat="1">
      <c r="A120" s="40"/>
      <c r="B120" s="41"/>
      <c r="C120" s="40"/>
      <c r="D120" s="192" t="s">
        <v>263</v>
      </c>
      <c r="E120" s="40"/>
      <c r="F120" s="193" t="s">
        <v>3729</v>
      </c>
      <c r="G120" s="40"/>
      <c r="H120" s="40"/>
      <c r="I120" s="194"/>
      <c r="J120" s="40"/>
      <c r="K120" s="40"/>
      <c r="L120" s="41"/>
      <c r="M120" s="195"/>
      <c r="N120" s="196"/>
      <c r="O120" s="74"/>
      <c r="P120" s="74"/>
      <c r="Q120" s="74"/>
      <c r="R120" s="74"/>
      <c r="S120" s="74"/>
      <c r="T120" s="75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21" t="s">
        <v>263</v>
      </c>
      <c r="AU120" s="21" t="s">
        <v>83</v>
      </c>
    </row>
    <row r="121" s="2" customFormat="1" ht="16.5" customHeight="1">
      <c r="A121" s="40"/>
      <c r="B121" s="177"/>
      <c r="C121" s="178" t="s">
        <v>342</v>
      </c>
      <c r="D121" s="178" t="s">
        <v>258</v>
      </c>
      <c r="E121" s="179" t="s">
        <v>3730</v>
      </c>
      <c r="F121" s="180" t="s">
        <v>3731</v>
      </c>
      <c r="G121" s="181" t="s">
        <v>3666</v>
      </c>
      <c r="H121" s="182">
        <v>1</v>
      </c>
      <c r="I121" s="183"/>
      <c r="J121" s="184">
        <f>ROUND(I121*H121,2)</f>
        <v>0</v>
      </c>
      <c r="K121" s="185"/>
      <c r="L121" s="41"/>
      <c r="M121" s="186" t="s">
        <v>3</v>
      </c>
      <c r="N121" s="187" t="s">
        <v>45</v>
      </c>
      <c r="O121" s="74"/>
      <c r="P121" s="188">
        <f>O121*H121</f>
        <v>0</v>
      </c>
      <c r="Q121" s="188">
        <v>0</v>
      </c>
      <c r="R121" s="188">
        <f>Q121*H121</f>
        <v>0</v>
      </c>
      <c r="S121" s="188">
        <v>0</v>
      </c>
      <c r="T121" s="189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190" t="s">
        <v>3667</v>
      </c>
      <c r="AT121" s="190" t="s">
        <v>258</v>
      </c>
      <c r="AU121" s="190" t="s">
        <v>83</v>
      </c>
      <c r="AY121" s="21" t="s">
        <v>256</v>
      </c>
      <c r="BE121" s="191">
        <f>IF(N121="základní",J121,0)</f>
        <v>0</v>
      </c>
      <c r="BF121" s="191">
        <f>IF(N121="snížená",J121,0)</f>
        <v>0</v>
      </c>
      <c r="BG121" s="191">
        <f>IF(N121="zákl. přenesená",J121,0)</f>
        <v>0</v>
      </c>
      <c r="BH121" s="191">
        <f>IF(N121="sníž. přenesená",J121,0)</f>
        <v>0</v>
      </c>
      <c r="BI121" s="191">
        <f>IF(N121="nulová",J121,0)</f>
        <v>0</v>
      </c>
      <c r="BJ121" s="21" t="s">
        <v>81</v>
      </c>
      <c r="BK121" s="191">
        <f>ROUND(I121*H121,2)</f>
        <v>0</v>
      </c>
      <c r="BL121" s="21" t="s">
        <v>3667</v>
      </c>
      <c r="BM121" s="190" t="s">
        <v>3732</v>
      </c>
    </row>
    <row r="122" s="2" customFormat="1">
      <c r="A122" s="40"/>
      <c r="B122" s="41"/>
      <c r="C122" s="40"/>
      <c r="D122" s="192" t="s">
        <v>263</v>
      </c>
      <c r="E122" s="40"/>
      <c r="F122" s="193" t="s">
        <v>3733</v>
      </c>
      <c r="G122" s="40"/>
      <c r="H122" s="40"/>
      <c r="I122" s="194"/>
      <c r="J122" s="40"/>
      <c r="K122" s="40"/>
      <c r="L122" s="41"/>
      <c r="M122" s="195"/>
      <c r="N122" s="196"/>
      <c r="O122" s="74"/>
      <c r="P122" s="74"/>
      <c r="Q122" s="74"/>
      <c r="R122" s="74"/>
      <c r="S122" s="74"/>
      <c r="T122" s="75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21" t="s">
        <v>263</v>
      </c>
      <c r="AU122" s="21" t="s">
        <v>83</v>
      </c>
    </row>
    <row r="123" s="2" customFormat="1" ht="16.5" customHeight="1">
      <c r="A123" s="40"/>
      <c r="B123" s="177"/>
      <c r="C123" s="178" t="s">
        <v>347</v>
      </c>
      <c r="D123" s="178" t="s">
        <v>258</v>
      </c>
      <c r="E123" s="179" t="s">
        <v>3734</v>
      </c>
      <c r="F123" s="180" t="s">
        <v>3735</v>
      </c>
      <c r="G123" s="181" t="s">
        <v>3666</v>
      </c>
      <c r="H123" s="182">
        <v>1</v>
      </c>
      <c r="I123" s="183"/>
      <c r="J123" s="184">
        <f>ROUND(I123*H123,2)</f>
        <v>0</v>
      </c>
      <c r="K123" s="185"/>
      <c r="L123" s="41"/>
      <c r="M123" s="186" t="s">
        <v>3</v>
      </c>
      <c r="N123" s="187" t="s">
        <v>45</v>
      </c>
      <c r="O123" s="74"/>
      <c r="P123" s="188">
        <f>O123*H123</f>
        <v>0</v>
      </c>
      <c r="Q123" s="188">
        <v>0</v>
      </c>
      <c r="R123" s="188">
        <f>Q123*H123</f>
        <v>0</v>
      </c>
      <c r="S123" s="188">
        <v>0</v>
      </c>
      <c r="T123" s="189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190" t="s">
        <v>3667</v>
      </c>
      <c r="AT123" s="190" t="s">
        <v>258</v>
      </c>
      <c r="AU123" s="190" t="s">
        <v>83</v>
      </c>
      <c r="AY123" s="21" t="s">
        <v>256</v>
      </c>
      <c r="BE123" s="191">
        <f>IF(N123="základní",J123,0)</f>
        <v>0</v>
      </c>
      <c r="BF123" s="191">
        <f>IF(N123="snížená",J123,0)</f>
        <v>0</v>
      </c>
      <c r="BG123" s="191">
        <f>IF(N123="zákl. přenesená",J123,0)</f>
        <v>0</v>
      </c>
      <c r="BH123" s="191">
        <f>IF(N123="sníž. přenesená",J123,0)</f>
        <v>0</v>
      </c>
      <c r="BI123" s="191">
        <f>IF(N123="nulová",J123,0)</f>
        <v>0</v>
      </c>
      <c r="BJ123" s="21" t="s">
        <v>81</v>
      </c>
      <c r="BK123" s="191">
        <f>ROUND(I123*H123,2)</f>
        <v>0</v>
      </c>
      <c r="BL123" s="21" t="s">
        <v>3667</v>
      </c>
      <c r="BM123" s="190" t="s">
        <v>3736</v>
      </c>
    </row>
    <row r="124" s="2" customFormat="1">
      <c r="A124" s="40"/>
      <c r="B124" s="41"/>
      <c r="C124" s="40"/>
      <c r="D124" s="192" t="s">
        <v>263</v>
      </c>
      <c r="E124" s="40"/>
      <c r="F124" s="193" t="s">
        <v>3737</v>
      </c>
      <c r="G124" s="40"/>
      <c r="H124" s="40"/>
      <c r="I124" s="194"/>
      <c r="J124" s="40"/>
      <c r="K124" s="40"/>
      <c r="L124" s="41"/>
      <c r="M124" s="195"/>
      <c r="N124" s="196"/>
      <c r="O124" s="74"/>
      <c r="P124" s="74"/>
      <c r="Q124" s="74"/>
      <c r="R124" s="74"/>
      <c r="S124" s="74"/>
      <c r="T124" s="75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21" t="s">
        <v>263</v>
      </c>
      <c r="AU124" s="21" t="s">
        <v>83</v>
      </c>
    </row>
    <row r="125" s="2" customFormat="1" ht="24.15" customHeight="1">
      <c r="A125" s="40"/>
      <c r="B125" s="177"/>
      <c r="C125" s="178" t="s">
        <v>358</v>
      </c>
      <c r="D125" s="178" t="s">
        <v>258</v>
      </c>
      <c r="E125" s="179" t="s">
        <v>3738</v>
      </c>
      <c r="F125" s="180" t="s">
        <v>3739</v>
      </c>
      <c r="G125" s="181" t="s">
        <v>3666</v>
      </c>
      <c r="H125" s="182">
        <v>1</v>
      </c>
      <c r="I125" s="183"/>
      <c r="J125" s="184">
        <f>ROUND(I125*H125,2)</f>
        <v>0</v>
      </c>
      <c r="K125" s="185"/>
      <c r="L125" s="41"/>
      <c r="M125" s="186" t="s">
        <v>3</v>
      </c>
      <c r="N125" s="187" t="s">
        <v>45</v>
      </c>
      <c r="O125" s="74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190" t="s">
        <v>3667</v>
      </c>
      <c r="AT125" s="190" t="s">
        <v>258</v>
      </c>
      <c r="AU125" s="190" t="s">
        <v>83</v>
      </c>
      <c r="AY125" s="21" t="s">
        <v>256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21" t="s">
        <v>81</v>
      </c>
      <c r="BK125" s="191">
        <f>ROUND(I125*H125,2)</f>
        <v>0</v>
      </c>
      <c r="BL125" s="21" t="s">
        <v>3667</v>
      </c>
      <c r="BM125" s="190" t="s">
        <v>3740</v>
      </c>
    </row>
    <row r="126" s="2" customFormat="1">
      <c r="A126" s="40"/>
      <c r="B126" s="41"/>
      <c r="C126" s="40"/>
      <c r="D126" s="192" t="s">
        <v>263</v>
      </c>
      <c r="E126" s="40"/>
      <c r="F126" s="193" t="s">
        <v>3741</v>
      </c>
      <c r="G126" s="40"/>
      <c r="H126" s="40"/>
      <c r="I126" s="194"/>
      <c r="J126" s="40"/>
      <c r="K126" s="40"/>
      <c r="L126" s="41"/>
      <c r="M126" s="195"/>
      <c r="N126" s="196"/>
      <c r="O126" s="74"/>
      <c r="P126" s="74"/>
      <c r="Q126" s="74"/>
      <c r="R126" s="74"/>
      <c r="S126" s="74"/>
      <c r="T126" s="75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21" t="s">
        <v>263</v>
      </c>
      <c r="AU126" s="21" t="s">
        <v>83</v>
      </c>
    </row>
    <row r="127" s="2" customFormat="1" ht="16.5" customHeight="1">
      <c r="A127" s="40"/>
      <c r="B127" s="177"/>
      <c r="C127" s="178" t="s">
        <v>364</v>
      </c>
      <c r="D127" s="178" t="s">
        <v>258</v>
      </c>
      <c r="E127" s="179" t="s">
        <v>3742</v>
      </c>
      <c r="F127" s="180" t="s">
        <v>3743</v>
      </c>
      <c r="G127" s="181" t="s">
        <v>3666</v>
      </c>
      <c r="H127" s="182">
        <v>1</v>
      </c>
      <c r="I127" s="183"/>
      <c r="J127" s="184">
        <f>ROUND(I127*H127,2)</f>
        <v>0</v>
      </c>
      <c r="K127" s="185"/>
      <c r="L127" s="41"/>
      <c r="M127" s="186" t="s">
        <v>3</v>
      </c>
      <c r="N127" s="187" t="s">
        <v>45</v>
      </c>
      <c r="O127" s="74"/>
      <c r="P127" s="188">
        <f>O127*H127</f>
        <v>0</v>
      </c>
      <c r="Q127" s="188">
        <v>0</v>
      </c>
      <c r="R127" s="188">
        <f>Q127*H127</f>
        <v>0</v>
      </c>
      <c r="S127" s="188">
        <v>0</v>
      </c>
      <c r="T127" s="189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190" t="s">
        <v>3667</v>
      </c>
      <c r="AT127" s="190" t="s">
        <v>258</v>
      </c>
      <c r="AU127" s="190" t="s">
        <v>83</v>
      </c>
      <c r="AY127" s="21" t="s">
        <v>256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21" t="s">
        <v>81</v>
      </c>
      <c r="BK127" s="191">
        <f>ROUND(I127*H127,2)</f>
        <v>0</v>
      </c>
      <c r="BL127" s="21" t="s">
        <v>3667</v>
      </c>
      <c r="BM127" s="190" t="s">
        <v>3744</v>
      </c>
    </row>
    <row r="128" s="2" customFormat="1">
      <c r="A128" s="40"/>
      <c r="B128" s="41"/>
      <c r="C128" s="40"/>
      <c r="D128" s="192" t="s">
        <v>263</v>
      </c>
      <c r="E128" s="40"/>
      <c r="F128" s="193" t="s">
        <v>3745</v>
      </c>
      <c r="G128" s="40"/>
      <c r="H128" s="40"/>
      <c r="I128" s="194"/>
      <c r="J128" s="40"/>
      <c r="K128" s="40"/>
      <c r="L128" s="41"/>
      <c r="M128" s="195"/>
      <c r="N128" s="196"/>
      <c r="O128" s="74"/>
      <c r="P128" s="74"/>
      <c r="Q128" s="74"/>
      <c r="R128" s="74"/>
      <c r="S128" s="74"/>
      <c r="T128" s="75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21" t="s">
        <v>263</v>
      </c>
      <c r="AU128" s="21" t="s">
        <v>83</v>
      </c>
    </row>
    <row r="129" s="2" customFormat="1" ht="16.5" customHeight="1">
      <c r="A129" s="40"/>
      <c r="B129" s="177"/>
      <c r="C129" s="178" t="s">
        <v>137</v>
      </c>
      <c r="D129" s="178" t="s">
        <v>258</v>
      </c>
      <c r="E129" s="179" t="s">
        <v>3746</v>
      </c>
      <c r="F129" s="180" t="s">
        <v>3747</v>
      </c>
      <c r="G129" s="181" t="s">
        <v>3666</v>
      </c>
      <c r="H129" s="182">
        <v>1</v>
      </c>
      <c r="I129" s="183"/>
      <c r="J129" s="184">
        <f>ROUND(I129*H129,2)</f>
        <v>0</v>
      </c>
      <c r="K129" s="185"/>
      <c r="L129" s="41"/>
      <c r="M129" s="186" t="s">
        <v>3</v>
      </c>
      <c r="N129" s="187" t="s">
        <v>45</v>
      </c>
      <c r="O129" s="74"/>
      <c r="P129" s="188">
        <f>O129*H129</f>
        <v>0</v>
      </c>
      <c r="Q129" s="188">
        <v>0</v>
      </c>
      <c r="R129" s="188">
        <f>Q129*H129</f>
        <v>0</v>
      </c>
      <c r="S129" s="188">
        <v>0</v>
      </c>
      <c r="T129" s="189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190" t="s">
        <v>3667</v>
      </c>
      <c r="AT129" s="190" t="s">
        <v>258</v>
      </c>
      <c r="AU129" s="190" t="s">
        <v>83</v>
      </c>
      <c r="AY129" s="21" t="s">
        <v>256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21" t="s">
        <v>81</v>
      </c>
      <c r="BK129" s="191">
        <f>ROUND(I129*H129,2)</f>
        <v>0</v>
      </c>
      <c r="BL129" s="21" t="s">
        <v>3667</v>
      </c>
      <c r="BM129" s="190" t="s">
        <v>3748</v>
      </c>
    </row>
    <row r="130" s="2" customFormat="1">
      <c r="A130" s="40"/>
      <c r="B130" s="41"/>
      <c r="C130" s="40"/>
      <c r="D130" s="192" t="s">
        <v>263</v>
      </c>
      <c r="E130" s="40"/>
      <c r="F130" s="193" t="s">
        <v>3749</v>
      </c>
      <c r="G130" s="40"/>
      <c r="H130" s="40"/>
      <c r="I130" s="194"/>
      <c r="J130" s="40"/>
      <c r="K130" s="40"/>
      <c r="L130" s="41"/>
      <c r="M130" s="195"/>
      <c r="N130" s="196"/>
      <c r="O130" s="74"/>
      <c r="P130" s="74"/>
      <c r="Q130" s="74"/>
      <c r="R130" s="74"/>
      <c r="S130" s="74"/>
      <c r="T130" s="75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21" t="s">
        <v>263</v>
      </c>
      <c r="AU130" s="21" t="s">
        <v>83</v>
      </c>
    </row>
    <row r="131" s="12" customFormat="1" ht="22.8" customHeight="1">
      <c r="A131" s="12"/>
      <c r="B131" s="164"/>
      <c r="C131" s="12"/>
      <c r="D131" s="165" t="s">
        <v>73</v>
      </c>
      <c r="E131" s="175" t="s">
        <v>3750</v>
      </c>
      <c r="F131" s="175" t="s">
        <v>3751</v>
      </c>
      <c r="G131" s="12"/>
      <c r="H131" s="12"/>
      <c r="I131" s="167"/>
      <c r="J131" s="176">
        <f>BK131</f>
        <v>0</v>
      </c>
      <c r="K131" s="12"/>
      <c r="L131" s="164"/>
      <c r="M131" s="169"/>
      <c r="N131" s="170"/>
      <c r="O131" s="170"/>
      <c r="P131" s="171">
        <f>SUM(P132:P133)</f>
        <v>0</v>
      </c>
      <c r="Q131" s="170"/>
      <c r="R131" s="171">
        <f>SUM(R132:R133)</f>
        <v>0</v>
      </c>
      <c r="S131" s="170"/>
      <c r="T131" s="172">
        <f>SUM(T132:T133)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5" t="s">
        <v>284</v>
      </c>
      <c r="AT131" s="173" t="s">
        <v>73</v>
      </c>
      <c r="AU131" s="173" t="s">
        <v>81</v>
      </c>
      <c r="AY131" s="165" t="s">
        <v>256</v>
      </c>
      <c r="BK131" s="174">
        <f>SUM(BK132:BK133)</f>
        <v>0</v>
      </c>
    </row>
    <row r="132" s="2" customFormat="1" ht="21.75" customHeight="1">
      <c r="A132" s="40"/>
      <c r="B132" s="177"/>
      <c r="C132" s="178" t="s">
        <v>8</v>
      </c>
      <c r="D132" s="178" t="s">
        <v>258</v>
      </c>
      <c r="E132" s="179" t="s">
        <v>3752</v>
      </c>
      <c r="F132" s="180" t="s">
        <v>3753</v>
      </c>
      <c r="G132" s="181" t="s">
        <v>3666</v>
      </c>
      <c r="H132" s="182">
        <v>1</v>
      </c>
      <c r="I132" s="183"/>
      <c r="J132" s="184">
        <f>ROUND(I132*H132,2)</f>
        <v>0</v>
      </c>
      <c r="K132" s="185"/>
      <c r="L132" s="41"/>
      <c r="M132" s="186" t="s">
        <v>3</v>
      </c>
      <c r="N132" s="187" t="s">
        <v>45</v>
      </c>
      <c r="O132" s="74"/>
      <c r="P132" s="188">
        <f>O132*H132</f>
        <v>0</v>
      </c>
      <c r="Q132" s="188">
        <v>0</v>
      </c>
      <c r="R132" s="188">
        <f>Q132*H132</f>
        <v>0</v>
      </c>
      <c r="S132" s="188">
        <v>0</v>
      </c>
      <c r="T132" s="189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190" t="s">
        <v>3667</v>
      </c>
      <c r="AT132" s="190" t="s">
        <v>258</v>
      </c>
      <c r="AU132" s="190" t="s">
        <v>83</v>
      </c>
      <c r="AY132" s="21" t="s">
        <v>256</v>
      </c>
      <c r="BE132" s="191">
        <f>IF(N132="základní",J132,0)</f>
        <v>0</v>
      </c>
      <c r="BF132" s="191">
        <f>IF(N132="snížená",J132,0)</f>
        <v>0</v>
      </c>
      <c r="BG132" s="191">
        <f>IF(N132="zákl. přenesená",J132,0)</f>
        <v>0</v>
      </c>
      <c r="BH132" s="191">
        <f>IF(N132="sníž. přenesená",J132,0)</f>
        <v>0</v>
      </c>
      <c r="BI132" s="191">
        <f>IF(N132="nulová",J132,0)</f>
        <v>0</v>
      </c>
      <c r="BJ132" s="21" t="s">
        <v>81</v>
      </c>
      <c r="BK132" s="191">
        <f>ROUND(I132*H132,2)</f>
        <v>0</v>
      </c>
      <c r="BL132" s="21" t="s">
        <v>3667</v>
      </c>
      <c r="BM132" s="190" t="s">
        <v>3754</v>
      </c>
    </row>
    <row r="133" s="2" customFormat="1">
      <c r="A133" s="40"/>
      <c r="B133" s="41"/>
      <c r="C133" s="40"/>
      <c r="D133" s="192" t="s">
        <v>263</v>
      </c>
      <c r="E133" s="40"/>
      <c r="F133" s="193" t="s">
        <v>3755</v>
      </c>
      <c r="G133" s="40"/>
      <c r="H133" s="40"/>
      <c r="I133" s="194"/>
      <c r="J133" s="40"/>
      <c r="K133" s="40"/>
      <c r="L133" s="41"/>
      <c r="M133" s="195"/>
      <c r="N133" s="196"/>
      <c r="O133" s="74"/>
      <c r="P133" s="74"/>
      <c r="Q133" s="74"/>
      <c r="R133" s="74"/>
      <c r="S133" s="74"/>
      <c r="T133" s="75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21" t="s">
        <v>263</v>
      </c>
      <c r="AU133" s="21" t="s">
        <v>83</v>
      </c>
    </row>
    <row r="134" s="12" customFormat="1" ht="22.8" customHeight="1">
      <c r="A134" s="12"/>
      <c r="B134" s="164"/>
      <c r="C134" s="12"/>
      <c r="D134" s="165" t="s">
        <v>73</v>
      </c>
      <c r="E134" s="175" t="s">
        <v>3756</v>
      </c>
      <c r="F134" s="175" t="s">
        <v>3757</v>
      </c>
      <c r="G134" s="12"/>
      <c r="H134" s="12"/>
      <c r="I134" s="167"/>
      <c r="J134" s="176">
        <f>BK134</f>
        <v>0</v>
      </c>
      <c r="K134" s="12"/>
      <c r="L134" s="164"/>
      <c r="M134" s="169"/>
      <c r="N134" s="170"/>
      <c r="O134" s="170"/>
      <c r="P134" s="171">
        <f>SUM(P135:P136)</f>
        <v>0</v>
      </c>
      <c r="Q134" s="170"/>
      <c r="R134" s="171">
        <f>SUM(R135:R136)</f>
        <v>0</v>
      </c>
      <c r="S134" s="170"/>
      <c r="T134" s="172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5" t="s">
        <v>284</v>
      </c>
      <c r="AT134" s="173" t="s">
        <v>73</v>
      </c>
      <c r="AU134" s="173" t="s">
        <v>81</v>
      </c>
      <c r="AY134" s="165" t="s">
        <v>256</v>
      </c>
      <c r="BK134" s="174">
        <f>SUM(BK135:BK136)</f>
        <v>0</v>
      </c>
    </row>
    <row r="135" s="2" customFormat="1" ht="16.5" customHeight="1">
      <c r="A135" s="40"/>
      <c r="B135" s="177"/>
      <c r="C135" s="178" t="s">
        <v>381</v>
      </c>
      <c r="D135" s="178" t="s">
        <v>258</v>
      </c>
      <c r="E135" s="179" t="s">
        <v>3758</v>
      </c>
      <c r="F135" s="180" t="s">
        <v>3759</v>
      </c>
      <c r="G135" s="181" t="s">
        <v>3666</v>
      </c>
      <c r="H135" s="182">
        <v>1</v>
      </c>
      <c r="I135" s="183"/>
      <c r="J135" s="184">
        <f>ROUND(I135*H135,2)</f>
        <v>0</v>
      </c>
      <c r="K135" s="185"/>
      <c r="L135" s="41"/>
      <c r="M135" s="186" t="s">
        <v>3</v>
      </c>
      <c r="N135" s="187" t="s">
        <v>45</v>
      </c>
      <c r="O135" s="74"/>
      <c r="P135" s="188">
        <f>O135*H135</f>
        <v>0</v>
      </c>
      <c r="Q135" s="188">
        <v>0</v>
      </c>
      <c r="R135" s="188">
        <f>Q135*H135</f>
        <v>0</v>
      </c>
      <c r="S135" s="188">
        <v>0</v>
      </c>
      <c r="T135" s="189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190" t="s">
        <v>3667</v>
      </c>
      <c r="AT135" s="190" t="s">
        <v>258</v>
      </c>
      <c r="AU135" s="190" t="s">
        <v>83</v>
      </c>
      <c r="AY135" s="21" t="s">
        <v>256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21" t="s">
        <v>81</v>
      </c>
      <c r="BK135" s="191">
        <f>ROUND(I135*H135,2)</f>
        <v>0</v>
      </c>
      <c r="BL135" s="21" t="s">
        <v>3667</v>
      </c>
      <c r="BM135" s="190" t="s">
        <v>3760</v>
      </c>
    </row>
    <row r="136" s="2" customFormat="1">
      <c r="A136" s="40"/>
      <c r="B136" s="41"/>
      <c r="C136" s="40"/>
      <c r="D136" s="192" t="s">
        <v>263</v>
      </c>
      <c r="E136" s="40"/>
      <c r="F136" s="193" t="s">
        <v>3761</v>
      </c>
      <c r="G136" s="40"/>
      <c r="H136" s="40"/>
      <c r="I136" s="194"/>
      <c r="J136" s="40"/>
      <c r="K136" s="40"/>
      <c r="L136" s="41"/>
      <c r="M136" s="195"/>
      <c r="N136" s="196"/>
      <c r="O136" s="74"/>
      <c r="P136" s="74"/>
      <c r="Q136" s="74"/>
      <c r="R136" s="74"/>
      <c r="S136" s="74"/>
      <c r="T136" s="75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21" t="s">
        <v>263</v>
      </c>
      <c r="AU136" s="21" t="s">
        <v>83</v>
      </c>
    </row>
    <row r="137" s="12" customFormat="1" ht="22.8" customHeight="1">
      <c r="A137" s="12"/>
      <c r="B137" s="164"/>
      <c r="C137" s="12"/>
      <c r="D137" s="165" t="s">
        <v>73</v>
      </c>
      <c r="E137" s="175" t="s">
        <v>3063</v>
      </c>
      <c r="F137" s="175" t="s">
        <v>3064</v>
      </c>
      <c r="G137" s="12"/>
      <c r="H137" s="12"/>
      <c r="I137" s="167"/>
      <c r="J137" s="176">
        <f>BK137</f>
        <v>0</v>
      </c>
      <c r="K137" s="12"/>
      <c r="L137" s="164"/>
      <c r="M137" s="169"/>
      <c r="N137" s="170"/>
      <c r="O137" s="170"/>
      <c r="P137" s="171">
        <f>SUM(P138:P145)</f>
        <v>0</v>
      </c>
      <c r="Q137" s="170"/>
      <c r="R137" s="171">
        <f>SUM(R138:R145)</f>
        <v>0</v>
      </c>
      <c r="S137" s="170"/>
      <c r="T137" s="172">
        <f>SUM(T138:T145)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65" t="s">
        <v>284</v>
      </c>
      <c r="AT137" s="173" t="s">
        <v>73</v>
      </c>
      <c r="AU137" s="173" t="s">
        <v>81</v>
      </c>
      <c r="AY137" s="165" t="s">
        <v>256</v>
      </c>
      <c r="BK137" s="174">
        <f>SUM(BK138:BK145)</f>
        <v>0</v>
      </c>
    </row>
    <row r="138" s="2" customFormat="1" ht="16.5" customHeight="1">
      <c r="A138" s="40"/>
      <c r="B138" s="177"/>
      <c r="C138" s="178" t="s">
        <v>387</v>
      </c>
      <c r="D138" s="178" t="s">
        <v>258</v>
      </c>
      <c r="E138" s="179" t="s">
        <v>3762</v>
      </c>
      <c r="F138" s="180" t="s">
        <v>3763</v>
      </c>
      <c r="G138" s="181" t="s">
        <v>3666</v>
      </c>
      <c r="H138" s="182">
        <v>1</v>
      </c>
      <c r="I138" s="183"/>
      <c r="J138" s="184">
        <f>ROUND(I138*H138,2)</f>
        <v>0</v>
      </c>
      <c r="K138" s="185"/>
      <c r="L138" s="41"/>
      <c r="M138" s="186" t="s">
        <v>3</v>
      </c>
      <c r="N138" s="187" t="s">
        <v>45</v>
      </c>
      <c r="O138" s="74"/>
      <c r="P138" s="188">
        <f>O138*H138</f>
        <v>0</v>
      </c>
      <c r="Q138" s="188">
        <v>0</v>
      </c>
      <c r="R138" s="188">
        <f>Q138*H138</f>
        <v>0</v>
      </c>
      <c r="S138" s="188">
        <v>0</v>
      </c>
      <c r="T138" s="189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190" t="s">
        <v>3667</v>
      </c>
      <c r="AT138" s="190" t="s">
        <v>258</v>
      </c>
      <c r="AU138" s="190" t="s">
        <v>83</v>
      </c>
      <c r="AY138" s="21" t="s">
        <v>256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21" t="s">
        <v>81</v>
      </c>
      <c r="BK138" s="191">
        <f>ROUND(I138*H138,2)</f>
        <v>0</v>
      </c>
      <c r="BL138" s="21" t="s">
        <v>3667</v>
      </c>
      <c r="BM138" s="190" t="s">
        <v>3764</v>
      </c>
    </row>
    <row r="139" s="2" customFormat="1">
      <c r="A139" s="40"/>
      <c r="B139" s="41"/>
      <c r="C139" s="40"/>
      <c r="D139" s="192" t="s">
        <v>263</v>
      </c>
      <c r="E139" s="40"/>
      <c r="F139" s="193" t="s">
        <v>3765</v>
      </c>
      <c r="G139" s="40"/>
      <c r="H139" s="40"/>
      <c r="I139" s="194"/>
      <c r="J139" s="40"/>
      <c r="K139" s="40"/>
      <c r="L139" s="41"/>
      <c r="M139" s="195"/>
      <c r="N139" s="196"/>
      <c r="O139" s="74"/>
      <c r="P139" s="74"/>
      <c r="Q139" s="74"/>
      <c r="R139" s="74"/>
      <c r="S139" s="74"/>
      <c r="T139" s="75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21" t="s">
        <v>263</v>
      </c>
      <c r="AU139" s="21" t="s">
        <v>83</v>
      </c>
    </row>
    <row r="140" s="2" customFormat="1" ht="16.5" customHeight="1">
      <c r="A140" s="40"/>
      <c r="B140" s="177"/>
      <c r="C140" s="178" t="s">
        <v>393</v>
      </c>
      <c r="D140" s="178" t="s">
        <v>258</v>
      </c>
      <c r="E140" s="179" t="s">
        <v>3766</v>
      </c>
      <c r="F140" s="180" t="s">
        <v>3767</v>
      </c>
      <c r="G140" s="181" t="s">
        <v>3666</v>
      </c>
      <c r="H140" s="182">
        <v>1</v>
      </c>
      <c r="I140" s="183"/>
      <c r="J140" s="184">
        <f>ROUND(I140*H140,2)</f>
        <v>0</v>
      </c>
      <c r="K140" s="185"/>
      <c r="L140" s="41"/>
      <c r="M140" s="186" t="s">
        <v>3</v>
      </c>
      <c r="N140" s="187" t="s">
        <v>45</v>
      </c>
      <c r="O140" s="74"/>
      <c r="P140" s="188">
        <f>O140*H140</f>
        <v>0</v>
      </c>
      <c r="Q140" s="188">
        <v>0</v>
      </c>
      <c r="R140" s="188">
        <f>Q140*H140</f>
        <v>0</v>
      </c>
      <c r="S140" s="188">
        <v>0</v>
      </c>
      <c r="T140" s="189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190" t="s">
        <v>3667</v>
      </c>
      <c r="AT140" s="190" t="s">
        <v>258</v>
      </c>
      <c r="AU140" s="190" t="s">
        <v>83</v>
      </c>
      <c r="AY140" s="21" t="s">
        <v>256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21" t="s">
        <v>81</v>
      </c>
      <c r="BK140" s="191">
        <f>ROUND(I140*H140,2)</f>
        <v>0</v>
      </c>
      <c r="BL140" s="21" t="s">
        <v>3667</v>
      </c>
      <c r="BM140" s="190" t="s">
        <v>3768</v>
      </c>
    </row>
    <row r="141" s="2" customFormat="1">
      <c r="A141" s="40"/>
      <c r="B141" s="41"/>
      <c r="C141" s="40"/>
      <c r="D141" s="192" t="s">
        <v>263</v>
      </c>
      <c r="E141" s="40"/>
      <c r="F141" s="193" t="s">
        <v>3769</v>
      </c>
      <c r="G141" s="40"/>
      <c r="H141" s="40"/>
      <c r="I141" s="194"/>
      <c r="J141" s="40"/>
      <c r="K141" s="40"/>
      <c r="L141" s="41"/>
      <c r="M141" s="195"/>
      <c r="N141" s="196"/>
      <c r="O141" s="74"/>
      <c r="P141" s="74"/>
      <c r="Q141" s="74"/>
      <c r="R141" s="74"/>
      <c r="S141" s="74"/>
      <c r="T141" s="75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21" t="s">
        <v>263</v>
      </c>
      <c r="AU141" s="21" t="s">
        <v>83</v>
      </c>
    </row>
    <row r="142" s="2" customFormat="1" ht="16.5" customHeight="1">
      <c r="A142" s="40"/>
      <c r="B142" s="177"/>
      <c r="C142" s="178" t="s">
        <v>399</v>
      </c>
      <c r="D142" s="178" t="s">
        <v>258</v>
      </c>
      <c r="E142" s="179" t="s">
        <v>3770</v>
      </c>
      <c r="F142" s="180" t="s">
        <v>3771</v>
      </c>
      <c r="G142" s="181" t="s">
        <v>3666</v>
      </c>
      <c r="H142" s="182">
        <v>1</v>
      </c>
      <c r="I142" s="183"/>
      <c r="J142" s="184">
        <f>ROUND(I142*H142,2)</f>
        <v>0</v>
      </c>
      <c r="K142" s="185"/>
      <c r="L142" s="41"/>
      <c r="M142" s="186" t="s">
        <v>3</v>
      </c>
      <c r="N142" s="187" t="s">
        <v>45</v>
      </c>
      <c r="O142" s="74"/>
      <c r="P142" s="188">
        <f>O142*H142</f>
        <v>0</v>
      </c>
      <c r="Q142" s="188">
        <v>0</v>
      </c>
      <c r="R142" s="188">
        <f>Q142*H142</f>
        <v>0</v>
      </c>
      <c r="S142" s="188">
        <v>0</v>
      </c>
      <c r="T142" s="189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190" t="s">
        <v>3667</v>
      </c>
      <c r="AT142" s="190" t="s">
        <v>258</v>
      </c>
      <c r="AU142" s="190" t="s">
        <v>83</v>
      </c>
      <c r="AY142" s="21" t="s">
        <v>256</v>
      </c>
      <c r="BE142" s="191">
        <f>IF(N142="základní",J142,0)</f>
        <v>0</v>
      </c>
      <c r="BF142" s="191">
        <f>IF(N142="snížená",J142,0)</f>
        <v>0</v>
      </c>
      <c r="BG142" s="191">
        <f>IF(N142="zákl. přenesená",J142,0)</f>
        <v>0</v>
      </c>
      <c r="BH142" s="191">
        <f>IF(N142="sníž. přenesená",J142,0)</f>
        <v>0</v>
      </c>
      <c r="BI142" s="191">
        <f>IF(N142="nulová",J142,0)</f>
        <v>0</v>
      </c>
      <c r="BJ142" s="21" t="s">
        <v>81</v>
      </c>
      <c r="BK142" s="191">
        <f>ROUND(I142*H142,2)</f>
        <v>0</v>
      </c>
      <c r="BL142" s="21" t="s">
        <v>3667</v>
      </c>
      <c r="BM142" s="190" t="s">
        <v>3772</v>
      </c>
    </row>
    <row r="143" s="2" customFormat="1">
      <c r="A143" s="40"/>
      <c r="B143" s="41"/>
      <c r="C143" s="40"/>
      <c r="D143" s="192" t="s">
        <v>263</v>
      </c>
      <c r="E143" s="40"/>
      <c r="F143" s="193" t="s">
        <v>3773</v>
      </c>
      <c r="G143" s="40"/>
      <c r="H143" s="40"/>
      <c r="I143" s="194"/>
      <c r="J143" s="40"/>
      <c r="K143" s="40"/>
      <c r="L143" s="41"/>
      <c r="M143" s="195"/>
      <c r="N143" s="196"/>
      <c r="O143" s="74"/>
      <c r="P143" s="74"/>
      <c r="Q143" s="74"/>
      <c r="R143" s="74"/>
      <c r="S143" s="74"/>
      <c r="T143" s="75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21" t="s">
        <v>263</v>
      </c>
      <c r="AU143" s="21" t="s">
        <v>83</v>
      </c>
    </row>
    <row r="144" s="2" customFormat="1" ht="16.5" customHeight="1">
      <c r="A144" s="40"/>
      <c r="B144" s="177"/>
      <c r="C144" s="178" t="s">
        <v>405</v>
      </c>
      <c r="D144" s="178" t="s">
        <v>258</v>
      </c>
      <c r="E144" s="179" t="s">
        <v>3774</v>
      </c>
      <c r="F144" s="180" t="s">
        <v>3775</v>
      </c>
      <c r="G144" s="181" t="s">
        <v>3666</v>
      </c>
      <c r="H144" s="182">
        <v>1</v>
      </c>
      <c r="I144" s="183"/>
      <c r="J144" s="184">
        <f>ROUND(I144*H144,2)</f>
        <v>0</v>
      </c>
      <c r="K144" s="185"/>
      <c r="L144" s="41"/>
      <c r="M144" s="186" t="s">
        <v>3</v>
      </c>
      <c r="N144" s="187" t="s">
        <v>45</v>
      </c>
      <c r="O144" s="74"/>
      <c r="P144" s="188">
        <f>O144*H144</f>
        <v>0</v>
      </c>
      <c r="Q144" s="188">
        <v>0</v>
      </c>
      <c r="R144" s="188">
        <f>Q144*H144</f>
        <v>0</v>
      </c>
      <c r="S144" s="188">
        <v>0</v>
      </c>
      <c r="T144" s="189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190" t="s">
        <v>3667</v>
      </c>
      <c r="AT144" s="190" t="s">
        <v>258</v>
      </c>
      <c r="AU144" s="190" t="s">
        <v>83</v>
      </c>
      <c r="AY144" s="21" t="s">
        <v>256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21" t="s">
        <v>81</v>
      </c>
      <c r="BK144" s="191">
        <f>ROUND(I144*H144,2)</f>
        <v>0</v>
      </c>
      <c r="BL144" s="21" t="s">
        <v>3667</v>
      </c>
      <c r="BM144" s="190" t="s">
        <v>3776</v>
      </c>
    </row>
    <row r="145" s="2" customFormat="1">
      <c r="A145" s="40"/>
      <c r="B145" s="41"/>
      <c r="C145" s="40"/>
      <c r="D145" s="192" t="s">
        <v>263</v>
      </c>
      <c r="E145" s="40"/>
      <c r="F145" s="193" t="s">
        <v>3777</v>
      </c>
      <c r="G145" s="40"/>
      <c r="H145" s="40"/>
      <c r="I145" s="194"/>
      <c r="J145" s="40"/>
      <c r="K145" s="40"/>
      <c r="L145" s="41"/>
      <c r="M145" s="240"/>
      <c r="N145" s="241"/>
      <c r="O145" s="242"/>
      <c r="P145" s="242"/>
      <c r="Q145" s="242"/>
      <c r="R145" s="242"/>
      <c r="S145" s="242"/>
      <c r="T145" s="243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21" t="s">
        <v>263</v>
      </c>
      <c r="AU145" s="21" t="s">
        <v>83</v>
      </c>
    </row>
    <row r="146" s="2" customFormat="1" ht="6.96" customHeight="1">
      <c r="A146" s="40"/>
      <c r="B146" s="57"/>
      <c r="C146" s="58"/>
      <c r="D146" s="58"/>
      <c r="E146" s="58"/>
      <c r="F146" s="58"/>
      <c r="G146" s="58"/>
      <c r="H146" s="58"/>
      <c r="I146" s="58"/>
      <c r="J146" s="58"/>
      <c r="K146" s="58"/>
      <c r="L146" s="41"/>
      <c r="M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</row>
  </sheetData>
  <autoFilter ref="C85:K145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1/012203000"/>
    <hyperlink ref="F92" r:id="rId2" display="https://podminky.urs.cz/item/CS_URS_2025_01/012303000"/>
    <hyperlink ref="F94" r:id="rId3" display="https://podminky.urs.cz/item/CS_URS_2025_01/012403000"/>
    <hyperlink ref="F96" r:id="rId4" display="https://podminky.urs.cz/item/CS_URS_2025_01/013203000"/>
    <hyperlink ref="F98" r:id="rId5" display="https://podminky.urs.cz/item/CS_URS_2025_01/013254000"/>
    <hyperlink ref="F101" r:id="rId6" display="https://podminky.urs.cz/item/CS_URS_2025_01/031002000"/>
    <hyperlink ref="F103" r:id="rId7" display="https://podminky.urs.cz/item/CS_URS_2025_01/032002000"/>
    <hyperlink ref="F105" r:id="rId8" display="https://podminky.urs.cz/item/CS_URS_2025_01/033002000"/>
    <hyperlink ref="F107" r:id="rId9" display="https://podminky.urs.cz/item/CS_URS_2025_01/033203000"/>
    <hyperlink ref="F109" r:id="rId10" display="https://podminky.urs.cz/item/CS_URS_2025_01/034002000"/>
    <hyperlink ref="F111" r:id="rId11" display="https://podminky.urs.cz/item/CS_URS_2025_01/035002000"/>
    <hyperlink ref="F113" r:id="rId12" display="https://podminky.urs.cz/item/CS_URS_2025_01/039002000"/>
    <hyperlink ref="F116" r:id="rId13" display="https://podminky.urs.cz/item/CS_URS_2025_01/041103000"/>
    <hyperlink ref="F118" r:id="rId14" display="https://podminky.urs.cz/item/CS_URS_2025_01/041203000"/>
    <hyperlink ref="F120" r:id="rId15" display="https://podminky.urs.cz/item/CS_URS_2025_01/041414000"/>
    <hyperlink ref="F122" r:id="rId16" display="https://podminky.urs.cz/item/CS_URS_2025_01/041424000"/>
    <hyperlink ref="F124" r:id="rId17" display="https://podminky.urs.cz/item/CS_URS_2025_01/043002000"/>
    <hyperlink ref="F126" r:id="rId18" display="https://podminky.urs.cz/item/CS_URS_2025_01/044002000"/>
    <hyperlink ref="F128" r:id="rId19" display="https://podminky.urs.cz/item/CS_URS_2025_01/045002000"/>
    <hyperlink ref="F130" r:id="rId20" display="https://podminky.urs.cz/item/CS_URS_2025_01/049303000"/>
    <hyperlink ref="F133" r:id="rId21" display="https://podminky.urs.cz/item/CS_URS_2025_01/065002000"/>
    <hyperlink ref="F136" r:id="rId22" display="https://podminky.urs.cz/item/CS_URS_2025_01/071002000"/>
    <hyperlink ref="F139" r:id="rId23" display="https://podminky.urs.cz/item/CS_URS_2025_01/091803000"/>
    <hyperlink ref="F141" r:id="rId24" display="https://podminky.urs.cz/item/CS_URS_2025_01/092103000"/>
    <hyperlink ref="F143" r:id="rId25" display="https://podminky.urs.cz/item/CS_URS_2025_01/092203000"/>
    <hyperlink ref="F145" r:id="rId26" display="https://podminky.urs.cz/item/CS_URS_2025_01/094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Ing. Tomáš Valášek</dc:creator>
  <cp:lastModifiedBy>Ing. Tomáš Valášek</cp:lastModifiedBy>
  <dcterms:created xsi:type="dcterms:W3CDTF">2025-12-12T13:46:14Z</dcterms:created>
  <dcterms:modified xsi:type="dcterms:W3CDTF">2025-12-12T13:46:29Z</dcterms:modified>
</cp:coreProperties>
</file>