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IO01 - IO01 - Přeložka de..." sheetId="2" r:id="rId2"/>
    <sheet name="so01 - SO 01 - Oprava por..." sheetId="3" r:id="rId3"/>
    <sheet name="vrn - Vedlejší a ostatní 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'IO01 - IO01 - Přeložka de...'!$C$123:$K$264</definedName>
    <definedName name="_xlnm.Print_Area" localSheetId="1">'IO01 - IO01 - Přeložka de...'!$C$4:$J$76,'IO01 - IO01 - Přeložka de...'!$C$82:$J$105,'IO01 - IO01 - Přeložka de...'!$C$111:$K$264</definedName>
    <definedName name="_xlnm.Print_Titles" localSheetId="1">'IO01 - IO01 - Přeložka de...'!$123:$123</definedName>
    <definedName name="_xlnm._FilterDatabase" localSheetId="2" hidden="1">'so01 - SO 01 - Oprava por...'!$C$126:$K$372</definedName>
    <definedName name="_xlnm.Print_Area" localSheetId="2">'so01 - SO 01 - Oprava por...'!$C$4:$J$76,'so01 - SO 01 - Oprava por...'!$C$82:$J$108,'so01 - SO 01 - Oprava por...'!$C$114:$K$372</definedName>
    <definedName name="_xlnm.Print_Titles" localSheetId="2">'so01 - SO 01 - Oprava por...'!$126:$126</definedName>
    <definedName name="_xlnm._FilterDatabase" localSheetId="3" hidden="1">'vrn - Vedlejší a ostatní ...'!$C$120:$K$154</definedName>
    <definedName name="_xlnm.Print_Area" localSheetId="3">'vrn - Vedlejší a ostatní ...'!$C$4:$J$76,'vrn - Vedlejší a ostatní ...'!$C$82:$J$102,'vrn - Vedlejší a ostatní ...'!$C$108:$K$154</definedName>
    <definedName name="_xlnm.Print_Titles" localSheetId="3">'vrn - Vedlejší a ostatní ...'!$120:$120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51"/>
  <c r="BH151"/>
  <c r="BG151"/>
  <c r="BF151"/>
  <c r="T151"/>
  <c r="T150"/>
  <c r="R151"/>
  <c r="R150"/>
  <c r="P151"/>
  <c r="P150"/>
  <c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T139"/>
  <c r="R140"/>
  <c r="R139"/>
  <c r="P140"/>
  <c r="P139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F115"/>
  <c r="E113"/>
  <c r="F89"/>
  <c r="E87"/>
  <c r="J24"/>
  <c r="E24"/>
  <c r="J118"/>
  <c r="J23"/>
  <c r="J21"/>
  <c r="E21"/>
  <c r="J117"/>
  <c r="J20"/>
  <c r="J18"/>
  <c r="E18"/>
  <c r="F118"/>
  <c r="J17"/>
  <c r="J15"/>
  <c r="E15"/>
  <c r="F91"/>
  <c r="J14"/>
  <c r="J12"/>
  <c r="J115"/>
  <c r="E7"/>
  <c r="E111"/>
  <c i="3" r="J37"/>
  <c r="J36"/>
  <c i="1" r="AY96"/>
  <c i="3" r="J35"/>
  <c i="1" r="AX96"/>
  <c i="3" r="BI370"/>
  <c r="BH370"/>
  <c r="BG370"/>
  <c r="BF370"/>
  <c r="T370"/>
  <c r="R370"/>
  <c r="P370"/>
  <c r="BI367"/>
  <c r="BH367"/>
  <c r="BG367"/>
  <c r="BF367"/>
  <c r="T367"/>
  <c r="R367"/>
  <c r="P367"/>
  <c r="BI364"/>
  <c r="BH364"/>
  <c r="BG364"/>
  <c r="BF364"/>
  <c r="T364"/>
  <c r="R364"/>
  <c r="P364"/>
  <c r="BI361"/>
  <c r="BH361"/>
  <c r="BG361"/>
  <c r="BF361"/>
  <c r="T361"/>
  <c r="R361"/>
  <c r="P361"/>
  <c r="BI357"/>
  <c r="BH357"/>
  <c r="BG357"/>
  <c r="BF357"/>
  <c r="T357"/>
  <c r="R357"/>
  <c r="P357"/>
  <c r="BI355"/>
  <c r="BH355"/>
  <c r="BG355"/>
  <c r="BF355"/>
  <c r="T355"/>
  <c r="R355"/>
  <c r="P355"/>
  <c r="BI352"/>
  <c r="BH352"/>
  <c r="BG352"/>
  <c r="BF352"/>
  <c r="T352"/>
  <c r="R352"/>
  <c r="P352"/>
  <c r="BI348"/>
  <c r="BH348"/>
  <c r="BG348"/>
  <c r="BF348"/>
  <c r="T348"/>
  <c r="T347"/>
  <c r="R348"/>
  <c r="R347"/>
  <c r="P348"/>
  <c r="P347"/>
  <c r="BI345"/>
  <c r="BH345"/>
  <c r="BG345"/>
  <c r="BF345"/>
  <c r="T345"/>
  <c r="R345"/>
  <c r="P345"/>
  <c r="BI342"/>
  <c r="BH342"/>
  <c r="BG342"/>
  <c r="BF342"/>
  <c r="T342"/>
  <c r="R342"/>
  <c r="P342"/>
  <c r="BI339"/>
  <c r="BH339"/>
  <c r="BG339"/>
  <c r="BF339"/>
  <c r="T339"/>
  <c r="R339"/>
  <c r="P339"/>
  <c r="BI336"/>
  <c r="BH336"/>
  <c r="BG336"/>
  <c r="BF336"/>
  <c r="T336"/>
  <c r="R336"/>
  <c r="P336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3"/>
  <c r="BH323"/>
  <c r="BG323"/>
  <c r="BF323"/>
  <c r="T323"/>
  <c r="R323"/>
  <c r="P323"/>
  <c r="BI319"/>
  <c r="BH319"/>
  <c r="BG319"/>
  <c r="BF319"/>
  <c r="T319"/>
  <c r="R319"/>
  <c r="P319"/>
  <c r="BI316"/>
  <c r="BH316"/>
  <c r="BG316"/>
  <c r="BF316"/>
  <c r="T316"/>
  <c r="R316"/>
  <c r="P316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2"/>
  <c r="BH302"/>
  <c r="BG302"/>
  <c r="BF302"/>
  <c r="T302"/>
  <c r="R302"/>
  <c r="P302"/>
  <c r="BI300"/>
  <c r="BH300"/>
  <c r="BG300"/>
  <c r="BF300"/>
  <c r="T300"/>
  <c r="R300"/>
  <c r="P300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F121"/>
  <c r="E119"/>
  <c r="F89"/>
  <c r="E87"/>
  <c r="J24"/>
  <c r="E24"/>
  <c r="J124"/>
  <c r="J23"/>
  <c r="J21"/>
  <c r="E21"/>
  <c r="J123"/>
  <c r="J20"/>
  <c r="J18"/>
  <c r="E18"/>
  <c r="F124"/>
  <c r="J17"/>
  <c r="J15"/>
  <c r="E15"/>
  <c r="F91"/>
  <c r="J14"/>
  <c r="J12"/>
  <c r="J121"/>
  <c r="E7"/>
  <c r="E85"/>
  <c i="2" r="J37"/>
  <c r="J36"/>
  <c i="1" r="AY95"/>
  <c i="2" r="J35"/>
  <c i="1" r="AX95"/>
  <c i="2" r="BI262"/>
  <c r="BH262"/>
  <c r="BG262"/>
  <c r="BF262"/>
  <c r="T262"/>
  <c r="T261"/>
  <c r="R262"/>
  <c r="R261"/>
  <c r="P262"/>
  <c r="P261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F118"/>
  <c r="E116"/>
  <c r="F89"/>
  <c r="E87"/>
  <c r="J24"/>
  <c r="E24"/>
  <c r="J92"/>
  <c r="J23"/>
  <c r="J21"/>
  <c r="E21"/>
  <c r="J120"/>
  <c r="J20"/>
  <c r="J18"/>
  <c r="E18"/>
  <c r="F121"/>
  <c r="J17"/>
  <c r="J15"/>
  <c r="E15"/>
  <c r="F120"/>
  <c r="J14"/>
  <c r="J12"/>
  <c r="J89"/>
  <c r="E7"/>
  <c r="E114"/>
  <c i="1" r="L90"/>
  <c r="AM90"/>
  <c r="AM89"/>
  <c r="L89"/>
  <c r="AM87"/>
  <c r="L87"/>
  <c r="L85"/>
  <c r="L84"/>
  <c i="4" r="BK151"/>
  <c r="BK147"/>
  <c r="J147"/>
  <c r="BK144"/>
  <c r="J144"/>
  <c r="BK140"/>
  <c r="J140"/>
  <c r="BK135"/>
  <c r="J135"/>
  <c r="BK132"/>
  <c r="J129"/>
  <c r="BK127"/>
  <c r="BK124"/>
  <c i="3" r="BK364"/>
  <c r="BK361"/>
  <c r="J355"/>
  <c r="J345"/>
  <c r="J330"/>
  <c r="J327"/>
  <c r="BK323"/>
  <c r="BK316"/>
  <c r="BK313"/>
  <c r="J300"/>
  <c r="J296"/>
  <c r="BK290"/>
  <c r="J286"/>
  <c r="J271"/>
  <c r="J258"/>
  <c r="J255"/>
  <c r="J248"/>
  <c r="J239"/>
  <c r="J236"/>
  <c r="BK233"/>
  <c r="J227"/>
  <c r="BK224"/>
  <c r="BK222"/>
  <c r="J208"/>
  <c r="BK202"/>
  <c r="J199"/>
  <c r="J193"/>
  <c r="BK190"/>
  <c r="BK187"/>
  <c r="J184"/>
  <c r="BK181"/>
  <c r="J165"/>
  <c r="BK159"/>
  <c r="J150"/>
  <c r="BK146"/>
  <c r="BK142"/>
  <c r="BK136"/>
  <c r="J133"/>
  <c i="2" r="J258"/>
  <c r="BK249"/>
  <c r="J242"/>
  <c r="J239"/>
  <c r="J236"/>
  <c i="3" r="BK370"/>
  <c r="J370"/>
  <c r="BK367"/>
  <c r="J367"/>
  <c r="J364"/>
  <c r="J361"/>
  <c r="BK357"/>
  <c r="J352"/>
  <c r="BK348"/>
  <c r="BK345"/>
  <c r="J342"/>
  <c r="BK339"/>
  <c r="BK336"/>
  <c r="J333"/>
  <c r="BK330"/>
  <c r="J323"/>
  <c r="J319"/>
  <c r="J316"/>
  <c r="J311"/>
  <c r="J309"/>
  <c r="BK307"/>
  <c r="J305"/>
  <c r="BK302"/>
  <c r="BK300"/>
  <c r="J293"/>
  <c r="J290"/>
  <c r="BK286"/>
  <c r="J274"/>
  <c r="BK271"/>
  <c r="J268"/>
  <c r="J264"/>
  <c r="BK251"/>
  <c r="BK248"/>
  <c r="BK239"/>
  <c r="BK236"/>
  <c r="BK229"/>
  <c r="J222"/>
  <c r="J217"/>
  <c r="BK214"/>
  <c r="BK208"/>
  <c r="BK205"/>
  <c r="J202"/>
  <c r="J187"/>
  <c r="BK184"/>
  <c r="J181"/>
  <c r="BK175"/>
  <c r="BK165"/>
  <c r="J162"/>
  <c r="J156"/>
  <c r="BK153"/>
  <c r="BK150"/>
  <c i="2" r="BK255"/>
  <c r="J252"/>
  <c r="J249"/>
  <c r="J246"/>
  <c r="BK233"/>
  <c r="J231"/>
  <c r="BK228"/>
  <c r="J226"/>
  <c r="J224"/>
  <c r="BK221"/>
  <c r="BK219"/>
  <c r="J216"/>
  <c r="BK208"/>
  <c r="BK204"/>
  <c r="J201"/>
  <c r="J195"/>
  <c r="BK188"/>
  <c r="BK183"/>
  <c r="BK178"/>
  <c r="J172"/>
  <c r="J167"/>
  <c r="BK164"/>
  <c r="BK161"/>
  <c r="J158"/>
  <c r="BK155"/>
  <c r="J152"/>
  <c r="BK149"/>
  <c r="BK146"/>
  <c r="J140"/>
  <c r="BK133"/>
  <c r="J130"/>
  <c r="BK127"/>
  <c i="1" r="AS94"/>
  <c i="4" r="J151"/>
  <c r="J132"/>
  <c r="BK129"/>
  <c r="J127"/>
  <c r="J124"/>
  <c i="3" r="J357"/>
  <c r="BK355"/>
  <c r="BK352"/>
  <c r="J348"/>
  <c r="BK342"/>
  <c r="J339"/>
  <c r="J336"/>
  <c r="BK333"/>
  <c r="BK327"/>
  <c r="BK319"/>
  <c r="J313"/>
  <c r="BK311"/>
  <c r="BK309"/>
  <c r="J307"/>
  <c r="BK305"/>
  <c r="J302"/>
  <c r="BK296"/>
  <c r="BK282"/>
  <c r="J278"/>
  <c r="BK274"/>
  <c r="J261"/>
  <c r="J251"/>
  <c r="J245"/>
  <c r="J242"/>
  <c r="J229"/>
  <c r="J224"/>
  <c r="BK219"/>
  <c r="BK217"/>
  <c r="J211"/>
  <c r="J205"/>
  <c r="BK199"/>
  <c r="J196"/>
  <c r="J190"/>
  <c r="BK178"/>
  <c r="BK172"/>
  <c r="BK169"/>
  <c r="J146"/>
  <c r="J139"/>
  <c r="J130"/>
  <c i="2" r="BK258"/>
  <c r="BK246"/>
  <c r="BK242"/>
  <c r="BK236"/>
  <c r="J233"/>
  <c r="BK226"/>
  <c r="BK224"/>
  <c r="BK216"/>
  <c r="J213"/>
  <c r="J211"/>
  <c r="J204"/>
  <c r="BK198"/>
  <c r="BK191"/>
  <c r="J188"/>
  <c r="J185"/>
  <c r="J183"/>
  <c r="J181"/>
  <c r="J178"/>
  <c r="BK175"/>
  <c r="BK169"/>
  <c r="J164"/>
  <c r="J149"/>
  <c r="J143"/>
  <c r="BK140"/>
  <c r="J136"/>
  <c r="BK130"/>
  <c i="3" r="BK293"/>
  <c r="J282"/>
  <c r="BK278"/>
  <c r="BK268"/>
  <c r="BK264"/>
  <c r="BK261"/>
  <c r="BK258"/>
  <c r="BK255"/>
  <c r="BK245"/>
  <c r="BK242"/>
  <c r="J233"/>
  <c r="BK227"/>
  <c r="J219"/>
  <c r="J214"/>
  <c r="BK211"/>
  <c r="BK196"/>
  <c r="BK193"/>
  <c r="J178"/>
  <c r="J175"/>
  <c r="J172"/>
  <c r="J169"/>
  <c r="BK162"/>
  <c r="J159"/>
  <c r="BK156"/>
  <c r="J153"/>
  <c r="J142"/>
  <c r="BK139"/>
  <c r="J136"/>
  <c r="BK133"/>
  <c r="BK130"/>
  <c i="2" r="BK262"/>
  <c r="J262"/>
  <c r="J255"/>
  <c r="BK252"/>
  <c r="BK239"/>
  <c r="BK231"/>
  <c r="J228"/>
  <c r="J221"/>
  <c r="J219"/>
  <c r="BK213"/>
  <c r="BK211"/>
  <c r="J208"/>
  <c r="BK201"/>
  <c r="J198"/>
  <c r="BK195"/>
  <c r="J191"/>
  <c r="BK185"/>
  <c r="BK181"/>
  <c r="J175"/>
  <c r="BK172"/>
  <c r="J169"/>
  <c r="BK167"/>
  <c r="J161"/>
  <c r="BK158"/>
  <c r="J155"/>
  <c r="BK152"/>
  <c r="J146"/>
  <c r="BK143"/>
  <c r="BK136"/>
  <c r="J133"/>
  <c r="J127"/>
  <c l="1" r="R126"/>
  <c r="R174"/>
  <c r="R194"/>
  <c r="P207"/>
  <c r="R238"/>
  <c r="T245"/>
  <c i="3" r="T129"/>
  <c r="T232"/>
  <c r="T254"/>
  <c r="R267"/>
  <c r="T267"/>
  <c i="4" r="T123"/>
  <c r="T122"/>
  <c r="T121"/>
  <c r="BK143"/>
  <c r="J143"/>
  <c r="J100"/>
  <c r="P143"/>
  <c r="R143"/>
  <c r="T143"/>
  <c i="2" r="P126"/>
  <c r="P125"/>
  <c r="P124"/>
  <c i="1" r="AU95"/>
  <c i="2" r="T174"/>
  <c r="T194"/>
  <c r="R207"/>
  <c r="T238"/>
  <c r="P245"/>
  <c i="3" r="T360"/>
  <c i="4" r="R123"/>
  <c r="R122"/>
  <c r="R121"/>
  <c i="2" r="BK126"/>
  <c r="J126"/>
  <c r="J98"/>
  <c r="BK174"/>
  <c r="J174"/>
  <c r="J99"/>
  <c r="BK194"/>
  <c r="J194"/>
  <c r="J100"/>
  <c r="T207"/>
  <c r="P238"/>
  <c r="R245"/>
  <c i="3" r="BK129"/>
  <c r="R129"/>
  <c r="P232"/>
  <c r="BK254"/>
  <c r="J254"/>
  <c r="J100"/>
  <c r="R254"/>
  <c r="BK277"/>
  <c r="J277"/>
  <c r="J102"/>
  <c r="R277"/>
  <c r="BK326"/>
  <c r="J326"/>
  <c r="J103"/>
  <c r="R326"/>
  <c i="4" r="P123"/>
  <c r="P122"/>
  <c r="P121"/>
  <c i="1" r="AU97"/>
  <c i="2" r="T126"/>
  <c r="T125"/>
  <c r="T124"/>
  <c r="P174"/>
  <c r="P194"/>
  <c r="BK207"/>
  <c r="J207"/>
  <c r="J101"/>
  <c r="BK238"/>
  <c r="J238"/>
  <c r="J102"/>
  <c r="BK245"/>
  <c r="J245"/>
  <c r="J103"/>
  <c i="3" r="P129"/>
  <c r="BK232"/>
  <c r="J232"/>
  <c r="J99"/>
  <c r="R232"/>
  <c r="P254"/>
  <c r="BK267"/>
  <c r="J267"/>
  <c r="J101"/>
  <c r="P267"/>
  <c r="P277"/>
  <c r="T277"/>
  <c r="P326"/>
  <c r="T326"/>
  <c r="BK351"/>
  <c r="J351"/>
  <c r="J106"/>
  <c r="P351"/>
  <c r="R351"/>
  <c r="T351"/>
  <c r="T350"/>
  <c r="BK360"/>
  <c r="J360"/>
  <c r="J107"/>
  <c r="P360"/>
  <c r="R360"/>
  <c i="4" r="BK123"/>
  <c r="J123"/>
  <c r="J98"/>
  <c i="2" r="J91"/>
  <c r="J118"/>
  <c r="J121"/>
  <c r="BE133"/>
  <c r="BE140"/>
  <c r="BE146"/>
  <c r="BE149"/>
  <c r="BE158"/>
  <c r="BE161"/>
  <c r="BE164"/>
  <c r="BE169"/>
  <c r="BE178"/>
  <c r="BE183"/>
  <c r="BE195"/>
  <c r="BE198"/>
  <c r="BE204"/>
  <c r="BE211"/>
  <c r="BE226"/>
  <c r="BE228"/>
  <c r="BE233"/>
  <c r="BE236"/>
  <c r="BE255"/>
  <c r="BE262"/>
  <c i="3" r="J91"/>
  <c r="J92"/>
  <c r="BE142"/>
  <c r="BE146"/>
  <c r="BE165"/>
  <c r="BE187"/>
  <c r="BE199"/>
  <c r="BE202"/>
  <c r="BE205"/>
  <c r="BE214"/>
  <c r="BE219"/>
  <c r="BE222"/>
  <c r="BE227"/>
  <c r="BE229"/>
  <c r="BE248"/>
  <c r="BE271"/>
  <c r="BE290"/>
  <c i="4" r="BK139"/>
  <c r="J139"/>
  <c r="J99"/>
  <c i="2" r="E85"/>
  <c r="F91"/>
  <c r="BE127"/>
  <c r="BE130"/>
  <c r="BE136"/>
  <c r="BE152"/>
  <c r="BE155"/>
  <c r="BE172"/>
  <c r="BE188"/>
  <c r="BE208"/>
  <c r="BE213"/>
  <c r="BE221"/>
  <c r="BE252"/>
  <c r="BK261"/>
  <c r="J261"/>
  <c r="J104"/>
  <c i="3" r="J89"/>
  <c r="E117"/>
  <c r="BE150"/>
  <c r="BE153"/>
  <c r="BE156"/>
  <c r="BE159"/>
  <c r="BE162"/>
  <c r="BE178"/>
  <c r="BE181"/>
  <c r="BE233"/>
  <c r="BE236"/>
  <c r="BE258"/>
  <c r="BE261"/>
  <c r="BE268"/>
  <c r="BE282"/>
  <c r="BE286"/>
  <c r="BE293"/>
  <c r="BE309"/>
  <c r="BE323"/>
  <c r="BE330"/>
  <c r="BE342"/>
  <c r="BE345"/>
  <c r="BE348"/>
  <c r="BE355"/>
  <c i="4" r="E85"/>
  <c r="J89"/>
  <c r="J91"/>
  <c r="F92"/>
  <c r="F117"/>
  <c r="BE124"/>
  <c r="BE129"/>
  <c r="BE132"/>
  <c r="BE151"/>
  <c r="BK150"/>
  <c r="J150"/>
  <c r="J101"/>
  <c i="2" r="F92"/>
  <c r="BE143"/>
  <c r="BE167"/>
  <c r="BE175"/>
  <c r="BE181"/>
  <c r="BE185"/>
  <c r="BE191"/>
  <c r="BE201"/>
  <c r="BE216"/>
  <c r="BE219"/>
  <c r="BE224"/>
  <c r="BE231"/>
  <c r="BE239"/>
  <c r="BE258"/>
  <c i="3" r="F92"/>
  <c r="F123"/>
  <c r="BE130"/>
  <c r="BE133"/>
  <c r="BE136"/>
  <c r="BE139"/>
  <c r="BE169"/>
  <c r="BE190"/>
  <c r="BE193"/>
  <c r="BE196"/>
  <c r="BE217"/>
  <c r="BE224"/>
  <c r="BE239"/>
  <c r="BE242"/>
  <c r="BE245"/>
  <c r="BE302"/>
  <c r="BE307"/>
  <c r="BE311"/>
  <c r="BE313"/>
  <c r="BE316"/>
  <c r="BE319"/>
  <c r="BE327"/>
  <c r="BE336"/>
  <c r="BE339"/>
  <c r="BE352"/>
  <c r="BE357"/>
  <c r="BE361"/>
  <c r="BE364"/>
  <c r="BE367"/>
  <c r="BE370"/>
  <c i="2" r="BE242"/>
  <c r="BE246"/>
  <c r="BE249"/>
  <c i="3" r="BE172"/>
  <c r="BE175"/>
  <c r="BE184"/>
  <c r="BE208"/>
  <c r="BE211"/>
  <c r="BE251"/>
  <c r="BE255"/>
  <c r="BE264"/>
  <c r="BE274"/>
  <c r="BE278"/>
  <c r="BE296"/>
  <c r="BE300"/>
  <c r="BE305"/>
  <c r="BE333"/>
  <c r="BK347"/>
  <c r="J347"/>
  <c r="J104"/>
  <c i="4" r="J92"/>
  <c r="BE127"/>
  <c r="BE135"/>
  <c r="BE140"/>
  <c r="BE144"/>
  <c r="BE147"/>
  <c i="2" r="J34"/>
  <c i="1" r="AW95"/>
  <c i="2" r="F37"/>
  <c i="1" r="BD95"/>
  <c i="2" r="F35"/>
  <c i="1" r="BB95"/>
  <c i="3" r="F35"/>
  <c i="1" r="BB96"/>
  <c i="2" r="F34"/>
  <c i="1" r="BA95"/>
  <c i="4" r="F35"/>
  <c i="1" r="BB97"/>
  <c i="3" r="F34"/>
  <c i="1" r="BA96"/>
  <c i="3" r="J34"/>
  <c i="1" r="AW96"/>
  <c i="4" r="J34"/>
  <c i="1" r="AW97"/>
  <c i="3" r="F37"/>
  <c i="1" r="BD96"/>
  <c i="4" r="F37"/>
  <c i="1" r="BD97"/>
  <c i="2" r="F36"/>
  <c i="1" r="BC95"/>
  <c i="3" r="F36"/>
  <c i="1" r="BC96"/>
  <c i="4" r="F34"/>
  <c i="1" r="BA97"/>
  <c i="4" r="F36"/>
  <c i="1" r="BC97"/>
  <c i="3" l="1" r="R350"/>
  <c r="R128"/>
  <c r="R127"/>
  <c i="2" r="R125"/>
  <c r="R124"/>
  <c i="3" r="P350"/>
  <c r="P128"/>
  <c r="P127"/>
  <c i="1" r="AU96"/>
  <c i="3" r="BK128"/>
  <c r="J128"/>
  <c r="J97"/>
  <c r="T128"/>
  <c r="T127"/>
  <c i="2" r="BK125"/>
  <c r="J125"/>
  <c r="J97"/>
  <c i="4" r="BK122"/>
  <c r="J122"/>
  <c r="J97"/>
  <c i="3" r="J129"/>
  <c r="J98"/>
  <c r="BK350"/>
  <c r="J350"/>
  <c r="J105"/>
  <c i="4" r="F33"/>
  <c i="1" r="AZ97"/>
  <c i="3" r="J33"/>
  <c i="1" r="AV96"/>
  <c r="AT96"/>
  <c r="AU94"/>
  <c r="BB94"/>
  <c r="W31"/>
  <c i="3" r="F33"/>
  <c i="1" r="AZ96"/>
  <c r="BC94"/>
  <c r="AY94"/>
  <c r="BA94"/>
  <c r="W30"/>
  <c r="BD94"/>
  <c r="W33"/>
  <c i="2" r="F33"/>
  <c i="1" r="AZ95"/>
  <c i="4" r="J33"/>
  <c i="1" r="AV97"/>
  <c r="AT97"/>
  <c i="2" r="J33"/>
  <c i="1" r="AV95"/>
  <c r="AT95"/>
  <c i="4" l="1" r="BK121"/>
  <c r="J121"/>
  <c r="J96"/>
  <c i="2" r="BK124"/>
  <c r="J124"/>
  <c i="3" r="BK127"/>
  <c r="J127"/>
  <c r="J96"/>
  <c i="1" r="AZ94"/>
  <c r="W29"/>
  <c r="W32"/>
  <c r="AX94"/>
  <c i="2" r="J30"/>
  <c i="1" r="AG95"/>
  <c r="AN95"/>
  <c r="AW94"/>
  <c r="AK30"/>
  <c i="2" l="1" r="J39"/>
  <c r="J96"/>
  <c i="1" r="AV94"/>
  <c r="AK29"/>
  <c i="3" r="J30"/>
  <c i="1" r="AG96"/>
  <c r="AN96"/>
  <c i="4" r="J30"/>
  <c i="1" r="AG97"/>
  <c r="AN97"/>
  <c i="3" l="1" r="J39"/>
  <c i="4" r="J39"/>
  <c i="1"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<sst xmlns="http://schemas.openxmlformats.org/spreadsheetml/2006/main">
  <si>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</si>
  <si>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</si>
  <si>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</si>
  <si>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</si>
  <si>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{62f7ee2f-cd2e-40b8-9f52-0bdeed2b8c91}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</si>
  <si>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</si>
  <si>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</si>
  <si>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</si>
  <si>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</si>
  <si>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</si>
  <si>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</si>
  <si>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</si>
  <si>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</si>
  <si>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</si>
  <si>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hk_portal_palachova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</si>
  <si>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</si>
  <si>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</si>
  <si>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portálu v ulici Palachova</t>
  </si>
  <si>
    <t>KSO:</t>
  </si>
  <si>
    <t>CC-CZ:</t>
  </si>
  <si>
    <t>Místo:</t>
  </si>
  <si>
    <t>Hradec Králové</t>
  </si>
  <si>
    <t>Datum:</t>
  </si>
  <si>
    <t>15. 4. 2025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</si>
  <si>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</si>
  <si>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</si>
  <si>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</si>
  <si>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</si>
  <si>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</si>
  <si>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</si>
  <si>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</si>
  <si>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</si>
  <si>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</si>
  <si>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</si>
  <si>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</si>
  <si>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</si>
  <si>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</si>
  <si>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</si>
  <si>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</si>
  <si>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</si>
  <si>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</si>
  <si>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</si>
  <si>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</si>
  <si>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</si>
  <si>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</si>
  <si>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</si>
  <si>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</si>
  <si>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</si>
  <si>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</si>
  <si>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</si>
  <si>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</si>
  <si>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</si>
  <si>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</si>
  <si>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</si>
  <si>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</si>
  <si>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</si>
  <si>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</si>
  <si>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</si>
  <si>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</si>
  <si>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</si>
  <si>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</si>
  <si>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</si>
  <si>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</si>
  <si>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</si>
  <si>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</si>
  <si>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</si>
  <si>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</si>
  <si>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</si>
  <si>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</si>
  <si>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</si>
  <si>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</si>
  <si>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</si>
  <si>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</si>
  <si>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</si>
  <si>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</si>
  <si>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</si>
  <si>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</si>
  <si>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</si>
  <si>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</si>
  <si>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IO01</t>
  </si>
  <si>
    <t>IO01 - Přeložka dešťové kanalizace</t>
  </si>
  <si>
    <t>STA</t>
  </si>
  <si>
    <t>1</t>
  </si>
  <si>
    <t>{b011a14f-c71f-44c0-9335-36291f1e58f5}</t>
  </si>
  <si>
    <t>2</t>
  </si>
  <si>
    <t>so01</t>
  </si>
  <si>
    <t>SO 01 - Oprava portálu - stavební část</t>
  </si>
  <si>
    <t>{775f2857-3e3f-4890-9eb3-698b18fd57dd}</t>
  </si>
  <si>
    <t>vrn</t>
  </si>
  <si>
    <t>Vedlejší a ostatní náklady</t>
  </si>
  <si>
    <t>{618923c3-35b7-4eba-acec-22cea651ce44}</t>
  </si>
  <si>
    <t>KRYCÍ LIST SOUPISU PRACÍ</t>
  </si>
  <si>
    <t>Objekt:</t>
  </si>
  <si>
    <t>IO01 - IO01 - Přeložka dešťové kanalizace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</si>
  <si>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</si>
  <si>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</si>
  <si>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</si>
  <si>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</si>
  <si>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</si>
  <si>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</si>
  <si>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</si>
  <si>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</si>
  <si>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</si>
  <si>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</si>
  <si>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</si>
  <si>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</si>
  <si>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</si>
  <si>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</si>
  <si>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</si>
  <si>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</si>
  <si>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</si>
  <si>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</si>
  <si>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</si>
  <si>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</si>
  <si>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</si>
  <si>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</si>
  <si>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</si>
  <si>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</si>
  <si>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</si>
  <si>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</si>
  <si>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</si>
  <si>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</si>
  <si>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</si>
  <si>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</si>
  <si>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</si>
  <si>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113107523</t>
  </si>
  <si>
    <t>Odstranění podkladu z kameniva drceného tl přes 200 do 300 mm při překopech strojně pl přes 15 m2</t>
  </si>
  <si>
    <t>m2</t>
  </si>
  <si>
    <t>CS ÚRS 2025 01</t>
  </si>
  <si>
    <t>4</t>
  </si>
  <si>
    <t>2029112306</t>
  </si>
  <si>
    <t>PP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</si>
  <si>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200 do 300 mm</t>
  </si>
  <si>
    <t>Online PSC</t>
  </si>
  <si>
    <t>https://podminky.urs.cz/item/CS_URS_2025_01/113107523</t>
  </si>
  <si>
    <t>113107531</t>
  </si>
  <si>
    <t>Odstranění podkladu z betonu prostého tl přes 100 do 150 mm při překopech strojně pl přes 15 m2</t>
  </si>
  <si>
    <t>-471164296</t>
  </si>
  <si>
    <t>Odstranění podkladů nebo krytů při překopech inženýrských sítí s přemístěním hmot na skládku ve vzdálenosti do 3 m nebo s naložením na dopravní prostředek strojně plochy jednotlivě přes 15 m2 z betonu prostého, o tl. vrstvy přes 100 do 150 mm</t>
  </si>
  <si>
    <t>https://podminky.urs.cz/item/CS_URS_2025_01/113107531</t>
  </si>
  <si>
    <t>3</t>
  </si>
  <si>
    <t>113107542</t>
  </si>
  <si>
    <t>Odstranění podkladu živičných tl přes 50 do 100 mm při překopech strojně pl přes 15 m2</t>
  </si>
  <si>
    <t>2136096967</t>
  </si>
  <si>
    <t>Odstranění podkladů nebo krytů při překopech inženýrských sítí s přemístěním hmot na skládku ve vzdálenosti do 3 m nebo s naložením na dopravní prostředek strojně plochy jednotlivě přes 15 m2 živičných, o tl. vrstvy přes 50 do 100 mm</t>
  </si>
  <si>
    <t>https://podminky.urs.cz/item/CS_URS_2025_01/113107542</t>
  </si>
  <si>
    <t>119001421</t>
  </si>
  <si>
    <t>Dočasné zajištění kabelů a kabelových tratí ze 3 volně ložených kabelů</t>
  </si>
  <si>
    <t>m</t>
  </si>
  <si>
    <t>-1859330347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</si>
  <si>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</si>
  <si>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https://podminky.urs.cz/item/CS_URS_2025_01/119001421</t>
  </si>
  <si>
    <t>P</t>
  </si>
  <si>
    <t>Poznámka k položce:_x000d_
dle skut</t>
  </si>
  <si>
    <t>5</t>
  </si>
  <si>
    <t>129001101</t>
  </si>
  <si>
    <t>Příplatek za ztížení odkopávky nebo prokopávky v blízkosti inženýrských sítí</t>
  </si>
  <si>
    <t>m3</t>
  </si>
  <si>
    <t>1345315770</t>
  </si>
  <si>
    <t>Příplatek k cenám vykopávek za ztížení vykopávky v blízkosti podzemního vedení nebo výbušnin v horninách jakékoliv třídy</t>
  </si>
  <si>
    <t>https://podminky.urs.cz/item/CS_URS_2025_01/129001101</t>
  </si>
  <si>
    <t>6</t>
  </si>
  <si>
    <t>132212221</t>
  </si>
  <si>
    <t>Hloubení zapažených rýh šířky do 2000 mm v soudržných horninách třídy těžitelnosti I skupiny 3 ručně</t>
  </si>
  <si>
    <t>541155624</t>
  </si>
  <si>
    <t>Hloubení zapažených rýh šířky přes 800 do 2 000 mm ručně s urovnáním dna do předepsaného profilu a spádu v hornině třídy těžitelnosti I skupiny 3 soudržných</t>
  </si>
  <si>
    <t>https://podminky.urs.cz/item/CS_URS_2025_01/132212221</t>
  </si>
  <si>
    <t>7</t>
  </si>
  <si>
    <t>151811131</t>
  </si>
  <si>
    <t>Osazení pažicího boxu hl výkopu do 4 m š do 1,2 m</t>
  </si>
  <si>
    <t>-1367790844</t>
  </si>
  <si>
    <t>Zřízení pažicích boxů pro pažení a rozepření stěn rýh podzemního vedení hloubka výkopu do 4 m, šířka do 1,2 m</t>
  </si>
  <si>
    <t>https://podminky.urs.cz/item/CS_URS_2025_01/151811131</t>
  </si>
  <si>
    <t>8</t>
  </si>
  <si>
    <t>151811231</t>
  </si>
  <si>
    <t>Odstranění pažicího boxu hl výkopu do 4 m š do 1,2 m</t>
  </si>
  <si>
    <t>531626804</t>
  </si>
  <si>
    <t>Odstranění pažicích boxů pro pažení a rozepření stěn rýh podzemního vedení hloubka výkopu do 4 m, šířka do 1,2 m</t>
  </si>
  <si>
    <t>https://podminky.urs.cz/item/CS_URS_2025_01/151811231</t>
  </si>
  <si>
    <t>9</t>
  </si>
  <si>
    <t>162751117</t>
  </si>
  <si>
    <t>Vodorovné přemístění přes 9 000 do 10000 m výkopku/sypaniny z horniny třídy těžitelnosti I skupiny 1 až 3</t>
  </si>
  <si>
    <t>-1133225046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</si>
  <si>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</si>
  <si>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</si>
  <si>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10</t>
  </si>
  <si>
    <t>162751119</t>
  </si>
  <si>
    <t>Příplatek k vodorovnému přemístění výkopku/sypaniny z horniny třídy těžitelnosti I skupiny 1 až 3 ZKD 1000 m přes 10000 m</t>
  </si>
  <si>
    <t>985877771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</si>
  <si>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</si>
  <si>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https://podminky.urs.cz/item/CS_URS_2025_01/162751119</t>
  </si>
  <si>
    <t>11</t>
  </si>
  <si>
    <t>171201231</t>
  </si>
  <si>
    <t>Poplatek za uložení zeminy a kamení na recyklační skládce (skládkovné) kód odpadu 17 05 04</t>
  </si>
  <si>
    <t>t</t>
  </si>
  <si>
    <t>1602832338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</si>
  <si>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</si>
  <si>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</si>
  <si>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171251201</t>
  </si>
  <si>
    <t>Uložení sypaniny na skládky nebo meziskládky</t>
  </si>
  <si>
    <t>686482827</t>
  </si>
  <si>
    <t>Uložení sypaniny na skládky nebo meziskládky bez hutnění s upravením uložené sypaniny do předepsaného tvaru</t>
  </si>
  <si>
    <t>https://podminky.urs.cz/item/CS_URS_2025_01/171251201</t>
  </si>
  <si>
    <t>13</t>
  </si>
  <si>
    <t>174152101</t>
  </si>
  <si>
    <t>Zásyp jam, šachet a rýh do 30 m3 sypaninou se zhutněním při překopech inženýrských sítí</t>
  </si>
  <si>
    <t>381056967</t>
  </si>
  <si>
    <t>Zásyp sypaninou z jakékoliv horniny při překopech inženýrských sítí strojně objemu do 30 m3 s uložením výkopku ve vrstvách se zhutněním jam, šachet, rýh nebo kolem objektů v těchto vykopávkách</t>
  </si>
  <si>
    <t>https://podminky.urs.cz/item/CS_URS_2025_01/174152101</t>
  </si>
  <si>
    <t>14</t>
  </si>
  <si>
    <t>M</t>
  </si>
  <si>
    <t>1036410</t>
  </si>
  <si>
    <t>materiál hutnitelný vhodný pro zásyp - dle vd</t>
  </si>
  <si>
    <t>-2147254957</t>
  </si>
  <si>
    <t xml:space="preserve"> materiál hutnitelný vhodný pro zásyp</t>
  </si>
  <si>
    <t>15</t>
  </si>
  <si>
    <t>175151101</t>
  </si>
  <si>
    <t>Obsypání potrubí strojně sypaninou bez prohození, uloženou do 3 m</t>
  </si>
  <si>
    <t>-44241097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</si>
  <si>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</si>
  <si>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https://podminky.urs.cz/item/CS_URS_2025_01/175151101</t>
  </si>
  <si>
    <t>16</t>
  </si>
  <si>
    <t>58337331</t>
  </si>
  <si>
    <t>štěrkopísek frakce 0/22</t>
  </si>
  <si>
    <t>146670202</t>
  </si>
  <si>
    <t>Vodorovné konstrukce</t>
  </si>
  <si>
    <t>17</t>
  </si>
  <si>
    <t>451573111</t>
  </si>
  <si>
    <t>Lože pod potrubí otevřený výkop ze štěrkopísku</t>
  </si>
  <si>
    <t>-854045926</t>
  </si>
  <si>
    <t>Lože pod potrubí, stoky a drobné objekty v otevřeném výkopu z písku a štěrkopísku do 63 mm</t>
  </si>
  <si>
    <t>https://podminky.urs.cz/item/CS_URS_2025_01/451573111</t>
  </si>
  <si>
    <t>18</t>
  </si>
  <si>
    <t>452112112</t>
  </si>
  <si>
    <t>Osazení betonových prstenců nebo rámů v do 100 mm pod poklopy a mříže</t>
  </si>
  <si>
    <t>kus</t>
  </si>
  <si>
    <t>1788779270</t>
  </si>
  <si>
    <t>Osazení betonových dílců prstenců nebo rámů pod poklopy a mříže, výšky do 100 mm</t>
  </si>
  <si>
    <t>https://podminky.urs.cz/item/CS_URS_2025_01/452112112</t>
  </si>
  <si>
    <t>19</t>
  </si>
  <si>
    <t>59224185</t>
  </si>
  <si>
    <t>prstenec šachtový vyrovnávací betonový 625x120x60mm</t>
  </si>
  <si>
    <t>-1512656048</t>
  </si>
  <si>
    <t>20</t>
  </si>
  <si>
    <t>59224187</t>
  </si>
  <si>
    <t>prstenec šachtový vyrovnávací betonový 625x120x100mm</t>
  </si>
  <si>
    <t>-2095880408</t>
  </si>
  <si>
    <t>452311151</t>
  </si>
  <si>
    <t>Podkladní desky z betonu prostého bez zvýšených nároků na prostředí tř. C 20/25 otevřený výkop</t>
  </si>
  <si>
    <t>-1009710637</t>
  </si>
  <si>
    <t>Podkladní a zajišťovací konstrukce z betonu prostého v otevřeném výkopu bez zvýšených nároků na prostředí desky pod potrubí, stoky a drobné objekty z betonu tř. C 20/25</t>
  </si>
  <si>
    <t>https://podminky.urs.cz/item/CS_URS_2025_01/452311151</t>
  </si>
  <si>
    <t>22</t>
  </si>
  <si>
    <t>452351111</t>
  </si>
  <si>
    <t>Bednění podkladních desek nebo sedlového lože pod potrubí, stoky a drobné objekty otevřený výkop zřízení</t>
  </si>
  <si>
    <t>22033750</t>
  </si>
  <si>
    <t>Bednění podkladních a zajišťovacích konstrukcí v otevřeném výkopu desek nebo sedlových loží pod potrubí, stoky a drobné objekty zřízení</t>
  </si>
  <si>
    <t>https://podminky.urs.cz/item/CS_URS_2025_01/452351111</t>
  </si>
  <si>
    <t>23</t>
  </si>
  <si>
    <t>452351112</t>
  </si>
  <si>
    <t>Bednění podkladních desek nebo sedlového lože pod potrubí, stoky a drobné objekty otevřený výkop odstranění</t>
  </si>
  <si>
    <t>213277370</t>
  </si>
  <si>
    <t>Bednění podkladních a zajišťovacích konstrukcí v otevřeném výkopu desek nebo sedlových loží pod potrubí, stoky a drobné objekty odstranění</t>
  </si>
  <si>
    <t>https://podminky.urs.cz/item/CS_URS_2025_01/452351112</t>
  </si>
  <si>
    <t>Komunikace pozemní</t>
  </si>
  <si>
    <t>24</t>
  </si>
  <si>
    <t>566901234</t>
  </si>
  <si>
    <t>Vyspravení podkladu po překopech inženýrských sítí plochy přes 15 m2 štěrkodrtí tl. 250 mm</t>
  </si>
  <si>
    <t>-1816669529</t>
  </si>
  <si>
    <t>Vyspravení podkladu po překopech inženýrských sítí plochy přes 15 m2 s rozprostřením a zhutněním štěrkodrtí tl. 250 mm</t>
  </si>
  <si>
    <t>https://podminky.urs.cz/item/CS_URS_2025_01/566901234</t>
  </si>
  <si>
    <t>25</t>
  </si>
  <si>
    <t>566901261</t>
  </si>
  <si>
    <t>Vyspravení podkladu po překopech inženýrských sítí plochy přes 15 m2 obalovaným kamenivem ACP (OK) tl. 100 mm</t>
  </si>
  <si>
    <t>-1933664075</t>
  </si>
  <si>
    <t>Vyspravení podkladu po překopech inženýrských sítí plochy přes 15 m2 s rozprostřením a zhutněním obalovaným kamenivem ACP (OK) tl. 100 mm</t>
  </si>
  <si>
    <t>https://podminky.urs.cz/item/CS_URS_2025_01/566901261</t>
  </si>
  <si>
    <t>26</t>
  </si>
  <si>
    <t>566901272</t>
  </si>
  <si>
    <t>Vyspravení podkladu po překopech inženýrských sítí plochy přes 15 m2 směsí stmelenou cementem SC20/25 tl 150 mm</t>
  </si>
  <si>
    <t>456346607</t>
  </si>
  <si>
    <t>Vyspravení podkladu po překopech inženýrských sítí plochy přes 15 m2 s rozprostřením a zhutněním směsí zpevněnou cementem SC C 20/25 (PB I) tl. 150 mm</t>
  </si>
  <si>
    <t>https://podminky.urs.cz/item/CS_URS_2025_01/566901272</t>
  </si>
  <si>
    <t>27</t>
  </si>
  <si>
    <t>573211111</t>
  </si>
  <si>
    <t>Postřik živičný spojovací z asfaltu v množství 0,60 kg/m2</t>
  </si>
  <si>
    <t>-452919983</t>
  </si>
  <si>
    <t>Postřik spojovací PS bez posypu kamenivem z asfaltu silničního, v množství 0,60 kg/m2</t>
  </si>
  <si>
    <t>https://podminky.urs.cz/item/CS_URS_2025_01/573211111</t>
  </si>
  <si>
    <t>Vedení trubní dálková a přípojná</t>
  </si>
  <si>
    <t>28</t>
  </si>
  <si>
    <t>871370320</t>
  </si>
  <si>
    <t>Montáž kanalizačního potrubí hladkého plnostěnného SN 12 z polypropylenu DN 300</t>
  </si>
  <si>
    <t>-289657549</t>
  </si>
  <si>
    <t>Montáž kanalizačního potrubí z polypropylenu PP hladkého plnostěnného SN 12 DN 300</t>
  </si>
  <si>
    <t>https://podminky.urs.cz/item/CS_URS_2025_01/871370320</t>
  </si>
  <si>
    <t>29</t>
  </si>
  <si>
    <t>28617269</t>
  </si>
  <si>
    <t>trubka kanalizační PP korugovaná DN 300x6000mm SN12</t>
  </si>
  <si>
    <t>555751188</t>
  </si>
  <si>
    <t>30</t>
  </si>
  <si>
    <t>892372121</t>
  </si>
  <si>
    <t>Tlaková zkouška vzduchem potrubí DN 300 těsnícím vakem ucpávkovým</t>
  </si>
  <si>
    <t>úsek</t>
  </si>
  <si>
    <t>-1133630801</t>
  </si>
  <si>
    <t>Tlakové zkoušky vzduchem těsnícími vaky ucpávkovými DN 300</t>
  </si>
  <si>
    <t>https://podminky.urs.cz/item/CS_URS_2025_01/892372121</t>
  </si>
  <si>
    <t>31</t>
  </si>
  <si>
    <t>894410101</t>
  </si>
  <si>
    <t>Osazení betonových dílců pro kanalizační šachty DN 1000 šachtové dno výšky 600 mm</t>
  </si>
  <si>
    <t>1593442005</t>
  </si>
  <si>
    <t>Osazení betonových dílců šachet kanalizačních dno DN 1000, výšky 600 mm</t>
  </si>
  <si>
    <t>https://podminky.urs.cz/item/CS_URS_2025_01/894410101</t>
  </si>
  <si>
    <t>32</t>
  </si>
  <si>
    <t>59224337</t>
  </si>
  <si>
    <t>dno betonové šachty DN 1000 kanalizační výšky 60cm</t>
  </si>
  <si>
    <t>-816972429</t>
  </si>
  <si>
    <t>33</t>
  </si>
  <si>
    <t>894410213</t>
  </si>
  <si>
    <t>Osazení betonových dílců pro kanalizační šachty DN 1000 skruž rovná výšky 1000 mm</t>
  </si>
  <si>
    <t>911336092</t>
  </si>
  <si>
    <t>Osazení betonových dílců šachet kanalizačních skruž rovná DN 1000, výšky 1000 mm</t>
  </si>
  <si>
    <t>https://podminky.urs.cz/item/CS_URS_2025_01/894410213</t>
  </si>
  <si>
    <t>34</t>
  </si>
  <si>
    <t>59224162</t>
  </si>
  <si>
    <t>skruž betonová kanalizační se stupadly 100x100x12cm</t>
  </si>
  <si>
    <t>162017654</t>
  </si>
  <si>
    <t>35</t>
  </si>
  <si>
    <t>59224160</t>
  </si>
  <si>
    <t>skruž betonová kanalizační se stupadly 100x25x12cm</t>
  </si>
  <si>
    <t>735407812</t>
  </si>
  <si>
    <t>36</t>
  </si>
  <si>
    <t>894410232</t>
  </si>
  <si>
    <t>Osazení betonových dílců pro kanalizační šachty DN 1000 skruž přechodová (konus)</t>
  </si>
  <si>
    <t>1030933935</t>
  </si>
  <si>
    <t>Osazení betonových dílců šachet kanalizačních skruž přechodová (konus) DN 1000</t>
  </si>
  <si>
    <t>https://podminky.urs.cz/item/CS_URS_2025_01/894410232</t>
  </si>
  <si>
    <t>37</t>
  </si>
  <si>
    <t>59224312</t>
  </si>
  <si>
    <t>konus betonové šachty DN 1000 kanalizační 100x62,5x58cm tl stěny 12 stupadla poplastovaná</t>
  </si>
  <si>
    <t>1766371087</t>
  </si>
  <si>
    <t>38</t>
  </si>
  <si>
    <t>899104112</t>
  </si>
  <si>
    <t>Osazení poklopů litinových, ocelových nebo železobetonových včetně rámů pro třídu zatížení D400, E600</t>
  </si>
  <si>
    <t>-871132083</t>
  </si>
  <si>
    <t>Osazení poklopů šachtových litinových, ocelových nebo železobetonových včetně rámů pro třídu zatížení D400, E600</t>
  </si>
  <si>
    <t>https://podminky.urs.cz/item/CS_URS_2025_01/899104112</t>
  </si>
  <si>
    <t>39</t>
  </si>
  <si>
    <t>55241003</t>
  </si>
  <si>
    <t>poklop kanalizační betonový, litinový rám 160mm, D400 bez odvětrání</t>
  </si>
  <si>
    <t>979350915</t>
  </si>
  <si>
    <t>Ostatní konstrukce a práce, bourání</t>
  </si>
  <si>
    <t>40</t>
  </si>
  <si>
    <t>919735112</t>
  </si>
  <si>
    <t>Řezání stávajícího živičného krytu hl přes 50 do 100 mm</t>
  </si>
  <si>
    <t>-462612237</t>
  </si>
  <si>
    <t>Řezání stávajícího živičného krytu nebo podkladu hloubky přes 50 do 100 mm</t>
  </si>
  <si>
    <t>https://podminky.urs.cz/item/CS_URS_2025_01/919735112</t>
  </si>
  <si>
    <t>41</t>
  </si>
  <si>
    <t>971042331</t>
  </si>
  <si>
    <t>Vybourání otvorů v betonových příčkách a zdech pl do 0,09 m2 tl do 150 mm</t>
  </si>
  <si>
    <t>467269210</t>
  </si>
  <si>
    <t>Vybourání otvorů v betonových příčkách a zdech základových nebo nadzákladových plochy do 0,09 m2, tl. do 150 mm</t>
  </si>
  <si>
    <t>https://podminky.urs.cz/item/CS_URS_2025_01/971042331</t>
  </si>
  <si>
    <t>997</t>
  </si>
  <si>
    <t>Doprava suti a vybouraných hmot</t>
  </si>
  <si>
    <t>42</t>
  </si>
  <si>
    <t>997013501</t>
  </si>
  <si>
    <t>Odvoz suti a vybouraných hmot na skládku nebo meziskládku do 1 km se složením</t>
  </si>
  <si>
    <t>-1385518616</t>
  </si>
  <si>
    <t>Odvoz suti a vybouraných hmot na skládku nebo meziskládku se složením, na vzdálenost do 1 km</t>
  </si>
  <si>
    <t>https://podminky.urs.cz/item/CS_URS_2025_01/997013501</t>
  </si>
  <si>
    <t>43</t>
  </si>
  <si>
    <t>997013509</t>
  </si>
  <si>
    <t>Příplatek k odvozu suti a vybouraných hmot na skládku ZKD 1 km přes 1 km</t>
  </si>
  <si>
    <t>-352367176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</si>
  <si>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</si>
  <si>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</si>
  <si>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44</t>
  </si>
  <si>
    <t>997013601</t>
  </si>
  <si>
    <t>Poplatek za uložení na skládce (skládkovné) stavebního odpadu betonového kód odpadu 17 01 01</t>
  </si>
  <si>
    <t>-2075432477</t>
  </si>
  <si>
    <t>Poplatek za uložení stavebního odpadu na skládce (skládkovné) z prostého betonu zatříděného do Katalogu odpadů pod kódem 17 01 01</t>
  </si>
  <si>
    <t>https://podminky.urs.cz/item/CS_URS_2025_01/997013601</t>
  </si>
  <si>
    <t>45</t>
  </si>
  <si>
    <t>997013645</t>
  </si>
  <si>
    <t>Poplatek za uložení na skládce (skládkovné) odpadu asfaltového bez dehtu kód odpadu 17 03 02</t>
  </si>
  <si>
    <t>-857568957</t>
  </si>
  <si>
    <t>Poplatek za uložení stavebního odpadu na skládce (skládkovné) asfaltového bez obsahu dehtu zatříděného do Katalogu odpadů pod kódem 17 03 02</t>
  </si>
  <si>
    <t>https://podminky.urs.cz/item/CS_URS_2025_01/997013645</t>
  </si>
  <si>
    <t>46</t>
  </si>
  <si>
    <t>997013655</t>
  </si>
  <si>
    <t>Poplatek za uložení na skládce (skládkovné) zeminy a kamení kód odpadu 17 05 04</t>
  </si>
  <si>
    <t>1912829037</t>
  </si>
  <si>
    <t>Poplatek za uložení stavebního odpadu na skládce (skládkovné) zeminy a kamení zatříděného do Katalogu odpadů pod kódem 17 05 04</t>
  </si>
  <si>
    <t>https://podminky.urs.cz/item/CS_URS_2025_01/997013655</t>
  </si>
  <si>
    <t>998</t>
  </si>
  <si>
    <t>Přesun hmot</t>
  </si>
  <si>
    <t>47</t>
  </si>
  <si>
    <t>998276101</t>
  </si>
  <si>
    <t>Přesun hmot pro trubní vedení z trub z plastických hmot otevřený výkop</t>
  </si>
  <si>
    <t>-1455906854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</si>
  <si>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</si>
  <si>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https://podminky.urs.cz/item/CS_URS_2025_01/998276101</t>
  </si>
  <si>
    <t>so01 - SO 01 - Oprava portálu - stavební část</t>
  </si>
  <si>
    <t xml:space="preserve">    2 - Zakládání</t>
  </si>
  <si>
    <t xml:space="preserve">    6 - Úpravy povrchů, podlahy a osazování výplní</t>
  </si>
  <si>
    <t xml:space="preserve">    997 - Přesun sutě</t>
  </si>
  <si>
    <t>PSV - Práce a dodávky PSV</t>
  </si>
  <si>
    <t xml:space="preserve">    741 - Elektroinstalace - silnoproud</t>
  </si>
  <si>
    <t xml:space="preserve">    789 - Povrchové úpravy ocelových konstrukcí a technologických zařízení</t>
  </si>
  <si>
    <t>113106171</t>
  </si>
  <si>
    <t>Rozebrání dlažeb vozovek ze zámkové dlažby s ložem z kameniva ručně</t>
  </si>
  <si>
    <t>1448076899</t>
  </si>
  <si>
    <t>Rozebrání dlažeb vozovek a ploch s přemístěním hmot na skládku na vzdálenost do 3 m nebo s naložením na dopravní prostředek, s jakoukoliv výplní spár ručně ze zámkové dlažby s ložem z kameniva</t>
  </si>
  <si>
    <t>https://podminky.urs.cz/item/CS_URS_2025_01/113106171</t>
  </si>
  <si>
    <t>113107011</t>
  </si>
  <si>
    <t>Odstranění podkladu z kameniva těženého tl do 100 mm při překopech ručně</t>
  </si>
  <si>
    <t>1938014039</t>
  </si>
  <si>
    <t>Odstranění podkladů nebo krytů při překopech inženýrských sítí s přemístěním hmot na skládku ve vzdálenosti do 3 m nebo s naložením na dopravní prostředek ručně z kameniva těženého, o tl. vrstvy do 100 mm</t>
  </si>
  <si>
    <t>https://podminky.urs.cz/item/CS_URS_2025_01/113107011</t>
  </si>
  <si>
    <t>113107030</t>
  </si>
  <si>
    <t>Odstranění podkladu z betonu prostého tl do 100 mm při překopech ručně</t>
  </si>
  <si>
    <t>-1584401812</t>
  </si>
  <si>
    <t>Odstranění podkladů nebo krytů při překopech inženýrských sítí s přemístěním hmot na skládku ve vzdálenosti do 3 m nebo s naložením na dopravní prostředek ručně z betonu prostého, o tl. vrstvy do 100 mm</t>
  </si>
  <si>
    <t>https://podminky.urs.cz/item/CS_URS_2025_01/113107030</t>
  </si>
  <si>
    <t>113107141</t>
  </si>
  <si>
    <t>Odstranění podkladu živičného tl 50 mm ručně</t>
  </si>
  <si>
    <t>-2083568255</t>
  </si>
  <si>
    <t>Odstranění podkladů nebo krytů ručně s přemístěním hmot na skládku na vzdálenost do 3 m nebo s naložením na dopravní prostředek živičných, o tl. vrstvy do 50 mm</t>
  </si>
  <si>
    <t>https://podminky.urs.cz/item/CS_URS_2025_01/113107141</t>
  </si>
  <si>
    <t>113201112</t>
  </si>
  <si>
    <t>Vytrhání obrub silničních ležatých</t>
  </si>
  <si>
    <t>-1280346154</t>
  </si>
  <si>
    <t>Vytrhání obrub s vybouráním lože, s přemístěním hmot na skládku na vzdálenost do 3 m nebo s naložením na dopravní prostředek silničních ležatých</t>
  </si>
  <si>
    <t>https://podminky.urs.cz/item/CS_URS_2025_01/113201112</t>
  </si>
  <si>
    <t>Poznámka k položce:_x000d_
pro další použití - dle skut</t>
  </si>
  <si>
    <t>113202111</t>
  </si>
  <si>
    <t>Vytrhání obrub krajníků obrubníků stojatých</t>
  </si>
  <si>
    <t>-1892136860</t>
  </si>
  <si>
    <t>Vytrhání obrub s vybouráním lože, s přemístěním hmot na skládku na vzdálenost do 3 m nebo s naložením na dopravní prostředek z krajníků nebo obrubníků stojatých</t>
  </si>
  <si>
    <t>https://podminky.urs.cz/item/CS_URS_2025_01/113202111</t>
  </si>
  <si>
    <t>Poznámka k položce:_x000d_
pro další použití</t>
  </si>
  <si>
    <t>115101201</t>
  </si>
  <si>
    <t>Čerpání vody na dopravní výšku do 10 m průměrný přítok do 500 l/min</t>
  </si>
  <si>
    <t>hod</t>
  </si>
  <si>
    <t>1135566614</t>
  </si>
  <si>
    <t>Čerpání vody na dopravní výšku do 10 m s uvažovaným průměrným přítokem do 500 l/min</t>
  </si>
  <si>
    <t>https://podminky.urs.cz/item/CS_URS_2025_01/115101201</t>
  </si>
  <si>
    <t>115101301</t>
  </si>
  <si>
    <t>Pohotovost čerpací soupravy pro dopravní výšku do 10 m přítok do 500 l/min</t>
  </si>
  <si>
    <t>den</t>
  </si>
  <si>
    <t>-1805694493</t>
  </si>
  <si>
    <t>Pohotovost záložní čerpací soupravy pro dopravní výšku do 10 m s uvažovaným průměrným přítokem do 500 l/min</t>
  </si>
  <si>
    <t>https://podminky.urs.cz/item/CS_URS_2025_01/115101301</t>
  </si>
  <si>
    <t>1893114780</t>
  </si>
  <si>
    <t>1935089779</t>
  </si>
  <si>
    <t>129951123</t>
  </si>
  <si>
    <t>Bourání zdiva z ŽB nebo předpjatého betonu v odkopávkách nebo prokopávkách strojně</t>
  </si>
  <si>
    <t>842535783</t>
  </si>
  <si>
    <t>Bourání konstrukcí v odkopávkách a prokopávkách strojně s přemístěním suti na hromady na vzdálenost do 20 m nebo s naložením na dopravní prostředek z betonu železového nebo předpjatého</t>
  </si>
  <si>
    <t>https://podminky.urs.cz/item/CS_URS_2025_01/129951123</t>
  </si>
  <si>
    <t>131213711</t>
  </si>
  <si>
    <t>Hloubení zapažených jam v soudržných horninách třídy těžitelnosti I skupiny 3 ručně</t>
  </si>
  <si>
    <t>-1074349309</t>
  </si>
  <si>
    <t>Hloubení zapažených jam ručně s urovnáním dna do předepsaného profilu a spádu v hornině třídy těžitelnosti I skupiny 3 soudržných</t>
  </si>
  <si>
    <t>https://podminky.urs.cz/item/CS_URS_2025_01/131213711</t>
  </si>
  <si>
    <t>Poznámka k položce:_x000d_
ve vhodných místech možné svahování výkopu, konečný způsob dle technologického projektu provádění vybraného zhotovitele</t>
  </si>
  <si>
    <t>151301201</t>
  </si>
  <si>
    <t>Zřízení hnaného pažení stěn výkopu hl do 4 m</t>
  </si>
  <si>
    <t>2063521266</t>
  </si>
  <si>
    <t>Zřízení pažení stěn výkopu bez rozepření nebo vzepření hnané, hloubky do 4 m</t>
  </si>
  <si>
    <t>https://podminky.urs.cz/item/CS_URS_2025_01/151301201</t>
  </si>
  <si>
    <t>151301211</t>
  </si>
  <si>
    <t>Odstranění pažení stěn hnaného hl do 4 m</t>
  </si>
  <si>
    <t>-2009634347</t>
  </si>
  <si>
    <t>Odstranění pažení stěn výkopu bez rozepření nebo vzepření s uložením pažin na vzdálenost do 3 m od okraje výkopu hnané, hloubky do 4 m</t>
  </si>
  <si>
    <t>https://podminky.urs.cz/item/CS_URS_2025_01/151301211</t>
  </si>
  <si>
    <t>151301301</t>
  </si>
  <si>
    <t>Zřízení rozepření stěn při pažení hnaném hl do 4 m</t>
  </si>
  <si>
    <t>836498712</t>
  </si>
  <si>
    <t>Zřízení rozepření zapažených stěn výkopů s potřebným přepažováním při pažení hnaném, hloubky do 4 m</t>
  </si>
  <si>
    <t>https://podminky.urs.cz/item/CS_URS_2025_01/151301301</t>
  </si>
  <si>
    <t>151301311</t>
  </si>
  <si>
    <t>Odstranění rozepření stěn při pažení hnaném hl do 4 m</t>
  </si>
  <si>
    <t>608929689</t>
  </si>
  <si>
    <t>Odstranění rozepření stěn výkopů s uložením materiálu na vzdálenost do 3 m od okraje výkopu pažení hnaného, hloubky do 4 m</t>
  </si>
  <si>
    <t>https://podminky.urs.cz/item/CS_URS_2025_01/151301311</t>
  </si>
  <si>
    <t>151601501</t>
  </si>
  <si>
    <t>Přepažování rozepření při pažení hnaném hl do 4 m</t>
  </si>
  <si>
    <t>-798036972</t>
  </si>
  <si>
    <t>Přepažování rozepření zapažených stěn výkopů při pažení hnaném, hloubky do 4 m</t>
  </si>
  <si>
    <t>https://podminky.urs.cz/item/CS_URS_2025_01/151601501</t>
  </si>
  <si>
    <t>151711111</t>
  </si>
  <si>
    <t>Osazení zápor ocelových dl do 8 m</t>
  </si>
  <si>
    <t>-761623843</t>
  </si>
  <si>
    <t>Osazení ocelových zápor pro pažení hloubených vykopávek do předem provedených vrtů se zabetonováním spodního konce, s případným obsypem zápory pískem délky od 0 do 8 m</t>
  </si>
  <si>
    <t>https://podminky.urs.cz/item/CS_URS_2025_01/151711111</t>
  </si>
  <si>
    <t>13010972</t>
  </si>
  <si>
    <t>ocel profilová jakost S235JR (11 375) průřez HEB 120</t>
  </si>
  <si>
    <t>-1257360306</t>
  </si>
  <si>
    <t>Poznámka k položce:_x000d_
počítáno s 3x obrátkovostí</t>
  </si>
  <si>
    <t>151711131</t>
  </si>
  <si>
    <t>Vytažení zápor ocelových dl do 8 m</t>
  </si>
  <si>
    <t>1164586928</t>
  </si>
  <si>
    <t>Vytažení ocelových zápor pro pažení délky od 0 do 8 m</t>
  </si>
  <si>
    <t>https://podminky.urs.cz/item/CS_URS_2025_01/151711131</t>
  </si>
  <si>
    <t>151712111</t>
  </si>
  <si>
    <t>Převázka ocelová zdvojená pro kotvení záporového pažení</t>
  </si>
  <si>
    <t>-1946098332</t>
  </si>
  <si>
    <t>Převázka ocelová pro ukotvení záporového pažení pro jakoukoliv délku převázky zdvojená</t>
  </si>
  <si>
    <t>https://podminky.urs.cz/item/CS_URS_2025_01/151712111</t>
  </si>
  <si>
    <t>151712121</t>
  </si>
  <si>
    <t>Odstranění ocelové převázky zdvojené pro kotvení záporového pažení</t>
  </si>
  <si>
    <t>-1709491162</t>
  </si>
  <si>
    <t>Odstranění ocelové převázky pro ukotvení záporového pažení jakékoliv délky převázky zdvojené</t>
  </si>
  <si>
    <t>https://podminky.urs.cz/item/CS_URS_2025_01/151712121</t>
  </si>
  <si>
    <t>151721111</t>
  </si>
  <si>
    <t>Zřízení pažení do ocelových zápor hl výkopu do 4 m s jeho následným odstraněním</t>
  </si>
  <si>
    <t>-1334971281</t>
  </si>
  <si>
    <t>Pažení do ocelových zápor bez ohledu na druh pažin, s odstraněním pažení, hloubky výkopu do 4 m</t>
  </si>
  <si>
    <t>https://podminky.urs.cz/item/CS_URS_2025_01/151721111</t>
  </si>
  <si>
    <t>865107125</t>
  </si>
  <si>
    <t>-491632185</t>
  </si>
  <si>
    <t>1250962549</t>
  </si>
  <si>
    <t>-1972746374</t>
  </si>
  <si>
    <t>174151101</t>
  </si>
  <si>
    <t>Zásyp jam, šachet rýh nebo kolem objektů sypaninou se zhutněním</t>
  </si>
  <si>
    <t>-840585593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</si>
  <si>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</si>
  <si>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</si>
  <si>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>58331</t>
  </si>
  <si>
    <t>nákup hutnitelného materiálu pro zásyp - dle skut</t>
  </si>
  <si>
    <t>-501948731</t>
  </si>
  <si>
    <t xml:space="preserve"> nákup hutnitelného materiálu pro zásyp - dle skut</t>
  </si>
  <si>
    <t>181311103</t>
  </si>
  <si>
    <t>Rozprostření ornice tl vrstvy do 200 mm v rovině nebo ve svahu do 1:5 ručně</t>
  </si>
  <si>
    <t>1027009774</t>
  </si>
  <si>
    <t>Rozprostření a urovnání ornice v rovině nebo ve svahu sklonu do 1:5 ručně při souvislé ploše, tl. vrstvy do 200 mm</t>
  </si>
  <si>
    <t>https://podminky.urs.cz/item/CS_URS_2025_01/181311103</t>
  </si>
  <si>
    <t>10364101</t>
  </si>
  <si>
    <t>zemina pro terénní úpravy - ornice</t>
  </si>
  <si>
    <t>1297951107</t>
  </si>
  <si>
    <t>181411131</t>
  </si>
  <si>
    <t>Založení parkového trávníku výsevem pl do 1000 m2 v rovině a ve svahu do 1:5</t>
  </si>
  <si>
    <t>-2008351983</t>
  </si>
  <si>
    <t>Založení trávníku na půdě předem připravené plochy do 1000 m2 výsevem včetně utažení parkového v rovině nebo na svahu do 1:5</t>
  </si>
  <si>
    <t>https://podminky.urs.cz/item/CS_URS_2025_01/181411131</t>
  </si>
  <si>
    <t>00572410</t>
  </si>
  <si>
    <t>osivo směs travní parková</t>
  </si>
  <si>
    <t>kg</t>
  </si>
  <si>
    <t>847341139</t>
  </si>
  <si>
    <t>181912112</t>
  </si>
  <si>
    <t>Úprava pláně v hornině třídy těžitelnosti I skupiny 3 se zhutněním ručně</t>
  </si>
  <si>
    <t>-99224575</t>
  </si>
  <si>
    <t>Úprava pláně vyrovnáním výškových rozdílů ručně v hornině třídy těžitelnosti I skupiny 3 se zhutněním</t>
  </si>
  <si>
    <t>https://podminky.urs.cz/item/CS_URS_2025_01/181912112</t>
  </si>
  <si>
    <t>Zakládání</t>
  </si>
  <si>
    <t>225311112</t>
  </si>
  <si>
    <t>Vrty maloprofilové jádrové D přes 93 do 156 mm úklon do 45° hl 0 až 25 m hornina I a II</t>
  </si>
  <si>
    <t>2033577182</t>
  </si>
  <si>
    <t>Maloprofilové vrty jádrové průměru přes 93 do 156 mm do úklonu 45° v hl 0 až 25 m v hornině tř. I a II</t>
  </si>
  <si>
    <t>https://podminky.urs.cz/item/CS_URS_2025_01/225311112</t>
  </si>
  <si>
    <t>275322611</t>
  </si>
  <si>
    <t>Základové patky ze ŽB se zvýšenými nároky na prostředí tř. C 30/37</t>
  </si>
  <si>
    <t>389282845</t>
  </si>
  <si>
    <t>Základy z betonu železového (bez výztuže) patky z betonu se zvýšenými nároky na prostředí tř. C 30/37 -S3, XC2, XA1</t>
  </si>
  <si>
    <t>https://podminky.urs.cz/item/CS_URS_2025_01/275322611</t>
  </si>
  <si>
    <t>275351121</t>
  </si>
  <si>
    <t>Zřízení bednění základových patek</t>
  </si>
  <si>
    <t>-1065541809</t>
  </si>
  <si>
    <t>Bednění základů patek zřízení</t>
  </si>
  <si>
    <t>https://podminky.urs.cz/item/CS_URS_2025_01/275351121</t>
  </si>
  <si>
    <t>275351122</t>
  </si>
  <si>
    <t>Odstranění bednění základových patek</t>
  </si>
  <si>
    <t>1290882987</t>
  </si>
  <si>
    <t>Bednění základů patek odstranění</t>
  </si>
  <si>
    <t>https://podminky.urs.cz/item/CS_URS_2025_01/275351122</t>
  </si>
  <si>
    <t>275361821</t>
  </si>
  <si>
    <t>Výztuž základových patek betonářskou ocelí 10 505 (R)</t>
  </si>
  <si>
    <t>-1246323681</t>
  </si>
  <si>
    <t>Výztuž základů patek z betonářské oceli 10 505 (R)</t>
  </si>
  <si>
    <t>https://podminky.urs.cz/item/CS_URS_2025_01/275361821</t>
  </si>
  <si>
    <t>278381541</t>
  </si>
  <si>
    <t>Základ pod stroje z betonu do 5 m3 tř. C 20/25 složitosti I</t>
  </si>
  <si>
    <t>598943983</t>
  </si>
  <si>
    <t>Základy pod stroje nebo technologická zařízení z betonu s bedněním, odbedněním, bez úpravy povrchu z betonu prostého objemu souvislé základové konstrukce do 5 m3 tř. C 20/25, složitosti I</t>
  </si>
  <si>
    <t>https://podminky.urs.cz/item/CS_URS_2025_01/278381541</t>
  </si>
  <si>
    <t>291111111</t>
  </si>
  <si>
    <t>Podklad pro zpevněné plochy z kameniva drceného 0 až 63 mm</t>
  </si>
  <si>
    <t>203461330</t>
  </si>
  <si>
    <t>Podklad pro zpevněné plochy s rozprostřením a s hutněním z kameniva drceného frakce 0 - 63 mm</t>
  </si>
  <si>
    <t>https://podminky.urs.cz/item/CS_URS_2025_01/291111111</t>
  </si>
  <si>
    <t>566901221</t>
  </si>
  <si>
    <t>Vyspravení podkladu po překopech inženýrských sítí plochy přes 15 m2 štěrkopískem tl. 100 mm</t>
  </si>
  <si>
    <t>2080582506</t>
  </si>
  <si>
    <t>Vyspravení podkladu po překopech inženýrských sítí plochy přes 15 m2 s rozprostřením a zhutněním štěrpískem tl. 100 mm</t>
  </si>
  <si>
    <t>https://podminky.urs.cz/item/CS_URS_2025_01/566901221</t>
  </si>
  <si>
    <t>566901271</t>
  </si>
  <si>
    <t>Vyspravení podkladu po překopech inženýrských sítí plochy přes 15 m2 směsí stmelenou cementem SC20/25 tl 100 mm</t>
  </si>
  <si>
    <t>1462509177</t>
  </si>
  <si>
    <t>Vyspravení podkladu po překopech inženýrských sítí plochy přes 15 m2 s rozprostřením a zhutněním směsí zpevněnou cementem SC C 20/25 (PB I) tl. 100 mm</t>
  </si>
  <si>
    <t>https://podminky.urs.cz/item/CS_URS_2025_01/566901271</t>
  </si>
  <si>
    <t>572351112</t>
  </si>
  <si>
    <t>Vyspravení krytu komunikací po překopech pl přes 15 m2 litým asfaltem MA (LA) tl přes 40 do 60 mm</t>
  </si>
  <si>
    <t>-342833203</t>
  </si>
  <si>
    <t>Vyspravení krytu komunikací po překopech inženýrských sítí plochy přes 15 m2 litým asfaltem MA (LA), po zhutnění tl. přes 40 do 60 mm</t>
  </si>
  <si>
    <t>https://podminky.urs.cz/item/CS_URS_2025_01/572351112</t>
  </si>
  <si>
    <t>596211110</t>
  </si>
  <si>
    <t>Kladení zámkové dlažby komunikací pro pěší ručně tl 60 mm skupiny A pl do 50 m2</t>
  </si>
  <si>
    <t>1188540706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</si>
  <si>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</si>
  <si>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https://podminky.urs.cz/item/CS_URS_2025_01/596211110</t>
  </si>
  <si>
    <t>Úpravy povrchů, podlahy a osazování výplní</t>
  </si>
  <si>
    <t>631311123</t>
  </si>
  <si>
    <t>Mazanina tl přes 80 do 120 mm z betonu prostého bez zvýšených nároků na prostředí tř. C 12/15</t>
  </si>
  <si>
    <t>17529306</t>
  </si>
  <si>
    <t>Mazanina z betonu prostého bez zvýšených nároků na prostředí tl. přes 80 do 120 mm tř. C 12/15</t>
  </si>
  <si>
    <t>https://podminky.urs.cz/item/CS_URS_2025_01/631311123</t>
  </si>
  <si>
    <t>631351101</t>
  </si>
  <si>
    <t>Zřízení bednění rýh a hran v podlahách</t>
  </si>
  <si>
    <t>-1755200556</t>
  </si>
  <si>
    <t>Bednění v podlahách rýh a hran zřízení</t>
  </si>
  <si>
    <t>https://podminky.urs.cz/item/CS_URS_2025_01/631351101</t>
  </si>
  <si>
    <t>48</t>
  </si>
  <si>
    <t>631351102</t>
  </si>
  <si>
    <t>Odstranění bednění rýh a hran v podlahách</t>
  </si>
  <si>
    <t>-1094200546</t>
  </si>
  <si>
    <t>Bednění v podlahách rýh a hran odstranění</t>
  </si>
  <si>
    <t>https://podminky.urs.cz/item/CS_URS_2025_01/631351102</t>
  </si>
  <si>
    <t>49</t>
  </si>
  <si>
    <t>914111112</t>
  </si>
  <si>
    <t>Montáž svislé dopravní značky do velikosti 1 m2 páskováním na sloup</t>
  </si>
  <si>
    <t>1890423299</t>
  </si>
  <si>
    <t>Montáž svislé dopravní značky základní velikosti do 1 m2 páskováním na sloupy</t>
  </si>
  <si>
    <t>https://podminky.urs.cz/item/CS_URS_2025_01/914111112</t>
  </si>
  <si>
    <t>Poznámka k položce:_x000d_
stávající</t>
  </si>
  <si>
    <t>50</t>
  </si>
  <si>
    <t>916132112</t>
  </si>
  <si>
    <t>Osazení obruby z betonové přídlažby bez boční opěry do lože z betonu prostého</t>
  </si>
  <si>
    <t>-365097179</t>
  </si>
  <si>
    <t>Osazení silniční obruby z betonové přídlažby (krajníků) s ložem tl. přes 50 do 100 mm, s vyplněním a zatřením spár cementovou maltou šířky do 250 mm bez boční opěry, do lože z betonu prostého</t>
  </si>
  <si>
    <t>https://podminky.urs.cz/item/CS_URS_2025_01/916132112</t>
  </si>
  <si>
    <t>Poznámka k položce:_x000d_
vodící proužek</t>
  </si>
  <si>
    <t>51</t>
  </si>
  <si>
    <t>916241213</t>
  </si>
  <si>
    <t>Osazení obrubníku kamenného stojatého s boční opěrou do lože z betonu prostého</t>
  </si>
  <si>
    <t>1337312620</t>
  </si>
  <si>
    <t>Osazení obrubníku kamenného se zřízením lože, s vyplněním a zatřením spár cementovou maltou stojatého s boční opěrou z betonu prostého, do lože z betonu prostého</t>
  </si>
  <si>
    <t>https://podminky.urs.cz/item/CS_URS_2025_01/916241213</t>
  </si>
  <si>
    <t>52</t>
  </si>
  <si>
    <t>919732211</t>
  </si>
  <si>
    <t>Styčná spára napojení nového živičného povrchu na stávající za tepla š 15 mm hl 25 mm s prořezáním</t>
  </si>
  <si>
    <t>-1321635130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</si>
  <si>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</si>
  <si>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https://podminky.urs.cz/item/CS_URS_2025_01/919732211</t>
  </si>
  <si>
    <t>53</t>
  </si>
  <si>
    <t>919735111</t>
  </si>
  <si>
    <t>Řezání stávajícího živičného krytu hl do 50 mm</t>
  </si>
  <si>
    <t>-1327088482</t>
  </si>
  <si>
    <t>Řezání stávajícího živičného krytu nebo podkladu hloubky do 50 mm</t>
  </si>
  <si>
    <t>https://podminky.urs.cz/item/CS_URS_2025_01/919735111</t>
  </si>
  <si>
    <t>54</t>
  </si>
  <si>
    <t>945421110</t>
  </si>
  <si>
    <t>Hydraulická zvedací plošina na automobilovém podvozku výška zdvihu do 18 m včetně obsluhy</t>
  </si>
  <si>
    <t>1015980724</t>
  </si>
  <si>
    <t>Hydraulická zvedací plošina včetně obsluhy instalovaná na automobilovém podvozku, výšky zdvihu do 18 m</t>
  </si>
  <si>
    <t>https://podminky.urs.cz/item/CS_URS_2025_01/945421110</t>
  </si>
  <si>
    <t>55</t>
  </si>
  <si>
    <t>9539401</t>
  </si>
  <si>
    <t>Stavební výpomoce (dle skut)</t>
  </si>
  <si>
    <t>hr</t>
  </si>
  <si>
    <t>-363954028</t>
  </si>
  <si>
    <t>56</t>
  </si>
  <si>
    <t>953946133</t>
  </si>
  <si>
    <t>Montáž atypických ocelových kcí hmotnosti přes 2,5 do 5 t z profilů hmotnosti přes 30 kg/m</t>
  </si>
  <si>
    <t>1044151808</t>
  </si>
  <si>
    <t>Montáž atypických ocelových konstrukcí profilů hmotnosti přes 30 kg/m, hmotnosti konstrukce přes 2,5 do 5 t</t>
  </si>
  <si>
    <t>https://podminky.urs.cz/item/CS_URS_2025_01/953946133</t>
  </si>
  <si>
    <t>57</t>
  </si>
  <si>
    <t>130109</t>
  </si>
  <si>
    <t>OK rámu portálu dle výpisu materiálu (ocel profilová jakost S235JR (11 375) průřez HEB 300, UPE 300, vč kotvení)</t>
  </si>
  <si>
    <t>1911218015</t>
  </si>
  <si>
    <t>58</t>
  </si>
  <si>
    <t>9539501</t>
  </si>
  <si>
    <t>Stabilizace stáv sloupu VO a zároveň trolej vedení - dle VD</t>
  </si>
  <si>
    <t>kč</t>
  </si>
  <si>
    <t>-633627417</t>
  </si>
  <si>
    <t>59</t>
  </si>
  <si>
    <t>95396111</t>
  </si>
  <si>
    <t>Kotvy chemickým tmelem M 24 hl dle vd mm do betonu, ŽB nebo kamene s vyvrtáním otvoru</t>
  </si>
  <si>
    <t>-1251772772</t>
  </si>
  <si>
    <t>Kotvy chemické s vyvrtáním otvoru do betonu, železobetonu nebo tvrdého kamene tmel, velikost M 24, hloubka dle vd</t>
  </si>
  <si>
    <t>60</t>
  </si>
  <si>
    <t>95396515</t>
  </si>
  <si>
    <t>Kotevní šroub pro chemické kotvy M 24 dl dle vd</t>
  </si>
  <si>
    <t>2902669</t>
  </si>
  <si>
    <t>Kotvy chemické s vyvrtáním otvoru kotevní šrouby pro chemické kotvy, velikost M 24, délka dle vd</t>
  </si>
  <si>
    <t>61</t>
  </si>
  <si>
    <t>966006211</t>
  </si>
  <si>
    <t>Odstranění svislých dopravních značek ze sloupů, sloupků nebo konzol</t>
  </si>
  <si>
    <t>-1446495245</t>
  </si>
  <si>
    <t>Odstranění (demontáž) svislých dopravních značek s odklizením materiálu na skládku na vzdálenost do 20 m nebo s naložením na dopravní prostředek ze sloupů, sloupků nebo konzol</t>
  </si>
  <si>
    <t>https://podminky.urs.cz/item/CS_URS_2025_01/966006211</t>
  </si>
  <si>
    <t>62</t>
  </si>
  <si>
    <t>966071131</t>
  </si>
  <si>
    <t>Demontáž ocelových kcí hmotnosti do 5 t z profilů hmotnosti přes 30 kg/m</t>
  </si>
  <si>
    <t>-521017756</t>
  </si>
  <si>
    <t>Demontáž ocelových konstrukcí profilů hmotnosti přes 30 kg/m, hmotnosti konstrukce do 5 t</t>
  </si>
  <si>
    <t>https://podminky.urs.cz/item/CS_URS_2025_01/966071131</t>
  </si>
  <si>
    <t>63</t>
  </si>
  <si>
    <t>979024443</t>
  </si>
  <si>
    <t>Očištění vybouraných obrubníků a krajníků silničních</t>
  </si>
  <si>
    <t>-491542312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</si>
  <si>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</si>
  <si>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https://podminky.urs.cz/item/CS_URS_2025_01/979024443</t>
  </si>
  <si>
    <t>Poznámka k položce:_x000d_
kamenný obrubník a vodící proužek</t>
  </si>
  <si>
    <t>64</t>
  </si>
  <si>
    <t>979054451</t>
  </si>
  <si>
    <t>Očištění vybouraných zámkových dlaždic s původním spárováním z kameniva těženého</t>
  </si>
  <si>
    <t>-1123253860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</si>
  <si>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</si>
  <si>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https://podminky.urs.cz/item/CS_URS_2025_01/979054451</t>
  </si>
  <si>
    <t>Přesun sutě</t>
  </si>
  <si>
    <t>65</t>
  </si>
  <si>
    <t>997013111</t>
  </si>
  <si>
    <t>Vnitrostaveništní doprava suti a vybouraných hmot pro budovy v do 6 m s použitím mechanizace</t>
  </si>
  <si>
    <t>-326787905</t>
  </si>
  <si>
    <t>Vnitrostaveništní doprava suti a vybouraných hmot vodorovně do 50 m svisle s použitím mechanizace pro budovy a haly výšky do 6 m</t>
  </si>
  <si>
    <t>https://podminky.urs.cz/item/CS_URS_2025_01/997013111</t>
  </si>
  <si>
    <t>66</t>
  </si>
  <si>
    <t>432652504</t>
  </si>
  <si>
    <t>67</t>
  </si>
  <si>
    <t>-1989338255</t>
  </si>
  <si>
    <t>Odvoz suti a vybouraných hmot na skládku nebo meziskládku se složením, na vzdálenost Příplatek k ceně za každý další i započatý 1 km přes 1 km</t>
  </si>
  <si>
    <t>68</t>
  </si>
  <si>
    <t>997013631</t>
  </si>
  <si>
    <t>Poplatek za uložení na skládce (skládkovné) stavebního odpadu směsného kód odpadu 17 09 04</t>
  </si>
  <si>
    <t>-1797122897</t>
  </si>
  <si>
    <t>Poplatek za uložení stavebního odpadu na skládce (skládkovné) směsného stavebního a demoličního zatříděného do Katalogu odpadů pod kódem 17 09 04</t>
  </si>
  <si>
    <t>https://podminky.urs.cz/item/CS_URS_2025_01/997013631</t>
  </si>
  <si>
    <t>69</t>
  </si>
  <si>
    <t>997013862</t>
  </si>
  <si>
    <t>Poplatek za uložení stavebního odpadu na recyklační skládce (skládkovné) z armovaného betonu kód odpadu 17 01 01</t>
  </si>
  <si>
    <t>414590588</t>
  </si>
  <si>
    <t>Poplatek za uložení stavebního odpadu na recyklační skládce (skládkovné) z armovaného betonu zatříděného do Katalogu odpadů pod kódem 17 01 01</t>
  </si>
  <si>
    <t>https://podminky.urs.cz/item/CS_URS_2025_01/997013862</t>
  </si>
  <si>
    <t>70</t>
  </si>
  <si>
    <t>997013875</t>
  </si>
  <si>
    <t>Poplatek za uložení stavebního odpadu na recyklační skládce (skládkovné) asfaltového bez obsahu dehtu zatříděného do Katalogu odpadů pod kódem 17 03 02</t>
  </si>
  <si>
    <t>-541671576</t>
  </si>
  <si>
    <t>https://podminky.urs.cz/item/CS_URS_2025_01/997013875</t>
  </si>
  <si>
    <t>71</t>
  </si>
  <si>
    <t>99702</t>
  </si>
  <si>
    <t>Odkup železa ve sběrných surovinách - dle skut</t>
  </si>
  <si>
    <t>-669927667</t>
  </si>
  <si>
    <t>72</t>
  </si>
  <si>
    <t>99822511</t>
  </si>
  <si>
    <t xml:space="preserve">Přesun hmot </t>
  </si>
  <si>
    <t>1136859942</t>
  </si>
  <si>
    <t>PSV</t>
  </si>
  <si>
    <t>Práce a dodávky PSV</t>
  </si>
  <si>
    <t>741</t>
  </si>
  <si>
    <t>Elektroinstalace - silnoproud</t>
  </si>
  <si>
    <t>73</t>
  </si>
  <si>
    <t>741410021</t>
  </si>
  <si>
    <t>Montáž vodič uzemňovací pásek průřezu do 120 mm2 v městské zástavbě v zemi</t>
  </si>
  <si>
    <t>772025355</t>
  </si>
  <si>
    <t>Montáž uzemňovacího vedení s upevněním, propojením a připojením pomocí svorek v zemi s izolací spojů pásku průřezu do 120 mm2 v městské zástavbě</t>
  </si>
  <si>
    <t>https://podminky.urs.cz/item/CS_URS_2025_01/741410021</t>
  </si>
  <si>
    <t>74</t>
  </si>
  <si>
    <t>35442062</t>
  </si>
  <si>
    <t>pás zemnící 30x4mm FeZn</t>
  </si>
  <si>
    <t>376062102</t>
  </si>
  <si>
    <t>75</t>
  </si>
  <si>
    <t>998741101</t>
  </si>
  <si>
    <t>Přesun hmot tonážní pro silnoproud v objektech v do 6 m</t>
  </si>
  <si>
    <t>-2034271449</t>
  </si>
  <si>
    <t>Přesun hmot pro silnoproud stanovený z hmotnosti přesunovaného materiálu vodorovná dopravní vzdálenost do 50 m základní v objektech výšky do 6 m</t>
  </si>
  <si>
    <t>https://podminky.urs.cz/item/CS_URS_2025_01/998741101</t>
  </si>
  <si>
    <t>789</t>
  </si>
  <si>
    <t>Povrchové úpravy ocelových konstrukcí a technologických zařízení</t>
  </si>
  <si>
    <t>76</t>
  </si>
  <si>
    <t>789124141</t>
  </si>
  <si>
    <t>Čištění mechanizované ocelových konstrukcí třídy IV stupeň přípravy St 3 stupeň zrezivění B</t>
  </si>
  <si>
    <t>731312302</t>
  </si>
  <si>
    <t>Úpravy povrchů pod nátěry ocelových konstrukcí třídy IV odstranění rzi a nečistot mechanizovaným čištěním stupeň přípravy St 3, stupeň zrezivění B</t>
  </si>
  <si>
    <t>https://podminky.urs.cz/item/CS_URS_2025_01/789124141</t>
  </si>
  <si>
    <t>77</t>
  </si>
  <si>
    <t>789328211</t>
  </si>
  <si>
    <t>Nátěr ocelových konstrukcí třídy IV dvousložkový epoxidový základní tl do 80 µm</t>
  </si>
  <si>
    <t>1278835344</t>
  </si>
  <si>
    <t>Nátěr ocelových konstrukcí třídy IV dvousložkový epoxidový základní, tloušťky do 80 μm</t>
  </si>
  <si>
    <t>https://podminky.urs.cz/item/CS_URS_2025_01/789328211</t>
  </si>
  <si>
    <t>78</t>
  </si>
  <si>
    <t>789328216</t>
  </si>
  <si>
    <t>Nátěr ocelových konstrukcí třídy IV dvousložkový epoxidový mezivrstva do 80 μm</t>
  </si>
  <si>
    <t>505393881</t>
  </si>
  <si>
    <t>Nátěr ocelových konstrukcí třídy IV dvousložkový epoxidový mezivrstva, tloušťky do 80 μm</t>
  </si>
  <si>
    <t>https://podminky.urs.cz/item/CS_URS_2025_01/789328216</t>
  </si>
  <si>
    <t>79</t>
  </si>
  <si>
    <t>789328321</t>
  </si>
  <si>
    <t>Nátěr ocelových konstrukcí třídy IV dvousložkový polyuretanový krycí (vrchní) tl do 80 μm</t>
  </si>
  <si>
    <t>-157189759</t>
  </si>
  <si>
    <t>Nátěr ocelových konstrukcí třídy IV dvousložkový polyuretanový krycí (vrchní), tloušťky do 80 μm</t>
  </si>
  <si>
    <t>https://podminky.urs.cz/item/CS_URS_2025_01/789328321</t>
  </si>
  <si>
    <t>vrn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</si>
  <si>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</si>
  <si>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</si>
  <si>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</si>
  <si>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</si>
  <si>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</si>
  <si>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</si>
  <si>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</si>
  <si>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</si>
  <si>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</si>
  <si>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012203000</t>
  </si>
  <si>
    <t>Zeměměřičské práce před výstavbou</t>
  </si>
  <si>
    <t>1024</t>
  </si>
  <si>
    <t>1602423743</t>
  </si>
  <si>
    <t>https://podminky.urs.cz/item/CS_URS_2025_01/012203000</t>
  </si>
  <si>
    <t>012303000</t>
  </si>
  <si>
    <t>Zeměměřičské práce při provádění stavby</t>
  </si>
  <si>
    <t>-764474150</t>
  </si>
  <si>
    <t>012403000</t>
  </si>
  <si>
    <t>Zeměměřičské práce po výstavbě</t>
  </si>
  <si>
    <t>-1409030999</t>
  </si>
  <si>
    <t>https://podminky.urs.cz/item/CS_URS_2025_01/012403000</t>
  </si>
  <si>
    <t>013254000</t>
  </si>
  <si>
    <t>Dokumentace skutečného provedení stavby</t>
  </si>
  <si>
    <t>CS ÚRS 2023 02</t>
  </si>
  <si>
    <t>1471886012</t>
  </si>
  <si>
    <t>https://podminky.urs.cz/item/CS_URS_2023_02/013254000</t>
  </si>
  <si>
    <t>013294000</t>
  </si>
  <si>
    <t>Ostatní dokumentace</t>
  </si>
  <si>
    <t>-16862438</t>
  </si>
  <si>
    <t>https://podminky.urs.cz/item/CS_URS_2023_02/013294000</t>
  </si>
  <si>
    <t>Poznámka k položce:_x000d_
např výrobní dokumentace OK nebo výztuže</t>
  </si>
  <si>
    <t>VRN3</t>
  </si>
  <si>
    <t>Zařízení staveniště</t>
  </si>
  <si>
    <t>030001000</t>
  </si>
  <si>
    <t>1757974860</t>
  </si>
  <si>
    <t>https://podminky.urs.cz/item/CS_URS_2023_02/030001000</t>
  </si>
  <si>
    <t>VRN7</t>
  </si>
  <si>
    <t>Provozní vlivy</t>
  </si>
  <si>
    <t>070001000</t>
  </si>
  <si>
    <t>1409035692</t>
  </si>
  <si>
    <t>https://podminky.urs.cz/item/CS_URS_2023_02/070001000</t>
  </si>
  <si>
    <t>0721030</t>
  </si>
  <si>
    <t>Zajištění DIO komunikace I. třídy - dle technologické přípravy vybraného zhotovitele</t>
  </si>
  <si>
    <t>-933207021</t>
  </si>
  <si>
    <t>Poznámka k položce:_x000d_
např dopravní trasy při DMTŽ a MTŽ portálu, uzavírka přilehlého jízdního pruhu pro veškerou dopravu, dopravní značení, plné oplocení apod</t>
  </si>
  <si>
    <t>VRN9</t>
  </si>
  <si>
    <t>Ostatní náklady</t>
  </si>
  <si>
    <t>091504000</t>
  </si>
  <si>
    <t>Náklady související s publikační činností</t>
  </si>
  <si>
    <t>637220930</t>
  </si>
  <si>
    <t>https://podminky.urs.cz/item/CS_URS_2023_02/091504000</t>
  </si>
  <si>
    <t>Poznámka k položce:_x000d_
informační tabule s údaji o stavbě vel 100x150cm (název, zhotovitel, projektant, TDI, popř dotační titul)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</si>
</sst>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523" TargetMode="External" /><Relationship Id="rId2" Type="http://schemas.openxmlformats.org/officeDocument/2006/relationships/hyperlink" Target="https://podminky.urs.cz/item/CS_URS_2025_01/113107531" TargetMode="External" /><Relationship Id="rId3" Type="http://schemas.openxmlformats.org/officeDocument/2006/relationships/hyperlink" Target="https://podminky.urs.cz/item/CS_URS_2025_01/113107542" TargetMode="External" /><Relationship Id="rId4" Type="http://schemas.openxmlformats.org/officeDocument/2006/relationships/hyperlink" Target="https://podminky.urs.cz/item/CS_URS_2025_01/119001421" TargetMode="External" /><Relationship Id="rId5" Type="http://schemas.openxmlformats.org/officeDocument/2006/relationships/hyperlink" Target="https://podminky.urs.cz/item/CS_URS_2025_01/129001101" TargetMode="External" /><Relationship Id="rId6" Type="http://schemas.openxmlformats.org/officeDocument/2006/relationships/hyperlink" Target="https://podminky.urs.cz/item/CS_URS_2025_01/132212221" TargetMode="External" /><Relationship Id="rId7" Type="http://schemas.openxmlformats.org/officeDocument/2006/relationships/hyperlink" Target="https://podminky.urs.cz/item/CS_URS_2025_01/151811131" TargetMode="External" /><Relationship Id="rId8" Type="http://schemas.openxmlformats.org/officeDocument/2006/relationships/hyperlink" Target="https://podminky.urs.cz/item/CS_URS_2025_01/151811231" TargetMode="External" /><Relationship Id="rId9" Type="http://schemas.openxmlformats.org/officeDocument/2006/relationships/hyperlink" Target="https://podminky.urs.cz/item/CS_URS_2025_01/162751117" TargetMode="External" /><Relationship Id="rId10" Type="http://schemas.openxmlformats.org/officeDocument/2006/relationships/hyperlink" Target="https://podminky.urs.cz/item/CS_URS_2025_01/162751119" TargetMode="External" /><Relationship Id="rId11" Type="http://schemas.openxmlformats.org/officeDocument/2006/relationships/hyperlink" Target="https://podminky.urs.cz/item/CS_URS_2025_01/171201231" TargetMode="External" /><Relationship Id="rId12" Type="http://schemas.openxmlformats.org/officeDocument/2006/relationships/hyperlink" Target="https://podminky.urs.cz/item/CS_URS_2025_01/171251201" TargetMode="External" /><Relationship Id="rId13" Type="http://schemas.openxmlformats.org/officeDocument/2006/relationships/hyperlink" Target="https://podminky.urs.cz/item/CS_URS_2025_01/174152101" TargetMode="External" /><Relationship Id="rId14" Type="http://schemas.openxmlformats.org/officeDocument/2006/relationships/hyperlink" Target="https://podminky.urs.cz/item/CS_URS_2025_01/175151101" TargetMode="External" /><Relationship Id="rId15" Type="http://schemas.openxmlformats.org/officeDocument/2006/relationships/hyperlink" Target="https://podminky.urs.cz/item/CS_URS_2025_01/451573111" TargetMode="External" /><Relationship Id="rId16" Type="http://schemas.openxmlformats.org/officeDocument/2006/relationships/hyperlink" Target="https://podminky.urs.cz/item/CS_URS_2025_01/452112112" TargetMode="External" /><Relationship Id="rId17" Type="http://schemas.openxmlformats.org/officeDocument/2006/relationships/hyperlink" Target="https://podminky.urs.cz/item/CS_URS_2025_01/452311151" TargetMode="External" /><Relationship Id="rId18" Type="http://schemas.openxmlformats.org/officeDocument/2006/relationships/hyperlink" Target="https://podminky.urs.cz/item/CS_URS_2025_01/452351111" TargetMode="External" /><Relationship Id="rId19" Type="http://schemas.openxmlformats.org/officeDocument/2006/relationships/hyperlink" Target="https://podminky.urs.cz/item/CS_URS_2025_01/452351112" TargetMode="External" /><Relationship Id="rId20" Type="http://schemas.openxmlformats.org/officeDocument/2006/relationships/hyperlink" Target="https://podminky.urs.cz/item/CS_URS_2025_01/566901234" TargetMode="External" /><Relationship Id="rId21" Type="http://schemas.openxmlformats.org/officeDocument/2006/relationships/hyperlink" Target="https://podminky.urs.cz/item/CS_URS_2025_01/566901261" TargetMode="External" /><Relationship Id="rId22" Type="http://schemas.openxmlformats.org/officeDocument/2006/relationships/hyperlink" Target="https://podminky.urs.cz/item/CS_URS_2025_01/566901272" TargetMode="External" /><Relationship Id="rId23" Type="http://schemas.openxmlformats.org/officeDocument/2006/relationships/hyperlink" Target="https://podminky.urs.cz/item/CS_URS_2025_01/573211111" TargetMode="External" /><Relationship Id="rId24" Type="http://schemas.openxmlformats.org/officeDocument/2006/relationships/hyperlink" Target="https://podminky.urs.cz/item/CS_URS_2025_01/871370320" TargetMode="External" /><Relationship Id="rId25" Type="http://schemas.openxmlformats.org/officeDocument/2006/relationships/hyperlink" Target="https://podminky.urs.cz/item/CS_URS_2025_01/892372121" TargetMode="External" /><Relationship Id="rId26" Type="http://schemas.openxmlformats.org/officeDocument/2006/relationships/hyperlink" Target="https://podminky.urs.cz/item/CS_URS_2025_01/894410101" TargetMode="External" /><Relationship Id="rId27" Type="http://schemas.openxmlformats.org/officeDocument/2006/relationships/hyperlink" Target="https://podminky.urs.cz/item/CS_URS_2025_01/894410213" TargetMode="External" /><Relationship Id="rId28" Type="http://schemas.openxmlformats.org/officeDocument/2006/relationships/hyperlink" Target="https://podminky.urs.cz/item/CS_URS_2025_01/894410232" TargetMode="External" /><Relationship Id="rId29" Type="http://schemas.openxmlformats.org/officeDocument/2006/relationships/hyperlink" Target="https://podminky.urs.cz/item/CS_URS_2025_01/899104112" TargetMode="External" /><Relationship Id="rId30" Type="http://schemas.openxmlformats.org/officeDocument/2006/relationships/hyperlink" Target="https://podminky.urs.cz/item/CS_URS_2025_01/919735112" TargetMode="External" /><Relationship Id="rId31" Type="http://schemas.openxmlformats.org/officeDocument/2006/relationships/hyperlink" Target="https://podminky.urs.cz/item/CS_URS_2025_01/971042331" TargetMode="External" /><Relationship Id="rId32" Type="http://schemas.openxmlformats.org/officeDocument/2006/relationships/hyperlink" Target="https://podminky.urs.cz/item/CS_URS_2025_01/997013501" TargetMode="External" /><Relationship Id="rId33" Type="http://schemas.openxmlformats.org/officeDocument/2006/relationships/hyperlink" Target="https://podminky.urs.cz/item/CS_URS_2025_01/997013509" TargetMode="External" /><Relationship Id="rId34" Type="http://schemas.openxmlformats.org/officeDocument/2006/relationships/hyperlink" Target="https://podminky.urs.cz/item/CS_URS_2025_01/997013601" TargetMode="External" /><Relationship Id="rId35" Type="http://schemas.openxmlformats.org/officeDocument/2006/relationships/hyperlink" Target="https://podminky.urs.cz/item/CS_URS_2025_01/997013645" TargetMode="External" /><Relationship Id="rId36" Type="http://schemas.openxmlformats.org/officeDocument/2006/relationships/hyperlink" Target="https://podminky.urs.cz/item/CS_URS_2025_01/997013655" TargetMode="External" /><Relationship Id="rId37" Type="http://schemas.openxmlformats.org/officeDocument/2006/relationships/hyperlink" Target="https://podminky.urs.cz/item/CS_URS_2025_01/998276101" TargetMode="External" /><Relationship Id="rId3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71" TargetMode="External" /><Relationship Id="rId2" Type="http://schemas.openxmlformats.org/officeDocument/2006/relationships/hyperlink" Target="https://podminky.urs.cz/item/CS_URS_2025_01/113107011" TargetMode="External" /><Relationship Id="rId3" Type="http://schemas.openxmlformats.org/officeDocument/2006/relationships/hyperlink" Target="https://podminky.urs.cz/item/CS_URS_2025_01/113107030" TargetMode="External" /><Relationship Id="rId4" Type="http://schemas.openxmlformats.org/officeDocument/2006/relationships/hyperlink" Target="https://podminky.urs.cz/item/CS_URS_2025_01/113107141" TargetMode="External" /><Relationship Id="rId5" Type="http://schemas.openxmlformats.org/officeDocument/2006/relationships/hyperlink" Target="https://podminky.urs.cz/item/CS_URS_2025_01/113201112" TargetMode="External" /><Relationship Id="rId6" Type="http://schemas.openxmlformats.org/officeDocument/2006/relationships/hyperlink" Target="https://podminky.urs.cz/item/CS_URS_2025_01/113202111" TargetMode="External" /><Relationship Id="rId7" Type="http://schemas.openxmlformats.org/officeDocument/2006/relationships/hyperlink" Target="https://podminky.urs.cz/item/CS_URS_2025_01/115101201" TargetMode="External" /><Relationship Id="rId8" Type="http://schemas.openxmlformats.org/officeDocument/2006/relationships/hyperlink" Target="https://podminky.urs.cz/item/CS_URS_2025_01/115101301" TargetMode="External" /><Relationship Id="rId9" Type="http://schemas.openxmlformats.org/officeDocument/2006/relationships/hyperlink" Target="https://podminky.urs.cz/item/CS_URS_2025_01/119001421" TargetMode="External" /><Relationship Id="rId10" Type="http://schemas.openxmlformats.org/officeDocument/2006/relationships/hyperlink" Target="https://podminky.urs.cz/item/CS_URS_2025_01/129001101" TargetMode="External" /><Relationship Id="rId11" Type="http://schemas.openxmlformats.org/officeDocument/2006/relationships/hyperlink" Target="https://podminky.urs.cz/item/CS_URS_2025_01/129951123" TargetMode="External" /><Relationship Id="rId12" Type="http://schemas.openxmlformats.org/officeDocument/2006/relationships/hyperlink" Target="https://podminky.urs.cz/item/CS_URS_2025_01/131213711" TargetMode="External" /><Relationship Id="rId13" Type="http://schemas.openxmlformats.org/officeDocument/2006/relationships/hyperlink" Target="https://podminky.urs.cz/item/CS_URS_2025_01/151301201" TargetMode="External" /><Relationship Id="rId14" Type="http://schemas.openxmlformats.org/officeDocument/2006/relationships/hyperlink" Target="https://podminky.urs.cz/item/CS_URS_2025_01/151301211" TargetMode="External" /><Relationship Id="rId15" Type="http://schemas.openxmlformats.org/officeDocument/2006/relationships/hyperlink" Target="https://podminky.urs.cz/item/CS_URS_2025_01/151301301" TargetMode="External" /><Relationship Id="rId16" Type="http://schemas.openxmlformats.org/officeDocument/2006/relationships/hyperlink" Target="https://podminky.urs.cz/item/CS_URS_2025_01/151301311" TargetMode="External" /><Relationship Id="rId17" Type="http://schemas.openxmlformats.org/officeDocument/2006/relationships/hyperlink" Target="https://podminky.urs.cz/item/CS_URS_2025_01/151601501" TargetMode="External" /><Relationship Id="rId18" Type="http://schemas.openxmlformats.org/officeDocument/2006/relationships/hyperlink" Target="https://podminky.urs.cz/item/CS_URS_2025_01/151711111" TargetMode="External" /><Relationship Id="rId19" Type="http://schemas.openxmlformats.org/officeDocument/2006/relationships/hyperlink" Target="https://podminky.urs.cz/item/CS_URS_2025_01/151711131" TargetMode="External" /><Relationship Id="rId20" Type="http://schemas.openxmlformats.org/officeDocument/2006/relationships/hyperlink" Target="https://podminky.urs.cz/item/CS_URS_2025_01/151712111" TargetMode="External" /><Relationship Id="rId21" Type="http://schemas.openxmlformats.org/officeDocument/2006/relationships/hyperlink" Target="https://podminky.urs.cz/item/CS_URS_2025_01/151712121" TargetMode="External" /><Relationship Id="rId22" Type="http://schemas.openxmlformats.org/officeDocument/2006/relationships/hyperlink" Target="https://podminky.urs.cz/item/CS_URS_2025_01/151721111" TargetMode="External" /><Relationship Id="rId23" Type="http://schemas.openxmlformats.org/officeDocument/2006/relationships/hyperlink" Target="https://podminky.urs.cz/item/CS_URS_2025_01/162751117" TargetMode="External" /><Relationship Id="rId24" Type="http://schemas.openxmlformats.org/officeDocument/2006/relationships/hyperlink" Target="https://podminky.urs.cz/item/CS_URS_2025_01/162751119" TargetMode="External" /><Relationship Id="rId25" Type="http://schemas.openxmlformats.org/officeDocument/2006/relationships/hyperlink" Target="https://podminky.urs.cz/item/CS_URS_2025_01/171201231" TargetMode="External" /><Relationship Id="rId26" Type="http://schemas.openxmlformats.org/officeDocument/2006/relationships/hyperlink" Target="https://podminky.urs.cz/item/CS_URS_2025_01/171251201" TargetMode="External" /><Relationship Id="rId27" Type="http://schemas.openxmlformats.org/officeDocument/2006/relationships/hyperlink" Target="https://podminky.urs.cz/item/CS_URS_2025_01/174151101" TargetMode="External" /><Relationship Id="rId28" Type="http://schemas.openxmlformats.org/officeDocument/2006/relationships/hyperlink" Target="https://podminky.urs.cz/item/CS_URS_2025_01/181311103" TargetMode="External" /><Relationship Id="rId29" Type="http://schemas.openxmlformats.org/officeDocument/2006/relationships/hyperlink" Target="https://podminky.urs.cz/item/CS_URS_2025_01/181411131" TargetMode="External" /><Relationship Id="rId30" Type="http://schemas.openxmlformats.org/officeDocument/2006/relationships/hyperlink" Target="https://podminky.urs.cz/item/CS_URS_2025_01/181912112" TargetMode="External" /><Relationship Id="rId31" Type="http://schemas.openxmlformats.org/officeDocument/2006/relationships/hyperlink" Target="https://podminky.urs.cz/item/CS_URS_2025_01/225311112" TargetMode="External" /><Relationship Id="rId32" Type="http://schemas.openxmlformats.org/officeDocument/2006/relationships/hyperlink" Target="https://podminky.urs.cz/item/CS_URS_2025_01/275322611" TargetMode="External" /><Relationship Id="rId33" Type="http://schemas.openxmlformats.org/officeDocument/2006/relationships/hyperlink" Target="https://podminky.urs.cz/item/CS_URS_2025_01/275351121" TargetMode="External" /><Relationship Id="rId34" Type="http://schemas.openxmlformats.org/officeDocument/2006/relationships/hyperlink" Target="https://podminky.urs.cz/item/CS_URS_2025_01/275351122" TargetMode="External" /><Relationship Id="rId35" Type="http://schemas.openxmlformats.org/officeDocument/2006/relationships/hyperlink" Target="https://podminky.urs.cz/item/CS_URS_2025_01/275361821" TargetMode="External" /><Relationship Id="rId36" Type="http://schemas.openxmlformats.org/officeDocument/2006/relationships/hyperlink" Target="https://podminky.urs.cz/item/CS_URS_2025_01/278381541" TargetMode="External" /><Relationship Id="rId37" Type="http://schemas.openxmlformats.org/officeDocument/2006/relationships/hyperlink" Target="https://podminky.urs.cz/item/CS_URS_2025_01/291111111" TargetMode="External" /><Relationship Id="rId38" Type="http://schemas.openxmlformats.org/officeDocument/2006/relationships/hyperlink" Target="https://podminky.urs.cz/item/CS_URS_2025_01/566901221" TargetMode="External" /><Relationship Id="rId39" Type="http://schemas.openxmlformats.org/officeDocument/2006/relationships/hyperlink" Target="https://podminky.urs.cz/item/CS_URS_2025_01/566901271" TargetMode="External" /><Relationship Id="rId40" Type="http://schemas.openxmlformats.org/officeDocument/2006/relationships/hyperlink" Target="https://podminky.urs.cz/item/CS_URS_2025_01/572351112" TargetMode="External" /><Relationship Id="rId41" Type="http://schemas.openxmlformats.org/officeDocument/2006/relationships/hyperlink" Target="https://podminky.urs.cz/item/CS_URS_2025_01/596211110" TargetMode="External" /><Relationship Id="rId42" Type="http://schemas.openxmlformats.org/officeDocument/2006/relationships/hyperlink" Target="https://podminky.urs.cz/item/CS_URS_2025_01/631311123" TargetMode="External" /><Relationship Id="rId43" Type="http://schemas.openxmlformats.org/officeDocument/2006/relationships/hyperlink" Target="https://podminky.urs.cz/item/CS_URS_2025_01/631351101" TargetMode="External" /><Relationship Id="rId44" Type="http://schemas.openxmlformats.org/officeDocument/2006/relationships/hyperlink" Target="https://podminky.urs.cz/item/CS_URS_2025_01/631351102" TargetMode="External" /><Relationship Id="rId45" Type="http://schemas.openxmlformats.org/officeDocument/2006/relationships/hyperlink" Target="https://podminky.urs.cz/item/CS_URS_2025_01/914111112" TargetMode="External" /><Relationship Id="rId46" Type="http://schemas.openxmlformats.org/officeDocument/2006/relationships/hyperlink" Target="https://podminky.urs.cz/item/CS_URS_2025_01/916132112" TargetMode="External" /><Relationship Id="rId47" Type="http://schemas.openxmlformats.org/officeDocument/2006/relationships/hyperlink" Target="https://podminky.urs.cz/item/CS_URS_2025_01/916241213" TargetMode="External" /><Relationship Id="rId48" Type="http://schemas.openxmlformats.org/officeDocument/2006/relationships/hyperlink" Target="https://podminky.urs.cz/item/CS_URS_2025_01/919732211" TargetMode="External" /><Relationship Id="rId49" Type="http://schemas.openxmlformats.org/officeDocument/2006/relationships/hyperlink" Target="https://podminky.urs.cz/item/CS_URS_2025_01/919735111" TargetMode="External" /><Relationship Id="rId50" Type="http://schemas.openxmlformats.org/officeDocument/2006/relationships/hyperlink" Target="https://podminky.urs.cz/item/CS_URS_2025_01/945421110" TargetMode="External" /><Relationship Id="rId51" Type="http://schemas.openxmlformats.org/officeDocument/2006/relationships/hyperlink" Target="https://podminky.urs.cz/item/CS_URS_2025_01/953946133" TargetMode="External" /><Relationship Id="rId52" Type="http://schemas.openxmlformats.org/officeDocument/2006/relationships/hyperlink" Target="https://podminky.urs.cz/item/CS_URS_2025_01/966006211" TargetMode="External" /><Relationship Id="rId53" Type="http://schemas.openxmlformats.org/officeDocument/2006/relationships/hyperlink" Target="https://podminky.urs.cz/item/CS_URS_2025_01/966071131" TargetMode="External" /><Relationship Id="rId54" Type="http://schemas.openxmlformats.org/officeDocument/2006/relationships/hyperlink" Target="https://podminky.urs.cz/item/CS_URS_2025_01/979024443" TargetMode="External" /><Relationship Id="rId55" Type="http://schemas.openxmlformats.org/officeDocument/2006/relationships/hyperlink" Target="https://podminky.urs.cz/item/CS_URS_2025_01/979054451" TargetMode="External" /><Relationship Id="rId56" Type="http://schemas.openxmlformats.org/officeDocument/2006/relationships/hyperlink" Target="https://podminky.urs.cz/item/CS_URS_2025_01/997013111" TargetMode="External" /><Relationship Id="rId57" Type="http://schemas.openxmlformats.org/officeDocument/2006/relationships/hyperlink" Target="https://podminky.urs.cz/item/CS_URS_2025_01/997013501" TargetMode="External" /><Relationship Id="rId58" Type="http://schemas.openxmlformats.org/officeDocument/2006/relationships/hyperlink" Target="https://podminky.urs.cz/item/CS_URS_2025_01/997013509" TargetMode="External" /><Relationship Id="rId59" Type="http://schemas.openxmlformats.org/officeDocument/2006/relationships/hyperlink" Target="https://podminky.urs.cz/item/CS_URS_2025_01/997013631" TargetMode="External" /><Relationship Id="rId60" Type="http://schemas.openxmlformats.org/officeDocument/2006/relationships/hyperlink" Target="https://podminky.urs.cz/item/CS_URS_2025_01/997013862" TargetMode="External" /><Relationship Id="rId61" Type="http://schemas.openxmlformats.org/officeDocument/2006/relationships/hyperlink" Target="https://podminky.urs.cz/item/CS_URS_2025_01/997013875" TargetMode="External" /><Relationship Id="rId62" Type="http://schemas.openxmlformats.org/officeDocument/2006/relationships/hyperlink" Target="https://podminky.urs.cz/item/CS_URS_2025_01/741410021" TargetMode="External" /><Relationship Id="rId63" Type="http://schemas.openxmlformats.org/officeDocument/2006/relationships/hyperlink" Target="https://podminky.urs.cz/item/CS_URS_2025_01/998741101" TargetMode="External" /><Relationship Id="rId64" Type="http://schemas.openxmlformats.org/officeDocument/2006/relationships/hyperlink" Target="https://podminky.urs.cz/item/CS_URS_2025_01/789124141" TargetMode="External" /><Relationship Id="rId65" Type="http://schemas.openxmlformats.org/officeDocument/2006/relationships/hyperlink" Target="https://podminky.urs.cz/item/CS_URS_2025_01/789328211" TargetMode="External" /><Relationship Id="rId66" Type="http://schemas.openxmlformats.org/officeDocument/2006/relationships/hyperlink" Target="https://podminky.urs.cz/item/CS_URS_2025_01/789328216" TargetMode="External" /><Relationship Id="rId67" Type="http://schemas.openxmlformats.org/officeDocument/2006/relationships/hyperlink" Target="https://podminky.urs.cz/item/CS_URS_2025_01/789328321" TargetMode="External" /><Relationship Id="rId6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203000" TargetMode="External" /><Relationship Id="rId2" Type="http://schemas.openxmlformats.org/officeDocument/2006/relationships/hyperlink" Target="https://podminky.urs.cz/item/CS_URS_2025_01/012403000" TargetMode="External" /><Relationship Id="rId3" Type="http://schemas.openxmlformats.org/officeDocument/2006/relationships/hyperlink" Target="https://podminky.urs.cz/item/CS_URS_2023_02/013254000" TargetMode="External" /><Relationship Id="rId4" Type="http://schemas.openxmlformats.org/officeDocument/2006/relationships/hyperlink" Target="https://podminky.urs.cz/item/CS_URS_2023_02/013294000" TargetMode="External" /><Relationship Id="rId5" Type="http://schemas.openxmlformats.org/officeDocument/2006/relationships/hyperlink" Target="https://podminky.urs.cz/item/CS_URS_2023_02/030001000" TargetMode="External" /><Relationship Id="rId6" Type="http://schemas.openxmlformats.org/officeDocument/2006/relationships/hyperlink" Target="https://podminky.urs.cz/item/CS_URS_2023_02/070001000" TargetMode="External" /><Relationship Id="rId7" Type="http://schemas.openxmlformats.org/officeDocument/2006/relationships/hyperlink" Target="https://podminky.urs.cz/item/CS_URS_2023_02/091504000" TargetMode="External" /><Relationship Id="rId8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="1" customFormat="1" ht="12" customHeight="1">
      <c r="B5" s="18"/>
      <c r="D5" s="22" t="s">
        <v>13</v>
      </c>
      <c r="K5" s="23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15</v>
      </c>
      <c r="BS5" s="15" t="s">
        <v>6</v>
      </c>
    </row>
    <row r="6" s="1" customFormat="1" ht="36.96" customHeight="1">
      <c r="B6" s="18"/>
      <c r="D6" s="25" t="s">
        <v>16</v>
      </c>
      <c r="K6" s="26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18</v>
      </c>
      <c r="K7" s="23" t="s">
        <v>1</v>
      </c>
      <c r="AK7" s="28" t="s">
        <v>19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20</v>
      </c>
      <c r="K8" s="23" t="s">
        <v>21</v>
      </c>
      <c r="AK8" s="28" t="s">
        <v>22</v>
      </c>
      <c r="AN8" s="29" t="s">
        <v>23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24</v>
      </c>
      <c r="AK10" s="28" t="s">
        <v>25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26</v>
      </c>
      <c r="AK11" s="28" t="s">
        <v>27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28</v>
      </c>
      <c r="AK13" s="28" t="s">
        <v>25</v>
      </c>
      <c r="AN13" s="30" t="s">
        <v>29</v>
      </c>
      <c r="AR13" s="18"/>
      <c r="BE13" s="27"/>
      <c r="BS13" s="15" t="s">
        <v>6</v>
      </c>
    </row>
    <row r="14">
      <c r="B14" s="18"/>
      <c r="E14" s="30" t="s">
        <v>29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27</v>
      </c>
      <c r="AN14" s="30" t="s">
        <v>29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30</v>
      </c>
      <c r="AK16" s="28" t="s">
        <v>25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26</v>
      </c>
      <c r="AK17" s="28" t="s">
        <v>27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25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26</v>
      </c>
      <c r="AK20" s="28" t="s">
        <v>27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33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35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36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37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38</v>
      </c>
      <c r="E29" s="3"/>
      <c r="F29" s="28" t="s">
        <v>39</v>
      </c>
      <c r="G29" s="3"/>
      <c r="H29" s="3"/>
      <c r="I29" s="3"/>
      <c r="J29" s="3"/>
      <c r="K29" s="3"/>
      <c r="L29" s="41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2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2">
        <f>ROUND(AV94, 2)</f>
        <v>0</v>
      </c>
      <c r="AL29" s="3"/>
      <c r="AM29" s="3"/>
      <c r="AN29" s="3"/>
      <c r="AO29" s="3"/>
      <c r="AP29" s="3"/>
      <c r="AQ29" s="3"/>
      <c r="AR29" s="40"/>
      <c r="BE29" s="43"/>
    </row>
    <row r="30" s="3" customFormat="1" ht="14.4" customHeight="1">
      <c r="A30" s="3"/>
      <c r="B30" s="40"/>
      <c r="C30" s="3"/>
      <c r="D30" s="3"/>
      <c r="E30" s="3"/>
      <c r="F30" s="28" t="s">
        <v>40</v>
      </c>
      <c r="G30" s="3"/>
      <c r="H30" s="3"/>
      <c r="I30" s="3"/>
      <c r="J30" s="3"/>
      <c r="K30" s="3"/>
      <c r="L30" s="41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2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2">
        <f>ROUND(AW94, 2)</f>
        <v>0</v>
      </c>
      <c r="AL30" s="3"/>
      <c r="AM30" s="3"/>
      <c r="AN30" s="3"/>
      <c r="AO30" s="3"/>
      <c r="AP30" s="3"/>
      <c r="AQ30" s="3"/>
      <c r="AR30" s="40"/>
      <c r="BE30" s="43"/>
    </row>
    <row r="31" hidden="1" s="3" customFormat="1" ht="14.4" customHeight="1">
      <c r="A31" s="3"/>
      <c r="B31" s="40"/>
      <c r="C31" s="3"/>
      <c r="D31" s="3"/>
      <c r="E31" s="3"/>
      <c r="F31" s="28" t="s">
        <v>41</v>
      </c>
      <c r="G31" s="3"/>
      <c r="H31" s="3"/>
      <c r="I31" s="3"/>
      <c r="J31" s="3"/>
      <c r="K31" s="3"/>
      <c r="L31" s="41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2">
        <v>0</v>
      </c>
      <c r="AL31" s="3"/>
      <c r="AM31" s="3"/>
      <c r="AN31" s="3"/>
      <c r="AO31" s="3"/>
      <c r="AP31" s="3"/>
      <c r="AQ31" s="3"/>
      <c r="AR31" s="40"/>
      <c r="BE31" s="43"/>
    </row>
    <row r="32" hidden="1" s="3" customFormat="1" ht="14.4" customHeight="1">
      <c r="A32" s="3"/>
      <c r="B32" s="40"/>
      <c r="C32" s="3"/>
      <c r="D32" s="3"/>
      <c r="E32" s="3"/>
      <c r="F32" s="28" t="s">
        <v>42</v>
      </c>
      <c r="G32" s="3"/>
      <c r="H32" s="3"/>
      <c r="I32" s="3"/>
      <c r="J32" s="3"/>
      <c r="K32" s="3"/>
      <c r="L32" s="41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2">
        <v>0</v>
      </c>
      <c r="AL32" s="3"/>
      <c r="AM32" s="3"/>
      <c r="AN32" s="3"/>
      <c r="AO32" s="3"/>
      <c r="AP32" s="3"/>
      <c r="AQ32" s="3"/>
      <c r="AR32" s="40"/>
      <c r="BE32" s="43"/>
    </row>
    <row r="33" hidden="1" s="3" customFormat="1" ht="14.4" customHeight="1">
      <c r="A33" s="3"/>
      <c r="B33" s="40"/>
      <c r="C33" s="3"/>
      <c r="D33" s="3"/>
      <c r="E33" s="3"/>
      <c r="F33" s="28" t="s">
        <v>43</v>
      </c>
      <c r="G33" s="3"/>
      <c r="H33" s="3"/>
      <c r="I33" s="3"/>
      <c r="J33" s="3"/>
      <c r="K33" s="3"/>
      <c r="L33" s="41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2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2">
        <v>0</v>
      </c>
      <c r="AL33" s="3"/>
      <c r="AM33" s="3"/>
      <c r="AN33" s="3"/>
      <c r="AO33" s="3"/>
      <c r="AP33" s="3"/>
      <c r="AQ33" s="3"/>
      <c r="AR33" s="40"/>
      <c r="BE33" s="43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4"/>
      <c r="D35" s="45" t="s">
        <v>44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45</v>
      </c>
      <c r="U35" s="46"/>
      <c r="V35" s="46"/>
      <c r="W35" s="46"/>
      <c r="X35" s="48" t="s">
        <v>46</v>
      </c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9">
        <f>SUM(AK26:AK33)</f>
        <v>0</v>
      </c>
      <c r="AL35" s="46"/>
      <c r="AM35" s="46"/>
      <c r="AN35" s="46"/>
      <c r="AO35" s="50"/>
      <c r="AP35" s="44"/>
      <c r="AQ35" s="44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1"/>
      <c r="D49" s="52" t="s">
        <v>47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48</v>
      </c>
      <c r="AI49" s="53"/>
      <c r="AJ49" s="53"/>
      <c r="AK49" s="53"/>
      <c r="AL49" s="53"/>
      <c r="AM49" s="53"/>
      <c r="AN49" s="53"/>
      <c r="AO49" s="53"/>
      <c r="AR49" s="51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4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4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4" t="s">
        <v>49</v>
      </c>
      <c r="AI60" s="37"/>
      <c r="AJ60" s="37"/>
      <c r="AK60" s="37"/>
      <c r="AL60" s="37"/>
      <c r="AM60" s="54" t="s">
        <v>50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2" t="s">
        <v>51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2" t="s">
        <v>52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4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4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4" t="s">
        <v>49</v>
      </c>
      <c r="AI75" s="37"/>
      <c r="AJ75" s="37"/>
      <c r="AK75" s="37"/>
      <c r="AL75" s="37"/>
      <c r="AM75" s="54" t="s">
        <v>50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E81" s="34"/>
    </row>
    <row r="82" s="2" customFormat="1" ht="24.96" customHeight="1">
      <c r="A82" s="34"/>
      <c r="B82" s="35"/>
      <c r="C82" s="19" t="s">
        <v>53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0"/>
      <c r="C84" s="28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hk_portal_palachova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0"/>
      <c r="BE84" s="4"/>
    </row>
    <row r="85" s="5" customFormat="1" ht="36.96" customHeight="1">
      <c r="A85" s="5"/>
      <c r="B85" s="61"/>
      <c r="C85" s="62" t="s">
        <v>16</v>
      </c>
      <c r="D85" s="5"/>
      <c r="E85" s="5"/>
      <c r="F85" s="5"/>
      <c r="G85" s="5"/>
      <c r="H85" s="5"/>
      <c r="I85" s="5"/>
      <c r="J85" s="5"/>
      <c r="K85" s="5"/>
      <c r="L85" s="63" t="str">
        <f>K6</f>
        <v>Oprava portálu v ulici Palachova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1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20</v>
      </c>
      <c r="D87" s="34"/>
      <c r="E87" s="34"/>
      <c r="F87" s="34"/>
      <c r="G87" s="34"/>
      <c r="H87" s="34"/>
      <c r="I87" s="34"/>
      <c r="J87" s="34"/>
      <c r="K87" s="34"/>
      <c r="L87" s="64" t="str">
        <f>IF(K8="","",K8)</f>
        <v>Hradec Králové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22</v>
      </c>
      <c r="AJ87" s="34"/>
      <c r="AK87" s="34"/>
      <c r="AL87" s="34"/>
      <c r="AM87" s="65" t="str">
        <f>IF(AN8= "","",AN8)</f>
        <v>15. 4. 2025</v>
      </c>
      <c r="AN87" s="65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24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30</v>
      </c>
      <c r="AJ89" s="34"/>
      <c r="AK89" s="34"/>
      <c r="AL89" s="34"/>
      <c r="AM89" s="66" t="str">
        <f>IF(E17="","",E17)</f>
        <v xml:space="preserve"> </v>
      </c>
      <c r="AN89" s="4"/>
      <c r="AO89" s="4"/>
      <c r="AP89" s="4"/>
      <c r="AQ89" s="34"/>
      <c r="AR89" s="35"/>
      <c r="AS89" s="67" t="s">
        <v>54</v>
      </c>
      <c r="AT89" s="68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4"/>
    </row>
    <row r="90" s="2" customFormat="1" ht="15.15" customHeight="1">
      <c r="A90" s="34"/>
      <c r="B90" s="35"/>
      <c r="C90" s="28" t="s">
        <v>28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66" t="str">
        <f>IF(E20="","",E20)</f>
        <v xml:space="preserve"> </v>
      </c>
      <c r="AN90" s="4"/>
      <c r="AO90" s="4"/>
      <c r="AP90" s="4"/>
      <c r="AQ90" s="34"/>
      <c r="AR90" s="35"/>
      <c r="AS90" s="71"/>
      <c r="AT90" s="72"/>
      <c r="AU90" s="73"/>
      <c r="AV90" s="73"/>
      <c r="AW90" s="73"/>
      <c r="AX90" s="73"/>
      <c r="AY90" s="73"/>
      <c r="AZ90" s="73"/>
      <c r="BA90" s="73"/>
      <c r="BB90" s="73"/>
      <c r="BC90" s="73"/>
      <c r="BD90" s="74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1"/>
      <c r="AT91" s="72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4"/>
    </row>
    <row r="92" s="2" customFormat="1" ht="29.28" customHeight="1">
      <c r="A92" s="34"/>
      <c r="B92" s="35"/>
      <c r="C92" s="75" t="s">
        <v>55</v>
      </c>
      <c r="D92" s="76"/>
      <c r="E92" s="76"/>
      <c r="F92" s="76"/>
      <c r="G92" s="76"/>
      <c r="H92" s="77"/>
      <c r="I92" s="78" t="s">
        <v>56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9" t="s">
        <v>57</v>
      </c>
      <c r="AH92" s="76"/>
      <c r="AI92" s="76"/>
      <c r="AJ92" s="76"/>
      <c r="AK92" s="76"/>
      <c r="AL92" s="76"/>
      <c r="AM92" s="76"/>
      <c r="AN92" s="78" t="s">
        <v>58</v>
      </c>
      <c r="AO92" s="76"/>
      <c r="AP92" s="80"/>
      <c r="AQ92" s="81" t="s">
        <v>59</v>
      </c>
      <c r="AR92" s="35"/>
      <c r="AS92" s="82" t="s">
        <v>60</v>
      </c>
      <c r="AT92" s="83" t="s">
        <v>61</v>
      </c>
      <c r="AU92" s="83" t="s">
        <v>62</v>
      </c>
      <c r="AV92" s="83" t="s">
        <v>63</v>
      </c>
      <c r="AW92" s="83" t="s">
        <v>64</v>
      </c>
      <c r="AX92" s="83" t="s">
        <v>65</v>
      </c>
      <c r="AY92" s="83" t="s">
        <v>66</v>
      </c>
      <c r="AZ92" s="83" t="s">
        <v>67</v>
      </c>
      <c r="BA92" s="83" t="s">
        <v>68</v>
      </c>
      <c r="BB92" s="83" t="s">
        <v>69</v>
      </c>
      <c r="BC92" s="83" t="s">
        <v>70</v>
      </c>
      <c r="BD92" s="84" t="s">
        <v>71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7"/>
      <c r="BE93" s="34"/>
    </row>
    <row r="94" s="6" customFormat="1" ht="32.4" customHeight="1">
      <c r="A94" s="6"/>
      <c r="B94" s="88"/>
      <c r="C94" s="89" t="s">
        <v>72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1">
        <f>ROUND(SUM(AG95:AG97),2)</f>
        <v>0</v>
      </c>
      <c r="AH94" s="91"/>
      <c r="AI94" s="91"/>
      <c r="AJ94" s="91"/>
      <c r="AK94" s="91"/>
      <c r="AL94" s="91"/>
      <c r="AM94" s="91"/>
      <c r="AN94" s="92">
        <f>SUM(AG94,AT94)</f>
        <v>0</v>
      </c>
      <c r="AO94" s="92"/>
      <c r="AP94" s="92"/>
      <c r="AQ94" s="93" t="s">
        <v>1</v>
      </c>
      <c r="AR94" s="88"/>
      <c r="AS94" s="94">
        <f>ROUND(SUM(AS95:AS97),2)</f>
        <v>0</v>
      </c>
      <c r="AT94" s="95">
        <f>ROUND(SUM(AV94:AW94),2)</f>
        <v>0</v>
      </c>
      <c r="AU94" s="96">
        <f>ROUND(SUM(AU95:AU97),5)</f>
        <v>0</v>
      </c>
      <c r="AV94" s="95">
        <f>ROUND(AZ94*L29,2)</f>
        <v>0</v>
      </c>
      <c r="AW94" s="95">
        <f>ROUND(BA94*L30,2)</f>
        <v>0</v>
      </c>
      <c r="AX94" s="95">
        <f>ROUND(BB94*L29,2)</f>
        <v>0</v>
      </c>
      <c r="AY94" s="95">
        <f>ROUND(BC94*L30,2)</f>
        <v>0</v>
      </c>
      <c r="AZ94" s="95">
        <f>ROUND(SUM(AZ95:AZ97),2)</f>
        <v>0</v>
      </c>
      <c r="BA94" s="95">
        <f>ROUND(SUM(BA95:BA97),2)</f>
        <v>0</v>
      </c>
      <c r="BB94" s="95">
        <f>ROUND(SUM(BB95:BB97),2)</f>
        <v>0</v>
      </c>
      <c r="BC94" s="95">
        <f>ROUND(SUM(BC95:BC97),2)</f>
        <v>0</v>
      </c>
      <c r="BD94" s="97">
        <f>ROUND(SUM(BD95:BD97),2)</f>
        <v>0</v>
      </c>
      <c r="BE94" s="6"/>
      <c r="BS94" s="98" t="s">
        <v>73</v>
      </c>
      <c r="BT94" s="98" t="s">
        <v>74</v>
      </c>
      <c r="BU94" s="99" t="s">
        <v>75</v>
      </c>
      <c r="BV94" s="98" t="s">
        <v>76</v>
      </c>
      <c r="BW94" s="98" t="s">
        <v>4</v>
      </c>
      <c r="BX94" s="98" t="s">
        <v>77</v>
      </c>
      <c r="CL94" s="98" t="s">
        <v>1</v>
      </c>
    </row>
    <row r="95" s="7" customFormat="1" ht="16.5" customHeight="1">
      <c r="A95" s="100" t="s">
        <v>78</v>
      </c>
      <c r="B95" s="101"/>
      <c r="C95" s="102"/>
      <c r="D95" s="103" t="s">
        <v>79</v>
      </c>
      <c r="E95" s="103"/>
      <c r="F95" s="103"/>
      <c r="G95" s="103"/>
      <c r="H95" s="103"/>
      <c r="I95" s="104"/>
      <c r="J95" s="103" t="s">
        <v>80</v>
      </c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5">
        <f>'IO01 - IO01 - Přeložka de...'!J30</f>
        <v>0</v>
      </c>
      <c r="AH95" s="104"/>
      <c r="AI95" s="104"/>
      <c r="AJ95" s="104"/>
      <c r="AK95" s="104"/>
      <c r="AL95" s="104"/>
      <c r="AM95" s="104"/>
      <c r="AN95" s="105">
        <f>SUM(AG95,AT95)</f>
        <v>0</v>
      </c>
      <c r="AO95" s="104"/>
      <c r="AP95" s="104"/>
      <c r="AQ95" s="106" t="s">
        <v>81</v>
      </c>
      <c r="AR95" s="101"/>
      <c r="AS95" s="107">
        <v>0</v>
      </c>
      <c r="AT95" s="108">
        <f>ROUND(SUM(AV95:AW95),2)</f>
        <v>0</v>
      </c>
      <c r="AU95" s="109">
        <f>'IO01 - IO01 - Přeložka de...'!P124</f>
        <v>0</v>
      </c>
      <c r="AV95" s="108">
        <f>'IO01 - IO01 - Přeložka de...'!J33</f>
        <v>0</v>
      </c>
      <c r="AW95" s="108">
        <f>'IO01 - IO01 - Přeložka de...'!J34</f>
        <v>0</v>
      </c>
      <c r="AX95" s="108">
        <f>'IO01 - IO01 - Přeložka de...'!J35</f>
        <v>0</v>
      </c>
      <c r="AY95" s="108">
        <f>'IO01 - IO01 - Přeložka de...'!J36</f>
        <v>0</v>
      </c>
      <c r="AZ95" s="108">
        <f>'IO01 - IO01 - Přeložka de...'!F33</f>
        <v>0</v>
      </c>
      <c r="BA95" s="108">
        <f>'IO01 - IO01 - Přeložka de...'!F34</f>
        <v>0</v>
      </c>
      <c r="BB95" s="108">
        <f>'IO01 - IO01 - Přeložka de...'!F35</f>
        <v>0</v>
      </c>
      <c r="BC95" s="108">
        <f>'IO01 - IO01 - Přeložka de...'!F36</f>
        <v>0</v>
      </c>
      <c r="BD95" s="110">
        <f>'IO01 - IO01 - Přeložka de...'!F37</f>
        <v>0</v>
      </c>
      <c r="BE95" s="7"/>
      <c r="BT95" s="111" t="s">
        <v>82</v>
      </c>
      <c r="BV95" s="111" t="s">
        <v>76</v>
      </c>
      <c r="BW95" s="111" t="s">
        <v>83</v>
      </c>
      <c r="BX95" s="111" t="s">
        <v>4</v>
      </c>
      <c r="CL95" s="111" t="s">
        <v>1</v>
      </c>
      <c r="CM95" s="111" t="s">
        <v>84</v>
      </c>
    </row>
    <row r="96" s="7" customFormat="1" ht="24.75" customHeight="1">
      <c r="A96" s="100" t="s">
        <v>78</v>
      </c>
      <c r="B96" s="101"/>
      <c r="C96" s="102"/>
      <c r="D96" s="103" t="s">
        <v>85</v>
      </c>
      <c r="E96" s="103"/>
      <c r="F96" s="103"/>
      <c r="G96" s="103"/>
      <c r="H96" s="103"/>
      <c r="I96" s="104"/>
      <c r="J96" s="103" t="s">
        <v>86</v>
      </c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5">
        <f>'so01 - SO 01 - Oprava por...'!J30</f>
        <v>0</v>
      </c>
      <c r="AH96" s="104"/>
      <c r="AI96" s="104"/>
      <c r="AJ96" s="104"/>
      <c r="AK96" s="104"/>
      <c r="AL96" s="104"/>
      <c r="AM96" s="104"/>
      <c r="AN96" s="105">
        <f>SUM(AG96,AT96)</f>
        <v>0</v>
      </c>
      <c r="AO96" s="104"/>
      <c r="AP96" s="104"/>
      <c r="AQ96" s="106" t="s">
        <v>81</v>
      </c>
      <c r="AR96" s="101"/>
      <c r="AS96" s="107">
        <v>0</v>
      </c>
      <c r="AT96" s="108">
        <f>ROUND(SUM(AV96:AW96),2)</f>
        <v>0</v>
      </c>
      <c r="AU96" s="109">
        <f>'so01 - SO 01 - Oprava por...'!P127</f>
        <v>0</v>
      </c>
      <c r="AV96" s="108">
        <f>'so01 - SO 01 - Oprava por...'!J33</f>
        <v>0</v>
      </c>
      <c r="AW96" s="108">
        <f>'so01 - SO 01 - Oprava por...'!J34</f>
        <v>0</v>
      </c>
      <c r="AX96" s="108">
        <f>'so01 - SO 01 - Oprava por...'!J35</f>
        <v>0</v>
      </c>
      <c r="AY96" s="108">
        <f>'so01 - SO 01 - Oprava por...'!J36</f>
        <v>0</v>
      </c>
      <c r="AZ96" s="108">
        <f>'so01 - SO 01 - Oprava por...'!F33</f>
        <v>0</v>
      </c>
      <c r="BA96" s="108">
        <f>'so01 - SO 01 - Oprava por...'!F34</f>
        <v>0</v>
      </c>
      <c r="BB96" s="108">
        <f>'so01 - SO 01 - Oprava por...'!F35</f>
        <v>0</v>
      </c>
      <c r="BC96" s="108">
        <f>'so01 - SO 01 - Oprava por...'!F36</f>
        <v>0</v>
      </c>
      <c r="BD96" s="110">
        <f>'so01 - SO 01 - Oprava por...'!F37</f>
        <v>0</v>
      </c>
      <c r="BE96" s="7"/>
      <c r="BT96" s="111" t="s">
        <v>82</v>
      </c>
      <c r="BV96" s="111" t="s">
        <v>76</v>
      </c>
      <c r="BW96" s="111" t="s">
        <v>87</v>
      </c>
      <c r="BX96" s="111" t="s">
        <v>4</v>
      </c>
      <c r="CL96" s="111" t="s">
        <v>1</v>
      </c>
      <c r="CM96" s="111" t="s">
        <v>84</v>
      </c>
    </row>
    <row r="97" s="7" customFormat="1" ht="16.5" customHeight="1">
      <c r="A97" s="100" t="s">
        <v>78</v>
      </c>
      <c r="B97" s="101"/>
      <c r="C97" s="102"/>
      <c r="D97" s="103" t="s">
        <v>88</v>
      </c>
      <c r="E97" s="103"/>
      <c r="F97" s="103"/>
      <c r="G97" s="103"/>
      <c r="H97" s="103"/>
      <c r="I97" s="104"/>
      <c r="J97" s="103" t="s">
        <v>89</v>
      </c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5">
        <f>'vrn - Vedlejší a ostatní ...'!J30</f>
        <v>0</v>
      </c>
      <c r="AH97" s="104"/>
      <c r="AI97" s="104"/>
      <c r="AJ97" s="104"/>
      <c r="AK97" s="104"/>
      <c r="AL97" s="104"/>
      <c r="AM97" s="104"/>
      <c r="AN97" s="105">
        <f>SUM(AG97,AT97)</f>
        <v>0</v>
      </c>
      <c r="AO97" s="104"/>
      <c r="AP97" s="104"/>
      <c r="AQ97" s="106" t="s">
        <v>81</v>
      </c>
      <c r="AR97" s="101"/>
      <c r="AS97" s="112">
        <v>0</v>
      </c>
      <c r="AT97" s="113">
        <f>ROUND(SUM(AV97:AW97),2)</f>
        <v>0</v>
      </c>
      <c r="AU97" s="114">
        <f>'vrn - Vedlejší a ostatní ...'!P121</f>
        <v>0</v>
      </c>
      <c r="AV97" s="113">
        <f>'vrn - Vedlejší a ostatní ...'!J33</f>
        <v>0</v>
      </c>
      <c r="AW97" s="113">
        <f>'vrn - Vedlejší a ostatní ...'!J34</f>
        <v>0</v>
      </c>
      <c r="AX97" s="113">
        <f>'vrn - Vedlejší a ostatní ...'!J35</f>
        <v>0</v>
      </c>
      <c r="AY97" s="113">
        <f>'vrn - Vedlejší a ostatní ...'!J36</f>
        <v>0</v>
      </c>
      <c r="AZ97" s="113">
        <f>'vrn - Vedlejší a ostatní ...'!F33</f>
        <v>0</v>
      </c>
      <c r="BA97" s="113">
        <f>'vrn - Vedlejší a ostatní ...'!F34</f>
        <v>0</v>
      </c>
      <c r="BB97" s="113">
        <f>'vrn - Vedlejší a ostatní ...'!F35</f>
        <v>0</v>
      </c>
      <c r="BC97" s="113">
        <f>'vrn - Vedlejší a ostatní ...'!F36</f>
        <v>0</v>
      </c>
      <c r="BD97" s="115">
        <f>'vrn - Vedlejší a ostatní ...'!F37</f>
        <v>0</v>
      </c>
      <c r="BE97" s="7"/>
      <c r="BT97" s="111" t="s">
        <v>82</v>
      </c>
      <c r="BV97" s="111" t="s">
        <v>76</v>
      </c>
      <c r="BW97" s="111" t="s">
        <v>90</v>
      </c>
      <c r="BX97" s="111" t="s">
        <v>4</v>
      </c>
      <c r="CL97" s="111" t="s">
        <v>1</v>
      </c>
      <c r="CM97" s="111" t="s">
        <v>84</v>
      </c>
    </row>
    <row r="98" s="2" customFormat="1" ht="30" customHeight="1">
      <c r="A98" s="34"/>
      <c r="B98" s="35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5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="2" customFormat="1" ht="6.96" customHeight="1">
      <c r="A99" s="34"/>
      <c r="B99" s="56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35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</sheetData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IO01 - IO01 - Přeložka de...'!C2" display="/"/>
    <hyperlink ref="A96" location="'so01 - SO 01 - Oprava por...'!C2" display="/"/>
    <hyperlink ref="A97" location="'vr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="1" customFormat="1" ht="24.96" customHeight="1">
      <c r="B4" s="18"/>
      <c r="D4" s="19" t="s">
        <v>91</v>
      </c>
      <c r="L4" s="18"/>
      <c r="M4" s="116" t="s">
        <v>10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16</v>
      </c>
      <c r="L6" s="18"/>
    </row>
    <row r="7" s="1" customFormat="1" ht="16.5" customHeight="1">
      <c r="B7" s="18"/>
      <c r="E7" s="117" t="str">
        <f>'Rekapitulace stavby'!K6</f>
        <v>Oprava portálu v ulici Palachova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92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3" t="s">
        <v>93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18</v>
      </c>
      <c r="E11" s="34"/>
      <c r="F11" s="23" t="s">
        <v>1</v>
      </c>
      <c r="G11" s="34"/>
      <c r="H11" s="34"/>
      <c r="I11" s="28" t="s">
        <v>19</v>
      </c>
      <c r="J11" s="2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20</v>
      </c>
      <c r="E12" s="34"/>
      <c r="F12" s="23" t="s">
        <v>21</v>
      </c>
      <c r="G12" s="34"/>
      <c r="H12" s="34"/>
      <c r="I12" s="28" t="s">
        <v>22</v>
      </c>
      <c r="J12" s="65" t="str">
        <f>'Rekapitulace stavby'!AN8</f>
        <v>15. 4. 2025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24</v>
      </c>
      <c r="E14" s="34"/>
      <c r="F14" s="34"/>
      <c r="G14" s="34"/>
      <c r="H14" s="34"/>
      <c r="I14" s="28" t="s">
        <v>25</v>
      </c>
      <c r="J14" s="2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tr">
        <f>IF('Rekapitulace stavby'!E11="","",'Rekapitulace stavby'!E11)</f>
        <v xml:space="preserve"> </v>
      </c>
      <c r="F15" s="34"/>
      <c r="G15" s="34"/>
      <c r="H15" s="34"/>
      <c r="I15" s="28" t="s">
        <v>27</v>
      </c>
      <c r="J15" s="2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28</v>
      </c>
      <c r="E17" s="34"/>
      <c r="F17" s="34"/>
      <c r="G17" s="34"/>
      <c r="H17" s="34"/>
      <c r="I17" s="28" t="s">
        <v>25</v>
      </c>
      <c r="J17" s="29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'Rekapitulace stavby'!E14</f>
        <v>Vyplň údaj</v>
      </c>
      <c r="F18" s="23"/>
      <c r="G18" s="23"/>
      <c r="H18" s="23"/>
      <c r="I18" s="28" t="s">
        <v>27</v>
      </c>
      <c r="J18" s="29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25</v>
      </c>
      <c r="J20" s="2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IF('Rekapitulace stavby'!E17="","",'Rekapitulace stavby'!E17)</f>
        <v xml:space="preserve"> </v>
      </c>
      <c r="F21" s="34"/>
      <c r="G21" s="34"/>
      <c r="H21" s="34"/>
      <c r="I21" s="28" t="s">
        <v>27</v>
      </c>
      <c r="J21" s="2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25</v>
      </c>
      <c r="J23" s="2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IF('Rekapitulace stavby'!E20="","",'Rekapitulace stavby'!E20)</f>
        <v xml:space="preserve"> </v>
      </c>
      <c r="F24" s="34"/>
      <c r="G24" s="34"/>
      <c r="H24" s="34"/>
      <c r="I24" s="28" t="s">
        <v>27</v>
      </c>
      <c r="J24" s="2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18"/>
      <c r="B27" s="119"/>
      <c r="C27" s="118"/>
      <c r="D27" s="118"/>
      <c r="E27" s="32" t="s">
        <v>1</v>
      </c>
      <c r="F27" s="32"/>
      <c r="G27" s="32"/>
      <c r="H27" s="32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1" t="s">
        <v>34</v>
      </c>
      <c r="E30" s="34"/>
      <c r="F30" s="34"/>
      <c r="G30" s="34"/>
      <c r="H30" s="34"/>
      <c r="I30" s="34"/>
      <c r="J30" s="92">
        <f>ROUND(J124,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2" t="s">
        <v>38</v>
      </c>
      <c r="E33" s="28" t="s">
        <v>39</v>
      </c>
      <c r="F33" s="123">
        <f>ROUND((SUM(BE124:BE264)),  2)</f>
        <v>0</v>
      </c>
      <c r="G33" s="34"/>
      <c r="H33" s="34"/>
      <c r="I33" s="124">
        <v>0.20999999999999999</v>
      </c>
      <c r="J33" s="123">
        <f>ROUND(((SUM(BE124:BE264))*I33),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28" t="s">
        <v>40</v>
      </c>
      <c r="F34" s="123">
        <f>ROUND((SUM(BF124:BF264)),  2)</f>
        <v>0</v>
      </c>
      <c r="G34" s="34"/>
      <c r="H34" s="34"/>
      <c r="I34" s="124">
        <v>0.12</v>
      </c>
      <c r="J34" s="123">
        <f>ROUND(((SUM(BF124:BF264))*I34),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23">
        <f>ROUND((SUM(BG124:BG264)),  2)</f>
        <v>0</v>
      </c>
      <c r="G35" s="34"/>
      <c r="H35" s="34"/>
      <c r="I35" s="124">
        <v>0.20999999999999999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23">
        <f>ROUND((SUM(BH124:BH264)),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43</v>
      </c>
      <c r="F37" s="123">
        <f>ROUND((SUM(BI124:BI264)),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25"/>
      <c r="D39" s="126" t="s">
        <v>44</v>
      </c>
      <c r="E39" s="77"/>
      <c r="F39" s="77"/>
      <c r="G39" s="127" t="s">
        <v>45</v>
      </c>
      <c r="H39" s="128" t="s">
        <v>46</v>
      </c>
      <c r="I39" s="77"/>
      <c r="J39" s="129">
        <f>SUM(J30:J37)</f>
        <v>0</v>
      </c>
      <c r="K39" s="130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47</v>
      </c>
      <c r="E50" s="53"/>
      <c r="F50" s="53"/>
      <c r="G50" s="52" t="s">
        <v>48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49</v>
      </c>
      <c r="E61" s="37"/>
      <c r="F61" s="131" t="s">
        <v>50</v>
      </c>
      <c r="G61" s="54" t="s">
        <v>49</v>
      </c>
      <c r="H61" s="37"/>
      <c r="I61" s="37"/>
      <c r="J61" s="132" t="s">
        <v>50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51</v>
      </c>
      <c r="E65" s="55"/>
      <c r="F65" s="55"/>
      <c r="G65" s="52" t="s">
        <v>52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49</v>
      </c>
      <c r="E76" s="37"/>
      <c r="F76" s="131" t="s">
        <v>50</v>
      </c>
      <c r="G76" s="54" t="s">
        <v>49</v>
      </c>
      <c r="H76" s="37"/>
      <c r="I76" s="37"/>
      <c r="J76" s="132" t="s">
        <v>50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94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17" t="str">
        <f>E7</f>
        <v>Oprava portálu v ulici Palachova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92</v>
      </c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3" t="str">
        <f>E9</f>
        <v>IO01 - IO01 - Přeložka dešťové kanalizace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20</v>
      </c>
      <c r="D89" s="34"/>
      <c r="E89" s="34"/>
      <c r="F89" s="23" t="str">
        <f>F12</f>
        <v>Hradec Králové</v>
      </c>
      <c r="G89" s="34"/>
      <c r="H89" s="34"/>
      <c r="I89" s="28" t="s">
        <v>22</v>
      </c>
      <c r="J89" s="65" t="str">
        <f>IF(J12="","",J12)</f>
        <v>15. 4. 2025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24</v>
      </c>
      <c r="D91" s="34"/>
      <c r="E91" s="34"/>
      <c r="F91" s="23" t="str">
        <f>E15</f>
        <v xml:space="preserve"> </v>
      </c>
      <c r="G91" s="34"/>
      <c r="H91" s="34"/>
      <c r="I91" s="28" t="s">
        <v>30</v>
      </c>
      <c r="J91" s="32" t="str">
        <f>E21</f>
        <v xml:space="preserve"> 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28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33" t="s">
        <v>95</v>
      </c>
      <c r="D94" s="125"/>
      <c r="E94" s="125"/>
      <c r="F94" s="125"/>
      <c r="G94" s="125"/>
      <c r="H94" s="125"/>
      <c r="I94" s="125"/>
      <c r="J94" s="134" t="s">
        <v>96</v>
      </c>
      <c r="K94" s="125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35" t="s">
        <v>97</v>
      </c>
      <c r="D96" s="34"/>
      <c r="E96" s="34"/>
      <c r="F96" s="34"/>
      <c r="G96" s="34"/>
      <c r="H96" s="34"/>
      <c r="I96" s="34"/>
      <c r="J96" s="92">
        <f>J124</f>
        <v>0</v>
      </c>
      <c r="K96" s="34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98</v>
      </c>
    </row>
    <row r="97" s="9" customFormat="1" ht="24.96" customHeight="1">
      <c r="A97" s="9"/>
      <c r="B97" s="136"/>
      <c r="C97" s="9"/>
      <c r="D97" s="137" t="s">
        <v>99</v>
      </c>
      <c r="E97" s="138"/>
      <c r="F97" s="138"/>
      <c r="G97" s="138"/>
      <c r="H97" s="138"/>
      <c r="I97" s="138"/>
      <c r="J97" s="139">
        <f>J125</f>
        <v>0</v>
      </c>
      <c r="K97" s="9"/>
      <c r="L97" s="13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0"/>
      <c r="C98" s="10"/>
      <c r="D98" s="141" t="s">
        <v>100</v>
      </c>
      <c r="E98" s="142"/>
      <c r="F98" s="142"/>
      <c r="G98" s="142"/>
      <c r="H98" s="142"/>
      <c r="I98" s="142"/>
      <c r="J98" s="143">
        <f>J126</f>
        <v>0</v>
      </c>
      <c r="K98" s="10"/>
      <c r="L98" s="14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0"/>
      <c r="C99" s="10"/>
      <c r="D99" s="141" t="s">
        <v>101</v>
      </c>
      <c r="E99" s="142"/>
      <c r="F99" s="142"/>
      <c r="G99" s="142"/>
      <c r="H99" s="142"/>
      <c r="I99" s="142"/>
      <c r="J99" s="143">
        <f>J174</f>
        <v>0</v>
      </c>
      <c r="K99" s="10"/>
      <c r="L99" s="14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0"/>
      <c r="C100" s="10"/>
      <c r="D100" s="141" t="s">
        <v>102</v>
      </c>
      <c r="E100" s="142"/>
      <c r="F100" s="142"/>
      <c r="G100" s="142"/>
      <c r="H100" s="142"/>
      <c r="I100" s="142"/>
      <c r="J100" s="143">
        <f>J194</f>
        <v>0</v>
      </c>
      <c r="K100" s="10"/>
      <c r="L100" s="14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0"/>
      <c r="C101" s="10"/>
      <c r="D101" s="141" t="s">
        <v>103</v>
      </c>
      <c r="E101" s="142"/>
      <c r="F101" s="142"/>
      <c r="G101" s="142"/>
      <c r="H101" s="142"/>
      <c r="I101" s="142"/>
      <c r="J101" s="143">
        <f>J207</f>
        <v>0</v>
      </c>
      <c r="K101" s="10"/>
      <c r="L101" s="14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0"/>
      <c r="C102" s="10"/>
      <c r="D102" s="141" t="s">
        <v>104</v>
      </c>
      <c r="E102" s="142"/>
      <c r="F102" s="142"/>
      <c r="G102" s="142"/>
      <c r="H102" s="142"/>
      <c r="I102" s="142"/>
      <c r="J102" s="143">
        <f>J238</f>
        <v>0</v>
      </c>
      <c r="K102" s="10"/>
      <c r="L102" s="14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0"/>
      <c r="C103" s="10"/>
      <c r="D103" s="141" t="s">
        <v>105</v>
      </c>
      <c r="E103" s="142"/>
      <c r="F103" s="142"/>
      <c r="G103" s="142"/>
      <c r="H103" s="142"/>
      <c r="I103" s="142"/>
      <c r="J103" s="143">
        <f>J245</f>
        <v>0</v>
      </c>
      <c r="K103" s="10"/>
      <c r="L103" s="14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0"/>
      <c r="C104" s="10"/>
      <c r="D104" s="141" t="s">
        <v>106</v>
      </c>
      <c r="E104" s="142"/>
      <c r="F104" s="142"/>
      <c r="G104" s="142"/>
      <c r="H104" s="142"/>
      <c r="I104" s="142"/>
      <c r="J104" s="143">
        <f>J261</f>
        <v>0</v>
      </c>
      <c r="K104" s="10"/>
      <c r="L104" s="14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56"/>
      <c r="C106" s="57"/>
      <c r="D106" s="57"/>
      <c r="E106" s="57"/>
      <c r="F106" s="57"/>
      <c r="G106" s="57"/>
      <c r="H106" s="57"/>
      <c r="I106" s="57"/>
      <c r="J106" s="57"/>
      <c r="K106" s="57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58"/>
      <c r="C110" s="59"/>
      <c r="D110" s="59"/>
      <c r="E110" s="59"/>
      <c r="F110" s="59"/>
      <c r="G110" s="59"/>
      <c r="H110" s="59"/>
      <c r="I110" s="59"/>
      <c r="J110" s="59"/>
      <c r="K110" s="59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107</v>
      </c>
      <c r="D111" s="34"/>
      <c r="E111" s="34"/>
      <c r="F111" s="34"/>
      <c r="G111" s="34"/>
      <c r="H111" s="34"/>
      <c r="I111" s="34"/>
      <c r="J111" s="34"/>
      <c r="K111" s="34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16</v>
      </c>
      <c r="D113" s="34"/>
      <c r="E113" s="34"/>
      <c r="F113" s="34"/>
      <c r="G113" s="34"/>
      <c r="H113" s="34"/>
      <c r="I113" s="34"/>
      <c r="J113" s="34"/>
      <c r="K113" s="34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117" t="str">
        <f>E7</f>
        <v>Oprava portálu v ulici Palachova</v>
      </c>
      <c r="F114" s="28"/>
      <c r="G114" s="28"/>
      <c r="H114" s="28"/>
      <c r="I114" s="34"/>
      <c r="J114" s="34"/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92</v>
      </c>
      <c r="D115" s="34"/>
      <c r="E115" s="34"/>
      <c r="F115" s="34"/>
      <c r="G115" s="34"/>
      <c r="H115" s="34"/>
      <c r="I115" s="34"/>
      <c r="J115" s="34"/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3" t="str">
        <f>E9</f>
        <v>IO01 - IO01 - Přeložka dešťové kanalizace</v>
      </c>
      <c r="F116" s="34"/>
      <c r="G116" s="34"/>
      <c r="H116" s="34"/>
      <c r="I116" s="34"/>
      <c r="J116" s="34"/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20</v>
      </c>
      <c r="D118" s="34"/>
      <c r="E118" s="34"/>
      <c r="F118" s="23" t="str">
        <f>F12</f>
        <v>Hradec Králové</v>
      </c>
      <c r="G118" s="34"/>
      <c r="H118" s="34"/>
      <c r="I118" s="28" t="s">
        <v>22</v>
      </c>
      <c r="J118" s="65" t="str">
        <f>IF(J12="","",J12)</f>
        <v>15. 4. 2025</v>
      </c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24</v>
      </c>
      <c r="D120" s="34"/>
      <c r="E120" s="34"/>
      <c r="F120" s="23" t="str">
        <f>E15</f>
        <v xml:space="preserve"> </v>
      </c>
      <c r="G120" s="34"/>
      <c r="H120" s="34"/>
      <c r="I120" s="28" t="s">
        <v>30</v>
      </c>
      <c r="J120" s="32" t="str">
        <f>E21</f>
        <v xml:space="preserve"> </v>
      </c>
      <c r="K120" s="34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28</v>
      </c>
      <c r="D121" s="34"/>
      <c r="E121" s="34"/>
      <c r="F121" s="23" t="str">
        <f>IF(E18="","",E18)</f>
        <v>Vyplň údaj</v>
      </c>
      <c r="G121" s="34"/>
      <c r="H121" s="34"/>
      <c r="I121" s="28" t="s">
        <v>32</v>
      </c>
      <c r="J121" s="32" t="str">
        <f>E24</f>
        <v xml:space="preserve"> </v>
      </c>
      <c r="K121" s="34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44"/>
      <c r="B123" s="145"/>
      <c r="C123" s="146" t="s">
        <v>108</v>
      </c>
      <c r="D123" s="147" t="s">
        <v>59</v>
      </c>
      <c r="E123" s="147" t="s">
        <v>55</v>
      </c>
      <c r="F123" s="147" t="s">
        <v>56</v>
      </c>
      <c r="G123" s="147" t="s">
        <v>109</v>
      </c>
      <c r="H123" s="147" t="s">
        <v>110</v>
      </c>
      <c r="I123" s="147" t="s">
        <v>111</v>
      </c>
      <c r="J123" s="147" t="s">
        <v>96</v>
      </c>
      <c r="K123" s="148" t="s">
        <v>112</v>
      </c>
      <c r="L123" s="149"/>
      <c r="M123" s="82" t="s">
        <v>1</v>
      </c>
      <c r="N123" s="83" t="s">
        <v>38</v>
      </c>
      <c r="O123" s="83" t="s">
        <v>113</v>
      </c>
      <c r="P123" s="83" t="s">
        <v>114</v>
      </c>
      <c r="Q123" s="83" t="s">
        <v>115</v>
      </c>
      <c r="R123" s="83" t="s">
        <v>116</v>
      </c>
      <c r="S123" s="83" t="s">
        <v>117</v>
      </c>
      <c r="T123" s="84" t="s">
        <v>118</v>
      </c>
      <c r="U123" s="144"/>
      <c r="V123" s="144"/>
      <c r="W123" s="144"/>
      <c r="X123" s="144"/>
      <c r="Y123" s="144"/>
      <c r="Z123" s="144"/>
      <c r="AA123" s="144"/>
      <c r="AB123" s="144"/>
      <c r="AC123" s="144"/>
      <c r="AD123" s="144"/>
      <c r="AE123" s="144"/>
    </row>
    <row r="124" s="2" customFormat="1" ht="22.8" customHeight="1">
      <c r="A124" s="34"/>
      <c r="B124" s="35"/>
      <c r="C124" s="89" t="s">
        <v>119</v>
      </c>
      <c r="D124" s="34"/>
      <c r="E124" s="34"/>
      <c r="F124" s="34"/>
      <c r="G124" s="34"/>
      <c r="H124" s="34"/>
      <c r="I124" s="34"/>
      <c r="J124" s="150">
        <f>BK124</f>
        <v>0</v>
      </c>
      <c r="K124" s="34"/>
      <c r="L124" s="35"/>
      <c r="M124" s="85"/>
      <c r="N124" s="69"/>
      <c r="O124" s="86"/>
      <c r="P124" s="151">
        <f>P125</f>
        <v>0</v>
      </c>
      <c r="Q124" s="86"/>
      <c r="R124" s="151">
        <f>R125</f>
        <v>32.104185999999999</v>
      </c>
      <c r="S124" s="86"/>
      <c r="T124" s="152">
        <f>T125</f>
        <v>18.721360000000001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5" t="s">
        <v>73</v>
      </c>
      <c r="AU124" s="15" t="s">
        <v>98</v>
      </c>
      <c r="BK124" s="153">
        <f>BK125</f>
        <v>0</v>
      </c>
    </row>
    <row r="125" s="12" customFormat="1" ht="25.92" customHeight="1">
      <c r="A125" s="12"/>
      <c r="B125" s="154"/>
      <c r="C125" s="12"/>
      <c r="D125" s="155" t="s">
        <v>73</v>
      </c>
      <c r="E125" s="156" t="s">
        <v>120</v>
      </c>
      <c r="F125" s="156" t="s">
        <v>121</v>
      </c>
      <c r="G125" s="12"/>
      <c r="H125" s="12"/>
      <c r="I125" s="157"/>
      <c r="J125" s="158">
        <f>BK125</f>
        <v>0</v>
      </c>
      <c r="K125" s="12"/>
      <c r="L125" s="154"/>
      <c r="M125" s="159"/>
      <c r="N125" s="160"/>
      <c r="O125" s="160"/>
      <c r="P125" s="161">
        <f>P126+P174+P194+P207+P238+P245+P261</f>
        <v>0</v>
      </c>
      <c r="Q125" s="160"/>
      <c r="R125" s="161">
        <f>R126+R174+R194+R207+R238+R245+R261</f>
        <v>32.104185999999999</v>
      </c>
      <c r="S125" s="160"/>
      <c r="T125" s="162">
        <f>T126+T174+T194+T207+T238+T245+T261</f>
        <v>18.721360000000001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55" t="s">
        <v>82</v>
      </c>
      <c r="AT125" s="163" t="s">
        <v>73</v>
      </c>
      <c r="AU125" s="163" t="s">
        <v>74</v>
      </c>
      <c r="AY125" s="155" t="s">
        <v>122</v>
      </c>
      <c r="BK125" s="164">
        <f>BK126+BK174+BK194+BK207+BK238+BK245+BK261</f>
        <v>0</v>
      </c>
    </row>
    <row r="126" s="12" customFormat="1" ht="22.8" customHeight="1">
      <c r="A126" s="12"/>
      <c r="B126" s="154"/>
      <c r="C126" s="12"/>
      <c r="D126" s="155" t="s">
        <v>73</v>
      </c>
      <c r="E126" s="165" t="s">
        <v>82</v>
      </c>
      <c r="F126" s="165" t="s">
        <v>123</v>
      </c>
      <c r="G126" s="12"/>
      <c r="H126" s="12"/>
      <c r="I126" s="157"/>
      <c r="J126" s="166">
        <f>BK126</f>
        <v>0</v>
      </c>
      <c r="K126" s="12"/>
      <c r="L126" s="154"/>
      <c r="M126" s="159"/>
      <c r="N126" s="160"/>
      <c r="O126" s="160"/>
      <c r="P126" s="161">
        <f>SUM(P127:P173)</f>
        <v>0</v>
      </c>
      <c r="Q126" s="160"/>
      <c r="R126" s="161">
        <f>SUM(R127:R173)</f>
        <v>0.11070000000000001</v>
      </c>
      <c r="S126" s="160"/>
      <c r="T126" s="162">
        <f>SUM(T127:T173)</f>
        <v>18.69136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5" t="s">
        <v>82</v>
      </c>
      <c r="AT126" s="163" t="s">
        <v>73</v>
      </c>
      <c r="AU126" s="163" t="s">
        <v>82</v>
      </c>
      <c r="AY126" s="155" t="s">
        <v>122</v>
      </c>
      <c r="BK126" s="164">
        <f>SUM(BK127:BK173)</f>
        <v>0</v>
      </c>
    </row>
    <row r="127" s="2" customFormat="1" ht="33" customHeight="1">
      <c r="A127" s="34"/>
      <c r="B127" s="167"/>
      <c r="C127" s="168" t="s">
        <v>82</v>
      </c>
      <c r="D127" s="168" t="s">
        <v>124</v>
      </c>
      <c r="E127" s="169" t="s">
        <v>125</v>
      </c>
      <c r="F127" s="170" t="s">
        <v>126</v>
      </c>
      <c r="G127" s="171" t="s">
        <v>127</v>
      </c>
      <c r="H127" s="172">
        <v>18.975999999999999</v>
      </c>
      <c r="I127" s="173"/>
      <c r="J127" s="174">
        <f>ROUND(I127*H127,2)</f>
        <v>0</v>
      </c>
      <c r="K127" s="170" t="s">
        <v>128</v>
      </c>
      <c r="L127" s="35"/>
      <c r="M127" s="175" t="s">
        <v>1</v>
      </c>
      <c r="N127" s="176" t="s">
        <v>39</v>
      </c>
      <c r="O127" s="73"/>
      <c r="P127" s="177">
        <f>O127*H127</f>
        <v>0</v>
      </c>
      <c r="Q127" s="177">
        <v>0</v>
      </c>
      <c r="R127" s="177">
        <f>Q127*H127</f>
        <v>0</v>
      </c>
      <c r="S127" s="177">
        <v>0.44</v>
      </c>
      <c r="T127" s="178">
        <f>S127*H127</f>
        <v>8.3494399999999995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79" t="s">
        <v>129</v>
      </c>
      <c r="AT127" s="179" t="s">
        <v>124</v>
      </c>
      <c r="AU127" s="179" t="s">
        <v>84</v>
      </c>
      <c r="AY127" s="15" t="s">
        <v>122</v>
      </c>
      <c r="BE127" s="180">
        <f>IF(N127="základní",J127,0)</f>
        <v>0</v>
      </c>
      <c r="BF127" s="180">
        <f>IF(N127="snížená",J127,0)</f>
        <v>0</v>
      </c>
      <c r="BG127" s="180">
        <f>IF(N127="zákl. přenesená",J127,0)</f>
        <v>0</v>
      </c>
      <c r="BH127" s="180">
        <f>IF(N127="sníž. přenesená",J127,0)</f>
        <v>0</v>
      </c>
      <c r="BI127" s="180">
        <f>IF(N127="nulová",J127,0)</f>
        <v>0</v>
      </c>
      <c r="BJ127" s="15" t="s">
        <v>82</v>
      </c>
      <c r="BK127" s="180">
        <f>ROUND(I127*H127,2)</f>
        <v>0</v>
      </c>
      <c r="BL127" s="15" t="s">
        <v>129</v>
      </c>
      <c r="BM127" s="179" t="s">
        <v>130</v>
      </c>
    </row>
    <row r="128" s="2" customFormat="1">
      <c r="A128" s="34"/>
      <c r="B128" s="35"/>
      <c r="C128" s="34"/>
      <c r="D128" s="181" t="s">
        <v>131</v>
      </c>
      <c r="E128" s="34"/>
      <c r="F128" s="182" t="s">
        <v>132</v>
      </c>
      <c r="G128" s="34"/>
      <c r="H128" s="34"/>
      <c r="I128" s="183"/>
      <c r="J128" s="34"/>
      <c r="K128" s="34"/>
      <c r="L128" s="35"/>
      <c r="M128" s="184"/>
      <c r="N128" s="185"/>
      <c r="O128" s="73"/>
      <c r="P128" s="73"/>
      <c r="Q128" s="73"/>
      <c r="R128" s="73"/>
      <c r="S128" s="73"/>
      <c r="T128" s="7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131</v>
      </c>
      <c r="AU128" s="15" t="s">
        <v>84</v>
      </c>
    </row>
    <row r="129" s="2" customFormat="1">
      <c r="A129" s="34"/>
      <c r="B129" s="35"/>
      <c r="C129" s="34"/>
      <c r="D129" s="186" t="s">
        <v>133</v>
      </c>
      <c r="E129" s="34"/>
      <c r="F129" s="187" t="s">
        <v>134</v>
      </c>
      <c r="G129" s="34"/>
      <c r="H129" s="34"/>
      <c r="I129" s="183"/>
      <c r="J129" s="34"/>
      <c r="K129" s="34"/>
      <c r="L129" s="35"/>
      <c r="M129" s="184"/>
      <c r="N129" s="185"/>
      <c r="O129" s="73"/>
      <c r="P129" s="73"/>
      <c r="Q129" s="73"/>
      <c r="R129" s="73"/>
      <c r="S129" s="73"/>
      <c r="T129" s="7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133</v>
      </c>
      <c r="AU129" s="15" t="s">
        <v>84</v>
      </c>
    </row>
    <row r="130" s="2" customFormat="1" ht="33" customHeight="1">
      <c r="A130" s="34"/>
      <c r="B130" s="167"/>
      <c r="C130" s="168" t="s">
        <v>84</v>
      </c>
      <c r="D130" s="168" t="s">
        <v>124</v>
      </c>
      <c r="E130" s="169" t="s">
        <v>135</v>
      </c>
      <c r="F130" s="170" t="s">
        <v>136</v>
      </c>
      <c r="G130" s="171" t="s">
        <v>127</v>
      </c>
      <c r="H130" s="172">
        <v>18.975999999999999</v>
      </c>
      <c r="I130" s="173"/>
      <c r="J130" s="174">
        <f>ROUND(I130*H130,2)</f>
        <v>0</v>
      </c>
      <c r="K130" s="170" t="s">
        <v>128</v>
      </c>
      <c r="L130" s="35"/>
      <c r="M130" s="175" t="s">
        <v>1</v>
      </c>
      <c r="N130" s="176" t="s">
        <v>39</v>
      </c>
      <c r="O130" s="73"/>
      <c r="P130" s="177">
        <f>O130*H130</f>
        <v>0</v>
      </c>
      <c r="Q130" s="177">
        <v>0</v>
      </c>
      <c r="R130" s="177">
        <f>Q130*H130</f>
        <v>0</v>
      </c>
      <c r="S130" s="177">
        <v>0.32500000000000001</v>
      </c>
      <c r="T130" s="178">
        <f>S130*H130</f>
        <v>6.1672000000000002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79" t="s">
        <v>129</v>
      </c>
      <c r="AT130" s="179" t="s">
        <v>124</v>
      </c>
      <c r="AU130" s="179" t="s">
        <v>84</v>
      </c>
      <c r="AY130" s="15" t="s">
        <v>122</v>
      </c>
      <c r="BE130" s="180">
        <f>IF(N130="základní",J130,0)</f>
        <v>0</v>
      </c>
      <c r="BF130" s="180">
        <f>IF(N130="snížená",J130,0)</f>
        <v>0</v>
      </c>
      <c r="BG130" s="180">
        <f>IF(N130="zákl. přenesená",J130,0)</f>
        <v>0</v>
      </c>
      <c r="BH130" s="180">
        <f>IF(N130="sníž. přenesená",J130,0)</f>
        <v>0</v>
      </c>
      <c r="BI130" s="180">
        <f>IF(N130="nulová",J130,0)</f>
        <v>0</v>
      </c>
      <c r="BJ130" s="15" t="s">
        <v>82</v>
      </c>
      <c r="BK130" s="180">
        <f>ROUND(I130*H130,2)</f>
        <v>0</v>
      </c>
      <c r="BL130" s="15" t="s">
        <v>129</v>
      </c>
      <c r="BM130" s="179" t="s">
        <v>137</v>
      </c>
    </row>
    <row r="131" s="2" customFormat="1">
      <c r="A131" s="34"/>
      <c r="B131" s="35"/>
      <c r="C131" s="34"/>
      <c r="D131" s="181" t="s">
        <v>131</v>
      </c>
      <c r="E131" s="34"/>
      <c r="F131" s="182" t="s">
        <v>138</v>
      </c>
      <c r="G131" s="34"/>
      <c r="H131" s="34"/>
      <c r="I131" s="183"/>
      <c r="J131" s="34"/>
      <c r="K131" s="34"/>
      <c r="L131" s="35"/>
      <c r="M131" s="184"/>
      <c r="N131" s="185"/>
      <c r="O131" s="73"/>
      <c r="P131" s="73"/>
      <c r="Q131" s="73"/>
      <c r="R131" s="73"/>
      <c r="S131" s="73"/>
      <c r="T131" s="7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5" t="s">
        <v>131</v>
      </c>
      <c r="AU131" s="15" t="s">
        <v>84</v>
      </c>
    </row>
    <row r="132" s="2" customFormat="1">
      <c r="A132" s="34"/>
      <c r="B132" s="35"/>
      <c r="C132" s="34"/>
      <c r="D132" s="186" t="s">
        <v>133</v>
      </c>
      <c r="E132" s="34"/>
      <c r="F132" s="187" t="s">
        <v>139</v>
      </c>
      <c r="G132" s="34"/>
      <c r="H132" s="34"/>
      <c r="I132" s="183"/>
      <c r="J132" s="34"/>
      <c r="K132" s="34"/>
      <c r="L132" s="35"/>
      <c r="M132" s="184"/>
      <c r="N132" s="185"/>
      <c r="O132" s="73"/>
      <c r="P132" s="73"/>
      <c r="Q132" s="73"/>
      <c r="R132" s="73"/>
      <c r="S132" s="73"/>
      <c r="T132" s="7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5" t="s">
        <v>133</v>
      </c>
      <c r="AU132" s="15" t="s">
        <v>84</v>
      </c>
    </row>
    <row r="133" s="2" customFormat="1" ht="24.15" customHeight="1">
      <c r="A133" s="34"/>
      <c r="B133" s="167"/>
      <c r="C133" s="168" t="s">
        <v>140</v>
      </c>
      <c r="D133" s="168" t="s">
        <v>124</v>
      </c>
      <c r="E133" s="169" t="s">
        <v>141</v>
      </c>
      <c r="F133" s="170" t="s">
        <v>142</v>
      </c>
      <c r="G133" s="171" t="s">
        <v>127</v>
      </c>
      <c r="H133" s="172">
        <v>18.975999999999999</v>
      </c>
      <c r="I133" s="173"/>
      <c r="J133" s="174">
        <f>ROUND(I133*H133,2)</f>
        <v>0</v>
      </c>
      <c r="K133" s="170" t="s">
        <v>128</v>
      </c>
      <c r="L133" s="35"/>
      <c r="M133" s="175" t="s">
        <v>1</v>
      </c>
      <c r="N133" s="176" t="s">
        <v>39</v>
      </c>
      <c r="O133" s="73"/>
      <c r="P133" s="177">
        <f>O133*H133</f>
        <v>0</v>
      </c>
      <c r="Q133" s="177">
        <v>0</v>
      </c>
      <c r="R133" s="177">
        <f>Q133*H133</f>
        <v>0</v>
      </c>
      <c r="S133" s="177">
        <v>0.22</v>
      </c>
      <c r="T133" s="178">
        <f>S133*H133</f>
        <v>4.1747199999999998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79" t="s">
        <v>129</v>
      </c>
      <c r="AT133" s="179" t="s">
        <v>124</v>
      </c>
      <c r="AU133" s="179" t="s">
        <v>84</v>
      </c>
      <c r="AY133" s="15" t="s">
        <v>122</v>
      </c>
      <c r="BE133" s="180">
        <f>IF(N133="základní",J133,0)</f>
        <v>0</v>
      </c>
      <c r="BF133" s="180">
        <f>IF(N133="snížená",J133,0)</f>
        <v>0</v>
      </c>
      <c r="BG133" s="180">
        <f>IF(N133="zákl. přenesená",J133,0)</f>
        <v>0</v>
      </c>
      <c r="BH133" s="180">
        <f>IF(N133="sníž. přenesená",J133,0)</f>
        <v>0</v>
      </c>
      <c r="BI133" s="180">
        <f>IF(N133="nulová",J133,0)</f>
        <v>0</v>
      </c>
      <c r="BJ133" s="15" t="s">
        <v>82</v>
      </c>
      <c r="BK133" s="180">
        <f>ROUND(I133*H133,2)</f>
        <v>0</v>
      </c>
      <c r="BL133" s="15" t="s">
        <v>129</v>
      </c>
      <c r="BM133" s="179" t="s">
        <v>143</v>
      </c>
    </row>
    <row r="134" s="2" customFormat="1">
      <c r="A134" s="34"/>
      <c r="B134" s="35"/>
      <c r="C134" s="34"/>
      <c r="D134" s="181" t="s">
        <v>131</v>
      </c>
      <c r="E134" s="34"/>
      <c r="F134" s="182" t="s">
        <v>144</v>
      </c>
      <c r="G134" s="34"/>
      <c r="H134" s="34"/>
      <c r="I134" s="183"/>
      <c r="J134" s="34"/>
      <c r="K134" s="34"/>
      <c r="L134" s="35"/>
      <c r="M134" s="184"/>
      <c r="N134" s="185"/>
      <c r="O134" s="73"/>
      <c r="P134" s="73"/>
      <c r="Q134" s="73"/>
      <c r="R134" s="73"/>
      <c r="S134" s="73"/>
      <c r="T134" s="7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5" t="s">
        <v>131</v>
      </c>
      <c r="AU134" s="15" t="s">
        <v>84</v>
      </c>
    </row>
    <row r="135" s="2" customFormat="1">
      <c r="A135" s="34"/>
      <c r="B135" s="35"/>
      <c r="C135" s="34"/>
      <c r="D135" s="186" t="s">
        <v>133</v>
      </c>
      <c r="E135" s="34"/>
      <c r="F135" s="187" t="s">
        <v>145</v>
      </c>
      <c r="G135" s="34"/>
      <c r="H135" s="34"/>
      <c r="I135" s="183"/>
      <c r="J135" s="34"/>
      <c r="K135" s="34"/>
      <c r="L135" s="35"/>
      <c r="M135" s="184"/>
      <c r="N135" s="185"/>
      <c r="O135" s="73"/>
      <c r="P135" s="73"/>
      <c r="Q135" s="73"/>
      <c r="R135" s="73"/>
      <c r="S135" s="73"/>
      <c r="T135" s="7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5" t="s">
        <v>133</v>
      </c>
      <c r="AU135" s="15" t="s">
        <v>84</v>
      </c>
    </row>
    <row r="136" s="2" customFormat="1" ht="24.15" customHeight="1">
      <c r="A136" s="34"/>
      <c r="B136" s="167"/>
      <c r="C136" s="168" t="s">
        <v>129</v>
      </c>
      <c r="D136" s="168" t="s">
        <v>124</v>
      </c>
      <c r="E136" s="169" t="s">
        <v>146</v>
      </c>
      <c r="F136" s="170" t="s">
        <v>147</v>
      </c>
      <c r="G136" s="171" t="s">
        <v>148</v>
      </c>
      <c r="H136" s="172">
        <v>3</v>
      </c>
      <c r="I136" s="173"/>
      <c r="J136" s="174">
        <f>ROUND(I136*H136,2)</f>
        <v>0</v>
      </c>
      <c r="K136" s="170" t="s">
        <v>128</v>
      </c>
      <c r="L136" s="35"/>
      <c r="M136" s="175" t="s">
        <v>1</v>
      </c>
      <c r="N136" s="176" t="s">
        <v>39</v>
      </c>
      <c r="O136" s="73"/>
      <c r="P136" s="177">
        <f>O136*H136</f>
        <v>0</v>
      </c>
      <c r="Q136" s="177">
        <v>0.036900000000000002</v>
      </c>
      <c r="R136" s="177">
        <f>Q136*H136</f>
        <v>0.11070000000000001</v>
      </c>
      <c r="S136" s="177">
        <v>0</v>
      </c>
      <c r="T136" s="17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79" t="s">
        <v>129</v>
      </c>
      <c r="AT136" s="179" t="s">
        <v>124</v>
      </c>
      <c r="AU136" s="179" t="s">
        <v>84</v>
      </c>
      <c r="AY136" s="15" t="s">
        <v>122</v>
      </c>
      <c r="BE136" s="180">
        <f>IF(N136="základní",J136,0)</f>
        <v>0</v>
      </c>
      <c r="BF136" s="180">
        <f>IF(N136="snížená",J136,0)</f>
        <v>0</v>
      </c>
      <c r="BG136" s="180">
        <f>IF(N136="zákl. přenesená",J136,0)</f>
        <v>0</v>
      </c>
      <c r="BH136" s="180">
        <f>IF(N136="sníž. přenesená",J136,0)</f>
        <v>0</v>
      </c>
      <c r="BI136" s="180">
        <f>IF(N136="nulová",J136,0)</f>
        <v>0</v>
      </c>
      <c r="BJ136" s="15" t="s">
        <v>82</v>
      </c>
      <c r="BK136" s="180">
        <f>ROUND(I136*H136,2)</f>
        <v>0</v>
      </c>
      <c r="BL136" s="15" t="s">
        <v>129</v>
      </c>
      <c r="BM136" s="179" t="s">
        <v>149</v>
      </c>
    </row>
    <row r="137" s="2" customFormat="1">
      <c r="A137" s="34"/>
      <c r="B137" s="35"/>
      <c r="C137" s="34"/>
      <c r="D137" s="181" t="s">
        <v>131</v>
      </c>
      <c r="E137" s="34"/>
      <c r="F137" s="182" t="s">
        <v>150</v>
      </c>
      <c r="G137" s="34"/>
      <c r="H137" s="34"/>
      <c r="I137" s="183"/>
      <c r="J137" s="34"/>
      <c r="K137" s="34"/>
      <c r="L137" s="35"/>
      <c r="M137" s="184"/>
      <c r="N137" s="185"/>
      <c r="O137" s="73"/>
      <c r="P137" s="73"/>
      <c r="Q137" s="73"/>
      <c r="R137" s="73"/>
      <c r="S137" s="73"/>
      <c r="T137" s="7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5" t="s">
        <v>131</v>
      </c>
      <c r="AU137" s="15" t="s">
        <v>84</v>
      </c>
    </row>
    <row r="138" s="2" customFormat="1">
      <c r="A138" s="34"/>
      <c r="B138" s="35"/>
      <c r="C138" s="34"/>
      <c r="D138" s="186" t="s">
        <v>133</v>
      </c>
      <c r="E138" s="34"/>
      <c r="F138" s="187" t="s">
        <v>151</v>
      </c>
      <c r="G138" s="34"/>
      <c r="H138" s="34"/>
      <c r="I138" s="183"/>
      <c r="J138" s="34"/>
      <c r="K138" s="34"/>
      <c r="L138" s="35"/>
      <c r="M138" s="184"/>
      <c r="N138" s="185"/>
      <c r="O138" s="73"/>
      <c r="P138" s="73"/>
      <c r="Q138" s="73"/>
      <c r="R138" s="73"/>
      <c r="S138" s="73"/>
      <c r="T138" s="7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5" t="s">
        <v>133</v>
      </c>
      <c r="AU138" s="15" t="s">
        <v>84</v>
      </c>
    </row>
    <row r="139" s="2" customFormat="1">
      <c r="A139" s="34"/>
      <c r="B139" s="35"/>
      <c r="C139" s="34"/>
      <c r="D139" s="181" t="s">
        <v>152</v>
      </c>
      <c r="E139" s="34"/>
      <c r="F139" s="188" t="s">
        <v>153</v>
      </c>
      <c r="G139" s="34"/>
      <c r="H139" s="34"/>
      <c r="I139" s="183"/>
      <c r="J139" s="34"/>
      <c r="K139" s="34"/>
      <c r="L139" s="35"/>
      <c r="M139" s="184"/>
      <c r="N139" s="185"/>
      <c r="O139" s="73"/>
      <c r="P139" s="73"/>
      <c r="Q139" s="73"/>
      <c r="R139" s="73"/>
      <c r="S139" s="73"/>
      <c r="T139" s="7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5" t="s">
        <v>152</v>
      </c>
      <c r="AU139" s="15" t="s">
        <v>84</v>
      </c>
    </row>
    <row r="140" s="2" customFormat="1" ht="24.15" customHeight="1">
      <c r="A140" s="34"/>
      <c r="B140" s="167"/>
      <c r="C140" s="168" t="s">
        <v>154</v>
      </c>
      <c r="D140" s="168" t="s">
        <v>124</v>
      </c>
      <c r="E140" s="169" t="s">
        <v>155</v>
      </c>
      <c r="F140" s="170" t="s">
        <v>156</v>
      </c>
      <c r="G140" s="171" t="s">
        <v>157</v>
      </c>
      <c r="H140" s="172">
        <v>44.024000000000001</v>
      </c>
      <c r="I140" s="173"/>
      <c r="J140" s="174">
        <f>ROUND(I140*H140,2)</f>
        <v>0</v>
      </c>
      <c r="K140" s="170" t="s">
        <v>128</v>
      </c>
      <c r="L140" s="35"/>
      <c r="M140" s="175" t="s">
        <v>1</v>
      </c>
      <c r="N140" s="176" t="s">
        <v>39</v>
      </c>
      <c r="O140" s="73"/>
      <c r="P140" s="177">
        <f>O140*H140</f>
        <v>0</v>
      </c>
      <c r="Q140" s="177">
        <v>0</v>
      </c>
      <c r="R140" s="177">
        <f>Q140*H140</f>
        <v>0</v>
      </c>
      <c r="S140" s="177">
        <v>0</v>
      </c>
      <c r="T140" s="17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79" t="s">
        <v>129</v>
      </c>
      <c r="AT140" s="179" t="s">
        <v>124</v>
      </c>
      <c r="AU140" s="179" t="s">
        <v>84</v>
      </c>
      <c r="AY140" s="15" t="s">
        <v>122</v>
      </c>
      <c r="BE140" s="180">
        <f>IF(N140="základní",J140,0)</f>
        <v>0</v>
      </c>
      <c r="BF140" s="180">
        <f>IF(N140="snížená",J140,0)</f>
        <v>0</v>
      </c>
      <c r="BG140" s="180">
        <f>IF(N140="zákl. přenesená",J140,0)</f>
        <v>0</v>
      </c>
      <c r="BH140" s="180">
        <f>IF(N140="sníž. přenesená",J140,0)</f>
        <v>0</v>
      </c>
      <c r="BI140" s="180">
        <f>IF(N140="nulová",J140,0)</f>
        <v>0</v>
      </c>
      <c r="BJ140" s="15" t="s">
        <v>82</v>
      </c>
      <c r="BK140" s="180">
        <f>ROUND(I140*H140,2)</f>
        <v>0</v>
      </c>
      <c r="BL140" s="15" t="s">
        <v>129</v>
      </c>
      <c r="BM140" s="179" t="s">
        <v>158</v>
      </c>
    </row>
    <row r="141" s="2" customFormat="1">
      <c r="A141" s="34"/>
      <c r="B141" s="35"/>
      <c r="C141" s="34"/>
      <c r="D141" s="181" t="s">
        <v>131</v>
      </c>
      <c r="E141" s="34"/>
      <c r="F141" s="182" t="s">
        <v>159</v>
      </c>
      <c r="G141" s="34"/>
      <c r="H141" s="34"/>
      <c r="I141" s="183"/>
      <c r="J141" s="34"/>
      <c r="K141" s="34"/>
      <c r="L141" s="35"/>
      <c r="M141" s="184"/>
      <c r="N141" s="185"/>
      <c r="O141" s="73"/>
      <c r="P141" s="73"/>
      <c r="Q141" s="73"/>
      <c r="R141" s="73"/>
      <c r="S141" s="73"/>
      <c r="T141" s="7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5" t="s">
        <v>131</v>
      </c>
      <c r="AU141" s="15" t="s">
        <v>84</v>
      </c>
    </row>
    <row r="142" s="2" customFormat="1">
      <c r="A142" s="34"/>
      <c r="B142" s="35"/>
      <c r="C142" s="34"/>
      <c r="D142" s="186" t="s">
        <v>133</v>
      </c>
      <c r="E142" s="34"/>
      <c r="F142" s="187" t="s">
        <v>160</v>
      </c>
      <c r="G142" s="34"/>
      <c r="H142" s="34"/>
      <c r="I142" s="183"/>
      <c r="J142" s="34"/>
      <c r="K142" s="34"/>
      <c r="L142" s="35"/>
      <c r="M142" s="184"/>
      <c r="N142" s="185"/>
      <c r="O142" s="73"/>
      <c r="P142" s="73"/>
      <c r="Q142" s="73"/>
      <c r="R142" s="73"/>
      <c r="S142" s="73"/>
      <c r="T142" s="7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5" t="s">
        <v>133</v>
      </c>
      <c r="AU142" s="15" t="s">
        <v>84</v>
      </c>
    </row>
    <row r="143" s="2" customFormat="1" ht="33" customHeight="1">
      <c r="A143" s="34"/>
      <c r="B143" s="167"/>
      <c r="C143" s="168" t="s">
        <v>161</v>
      </c>
      <c r="D143" s="168" t="s">
        <v>124</v>
      </c>
      <c r="E143" s="169" t="s">
        <v>162</v>
      </c>
      <c r="F143" s="170" t="s">
        <v>163</v>
      </c>
      <c r="G143" s="171" t="s">
        <v>157</v>
      </c>
      <c r="H143" s="172">
        <v>44.024000000000001</v>
      </c>
      <c r="I143" s="173"/>
      <c r="J143" s="174">
        <f>ROUND(I143*H143,2)</f>
        <v>0</v>
      </c>
      <c r="K143" s="170" t="s">
        <v>128</v>
      </c>
      <c r="L143" s="35"/>
      <c r="M143" s="175" t="s">
        <v>1</v>
      </c>
      <c r="N143" s="176" t="s">
        <v>39</v>
      </c>
      <c r="O143" s="73"/>
      <c r="P143" s="177">
        <f>O143*H143</f>
        <v>0</v>
      </c>
      <c r="Q143" s="177">
        <v>0</v>
      </c>
      <c r="R143" s="177">
        <f>Q143*H143</f>
        <v>0</v>
      </c>
      <c r="S143" s="177">
        <v>0</v>
      </c>
      <c r="T143" s="17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79" t="s">
        <v>129</v>
      </c>
      <c r="AT143" s="179" t="s">
        <v>124</v>
      </c>
      <c r="AU143" s="179" t="s">
        <v>84</v>
      </c>
      <c r="AY143" s="15" t="s">
        <v>122</v>
      </c>
      <c r="BE143" s="180">
        <f>IF(N143="základní",J143,0)</f>
        <v>0</v>
      </c>
      <c r="BF143" s="180">
        <f>IF(N143="snížená",J143,0)</f>
        <v>0</v>
      </c>
      <c r="BG143" s="180">
        <f>IF(N143="zákl. přenesená",J143,0)</f>
        <v>0</v>
      </c>
      <c r="BH143" s="180">
        <f>IF(N143="sníž. přenesená",J143,0)</f>
        <v>0</v>
      </c>
      <c r="BI143" s="180">
        <f>IF(N143="nulová",J143,0)</f>
        <v>0</v>
      </c>
      <c r="BJ143" s="15" t="s">
        <v>82</v>
      </c>
      <c r="BK143" s="180">
        <f>ROUND(I143*H143,2)</f>
        <v>0</v>
      </c>
      <c r="BL143" s="15" t="s">
        <v>129</v>
      </c>
      <c r="BM143" s="179" t="s">
        <v>164</v>
      </c>
    </row>
    <row r="144" s="2" customFormat="1">
      <c r="A144" s="34"/>
      <c r="B144" s="35"/>
      <c r="C144" s="34"/>
      <c r="D144" s="181" t="s">
        <v>131</v>
      </c>
      <c r="E144" s="34"/>
      <c r="F144" s="182" t="s">
        <v>165</v>
      </c>
      <c r="G144" s="34"/>
      <c r="H144" s="34"/>
      <c r="I144" s="183"/>
      <c r="J144" s="34"/>
      <c r="K144" s="34"/>
      <c r="L144" s="35"/>
      <c r="M144" s="184"/>
      <c r="N144" s="185"/>
      <c r="O144" s="73"/>
      <c r="P144" s="73"/>
      <c r="Q144" s="73"/>
      <c r="R144" s="73"/>
      <c r="S144" s="73"/>
      <c r="T144" s="7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5" t="s">
        <v>131</v>
      </c>
      <c r="AU144" s="15" t="s">
        <v>84</v>
      </c>
    </row>
    <row r="145" s="2" customFormat="1">
      <c r="A145" s="34"/>
      <c r="B145" s="35"/>
      <c r="C145" s="34"/>
      <c r="D145" s="186" t="s">
        <v>133</v>
      </c>
      <c r="E145" s="34"/>
      <c r="F145" s="187" t="s">
        <v>166</v>
      </c>
      <c r="G145" s="34"/>
      <c r="H145" s="34"/>
      <c r="I145" s="183"/>
      <c r="J145" s="34"/>
      <c r="K145" s="34"/>
      <c r="L145" s="35"/>
      <c r="M145" s="184"/>
      <c r="N145" s="185"/>
      <c r="O145" s="73"/>
      <c r="P145" s="73"/>
      <c r="Q145" s="73"/>
      <c r="R145" s="73"/>
      <c r="S145" s="73"/>
      <c r="T145" s="7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5" t="s">
        <v>133</v>
      </c>
      <c r="AU145" s="15" t="s">
        <v>84</v>
      </c>
    </row>
    <row r="146" s="2" customFormat="1" ht="21.75" customHeight="1">
      <c r="A146" s="34"/>
      <c r="B146" s="167"/>
      <c r="C146" s="168" t="s">
        <v>167</v>
      </c>
      <c r="D146" s="168" t="s">
        <v>124</v>
      </c>
      <c r="E146" s="169" t="s">
        <v>168</v>
      </c>
      <c r="F146" s="170" t="s">
        <v>169</v>
      </c>
      <c r="G146" s="171" t="s">
        <v>127</v>
      </c>
      <c r="H146" s="172">
        <v>95.653999999999996</v>
      </c>
      <c r="I146" s="173"/>
      <c r="J146" s="174">
        <f>ROUND(I146*H146,2)</f>
        <v>0</v>
      </c>
      <c r="K146" s="170" t="s">
        <v>128</v>
      </c>
      <c r="L146" s="35"/>
      <c r="M146" s="175" t="s">
        <v>1</v>
      </c>
      <c r="N146" s="176" t="s">
        <v>39</v>
      </c>
      <c r="O146" s="73"/>
      <c r="P146" s="177">
        <f>O146*H146</f>
        <v>0</v>
      </c>
      <c r="Q146" s="177">
        <v>0</v>
      </c>
      <c r="R146" s="177">
        <f>Q146*H146</f>
        <v>0</v>
      </c>
      <c r="S146" s="177">
        <v>0</v>
      </c>
      <c r="T146" s="17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79" t="s">
        <v>129</v>
      </c>
      <c r="AT146" s="179" t="s">
        <v>124</v>
      </c>
      <c r="AU146" s="179" t="s">
        <v>84</v>
      </c>
      <c r="AY146" s="15" t="s">
        <v>122</v>
      </c>
      <c r="BE146" s="180">
        <f>IF(N146="základní",J146,0)</f>
        <v>0</v>
      </c>
      <c r="BF146" s="180">
        <f>IF(N146="snížená",J146,0)</f>
        <v>0</v>
      </c>
      <c r="BG146" s="180">
        <f>IF(N146="zákl. přenesená",J146,0)</f>
        <v>0</v>
      </c>
      <c r="BH146" s="180">
        <f>IF(N146="sníž. přenesená",J146,0)</f>
        <v>0</v>
      </c>
      <c r="BI146" s="180">
        <f>IF(N146="nulová",J146,0)</f>
        <v>0</v>
      </c>
      <c r="BJ146" s="15" t="s">
        <v>82</v>
      </c>
      <c r="BK146" s="180">
        <f>ROUND(I146*H146,2)</f>
        <v>0</v>
      </c>
      <c r="BL146" s="15" t="s">
        <v>129</v>
      </c>
      <c r="BM146" s="179" t="s">
        <v>170</v>
      </c>
    </row>
    <row r="147" s="2" customFormat="1">
      <c r="A147" s="34"/>
      <c r="B147" s="35"/>
      <c r="C147" s="34"/>
      <c r="D147" s="181" t="s">
        <v>131</v>
      </c>
      <c r="E147" s="34"/>
      <c r="F147" s="182" t="s">
        <v>171</v>
      </c>
      <c r="G147" s="34"/>
      <c r="H147" s="34"/>
      <c r="I147" s="183"/>
      <c r="J147" s="34"/>
      <c r="K147" s="34"/>
      <c r="L147" s="35"/>
      <c r="M147" s="184"/>
      <c r="N147" s="185"/>
      <c r="O147" s="73"/>
      <c r="P147" s="73"/>
      <c r="Q147" s="73"/>
      <c r="R147" s="73"/>
      <c r="S147" s="73"/>
      <c r="T147" s="7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T147" s="15" t="s">
        <v>131</v>
      </c>
      <c r="AU147" s="15" t="s">
        <v>84</v>
      </c>
    </row>
    <row r="148" s="2" customFormat="1">
      <c r="A148" s="34"/>
      <c r="B148" s="35"/>
      <c r="C148" s="34"/>
      <c r="D148" s="186" t="s">
        <v>133</v>
      </c>
      <c r="E148" s="34"/>
      <c r="F148" s="187" t="s">
        <v>172</v>
      </c>
      <c r="G148" s="34"/>
      <c r="H148" s="34"/>
      <c r="I148" s="183"/>
      <c r="J148" s="34"/>
      <c r="K148" s="34"/>
      <c r="L148" s="35"/>
      <c r="M148" s="184"/>
      <c r="N148" s="185"/>
      <c r="O148" s="73"/>
      <c r="P148" s="73"/>
      <c r="Q148" s="73"/>
      <c r="R148" s="73"/>
      <c r="S148" s="73"/>
      <c r="T148" s="7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5" t="s">
        <v>133</v>
      </c>
      <c r="AU148" s="15" t="s">
        <v>84</v>
      </c>
    </row>
    <row r="149" s="2" customFormat="1" ht="21.75" customHeight="1">
      <c r="A149" s="34"/>
      <c r="B149" s="167"/>
      <c r="C149" s="168" t="s">
        <v>173</v>
      </c>
      <c r="D149" s="168" t="s">
        <v>124</v>
      </c>
      <c r="E149" s="169" t="s">
        <v>174</v>
      </c>
      <c r="F149" s="170" t="s">
        <v>175</v>
      </c>
      <c r="G149" s="171" t="s">
        <v>127</v>
      </c>
      <c r="H149" s="172">
        <v>95.653999999999996</v>
      </c>
      <c r="I149" s="173"/>
      <c r="J149" s="174">
        <f>ROUND(I149*H149,2)</f>
        <v>0</v>
      </c>
      <c r="K149" s="170" t="s">
        <v>128</v>
      </c>
      <c r="L149" s="35"/>
      <c r="M149" s="175" t="s">
        <v>1</v>
      </c>
      <c r="N149" s="176" t="s">
        <v>39</v>
      </c>
      <c r="O149" s="73"/>
      <c r="P149" s="177">
        <f>O149*H149</f>
        <v>0</v>
      </c>
      <c r="Q149" s="177">
        <v>0</v>
      </c>
      <c r="R149" s="177">
        <f>Q149*H149</f>
        <v>0</v>
      </c>
      <c r="S149" s="177">
        <v>0</v>
      </c>
      <c r="T149" s="17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79" t="s">
        <v>129</v>
      </c>
      <c r="AT149" s="179" t="s">
        <v>124</v>
      </c>
      <c r="AU149" s="179" t="s">
        <v>84</v>
      </c>
      <c r="AY149" s="15" t="s">
        <v>122</v>
      </c>
      <c r="BE149" s="180">
        <f>IF(N149="základní",J149,0)</f>
        <v>0</v>
      </c>
      <c r="BF149" s="180">
        <f>IF(N149="snížená",J149,0)</f>
        <v>0</v>
      </c>
      <c r="BG149" s="180">
        <f>IF(N149="zákl. přenesená",J149,0)</f>
        <v>0</v>
      </c>
      <c r="BH149" s="180">
        <f>IF(N149="sníž. přenesená",J149,0)</f>
        <v>0</v>
      </c>
      <c r="BI149" s="180">
        <f>IF(N149="nulová",J149,0)</f>
        <v>0</v>
      </c>
      <c r="BJ149" s="15" t="s">
        <v>82</v>
      </c>
      <c r="BK149" s="180">
        <f>ROUND(I149*H149,2)</f>
        <v>0</v>
      </c>
      <c r="BL149" s="15" t="s">
        <v>129</v>
      </c>
      <c r="BM149" s="179" t="s">
        <v>176</v>
      </c>
    </row>
    <row r="150" s="2" customFormat="1">
      <c r="A150" s="34"/>
      <c r="B150" s="35"/>
      <c r="C150" s="34"/>
      <c r="D150" s="181" t="s">
        <v>131</v>
      </c>
      <c r="E150" s="34"/>
      <c r="F150" s="182" t="s">
        <v>177</v>
      </c>
      <c r="G150" s="34"/>
      <c r="H150" s="34"/>
      <c r="I150" s="183"/>
      <c r="J150" s="34"/>
      <c r="K150" s="34"/>
      <c r="L150" s="35"/>
      <c r="M150" s="184"/>
      <c r="N150" s="185"/>
      <c r="O150" s="73"/>
      <c r="P150" s="73"/>
      <c r="Q150" s="73"/>
      <c r="R150" s="73"/>
      <c r="S150" s="73"/>
      <c r="T150" s="7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T150" s="15" t="s">
        <v>131</v>
      </c>
      <c r="AU150" s="15" t="s">
        <v>84</v>
      </c>
    </row>
    <row r="151" s="2" customFormat="1">
      <c r="A151" s="34"/>
      <c r="B151" s="35"/>
      <c r="C151" s="34"/>
      <c r="D151" s="186" t="s">
        <v>133</v>
      </c>
      <c r="E151" s="34"/>
      <c r="F151" s="187" t="s">
        <v>178</v>
      </c>
      <c r="G151" s="34"/>
      <c r="H151" s="34"/>
      <c r="I151" s="183"/>
      <c r="J151" s="34"/>
      <c r="K151" s="34"/>
      <c r="L151" s="35"/>
      <c r="M151" s="184"/>
      <c r="N151" s="185"/>
      <c r="O151" s="73"/>
      <c r="P151" s="73"/>
      <c r="Q151" s="73"/>
      <c r="R151" s="73"/>
      <c r="S151" s="73"/>
      <c r="T151" s="7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5" t="s">
        <v>133</v>
      </c>
      <c r="AU151" s="15" t="s">
        <v>84</v>
      </c>
    </row>
    <row r="152" s="2" customFormat="1" ht="37.8" customHeight="1">
      <c r="A152" s="34"/>
      <c r="B152" s="167"/>
      <c r="C152" s="168" t="s">
        <v>179</v>
      </c>
      <c r="D152" s="168" t="s">
        <v>124</v>
      </c>
      <c r="E152" s="169" t="s">
        <v>180</v>
      </c>
      <c r="F152" s="170" t="s">
        <v>181</v>
      </c>
      <c r="G152" s="171" t="s">
        <v>157</v>
      </c>
      <c r="H152" s="172">
        <v>44.024000000000001</v>
      </c>
      <c r="I152" s="173"/>
      <c r="J152" s="174">
        <f>ROUND(I152*H152,2)</f>
        <v>0</v>
      </c>
      <c r="K152" s="170" t="s">
        <v>128</v>
      </c>
      <c r="L152" s="35"/>
      <c r="M152" s="175" t="s">
        <v>1</v>
      </c>
      <c r="N152" s="176" t="s">
        <v>39</v>
      </c>
      <c r="O152" s="73"/>
      <c r="P152" s="177">
        <f>O152*H152</f>
        <v>0</v>
      </c>
      <c r="Q152" s="177">
        <v>0</v>
      </c>
      <c r="R152" s="177">
        <f>Q152*H152</f>
        <v>0</v>
      </c>
      <c r="S152" s="177">
        <v>0</v>
      </c>
      <c r="T152" s="17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79" t="s">
        <v>129</v>
      </c>
      <c r="AT152" s="179" t="s">
        <v>124</v>
      </c>
      <c r="AU152" s="179" t="s">
        <v>84</v>
      </c>
      <c r="AY152" s="15" t="s">
        <v>122</v>
      </c>
      <c r="BE152" s="180">
        <f>IF(N152="základní",J152,0)</f>
        <v>0</v>
      </c>
      <c r="BF152" s="180">
        <f>IF(N152="snížená",J152,0)</f>
        <v>0</v>
      </c>
      <c r="BG152" s="180">
        <f>IF(N152="zákl. přenesená",J152,0)</f>
        <v>0</v>
      </c>
      <c r="BH152" s="180">
        <f>IF(N152="sníž. přenesená",J152,0)</f>
        <v>0</v>
      </c>
      <c r="BI152" s="180">
        <f>IF(N152="nulová",J152,0)</f>
        <v>0</v>
      </c>
      <c r="BJ152" s="15" t="s">
        <v>82</v>
      </c>
      <c r="BK152" s="180">
        <f>ROUND(I152*H152,2)</f>
        <v>0</v>
      </c>
      <c r="BL152" s="15" t="s">
        <v>129</v>
      </c>
      <c r="BM152" s="179" t="s">
        <v>182</v>
      </c>
    </row>
    <row r="153" s="2" customFormat="1">
      <c r="A153" s="34"/>
      <c r="B153" s="35"/>
      <c r="C153" s="34"/>
      <c r="D153" s="181" t="s">
        <v>131</v>
      </c>
      <c r="E153" s="34"/>
      <c r="F153" s="182" t="s">
        <v>183</v>
      </c>
      <c r="G153" s="34"/>
      <c r="H153" s="34"/>
      <c r="I153" s="183"/>
      <c r="J153" s="34"/>
      <c r="K153" s="34"/>
      <c r="L153" s="35"/>
      <c r="M153" s="184"/>
      <c r="N153" s="185"/>
      <c r="O153" s="73"/>
      <c r="P153" s="73"/>
      <c r="Q153" s="73"/>
      <c r="R153" s="73"/>
      <c r="S153" s="73"/>
      <c r="T153" s="7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T153" s="15" t="s">
        <v>131</v>
      </c>
      <c r="AU153" s="15" t="s">
        <v>84</v>
      </c>
    </row>
    <row r="154" s="2" customFormat="1">
      <c r="A154" s="34"/>
      <c r="B154" s="35"/>
      <c r="C154" s="34"/>
      <c r="D154" s="186" t="s">
        <v>133</v>
      </c>
      <c r="E154" s="34"/>
      <c r="F154" s="187" t="s">
        <v>184</v>
      </c>
      <c r="G154" s="34"/>
      <c r="H154" s="34"/>
      <c r="I154" s="183"/>
      <c r="J154" s="34"/>
      <c r="K154" s="34"/>
      <c r="L154" s="35"/>
      <c r="M154" s="184"/>
      <c r="N154" s="185"/>
      <c r="O154" s="73"/>
      <c r="P154" s="73"/>
      <c r="Q154" s="73"/>
      <c r="R154" s="73"/>
      <c r="S154" s="73"/>
      <c r="T154" s="7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5" t="s">
        <v>133</v>
      </c>
      <c r="AU154" s="15" t="s">
        <v>84</v>
      </c>
    </row>
    <row r="155" s="2" customFormat="1" ht="37.8" customHeight="1">
      <c r="A155" s="34"/>
      <c r="B155" s="167"/>
      <c r="C155" s="168" t="s">
        <v>185</v>
      </c>
      <c r="D155" s="168" t="s">
        <v>124</v>
      </c>
      <c r="E155" s="169" t="s">
        <v>186</v>
      </c>
      <c r="F155" s="170" t="s">
        <v>187</v>
      </c>
      <c r="G155" s="171" t="s">
        <v>157</v>
      </c>
      <c r="H155" s="172">
        <v>220.12000000000001</v>
      </c>
      <c r="I155" s="173"/>
      <c r="J155" s="174">
        <f>ROUND(I155*H155,2)</f>
        <v>0</v>
      </c>
      <c r="K155" s="170" t="s">
        <v>128</v>
      </c>
      <c r="L155" s="35"/>
      <c r="M155" s="175" t="s">
        <v>1</v>
      </c>
      <c r="N155" s="176" t="s">
        <v>39</v>
      </c>
      <c r="O155" s="73"/>
      <c r="P155" s="177">
        <f>O155*H155</f>
        <v>0</v>
      </c>
      <c r="Q155" s="177">
        <v>0</v>
      </c>
      <c r="R155" s="177">
        <f>Q155*H155</f>
        <v>0</v>
      </c>
      <c r="S155" s="177">
        <v>0</v>
      </c>
      <c r="T155" s="17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79" t="s">
        <v>129</v>
      </c>
      <c r="AT155" s="179" t="s">
        <v>124</v>
      </c>
      <c r="AU155" s="179" t="s">
        <v>84</v>
      </c>
      <c r="AY155" s="15" t="s">
        <v>122</v>
      </c>
      <c r="BE155" s="180">
        <f>IF(N155="základní",J155,0)</f>
        <v>0</v>
      </c>
      <c r="BF155" s="180">
        <f>IF(N155="snížená",J155,0)</f>
        <v>0</v>
      </c>
      <c r="BG155" s="180">
        <f>IF(N155="zákl. přenesená",J155,0)</f>
        <v>0</v>
      </c>
      <c r="BH155" s="180">
        <f>IF(N155="sníž. přenesená",J155,0)</f>
        <v>0</v>
      </c>
      <c r="BI155" s="180">
        <f>IF(N155="nulová",J155,0)</f>
        <v>0</v>
      </c>
      <c r="BJ155" s="15" t="s">
        <v>82</v>
      </c>
      <c r="BK155" s="180">
        <f>ROUND(I155*H155,2)</f>
        <v>0</v>
      </c>
      <c r="BL155" s="15" t="s">
        <v>129</v>
      </c>
      <c r="BM155" s="179" t="s">
        <v>188</v>
      </c>
    </row>
    <row r="156" s="2" customFormat="1">
      <c r="A156" s="34"/>
      <c r="B156" s="35"/>
      <c r="C156" s="34"/>
      <c r="D156" s="181" t="s">
        <v>131</v>
      </c>
      <c r="E156" s="34"/>
      <c r="F156" s="182" t="s">
        <v>189</v>
      </c>
      <c r="G156" s="34"/>
      <c r="H156" s="34"/>
      <c r="I156" s="183"/>
      <c r="J156" s="34"/>
      <c r="K156" s="34"/>
      <c r="L156" s="35"/>
      <c r="M156" s="184"/>
      <c r="N156" s="185"/>
      <c r="O156" s="73"/>
      <c r="P156" s="73"/>
      <c r="Q156" s="73"/>
      <c r="R156" s="73"/>
      <c r="S156" s="73"/>
      <c r="T156" s="7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T156" s="15" t="s">
        <v>131</v>
      </c>
      <c r="AU156" s="15" t="s">
        <v>84</v>
      </c>
    </row>
    <row r="157" s="2" customFormat="1">
      <c r="A157" s="34"/>
      <c r="B157" s="35"/>
      <c r="C157" s="34"/>
      <c r="D157" s="186" t="s">
        <v>133</v>
      </c>
      <c r="E157" s="34"/>
      <c r="F157" s="187" t="s">
        <v>190</v>
      </c>
      <c r="G157" s="34"/>
      <c r="H157" s="34"/>
      <c r="I157" s="183"/>
      <c r="J157" s="34"/>
      <c r="K157" s="34"/>
      <c r="L157" s="35"/>
      <c r="M157" s="184"/>
      <c r="N157" s="185"/>
      <c r="O157" s="73"/>
      <c r="P157" s="73"/>
      <c r="Q157" s="73"/>
      <c r="R157" s="73"/>
      <c r="S157" s="73"/>
      <c r="T157" s="7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T157" s="15" t="s">
        <v>133</v>
      </c>
      <c r="AU157" s="15" t="s">
        <v>84</v>
      </c>
    </row>
    <row r="158" s="2" customFormat="1" ht="33" customHeight="1">
      <c r="A158" s="34"/>
      <c r="B158" s="167"/>
      <c r="C158" s="168" t="s">
        <v>191</v>
      </c>
      <c r="D158" s="168" t="s">
        <v>124</v>
      </c>
      <c r="E158" s="169" t="s">
        <v>192</v>
      </c>
      <c r="F158" s="170" t="s">
        <v>193</v>
      </c>
      <c r="G158" s="171" t="s">
        <v>194</v>
      </c>
      <c r="H158" s="172">
        <v>79.242999999999995</v>
      </c>
      <c r="I158" s="173"/>
      <c r="J158" s="174">
        <f>ROUND(I158*H158,2)</f>
        <v>0</v>
      </c>
      <c r="K158" s="170" t="s">
        <v>128</v>
      </c>
      <c r="L158" s="35"/>
      <c r="M158" s="175" t="s">
        <v>1</v>
      </c>
      <c r="N158" s="176" t="s">
        <v>39</v>
      </c>
      <c r="O158" s="73"/>
      <c r="P158" s="177">
        <f>O158*H158</f>
        <v>0</v>
      </c>
      <c r="Q158" s="177">
        <v>0</v>
      </c>
      <c r="R158" s="177">
        <f>Q158*H158</f>
        <v>0</v>
      </c>
      <c r="S158" s="177">
        <v>0</v>
      </c>
      <c r="T158" s="17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79" t="s">
        <v>129</v>
      </c>
      <c r="AT158" s="179" t="s">
        <v>124</v>
      </c>
      <c r="AU158" s="179" t="s">
        <v>84</v>
      </c>
      <c r="AY158" s="15" t="s">
        <v>122</v>
      </c>
      <c r="BE158" s="180">
        <f>IF(N158="základní",J158,0)</f>
        <v>0</v>
      </c>
      <c r="BF158" s="180">
        <f>IF(N158="snížená",J158,0)</f>
        <v>0</v>
      </c>
      <c r="BG158" s="180">
        <f>IF(N158="zákl. přenesená",J158,0)</f>
        <v>0</v>
      </c>
      <c r="BH158" s="180">
        <f>IF(N158="sníž. přenesená",J158,0)</f>
        <v>0</v>
      </c>
      <c r="BI158" s="180">
        <f>IF(N158="nulová",J158,0)</f>
        <v>0</v>
      </c>
      <c r="BJ158" s="15" t="s">
        <v>82</v>
      </c>
      <c r="BK158" s="180">
        <f>ROUND(I158*H158,2)</f>
        <v>0</v>
      </c>
      <c r="BL158" s="15" t="s">
        <v>129</v>
      </c>
      <c r="BM158" s="179" t="s">
        <v>195</v>
      </c>
    </row>
    <row r="159" s="2" customFormat="1">
      <c r="A159" s="34"/>
      <c r="B159" s="35"/>
      <c r="C159" s="34"/>
      <c r="D159" s="181" t="s">
        <v>131</v>
      </c>
      <c r="E159" s="34"/>
      <c r="F159" s="182" t="s">
        <v>196</v>
      </c>
      <c r="G159" s="34"/>
      <c r="H159" s="34"/>
      <c r="I159" s="183"/>
      <c r="J159" s="34"/>
      <c r="K159" s="34"/>
      <c r="L159" s="35"/>
      <c r="M159" s="184"/>
      <c r="N159" s="185"/>
      <c r="O159" s="73"/>
      <c r="P159" s="73"/>
      <c r="Q159" s="73"/>
      <c r="R159" s="73"/>
      <c r="S159" s="73"/>
      <c r="T159" s="7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T159" s="15" t="s">
        <v>131</v>
      </c>
      <c r="AU159" s="15" t="s">
        <v>84</v>
      </c>
    </row>
    <row r="160" s="2" customFormat="1">
      <c r="A160" s="34"/>
      <c r="B160" s="35"/>
      <c r="C160" s="34"/>
      <c r="D160" s="186" t="s">
        <v>133</v>
      </c>
      <c r="E160" s="34"/>
      <c r="F160" s="187" t="s">
        <v>197</v>
      </c>
      <c r="G160" s="34"/>
      <c r="H160" s="34"/>
      <c r="I160" s="183"/>
      <c r="J160" s="34"/>
      <c r="K160" s="34"/>
      <c r="L160" s="35"/>
      <c r="M160" s="184"/>
      <c r="N160" s="185"/>
      <c r="O160" s="73"/>
      <c r="P160" s="73"/>
      <c r="Q160" s="73"/>
      <c r="R160" s="73"/>
      <c r="S160" s="73"/>
      <c r="T160" s="7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T160" s="15" t="s">
        <v>133</v>
      </c>
      <c r="AU160" s="15" t="s">
        <v>84</v>
      </c>
    </row>
    <row r="161" s="2" customFormat="1" ht="16.5" customHeight="1">
      <c r="A161" s="34"/>
      <c r="B161" s="167"/>
      <c r="C161" s="168" t="s">
        <v>8</v>
      </c>
      <c r="D161" s="168" t="s">
        <v>124</v>
      </c>
      <c r="E161" s="169" t="s">
        <v>198</v>
      </c>
      <c r="F161" s="170" t="s">
        <v>199</v>
      </c>
      <c r="G161" s="171" t="s">
        <v>157</v>
      </c>
      <c r="H161" s="172">
        <v>44.024000000000001</v>
      </c>
      <c r="I161" s="173"/>
      <c r="J161" s="174">
        <f>ROUND(I161*H161,2)</f>
        <v>0</v>
      </c>
      <c r="K161" s="170" t="s">
        <v>128</v>
      </c>
      <c r="L161" s="35"/>
      <c r="M161" s="175" t="s">
        <v>1</v>
      </c>
      <c r="N161" s="176" t="s">
        <v>39</v>
      </c>
      <c r="O161" s="73"/>
      <c r="P161" s="177">
        <f>O161*H161</f>
        <v>0</v>
      </c>
      <c r="Q161" s="177">
        <v>0</v>
      </c>
      <c r="R161" s="177">
        <f>Q161*H161</f>
        <v>0</v>
      </c>
      <c r="S161" s="177">
        <v>0</v>
      </c>
      <c r="T161" s="17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79" t="s">
        <v>129</v>
      </c>
      <c r="AT161" s="179" t="s">
        <v>124</v>
      </c>
      <c r="AU161" s="179" t="s">
        <v>84</v>
      </c>
      <c r="AY161" s="15" t="s">
        <v>122</v>
      </c>
      <c r="BE161" s="180">
        <f>IF(N161="základní",J161,0)</f>
        <v>0</v>
      </c>
      <c r="BF161" s="180">
        <f>IF(N161="snížená",J161,0)</f>
        <v>0</v>
      </c>
      <c r="BG161" s="180">
        <f>IF(N161="zákl. přenesená",J161,0)</f>
        <v>0</v>
      </c>
      <c r="BH161" s="180">
        <f>IF(N161="sníž. přenesená",J161,0)</f>
        <v>0</v>
      </c>
      <c r="BI161" s="180">
        <f>IF(N161="nulová",J161,0)</f>
        <v>0</v>
      </c>
      <c r="BJ161" s="15" t="s">
        <v>82</v>
      </c>
      <c r="BK161" s="180">
        <f>ROUND(I161*H161,2)</f>
        <v>0</v>
      </c>
      <c r="BL161" s="15" t="s">
        <v>129</v>
      </c>
      <c r="BM161" s="179" t="s">
        <v>200</v>
      </c>
    </row>
    <row r="162" s="2" customFormat="1">
      <c r="A162" s="34"/>
      <c r="B162" s="35"/>
      <c r="C162" s="34"/>
      <c r="D162" s="181" t="s">
        <v>131</v>
      </c>
      <c r="E162" s="34"/>
      <c r="F162" s="182" t="s">
        <v>201</v>
      </c>
      <c r="G162" s="34"/>
      <c r="H162" s="34"/>
      <c r="I162" s="183"/>
      <c r="J162" s="34"/>
      <c r="K162" s="34"/>
      <c r="L162" s="35"/>
      <c r="M162" s="184"/>
      <c r="N162" s="185"/>
      <c r="O162" s="73"/>
      <c r="P162" s="73"/>
      <c r="Q162" s="73"/>
      <c r="R162" s="73"/>
      <c r="S162" s="73"/>
      <c r="T162" s="7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T162" s="15" t="s">
        <v>131</v>
      </c>
      <c r="AU162" s="15" t="s">
        <v>84</v>
      </c>
    </row>
    <row r="163" s="2" customFormat="1">
      <c r="A163" s="34"/>
      <c r="B163" s="35"/>
      <c r="C163" s="34"/>
      <c r="D163" s="186" t="s">
        <v>133</v>
      </c>
      <c r="E163" s="34"/>
      <c r="F163" s="187" t="s">
        <v>202</v>
      </c>
      <c r="G163" s="34"/>
      <c r="H163" s="34"/>
      <c r="I163" s="183"/>
      <c r="J163" s="34"/>
      <c r="K163" s="34"/>
      <c r="L163" s="35"/>
      <c r="M163" s="184"/>
      <c r="N163" s="185"/>
      <c r="O163" s="73"/>
      <c r="P163" s="73"/>
      <c r="Q163" s="73"/>
      <c r="R163" s="73"/>
      <c r="S163" s="73"/>
      <c r="T163" s="7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T163" s="15" t="s">
        <v>133</v>
      </c>
      <c r="AU163" s="15" t="s">
        <v>84</v>
      </c>
    </row>
    <row r="164" s="2" customFormat="1" ht="24.15" customHeight="1">
      <c r="A164" s="34"/>
      <c r="B164" s="167"/>
      <c r="C164" s="168" t="s">
        <v>203</v>
      </c>
      <c r="D164" s="168" t="s">
        <v>124</v>
      </c>
      <c r="E164" s="169" t="s">
        <v>204</v>
      </c>
      <c r="F164" s="170" t="s">
        <v>205</v>
      </c>
      <c r="G164" s="171" t="s">
        <v>157</v>
      </c>
      <c r="H164" s="172">
        <v>29.981999999999999</v>
      </c>
      <c r="I164" s="173"/>
      <c r="J164" s="174">
        <f>ROUND(I164*H164,2)</f>
        <v>0</v>
      </c>
      <c r="K164" s="170" t="s">
        <v>128</v>
      </c>
      <c r="L164" s="35"/>
      <c r="M164" s="175" t="s">
        <v>1</v>
      </c>
      <c r="N164" s="176" t="s">
        <v>39</v>
      </c>
      <c r="O164" s="73"/>
      <c r="P164" s="177">
        <f>O164*H164</f>
        <v>0</v>
      </c>
      <c r="Q164" s="177">
        <v>0</v>
      </c>
      <c r="R164" s="177">
        <f>Q164*H164</f>
        <v>0</v>
      </c>
      <c r="S164" s="177">
        <v>0</v>
      </c>
      <c r="T164" s="17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79" t="s">
        <v>129</v>
      </c>
      <c r="AT164" s="179" t="s">
        <v>124</v>
      </c>
      <c r="AU164" s="179" t="s">
        <v>84</v>
      </c>
      <c r="AY164" s="15" t="s">
        <v>122</v>
      </c>
      <c r="BE164" s="180">
        <f>IF(N164="základní",J164,0)</f>
        <v>0</v>
      </c>
      <c r="BF164" s="180">
        <f>IF(N164="snížená",J164,0)</f>
        <v>0</v>
      </c>
      <c r="BG164" s="180">
        <f>IF(N164="zákl. přenesená",J164,0)</f>
        <v>0</v>
      </c>
      <c r="BH164" s="180">
        <f>IF(N164="sníž. přenesená",J164,0)</f>
        <v>0</v>
      </c>
      <c r="BI164" s="180">
        <f>IF(N164="nulová",J164,0)</f>
        <v>0</v>
      </c>
      <c r="BJ164" s="15" t="s">
        <v>82</v>
      </c>
      <c r="BK164" s="180">
        <f>ROUND(I164*H164,2)</f>
        <v>0</v>
      </c>
      <c r="BL164" s="15" t="s">
        <v>129</v>
      </c>
      <c r="BM164" s="179" t="s">
        <v>206</v>
      </c>
    </row>
    <row r="165" s="2" customFormat="1">
      <c r="A165" s="34"/>
      <c r="B165" s="35"/>
      <c r="C165" s="34"/>
      <c r="D165" s="181" t="s">
        <v>131</v>
      </c>
      <c r="E165" s="34"/>
      <c r="F165" s="182" t="s">
        <v>207</v>
      </c>
      <c r="G165" s="34"/>
      <c r="H165" s="34"/>
      <c r="I165" s="183"/>
      <c r="J165" s="34"/>
      <c r="K165" s="34"/>
      <c r="L165" s="35"/>
      <c r="M165" s="184"/>
      <c r="N165" s="185"/>
      <c r="O165" s="73"/>
      <c r="P165" s="73"/>
      <c r="Q165" s="73"/>
      <c r="R165" s="73"/>
      <c r="S165" s="73"/>
      <c r="T165" s="7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T165" s="15" t="s">
        <v>131</v>
      </c>
      <c r="AU165" s="15" t="s">
        <v>84</v>
      </c>
    </row>
    <row r="166" s="2" customFormat="1">
      <c r="A166" s="34"/>
      <c r="B166" s="35"/>
      <c r="C166" s="34"/>
      <c r="D166" s="186" t="s">
        <v>133</v>
      </c>
      <c r="E166" s="34"/>
      <c r="F166" s="187" t="s">
        <v>208</v>
      </c>
      <c r="G166" s="34"/>
      <c r="H166" s="34"/>
      <c r="I166" s="183"/>
      <c r="J166" s="34"/>
      <c r="K166" s="34"/>
      <c r="L166" s="35"/>
      <c r="M166" s="184"/>
      <c r="N166" s="185"/>
      <c r="O166" s="73"/>
      <c r="P166" s="73"/>
      <c r="Q166" s="73"/>
      <c r="R166" s="73"/>
      <c r="S166" s="73"/>
      <c r="T166" s="7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5" t="s">
        <v>133</v>
      </c>
      <c r="AU166" s="15" t="s">
        <v>84</v>
      </c>
    </row>
    <row r="167" s="2" customFormat="1" ht="16.5" customHeight="1">
      <c r="A167" s="34"/>
      <c r="B167" s="167"/>
      <c r="C167" s="189" t="s">
        <v>209</v>
      </c>
      <c r="D167" s="189" t="s">
        <v>210</v>
      </c>
      <c r="E167" s="190" t="s">
        <v>211</v>
      </c>
      <c r="F167" s="191" t="s">
        <v>212</v>
      </c>
      <c r="G167" s="192" t="s">
        <v>194</v>
      </c>
      <c r="H167" s="193">
        <v>53.968000000000004</v>
      </c>
      <c r="I167" s="194"/>
      <c r="J167" s="195">
        <f>ROUND(I167*H167,2)</f>
        <v>0</v>
      </c>
      <c r="K167" s="191" t="s">
        <v>1</v>
      </c>
      <c r="L167" s="196"/>
      <c r="M167" s="197" t="s">
        <v>1</v>
      </c>
      <c r="N167" s="198" t="s">
        <v>39</v>
      </c>
      <c r="O167" s="73"/>
      <c r="P167" s="177">
        <f>O167*H167</f>
        <v>0</v>
      </c>
      <c r="Q167" s="177">
        <v>0</v>
      </c>
      <c r="R167" s="177">
        <f>Q167*H167</f>
        <v>0</v>
      </c>
      <c r="S167" s="177">
        <v>0</v>
      </c>
      <c r="T167" s="17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79" t="s">
        <v>173</v>
      </c>
      <c r="AT167" s="179" t="s">
        <v>210</v>
      </c>
      <c r="AU167" s="179" t="s">
        <v>84</v>
      </c>
      <c r="AY167" s="15" t="s">
        <v>122</v>
      </c>
      <c r="BE167" s="180">
        <f>IF(N167="základní",J167,0)</f>
        <v>0</v>
      </c>
      <c r="BF167" s="180">
        <f>IF(N167="snížená",J167,0)</f>
        <v>0</v>
      </c>
      <c r="BG167" s="180">
        <f>IF(N167="zákl. přenesená",J167,0)</f>
        <v>0</v>
      </c>
      <c r="BH167" s="180">
        <f>IF(N167="sníž. přenesená",J167,0)</f>
        <v>0</v>
      </c>
      <c r="BI167" s="180">
        <f>IF(N167="nulová",J167,0)</f>
        <v>0</v>
      </c>
      <c r="BJ167" s="15" t="s">
        <v>82</v>
      </c>
      <c r="BK167" s="180">
        <f>ROUND(I167*H167,2)</f>
        <v>0</v>
      </c>
      <c r="BL167" s="15" t="s">
        <v>129</v>
      </c>
      <c r="BM167" s="179" t="s">
        <v>213</v>
      </c>
    </row>
    <row r="168" s="2" customFormat="1">
      <c r="A168" s="34"/>
      <c r="B168" s="35"/>
      <c r="C168" s="34"/>
      <c r="D168" s="181" t="s">
        <v>131</v>
      </c>
      <c r="E168" s="34"/>
      <c r="F168" s="182" t="s">
        <v>214</v>
      </c>
      <c r="G168" s="34"/>
      <c r="H168" s="34"/>
      <c r="I168" s="183"/>
      <c r="J168" s="34"/>
      <c r="K168" s="34"/>
      <c r="L168" s="35"/>
      <c r="M168" s="184"/>
      <c r="N168" s="185"/>
      <c r="O168" s="73"/>
      <c r="P168" s="73"/>
      <c r="Q168" s="73"/>
      <c r="R168" s="73"/>
      <c r="S168" s="73"/>
      <c r="T168" s="7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T168" s="15" t="s">
        <v>131</v>
      </c>
      <c r="AU168" s="15" t="s">
        <v>84</v>
      </c>
    </row>
    <row r="169" s="2" customFormat="1" ht="24.15" customHeight="1">
      <c r="A169" s="34"/>
      <c r="B169" s="167"/>
      <c r="C169" s="168" t="s">
        <v>215</v>
      </c>
      <c r="D169" s="168" t="s">
        <v>124</v>
      </c>
      <c r="E169" s="169" t="s">
        <v>216</v>
      </c>
      <c r="F169" s="170" t="s">
        <v>217</v>
      </c>
      <c r="G169" s="171" t="s">
        <v>157</v>
      </c>
      <c r="H169" s="172">
        <v>10.253</v>
      </c>
      <c r="I169" s="173"/>
      <c r="J169" s="174">
        <f>ROUND(I169*H169,2)</f>
        <v>0</v>
      </c>
      <c r="K169" s="170" t="s">
        <v>128</v>
      </c>
      <c r="L169" s="35"/>
      <c r="M169" s="175" t="s">
        <v>1</v>
      </c>
      <c r="N169" s="176" t="s">
        <v>39</v>
      </c>
      <c r="O169" s="73"/>
      <c r="P169" s="177">
        <f>O169*H169</f>
        <v>0</v>
      </c>
      <c r="Q169" s="177">
        <v>0</v>
      </c>
      <c r="R169" s="177">
        <f>Q169*H169</f>
        <v>0</v>
      </c>
      <c r="S169" s="177">
        <v>0</v>
      </c>
      <c r="T169" s="17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79" t="s">
        <v>129</v>
      </c>
      <c r="AT169" s="179" t="s">
        <v>124</v>
      </c>
      <c r="AU169" s="179" t="s">
        <v>84</v>
      </c>
      <c r="AY169" s="15" t="s">
        <v>122</v>
      </c>
      <c r="BE169" s="180">
        <f>IF(N169="základní",J169,0)</f>
        <v>0</v>
      </c>
      <c r="BF169" s="180">
        <f>IF(N169="snížená",J169,0)</f>
        <v>0</v>
      </c>
      <c r="BG169" s="180">
        <f>IF(N169="zákl. přenesená",J169,0)</f>
        <v>0</v>
      </c>
      <c r="BH169" s="180">
        <f>IF(N169="sníž. přenesená",J169,0)</f>
        <v>0</v>
      </c>
      <c r="BI169" s="180">
        <f>IF(N169="nulová",J169,0)</f>
        <v>0</v>
      </c>
      <c r="BJ169" s="15" t="s">
        <v>82</v>
      </c>
      <c r="BK169" s="180">
        <f>ROUND(I169*H169,2)</f>
        <v>0</v>
      </c>
      <c r="BL169" s="15" t="s">
        <v>129</v>
      </c>
      <c r="BM169" s="179" t="s">
        <v>218</v>
      </c>
    </row>
    <row r="170" s="2" customFormat="1">
      <c r="A170" s="34"/>
      <c r="B170" s="35"/>
      <c r="C170" s="34"/>
      <c r="D170" s="181" t="s">
        <v>131</v>
      </c>
      <c r="E170" s="34"/>
      <c r="F170" s="182" t="s">
        <v>219</v>
      </c>
      <c r="G170" s="34"/>
      <c r="H170" s="34"/>
      <c r="I170" s="183"/>
      <c r="J170" s="34"/>
      <c r="K170" s="34"/>
      <c r="L170" s="35"/>
      <c r="M170" s="184"/>
      <c r="N170" s="185"/>
      <c r="O170" s="73"/>
      <c r="P170" s="73"/>
      <c r="Q170" s="73"/>
      <c r="R170" s="73"/>
      <c r="S170" s="73"/>
      <c r="T170" s="7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5" t="s">
        <v>131</v>
      </c>
      <c r="AU170" s="15" t="s">
        <v>84</v>
      </c>
    </row>
    <row r="171" s="2" customFormat="1">
      <c r="A171" s="34"/>
      <c r="B171" s="35"/>
      <c r="C171" s="34"/>
      <c r="D171" s="186" t="s">
        <v>133</v>
      </c>
      <c r="E171" s="34"/>
      <c r="F171" s="187" t="s">
        <v>220</v>
      </c>
      <c r="G171" s="34"/>
      <c r="H171" s="34"/>
      <c r="I171" s="183"/>
      <c r="J171" s="34"/>
      <c r="K171" s="34"/>
      <c r="L171" s="35"/>
      <c r="M171" s="184"/>
      <c r="N171" s="185"/>
      <c r="O171" s="73"/>
      <c r="P171" s="73"/>
      <c r="Q171" s="73"/>
      <c r="R171" s="73"/>
      <c r="S171" s="73"/>
      <c r="T171" s="7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T171" s="15" t="s">
        <v>133</v>
      </c>
      <c r="AU171" s="15" t="s">
        <v>84</v>
      </c>
    </row>
    <row r="172" s="2" customFormat="1" ht="16.5" customHeight="1">
      <c r="A172" s="34"/>
      <c r="B172" s="167"/>
      <c r="C172" s="189" t="s">
        <v>221</v>
      </c>
      <c r="D172" s="189" t="s">
        <v>210</v>
      </c>
      <c r="E172" s="190" t="s">
        <v>222</v>
      </c>
      <c r="F172" s="191" t="s">
        <v>223</v>
      </c>
      <c r="G172" s="192" t="s">
        <v>194</v>
      </c>
      <c r="H172" s="193">
        <v>20.506</v>
      </c>
      <c r="I172" s="194"/>
      <c r="J172" s="195">
        <f>ROUND(I172*H172,2)</f>
        <v>0</v>
      </c>
      <c r="K172" s="191" t="s">
        <v>128</v>
      </c>
      <c r="L172" s="196"/>
      <c r="M172" s="197" t="s">
        <v>1</v>
      </c>
      <c r="N172" s="198" t="s">
        <v>39</v>
      </c>
      <c r="O172" s="73"/>
      <c r="P172" s="177">
        <f>O172*H172</f>
        <v>0</v>
      </c>
      <c r="Q172" s="177">
        <v>0</v>
      </c>
      <c r="R172" s="177">
        <f>Q172*H172</f>
        <v>0</v>
      </c>
      <c r="S172" s="177">
        <v>0</v>
      </c>
      <c r="T172" s="17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79" t="s">
        <v>173</v>
      </c>
      <c r="AT172" s="179" t="s">
        <v>210</v>
      </c>
      <c r="AU172" s="179" t="s">
        <v>84</v>
      </c>
      <c r="AY172" s="15" t="s">
        <v>122</v>
      </c>
      <c r="BE172" s="180">
        <f>IF(N172="základní",J172,0)</f>
        <v>0</v>
      </c>
      <c r="BF172" s="180">
        <f>IF(N172="snížená",J172,0)</f>
        <v>0</v>
      </c>
      <c r="BG172" s="180">
        <f>IF(N172="zákl. přenesená",J172,0)</f>
        <v>0</v>
      </c>
      <c r="BH172" s="180">
        <f>IF(N172="sníž. přenesená",J172,0)</f>
        <v>0</v>
      </c>
      <c r="BI172" s="180">
        <f>IF(N172="nulová",J172,0)</f>
        <v>0</v>
      </c>
      <c r="BJ172" s="15" t="s">
        <v>82</v>
      </c>
      <c r="BK172" s="180">
        <f>ROUND(I172*H172,2)</f>
        <v>0</v>
      </c>
      <c r="BL172" s="15" t="s">
        <v>129</v>
      </c>
      <c r="BM172" s="179" t="s">
        <v>224</v>
      </c>
    </row>
    <row r="173" s="2" customFormat="1">
      <c r="A173" s="34"/>
      <c r="B173" s="35"/>
      <c r="C173" s="34"/>
      <c r="D173" s="181" t="s">
        <v>131</v>
      </c>
      <c r="E173" s="34"/>
      <c r="F173" s="182" t="s">
        <v>223</v>
      </c>
      <c r="G173" s="34"/>
      <c r="H173" s="34"/>
      <c r="I173" s="183"/>
      <c r="J173" s="34"/>
      <c r="K173" s="34"/>
      <c r="L173" s="35"/>
      <c r="M173" s="184"/>
      <c r="N173" s="185"/>
      <c r="O173" s="73"/>
      <c r="P173" s="73"/>
      <c r="Q173" s="73"/>
      <c r="R173" s="73"/>
      <c r="S173" s="73"/>
      <c r="T173" s="7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T173" s="15" t="s">
        <v>131</v>
      </c>
      <c r="AU173" s="15" t="s">
        <v>84</v>
      </c>
    </row>
    <row r="174" s="12" customFormat="1" ht="22.8" customHeight="1">
      <c r="A174" s="12"/>
      <c r="B174" s="154"/>
      <c r="C174" s="12"/>
      <c r="D174" s="155" t="s">
        <v>73</v>
      </c>
      <c r="E174" s="165" t="s">
        <v>129</v>
      </c>
      <c r="F174" s="165" t="s">
        <v>225</v>
      </c>
      <c r="G174" s="12"/>
      <c r="H174" s="12"/>
      <c r="I174" s="157"/>
      <c r="J174" s="166">
        <f>BK174</f>
        <v>0</v>
      </c>
      <c r="K174" s="12"/>
      <c r="L174" s="154"/>
      <c r="M174" s="159"/>
      <c r="N174" s="160"/>
      <c r="O174" s="160"/>
      <c r="P174" s="161">
        <f>SUM(P175:P193)</f>
        <v>0</v>
      </c>
      <c r="Q174" s="160"/>
      <c r="R174" s="161">
        <f>SUM(R175:R193)</f>
        <v>0.57513599999999998</v>
      </c>
      <c r="S174" s="160"/>
      <c r="T174" s="162">
        <f>SUM(T175:T193)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55" t="s">
        <v>82</v>
      </c>
      <c r="AT174" s="163" t="s">
        <v>73</v>
      </c>
      <c r="AU174" s="163" t="s">
        <v>82</v>
      </c>
      <c r="AY174" s="155" t="s">
        <v>122</v>
      </c>
      <c r="BK174" s="164">
        <f>SUM(BK175:BK193)</f>
        <v>0</v>
      </c>
    </row>
    <row r="175" s="2" customFormat="1" ht="16.5" customHeight="1">
      <c r="A175" s="34"/>
      <c r="B175" s="167"/>
      <c r="C175" s="168" t="s">
        <v>226</v>
      </c>
      <c r="D175" s="168" t="s">
        <v>124</v>
      </c>
      <c r="E175" s="169" t="s">
        <v>227</v>
      </c>
      <c r="F175" s="170" t="s">
        <v>228</v>
      </c>
      <c r="G175" s="171" t="s">
        <v>157</v>
      </c>
      <c r="H175" s="172">
        <v>1.778</v>
      </c>
      <c r="I175" s="173"/>
      <c r="J175" s="174">
        <f>ROUND(I175*H175,2)</f>
        <v>0</v>
      </c>
      <c r="K175" s="170" t="s">
        <v>128</v>
      </c>
      <c r="L175" s="35"/>
      <c r="M175" s="175" t="s">
        <v>1</v>
      </c>
      <c r="N175" s="176" t="s">
        <v>39</v>
      </c>
      <c r="O175" s="73"/>
      <c r="P175" s="177">
        <f>O175*H175</f>
        <v>0</v>
      </c>
      <c r="Q175" s="177">
        <v>0</v>
      </c>
      <c r="R175" s="177">
        <f>Q175*H175</f>
        <v>0</v>
      </c>
      <c r="S175" s="177">
        <v>0</v>
      </c>
      <c r="T175" s="17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79" t="s">
        <v>129</v>
      </c>
      <c r="AT175" s="179" t="s">
        <v>124</v>
      </c>
      <c r="AU175" s="179" t="s">
        <v>84</v>
      </c>
      <c r="AY175" s="15" t="s">
        <v>122</v>
      </c>
      <c r="BE175" s="180">
        <f>IF(N175="základní",J175,0)</f>
        <v>0</v>
      </c>
      <c r="BF175" s="180">
        <f>IF(N175="snížená",J175,0)</f>
        <v>0</v>
      </c>
      <c r="BG175" s="180">
        <f>IF(N175="zákl. přenesená",J175,0)</f>
        <v>0</v>
      </c>
      <c r="BH175" s="180">
        <f>IF(N175="sníž. přenesená",J175,0)</f>
        <v>0</v>
      </c>
      <c r="BI175" s="180">
        <f>IF(N175="nulová",J175,0)</f>
        <v>0</v>
      </c>
      <c r="BJ175" s="15" t="s">
        <v>82</v>
      </c>
      <c r="BK175" s="180">
        <f>ROUND(I175*H175,2)</f>
        <v>0</v>
      </c>
      <c r="BL175" s="15" t="s">
        <v>129</v>
      </c>
      <c r="BM175" s="179" t="s">
        <v>229</v>
      </c>
    </row>
    <row r="176" s="2" customFormat="1">
      <c r="A176" s="34"/>
      <c r="B176" s="35"/>
      <c r="C176" s="34"/>
      <c r="D176" s="181" t="s">
        <v>131</v>
      </c>
      <c r="E176" s="34"/>
      <c r="F176" s="182" t="s">
        <v>230</v>
      </c>
      <c r="G176" s="34"/>
      <c r="H176" s="34"/>
      <c r="I176" s="183"/>
      <c r="J176" s="34"/>
      <c r="K176" s="34"/>
      <c r="L176" s="35"/>
      <c r="M176" s="184"/>
      <c r="N176" s="185"/>
      <c r="O176" s="73"/>
      <c r="P176" s="73"/>
      <c r="Q176" s="73"/>
      <c r="R176" s="73"/>
      <c r="S176" s="73"/>
      <c r="T176" s="7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5" t="s">
        <v>131</v>
      </c>
      <c r="AU176" s="15" t="s">
        <v>84</v>
      </c>
    </row>
    <row r="177" s="2" customFormat="1">
      <c r="A177" s="34"/>
      <c r="B177" s="35"/>
      <c r="C177" s="34"/>
      <c r="D177" s="186" t="s">
        <v>133</v>
      </c>
      <c r="E177" s="34"/>
      <c r="F177" s="187" t="s">
        <v>231</v>
      </c>
      <c r="G177" s="34"/>
      <c r="H177" s="34"/>
      <c r="I177" s="183"/>
      <c r="J177" s="34"/>
      <c r="K177" s="34"/>
      <c r="L177" s="35"/>
      <c r="M177" s="184"/>
      <c r="N177" s="185"/>
      <c r="O177" s="73"/>
      <c r="P177" s="73"/>
      <c r="Q177" s="73"/>
      <c r="R177" s="73"/>
      <c r="S177" s="73"/>
      <c r="T177" s="7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T177" s="15" t="s">
        <v>133</v>
      </c>
      <c r="AU177" s="15" t="s">
        <v>84</v>
      </c>
    </row>
    <row r="178" s="2" customFormat="1" ht="24.15" customHeight="1">
      <c r="A178" s="34"/>
      <c r="B178" s="167"/>
      <c r="C178" s="168" t="s">
        <v>232</v>
      </c>
      <c r="D178" s="168" t="s">
        <v>124</v>
      </c>
      <c r="E178" s="169" t="s">
        <v>233</v>
      </c>
      <c r="F178" s="170" t="s">
        <v>234</v>
      </c>
      <c r="G178" s="171" t="s">
        <v>235</v>
      </c>
      <c r="H178" s="172">
        <v>4</v>
      </c>
      <c r="I178" s="173"/>
      <c r="J178" s="174">
        <f>ROUND(I178*H178,2)</f>
        <v>0</v>
      </c>
      <c r="K178" s="170" t="s">
        <v>128</v>
      </c>
      <c r="L178" s="35"/>
      <c r="M178" s="175" t="s">
        <v>1</v>
      </c>
      <c r="N178" s="176" t="s">
        <v>39</v>
      </c>
      <c r="O178" s="73"/>
      <c r="P178" s="177">
        <f>O178*H178</f>
        <v>0</v>
      </c>
      <c r="Q178" s="177">
        <v>0.087419999999999998</v>
      </c>
      <c r="R178" s="177">
        <f>Q178*H178</f>
        <v>0.34967999999999999</v>
      </c>
      <c r="S178" s="177">
        <v>0</v>
      </c>
      <c r="T178" s="17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79" t="s">
        <v>129</v>
      </c>
      <c r="AT178" s="179" t="s">
        <v>124</v>
      </c>
      <c r="AU178" s="179" t="s">
        <v>84</v>
      </c>
      <c r="AY178" s="15" t="s">
        <v>122</v>
      </c>
      <c r="BE178" s="180">
        <f>IF(N178="základní",J178,0)</f>
        <v>0</v>
      </c>
      <c r="BF178" s="180">
        <f>IF(N178="snížená",J178,0)</f>
        <v>0</v>
      </c>
      <c r="BG178" s="180">
        <f>IF(N178="zákl. přenesená",J178,0)</f>
        <v>0</v>
      </c>
      <c r="BH178" s="180">
        <f>IF(N178="sníž. přenesená",J178,0)</f>
        <v>0</v>
      </c>
      <c r="BI178" s="180">
        <f>IF(N178="nulová",J178,0)</f>
        <v>0</v>
      </c>
      <c r="BJ178" s="15" t="s">
        <v>82</v>
      </c>
      <c r="BK178" s="180">
        <f>ROUND(I178*H178,2)</f>
        <v>0</v>
      </c>
      <c r="BL178" s="15" t="s">
        <v>129</v>
      </c>
      <c r="BM178" s="179" t="s">
        <v>236</v>
      </c>
    </row>
    <row r="179" s="2" customFormat="1">
      <c r="A179" s="34"/>
      <c r="B179" s="35"/>
      <c r="C179" s="34"/>
      <c r="D179" s="181" t="s">
        <v>131</v>
      </c>
      <c r="E179" s="34"/>
      <c r="F179" s="182" t="s">
        <v>237</v>
      </c>
      <c r="G179" s="34"/>
      <c r="H179" s="34"/>
      <c r="I179" s="183"/>
      <c r="J179" s="34"/>
      <c r="K179" s="34"/>
      <c r="L179" s="35"/>
      <c r="M179" s="184"/>
      <c r="N179" s="185"/>
      <c r="O179" s="73"/>
      <c r="P179" s="73"/>
      <c r="Q179" s="73"/>
      <c r="R179" s="73"/>
      <c r="S179" s="73"/>
      <c r="T179" s="7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T179" s="15" t="s">
        <v>131</v>
      </c>
      <c r="AU179" s="15" t="s">
        <v>84</v>
      </c>
    </row>
    <row r="180" s="2" customFormat="1">
      <c r="A180" s="34"/>
      <c r="B180" s="35"/>
      <c r="C180" s="34"/>
      <c r="D180" s="186" t="s">
        <v>133</v>
      </c>
      <c r="E180" s="34"/>
      <c r="F180" s="187" t="s">
        <v>238</v>
      </c>
      <c r="G180" s="34"/>
      <c r="H180" s="34"/>
      <c r="I180" s="183"/>
      <c r="J180" s="34"/>
      <c r="K180" s="34"/>
      <c r="L180" s="35"/>
      <c r="M180" s="184"/>
      <c r="N180" s="185"/>
      <c r="O180" s="73"/>
      <c r="P180" s="73"/>
      <c r="Q180" s="73"/>
      <c r="R180" s="73"/>
      <c r="S180" s="73"/>
      <c r="T180" s="7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T180" s="15" t="s">
        <v>133</v>
      </c>
      <c r="AU180" s="15" t="s">
        <v>84</v>
      </c>
    </row>
    <row r="181" s="2" customFormat="1" ht="24.15" customHeight="1">
      <c r="A181" s="34"/>
      <c r="B181" s="167"/>
      <c r="C181" s="189" t="s">
        <v>239</v>
      </c>
      <c r="D181" s="189" t="s">
        <v>210</v>
      </c>
      <c r="E181" s="190" t="s">
        <v>240</v>
      </c>
      <c r="F181" s="191" t="s">
        <v>241</v>
      </c>
      <c r="G181" s="192" t="s">
        <v>235</v>
      </c>
      <c r="H181" s="193">
        <v>2</v>
      </c>
      <c r="I181" s="194"/>
      <c r="J181" s="195">
        <f>ROUND(I181*H181,2)</f>
        <v>0</v>
      </c>
      <c r="K181" s="191" t="s">
        <v>128</v>
      </c>
      <c r="L181" s="196"/>
      <c r="M181" s="197" t="s">
        <v>1</v>
      </c>
      <c r="N181" s="198" t="s">
        <v>39</v>
      </c>
      <c r="O181" s="73"/>
      <c r="P181" s="177">
        <f>O181*H181</f>
        <v>0</v>
      </c>
      <c r="Q181" s="177">
        <v>0.040000000000000001</v>
      </c>
      <c r="R181" s="177">
        <f>Q181*H181</f>
        <v>0.080000000000000002</v>
      </c>
      <c r="S181" s="177">
        <v>0</v>
      </c>
      <c r="T181" s="17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79" t="s">
        <v>173</v>
      </c>
      <c r="AT181" s="179" t="s">
        <v>210</v>
      </c>
      <c r="AU181" s="179" t="s">
        <v>84</v>
      </c>
      <c r="AY181" s="15" t="s">
        <v>122</v>
      </c>
      <c r="BE181" s="180">
        <f>IF(N181="základní",J181,0)</f>
        <v>0</v>
      </c>
      <c r="BF181" s="180">
        <f>IF(N181="snížená",J181,0)</f>
        <v>0</v>
      </c>
      <c r="BG181" s="180">
        <f>IF(N181="zákl. přenesená",J181,0)</f>
        <v>0</v>
      </c>
      <c r="BH181" s="180">
        <f>IF(N181="sníž. přenesená",J181,0)</f>
        <v>0</v>
      </c>
      <c r="BI181" s="180">
        <f>IF(N181="nulová",J181,0)</f>
        <v>0</v>
      </c>
      <c r="BJ181" s="15" t="s">
        <v>82</v>
      </c>
      <c r="BK181" s="180">
        <f>ROUND(I181*H181,2)</f>
        <v>0</v>
      </c>
      <c r="BL181" s="15" t="s">
        <v>129</v>
      </c>
      <c r="BM181" s="179" t="s">
        <v>242</v>
      </c>
    </row>
    <row r="182" s="2" customFormat="1">
      <c r="A182" s="34"/>
      <c r="B182" s="35"/>
      <c r="C182" s="34"/>
      <c r="D182" s="181" t="s">
        <v>131</v>
      </c>
      <c r="E182" s="34"/>
      <c r="F182" s="182" t="s">
        <v>241</v>
      </c>
      <c r="G182" s="34"/>
      <c r="H182" s="34"/>
      <c r="I182" s="183"/>
      <c r="J182" s="34"/>
      <c r="K182" s="34"/>
      <c r="L182" s="35"/>
      <c r="M182" s="184"/>
      <c r="N182" s="185"/>
      <c r="O182" s="73"/>
      <c r="P182" s="73"/>
      <c r="Q182" s="73"/>
      <c r="R182" s="73"/>
      <c r="S182" s="73"/>
      <c r="T182" s="7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T182" s="15" t="s">
        <v>131</v>
      </c>
      <c r="AU182" s="15" t="s">
        <v>84</v>
      </c>
    </row>
    <row r="183" s="2" customFormat="1" ht="24.15" customHeight="1">
      <c r="A183" s="34"/>
      <c r="B183" s="167"/>
      <c r="C183" s="189" t="s">
        <v>243</v>
      </c>
      <c r="D183" s="189" t="s">
        <v>210</v>
      </c>
      <c r="E183" s="190" t="s">
        <v>244</v>
      </c>
      <c r="F183" s="191" t="s">
        <v>245</v>
      </c>
      <c r="G183" s="192" t="s">
        <v>235</v>
      </c>
      <c r="H183" s="193">
        <v>2</v>
      </c>
      <c r="I183" s="194"/>
      <c r="J183" s="195">
        <f>ROUND(I183*H183,2)</f>
        <v>0</v>
      </c>
      <c r="K183" s="191" t="s">
        <v>128</v>
      </c>
      <c r="L183" s="196"/>
      <c r="M183" s="197" t="s">
        <v>1</v>
      </c>
      <c r="N183" s="198" t="s">
        <v>39</v>
      </c>
      <c r="O183" s="73"/>
      <c r="P183" s="177">
        <f>O183*H183</f>
        <v>0</v>
      </c>
      <c r="Q183" s="177">
        <v>0.068000000000000005</v>
      </c>
      <c r="R183" s="177">
        <f>Q183*H183</f>
        <v>0.13600000000000001</v>
      </c>
      <c r="S183" s="177">
        <v>0</v>
      </c>
      <c r="T183" s="17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79" t="s">
        <v>173</v>
      </c>
      <c r="AT183" s="179" t="s">
        <v>210</v>
      </c>
      <c r="AU183" s="179" t="s">
        <v>84</v>
      </c>
      <c r="AY183" s="15" t="s">
        <v>122</v>
      </c>
      <c r="BE183" s="180">
        <f>IF(N183="základní",J183,0)</f>
        <v>0</v>
      </c>
      <c r="BF183" s="180">
        <f>IF(N183="snížená",J183,0)</f>
        <v>0</v>
      </c>
      <c r="BG183" s="180">
        <f>IF(N183="zákl. přenesená",J183,0)</f>
        <v>0</v>
      </c>
      <c r="BH183" s="180">
        <f>IF(N183="sníž. přenesená",J183,0)</f>
        <v>0</v>
      </c>
      <c r="BI183" s="180">
        <f>IF(N183="nulová",J183,0)</f>
        <v>0</v>
      </c>
      <c r="BJ183" s="15" t="s">
        <v>82</v>
      </c>
      <c r="BK183" s="180">
        <f>ROUND(I183*H183,2)</f>
        <v>0</v>
      </c>
      <c r="BL183" s="15" t="s">
        <v>129</v>
      </c>
      <c r="BM183" s="179" t="s">
        <v>246</v>
      </c>
    </row>
    <row r="184" s="2" customFormat="1">
      <c r="A184" s="34"/>
      <c r="B184" s="35"/>
      <c r="C184" s="34"/>
      <c r="D184" s="181" t="s">
        <v>131</v>
      </c>
      <c r="E184" s="34"/>
      <c r="F184" s="182" t="s">
        <v>245</v>
      </c>
      <c r="G184" s="34"/>
      <c r="H184" s="34"/>
      <c r="I184" s="183"/>
      <c r="J184" s="34"/>
      <c r="K184" s="34"/>
      <c r="L184" s="35"/>
      <c r="M184" s="184"/>
      <c r="N184" s="185"/>
      <c r="O184" s="73"/>
      <c r="P184" s="73"/>
      <c r="Q184" s="73"/>
      <c r="R184" s="73"/>
      <c r="S184" s="73"/>
      <c r="T184" s="7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T184" s="15" t="s">
        <v>131</v>
      </c>
      <c r="AU184" s="15" t="s">
        <v>84</v>
      </c>
    </row>
    <row r="185" s="2" customFormat="1" ht="33" customHeight="1">
      <c r="A185" s="34"/>
      <c r="B185" s="167"/>
      <c r="C185" s="168" t="s">
        <v>7</v>
      </c>
      <c r="D185" s="168" t="s">
        <v>124</v>
      </c>
      <c r="E185" s="169" t="s">
        <v>247</v>
      </c>
      <c r="F185" s="170" t="s">
        <v>248</v>
      </c>
      <c r="G185" s="171" t="s">
        <v>157</v>
      </c>
      <c r="H185" s="172">
        <v>0.45000000000000001</v>
      </c>
      <c r="I185" s="173"/>
      <c r="J185" s="174">
        <f>ROUND(I185*H185,2)</f>
        <v>0</v>
      </c>
      <c r="K185" s="170" t="s">
        <v>128</v>
      </c>
      <c r="L185" s="35"/>
      <c r="M185" s="175" t="s">
        <v>1</v>
      </c>
      <c r="N185" s="176" t="s">
        <v>39</v>
      </c>
      <c r="O185" s="73"/>
      <c r="P185" s="177">
        <f>O185*H185</f>
        <v>0</v>
      </c>
      <c r="Q185" s="177">
        <v>0</v>
      </c>
      <c r="R185" s="177">
        <f>Q185*H185</f>
        <v>0</v>
      </c>
      <c r="S185" s="177">
        <v>0</v>
      </c>
      <c r="T185" s="17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79" t="s">
        <v>129</v>
      </c>
      <c r="AT185" s="179" t="s">
        <v>124</v>
      </c>
      <c r="AU185" s="179" t="s">
        <v>84</v>
      </c>
      <c r="AY185" s="15" t="s">
        <v>122</v>
      </c>
      <c r="BE185" s="180">
        <f>IF(N185="základní",J185,0)</f>
        <v>0</v>
      </c>
      <c r="BF185" s="180">
        <f>IF(N185="snížená",J185,0)</f>
        <v>0</v>
      </c>
      <c r="BG185" s="180">
        <f>IF(N185="zákl. přenesená",J185,0)</f>
        <v>0</v>
      </c>
      <c r="BH185" s="180">
        <f>IF(N185="sníž. přenesená",J185,0)</f>
        <v>0</v>
      </c>
      <c r="BI185" s="180">
        <f>IF(N185="nulová",J185,0)</f>
        <v>0</v>
      </c>
      <c r="BJ185" s="15" t="s">
        <v>82</v>
      </c>
      <c r="BK185" s="180">
        <f>ROUND(I185*H185,2)</f>
        <v>0</v>
      </c>
      <c r="BL185" s="15" t="s">
        <v>129</v>
      </c>
      <c r="BM185" s="179" t="s">
        <v>249</v>
      </c>
    </row>
    <row r="186" s="2" customFormat="1">
      <c r="A186" s="34"/>
      <c r="B186" s="35"/>
      <c r="C186" s="34"/>
      <c r="D186" s="181" t="s">
        <v>131</v>
      </c>
      <c r="E186" s="34"/>
      <c r="F186" s="182" t="s">
        <v>250</v>
      </c>
      <c r="G186" s="34"/>
      <c r="H186" s="34"/>
      <c r="I186" s="183"/>
      <c r="J186" s="34"/>
      <c r="K186" s="34"/>
      <c r="L186" s="35"/>
      <c r="M186" s="184"/>
      <c r="N186" s="185"/>
      <c r="O186" s="73"/>
      <c r="P186" s="73"/>
      <c r="Q186" s="73"/>
      <c r="R186" s="73"/>
      <c r="S186" s="73"/>
      <c r="T186" s="7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T186" s="15" t="s">
        <v>131</v>
      </c>
      <c r="AU186" s="15" t="s">
        <v>84</v>
      </c>
    </row>
    <row r="187" s="2" customFormat="1">
      <c r="A187" s="34"/>
      <c r="B187" s="35"/>
      <c r="C187" s="34"/>
      <c r="D187" s="186" t="s">
        <v>133</v>
      </c>
      <c r="E187" s="34"/>
      <c r="F187" s="187" t="s">
        <v>251</v>
      </c>
      <c r="G187" s="34"/>
      <c r="H187" s="34"/>
      <c r="I187" s="183"/>
      <c r="J187" s="34"/>
      <c r="K187" s="34"/>
      <c r="L187" s="35"/>
      <c r="M187" s="184"/>
      <c r="N187" s="185"/>
      <c r="O187" s="73"/>
      <c r="P187" s="73"/>
      <c r="Q187" s="73"/>
      <c r="R187" s="73"/>
      <c r="S187" s="73"/>
      <c r="T187" s="7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5" t="s">
        <v>133</v>
      </c>
      <c r="AU187" s="15" t="s">
        <v>84</v>
      </c>
    </row>
    <row r="188" s="2" customFormat="1" ht="33" customHeight="1">
      <c r="A188" s="34"/>
      <c r="B188" s="167"/>
      <c r="C188" s="168" t="s">
        <v>252</v>
      </c>
      <c r="D188" s="168" t="s">
        <v>124</v>
      </c>
      <c r="E188" s="169" t="s">
        <v>253</v>
      </c>
      <c r="F188" s="170" t="s">
        <v>254</v>
      </c>
      <c r="G188" s="171" t="s">
        <v>127</v>
      </c>
      <c r="H188" s="172">
        <v>1.2</v>
      </c>
      <c r="I188" s="173"/>
      <c r="J188" s="174">
        <f>ROUND(I188*H188,2)</f>
        <v>0</v>
      </c>
      <c r="K188" s="170" t="s">
        <v>128</v>
      </c>
      <c r="L188" s="35"/>
      <c r="M188" s="175" t="s">
        <v>1</v>
      </c>
      <c r="N188" s="176" t="s">
        <v>39</v>
      </c>
      <c r="O188" s="73"/>
      <c r="P188" s="177">
        <f>O188*H188</f>
        <v>0</v>
      </c>
      <c r="Q188" s="177">
        <v>0.0078799999999999999</v>
      </c>
      <c r="R188" s="177">
        <f>Q188*H188</f>
        <v>0.0094559999999999991</v>
      </c>
      <c r="S188" s="177">
        <v>0</v>
      </c>
      <c r="T188" s="17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79" t="s">
        <v>129</v>
      </c>
      <c r="AT188" s="179" t="s">
        <v>124</v>
      </c>
      <c r="AU188" s="179" t="s">
        <v>84</v>
      </c>
      <c r="AY188" s="15" t="s">
        <v>122</v>
      </c>
      <c r="BE188" s="180">
        <f>IF(N188="základní",J188,0)</f>
        <v>0</v>
      </c>
      <c r="BF188" s="180">
        <f>IF(N188="snížená",J188,0)</f>
        <v>0</v>
      </c>
      <c r="BG188" s="180">
        <f>IF(N188="zákl. přenesená",J188,0)</f>
        <v>0</v>
      </c>
      <c r="BH188" s="180">
        <f>IF(N188="sníž. přenesená",J188,0)</f>
        <v>0</v>
      </c>
      <c r="BI188" s="180">
        <f>IF(N188="nulová",J188,0)</f>
        <v>0</v>
      </c>
      <c r="BJ188" s="15" t="s">
        <v>82</v>
      </c>
      <c r="BK188" s="180">
        <f>ROUND(I188*H188,2)</f>
        <v>0</v>
      </c>
      <c r="BL188" s="15" t="s">
        <v>129</v>
      </c>
      <c r="BM188" s="179" t="s">
        <v>255</v>
      </c>
    </row>
    <row r="189" s="2" customFormat="1">
      <c r="A189" s="34"/>
      <c r="B189" s="35"/>
      <c r="C189" s="34"/>
      <c r="D189" s="181" t="s">
        <v>131</v>
      </c>
      <c r="E189" s="34"/>
      <c r="F189" s="182" t="s">
        <v>256</v>
      </c>
      <c r="G189" s="34"/>
      <c r="H189" s="34"/>
      <c r="I189" s="183"/>
      <c r="J189" s="34"/>
      <c r="K189" s="34"/>
      <c r="L189" s="35"/>
      <c r="M189" s="184"/>
      <c r="N189" s="185"/>
      <c r="O189" s="73"/>
      <c r="P189" s="73"/>
      <c r="Q189" s="73"/>
      <c r="R189" s="73"/>
      <c r="S189" s="73"/>
      <c r="T189" s="7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T189" s="15" t="s">
        <v>131</v>
      </c>
      <c r="AU189" s="15" t="s">
        <v>84</v>
      </c>
    </row>
    <row r="190" s="2" customFormat="1">
      <c r="A190" s="34"/>
      <c r="B190" s="35"/>
      <c r="C190" s="34"/>
      <c r="D190" s="186" t="s">
        <v>133</v>
      </c>
      <c r="E190" s="34"/>
      <c r="F190" s="187" t="s">
        <v>257</v>
      </c>
      <c r="G190" s="34"/>
      <c r="H190" s="34"/>
      <c r="I190" s="183"/>
      <c r="J190" s="34"/>
      <c r="K190" s="34"/>
      <c r="L190" s="35"/>
      <c r="M190" s="184"/>
      <c r="N190" s="185"/>
      <c r="O190" s="73"/>
      <c r="P190" s="73"/>
      <c r="Q190" s="73"/>
      <c r="R190" s="73"/>
      <c r="S190" s="73"/>
      <c r="T190" s="7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T190" s="15" t="s">
        <v>133</v>
      </c>
      <c r="AU190" s="15" t="s">
        <v>84</v>
      </c>
    </row>
    <row r="191" s="2" customFormat="1" ht="37.8" customHeight="1">
      <c r="A191" s="34"/>
      <c r="B191" s="167"/>
      <c r="C191" s="168" t="s">
        <v>258</v>
      </c>
      <c r="D191" s="168" t="s">
        <v>124</v>
      </c>
      <c r="E191" s="169" t="s">
        <v>259</v>
      </c>
      <c r="F191" s="170" t="s">
        <v>260</v>
      </c>
      <c r="G191" s="171" t="s">
        <v>127</v>
      </c>
      <c r="H191" s="172">
        <v>1.2</v>
      </c>
      <c r="I191" s="173"/>
      <c r="J191" s="174">
        <f>ROUND(I191*H191,2)</f>
        <v>0</v>
      </c>
      <c r="K191" s="170" t="s">
        <v>128</v>
      </c>
      <c r="L191" s="35"/>
      <c r="M191" s="175" t="s">
        <v>1</v>
      </c>
      <c r="N191" s="176" t="s">
        <v>39</v>
      </c>
      <c r="O191" s="73"/>
      <c r="P191" s="177">
        <f>O191*H191</f>
        <v>0</v>
      </c>
      <c r="Q191" s="177">
        <v>0</v>
      </c>
      <c r="R191" s="177">
        <f>Q191*H191</f>
        <v>0</v>
      </c>
      <c r="S191" s="177">
        <v>0</v>
      </c>
      <c r="T191" s="17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79" t="s">
        <v>129</v>
      </c>
      <c r="AT191" s="179" t="s">
        <v>124</v>
      </c>
      <c r="AU191" s="179" t="s">
        <v>84</v>
      </c>
      <c r="AY191" s="15" t="s">
        <v>122</v>
      </c>
      <c r="BE191" s="180">
        <f>IF(N191="základní",J191,0)</f>
        <v>0</v>
      </c>
      <c r="BF191" s="180">
        <f>IF(N191="snížená",J191,0)</f>
        <v>0</v>
      </c>
      <c r="BG191" s="180">
        <f>IF(N191="zákl. přenesená",J191,0)</f>
        <v>0</v>
      </c>
      <c r="BH191" s="180">
        <f>IF(N191="sníž. přenesená",J191,0)</f>
        <v>0</v>
      </c>
      <c r="BI191" s="180">
        <f>IF(N191="nulová",J191,0)</f>
        <v>0</v>
      </c>
      <c r="BJ191" s="15" t="s">
        <v>82</v>
      </c>
      <c r="BK191" s="180">
        <f>ROUND(I191*H191,2)</f>
        <v>0</v>
      </c>
      <c r="BL191" s="15" t="s">
        <v>129</v>
      </c>
      <c r="BM191" s="179" t="s">
        <v>261</v>
      </c>
    </row>
    <row r="192" s="2" customFormat="1">
      <c r="A192" s="34"/>
      <c r="B192" s="35"/>
      <c r="C192" s="34"/>
      <c r="D192" s="181" t="s">
        <v>131</v>
      </c>
      <c r="E192" s="34"/>
      <c r="F192" s="182" t="s">
        <v>262</v>
      </c>
      <c r="G192" s="34"/>
      <c r="H192" s="34"/>
      <c r="I192" s="183"/>
      <c r="J192" s="34"/>
      <c r="K192" s="34"/>
      <c r="L192" s="35"/>
      <c r="M192" s="184"/>
      <c r="N192" s="185"/>
      <c r="O192" s="73"/>
      <c r="P192" s="73"/>
      <c r="Q192" s="73"/>
      <c r="R192" s="73"/>
      <c r="S192" s="73"/>
      <c r="T192" s="7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T192" s="15" t="s">
        <v>131</v>
      </c>
      <c r="AU192" s="15" t="s">
        <v>84</v>
      </c>
    </row>
    <row r="193" s="2" customFormat="1">
      <c r="A193" s="34"/>
      <c r="B193" s="35"/>
      <c r="C193" s="34"/>
      <c r="D193" s="186" t="s">
        <v>133</v>
      </c>
      <c r="E193" s="34"/>
      <c r="F193" s="187" t="s">
        <v>263</v>
      </c>
      <c r="G193" s="34"/>
      <c r="H193" s="34"/>
      <c r="I193" s="183"/>
      <c r="J193" s="34"/>
      <c r="K193" s="34"/>
      <c r="L193" s="35"/>
      <c r="M193" s="184"/>
      <c r="N193" s="185"/>
      <c r="O193" s="73"/>
      <c r="P193" s="73"/>
      <c r="Q193" s="73"/>
      <c r="R193" s="73"/>
      <c r="S193" s="73"/>
      <c r="T193" s="7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T193" s="15" t="s">
        <v>133</v>
      </c>
      <c r="AU193" s="15" t="s">
        <v>84</v>
      </c>
    </row>
    <row r="194" s="12" customFormat="1" ht="22.8" customHeight="1">
      <c r="A194" s="12"/>
      <c r="B194" s="154"/>
      <c r="C194" s="12"/>
      <c r="D194" s="155" t="s">
        <v>73</v>
      </c>
      <c r="E194" s="165" t="s">
        <v>154</v>
      </c>
      <c r="F194" s="165" t="s">
        <v>264</v>
      </c>
      <c r="G194" s="12"/>
      <c r="H194" s="12"/>
      <c r="I194" s="157"/>
      <c r="J194" s="166">
        <f>BK194</f>
        <v>0</v>
      </c>
      <c r="K194" s="12"/>
      <c r="L194" s="154"/>
      <c r="M194" s="159"/>
      <c r="N194" s="160"/>
      <c r="O194" s="160"/>
      <c r="P194" s="161">
        <f>SUM(P195:P206)</f>
        <v>0</v>
      </c>
      <c r="Q194" s="160"/>
      <c r="R194" s="161">
        <f>SUM(R195:R206)</f>
        <v>23.03914112</v>
      </c>
      <c r="S194" s="160"/>
      <c r="T194" s="162">
        <f>SUM(T195:T206)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55" t="s">
        <v>82</v>
      </c>
      <c r="AT194" s="163" t="s">
        <v>73</v>
      </c>
      <c r="AU194" s="163" t="s">
        <v>82</v>
      </c>
      <c r="AY194" s="155" t="s">
        <v>122</v>
      </c>
      <c r="BK194" s="164">
        <f>SUM(BK195:BK206)</f>
        <v>0</v>
      </c>
    </row>
    <row r="195" s="2" customFormat="1" ht="24.15" customHeight="1">
      <c r="A195" s="34"/>
      <c r="B195" s="167"/>
      <c r="C195" s="168" t="s">
        <v>265</v>
      </c>
      <c r="D195" s="168" t="s">
        <v>124</v>
      </c>
      <c r="E195" s="169" t="s">
        <v>266</v>
      </c>
      <c r="F195" s="170" t="s">
        <v>267</v>
      </c>
      <c r="G195" s="171" t="s">
        <v>127</v>
      </c>
      <c r="H195" s="172">
        <v>18.975999999999999</v>
      </c>
      <c r="I195" s="173"/>
      <c r="J195" s="174">
        <f>ROUND(I195*H195,2)</f>
        <v>0</v>
      </c>
      <c r="K195" s="170" t="s">
        <v>128</v>
      </c>
      <c r="L195" s="35"/>
      <c r="M195" s="175" t="s">
        <v>1</v>
      </c>
      <c r="N195" s="176" t="s">
        <v>39</v>
      </c>
      <c r="O195" s="73"/>
      <c r="P195" s="177">
        <f>O195*H195</f>
        <v>0</v>
      </c>
      <c r="Q195" s="177">
        <v>0.57499999999999996</v>
      </c>
      <c r="R195" s="177">
        <f>Q195*H195</f>
        <v>10.911199999999999</v>
      </c>
      <c r="S195" s="177">
        <v>0</v>
      </c>
      <c r="T195" s="17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79" t="s">
        <v>129</v>
      </c>
      <c r="AT195" s="179" t="s">
        <v>124</v>
      </c>
      <c r="AU195" s="179" t="s">
        <v>84</v>
      </c>
      <c r="AY195" s="15" t="s">
        <v>122</v>
      </c>
      <c r="BE195" s="180">
        <f>IF(N195="základní",J195,0)</f>
        <v>0</v>
      </c>
      <c r="BF195" s="180">
        <f>IF(N195="snížená",J195,0)</f>
        <v>0</v>
      </c>
      <c r="BG195" s="180">
        <f>IF(N195="zákl. přenesená",J195,0)</f>
        <v>0</v>
      </c>
      <c r="BH195" s="180">
        <f>IF(N195="sníž. přenesená",J195,0)</f>
        <v>0</v>
      </c>
      <c r="BI195" s="180">
        <f>IF(N195="nulová",J195,0)</f>
        <v>0</v>
      </c>
      <c r="BJ195" s="15" t="s">
        <v>82</v>
      </c>
      <c r="BK195" s="180">
        <f>ROUND(I195*H195,2)</f>
        <v>0</v>
      </c>
      <c r="BL195" s="15" t="s">
        <v>129</v>
      </c>
      <c r="BM195" s="179" t="s">
        <v>268</v>
      </c>
    </row>
    <row r="196" s="2" customFormat="1">
      <c r="A196" s="34"/>
      <c r="B196" s="35"/>
      <c r="C196" s="34"/>
      <c r="D196" s="181" t="s">
        <v>131</v>
      </c>
      <c r="E196" s="34"/>
      <c r="F196" s="182" t="s">
        <v>269</v>
      </c>
      <c r="G196" s="34"/>
      <c r="H196" s="34"/>
      <c r="I196" s="183"/>
      <c r="J196" s="34"/>
      <c r="K196" s="34"/>
      <c r="L196" s="35"/>
      <c r="M196" s="184"/>
      <c r="N196" s="185"/>
      <c r="O196" s="73"/>
      <c r="P196" s="73"/>
      <c r="Q196" s="73"/>
      <c r="R196" s="73"/>
      <c r="S196" s="73"/>
      <c r="T196" s="7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T196" s="15" t="s">
        <v>131</v>
      </c>
      <c r="AU196" s="15" t="s">
        <v>84</v>
      </c>
    </row>
    <row r="197" s="2" customFormat="1">
      <c r="A197" s="34"/>
      <c r="B197" s="35"/>
      <c r="C197" s="34"/>
      <c r="D197" s="186" t="s">
        <v>133</v>
      </c>
      <c r="E197" s="34"/>
      <c r="F197" s="187" t="s">
        <v>270</v>
      </c>
      <c r="G197" s="34"/>
      <c r="H197" s="34"/>
      <c r="I197" s="183"/>
      <c r="J197" s="34"/>
      <c r="K197" s="34"/>
      <c r="L197" s="35"/>
      <c r="M197" s="184"/>
      <c r="N197" s="185"/>
      <c r="O197" s="73"/>
      <c r="P197" s="73"/>
      <c r="Q197" s="73"/>
      <c r="R197" s="73"/>
      <c r="S197" s="73"/>
      <c r="T197" s="7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5" t="s">
        <v>133</v>
      </c>
      <c r="AU197" s="15" t="s">
        <v>84</v>
      </c>
    </row>
    <row r="198" s="2" customFormat="1" ht="37.8" customHeight="1">
      <c r="A198" s="34"/>
      <c r="B198" s="167"/>
      <c r="C198" s="168" t="s">
        <v>271</v>
      </c>
      <c r="D198" s="168" t="s">
        <v>124</v>
      </c>
      <c r="E198" s="169" t="s">
        <v>272</v>
      </c>
      <c r="F198" s="170" t="s">
        <v>273</v>
      </c>
      <c r="G198" s="171" t="s">
        <v>127</v>
      </c>
      <c r="H198" s="172">
        <v>18.975999999999999</v>
      </c>
      <c r="I198" s="173"/>
      <c r="J198" s="174">
        <f>ROUND(I198*H198,2)</f>
        <v>0</v>
      </c>
      <c r="K198" s="170" t="s">
        <v>128</v>
      </c>
      <c r="L198" s="35"/>
      <c r="M198" s="175" t="s">
        <v>1</v>
      </c>
      <c r="N198" s="176" t="s">
        <v>39</v>
      </c>
      <c r="O198" s="73"/>
      <c r="P198" s="177">
        <f>O198*H198</f>
        <v>0</v>
      </c>
      <c r="Q198" s="177">
        <v>0.26375999999999999</v>
      </c>
      <c r="R198" s="177">
        <f>Q198*H198</f>
        <v>5.0051097599999999</v>
      </c>
      <c r="S198" s="177">
        <v>0</v>
      </c>
      <c r="T198" s="17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79" t="s">
        <v>129</v>
      </c>
      <c r="AT198" s="179" t="s">
        <v>124</v>
      </c>
      <c r="AU198" s="179" t="s">
        <v>84</v>
      </c>
      <c r="AY198" s="15" t="s">
        <v>122</v>
      </c>
      <c r="BE198" s="180">
        <f>IF(N198="základní",J198,0)</f>
        <v>0</v>
      </c>
      <c r="BF198" s="180">
        <f>IF(N198="snížená",J198,0)</f>
        <v>0</v>
      </c>
      <c r="BG198" s="180">
        <f>IF(N198="zákl. přenesená",J198,0)</f>
        <v>0</v>
      </c>
      <c r="BH198" s="180">
        <f>IF(N198="sníž. přenesená",J198,0)</f>
        <v>0</v>
      </c>
      <c r="BI198" s="180">
        <f>IF(N198="nulová",J198,0)</f>
        <v>0</v>
      </c>
      <c r="BJ198" s="15" t="s">
        <v>82</v>
      </c>
      <c r="BK198" s="180">
        <f>ROUND(I198*H198,2)</f>
        <v>0</v>
      </c>
      <c r="BL198" s="15" t="s">
        <v>129</v>
      </c>
      <c r="BM198" s="179" t="s">
        <v>274</v>
      </c>
    </row>
    <row r="199" s="2" customFormat="1">
      <c r="A199" s="34"/>
      <c r="B199" s="35"/>
      <c r="C199" s="34"/>
      <c r="D199" s="181" t="s">
        <v>131</v>
      </c>
      <c r="E199" s="34"/>
      <c r="F199" s="182" t="s">
        <v>275</v>
      </c>
      <c r="G199" s="34"/>
      <c r="H199" s="34"/>
      <c r="I199" s="183"/>
      <c r="J199" s="34"/>
      <c r="K199" s="34"/>
      <c r="L199" s="35"/>
      <c r="M199" s="184"/>
      <c r="N199" s="185"/>
      <c r="O199" s="73"/>
      <c r="P199" s="73"/>
      <c r="Q199" s="73"/>
      <c r="R199" s="73"/>
      <c r="S199" s="73"/>
      <c r="T199" s="7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T199" s="15" t="s">
        <v>131</v>
      </c>
      <c r="AU199" s="15" t="s">
        <v>84</v>
      </c>
    </row>
    <row r="200" s="2" customFormat="1">
      <c r="A200" s="34"/>
      <c r="B200" s="35"/>
      <c r="C200" s="34"/>
      <c r="D200" s="186" t="s">
        <v>133</v>
      </c>
      <c r="E200" s="34"/>
      <c r="F200" s="187" t="s">
        <v>276</v>
      </c>
      <c r="G200" s="34"/>
      <c r="H200" s="34"/>
      <c r="I200" s="183"/>
      <c r="J200" s="34"/>
      <c r="K200" s="34"/>
      <c r="L200" s="35"/>
      <c r="M200" s="184"/>
      <c r="N200" s="185"/>
      <c r="O200" s="73"/>
      <c r="P200" s="73"/>
      <c r="Q200" s="73"/>
      <c r="R200" s="73"/>
      <c r="S200" s="73"/>
      <c r="T200" s="7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T200" s="15" t="s">
        <v>133</v>
      </c>
      <c r="AU200" s="15" t="s">
        <v>84</v>
      </c>
    </row>
    <row r="201" s="2" customFormat="1" ht="37.8" customHeight="1">
      <c r="A201" s="34"/>
      <c r="B201" s="167"/>
      <c r="C201" s="168" t="s">
        <v>277</v>
      </c>
      <c r="D201" s="168" t="s">
        <v>124</v>
      </c>
      <c r="E201" s="169" t="s">
        <v>278</v>
      </c>
      <c r="F201" s="170" t="s">
        <v>279</v>
      </c>
      <c r="G201" s="171" t="s">
        <v>127</v>
      </c>
      <c r="H201" s="172">
        <v>18.975999999999999</v>
      </c>
      <c r="I201" s="173"/>
      <c r="J201" s="174">
        <f>ROUND(I201*H201,2)</f>
        <v>0</v>
      </c>
      <c r="K201" s="170" t="s">
        <v>128</v>
      </c>
      <c r="L201" s="35"/>
      <c r="M201" s="175" t="s">
        <v>1</v>
      </c>
      <c r="N201" s="176" t="s">
        <v>39</v>
      </c>
      <c r="O201" s="73"/>
      <c r="P201" s="177">
        <f>O201*H201</f>
        <v>0</v>
      </c>
      <c r="Q201" s="177">
        <v>0.37536000000000003</v>
      </c>
      <c r="R201" s="177">
        <f>Q201*H201</f>
        <v>7.1228313600000002</v>
      </c>
      <c r="S201" s="177">
        <v>0</v>
      </c>
      <c r="T201" s="17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79" t="s">
        <v>129</v>
      </c>
      <c r="AT201" s="179" t="s">
        <v>124</v>
      </c>
      <c r="AU201" s="179" t="s">
        <v>84</v>
      </c>
      <c r="AY201" s="15" t="s">
        <v>122</v>
      </c>
      <c r="BE201" s="180">
        <f>IF(N201="základní",J201,0)</f>
        <v>0</v>
      </c>
      <c r="BF201" s="180">
        <f>IF(N201="snížená",J201,0)</f>
        <v>0</v>
      </c>
      <c r="BG201" s="180">
        <f>IF(N201="zákl. přenesená",J201,0)</f>
        <v>0</v>
      </c>
      <c r="BH201" s="180">
        <f>IF(N201="sníž. přenesená",J201,0)</f>
        <v>0</v>
      </c>
      <c r="BI201" s="180">
        <f>IF(N201="nulová",J201,0)</f>
        <v>0</v>
      </c>
      <c r="BJ201" s="15" t="s">
        <v>82</v>
      </c>
      <c r="BK201" s="180">
        <f>ROUND(I201*H201,2)</f>
        <v>0</v>
      </c>
      <c r="BL201" s="15" t="s">
        <v>129</v>
      </c>
      <c r="BM201" s="179" t="s">
        <v>280</v>
      </c>
    </row>
    <row r="202" s="2" customFormat="1">
      <c r="A202" s="34"/>
      <c r="B202" s="35"/>
      <c r="C202" s="34"/>
      <c r="D202" s="181" t="s">
        <v>131</v>
      </c>
      <c r="E202" s="34"/>
      <c r="F202" s="182" t="s">
        <v>281</v>
      </c>
      <c r="G202" s="34"/>
      <c r="H202" s="34"/>
      <c r="I202" s="183"/>
      <c r="J202" s="34"/>
      <c r="K202" s="34"/>
      <c r="L202" s="35"/>
      <c r="M202" s="184"/>
      <c r="N202" s="185"/>
      <c r="O202" s="73"/>
      <c r="P202" s="73"/>
      <c r="Q202" s="73"/>
      <c r="R202" s="73"/>
      <c r="S202" s="73"/>
      <c r="T202" s="7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T202" s="15" t="s">
        <v>131</v>
      </c>
      <c r="AU202" s="15" t="s">
        <v>84</v>
      </c>
    </row>
    <row r="203" s="2" customFormat="1">
      <c r="A203" s="34"/>
      <c r="B203" s="35"/>
      <c r="C203" s="34"/>
      <c r="D203" s="186" t="s">
        <v>133</v>
      </c>
      <c r="E203" s="34"/>
      <c r="F203" s="187" t="s">
        <v>282</v>
      </c>
      <c r="G203" s="34"/>
      <c r="H203" s="34"/>
      <c r="I203" s="183"/>
      <c r="J203" s="34"/>
      <c r="K203" s="34"/>
      <c r="L203" s="35"/>
      <c r="M203" s="184"/>
      <c r="N203" s="185"/>
      <c r="O203" s="73"/>
      <c r="P203" s="73"/>
      <c r="Q203" s="73"/>
      <c r="R203" s="73"/>
      <c r="S203" s="73"/>
      <c r="T203" s="7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T203" s="15" t="s">
        <v>133</v>
      </c>
      <c r="AU203" s="15" t="s">
        <v>84</v>
      </c>
    </row>
    <row r="204" s="2" customFormat="1" ht="21.75" customHeight="1">
      <c r="A204" s="34"/>
      <c r="B204" s="167"/>
      <c r="C204" s="168" t="s">
        <v>283</v>
      </c>
      <c r="D204" s="168" t="s">
        <v>124</v>
      </c>
      <c r="E204" s="169" t="s">
        <v>284</v>
      </c>
      <c r="F204" s="170" t="s">
        <v>285</v>
      </c>
      <c r="G204" s="171" t="s">
        <v>127</v>
      </c>
      <c r="H204" s="172">
        <v>18.975999999999999</v>
      </c>
      <c r="I204" s="173"/>
      <c r="J204" s="174">
        <f>ROUND(I204*H204,2)</f>
        <v>0</v>
      </c>
      <c r="K204" s="170" t="s">
        <v>128</v>
      </c>
      <c r="L204" s="35"/>
      <c r="M204" s="175" t="s">
        <v>1</v>
      </c>
      <c r="N204" s="176" t="s">
        <v>39</v>
      </c>
      <c r="O204" s="73"/>
      <c r="P204" s="177">
        <f>O204*H204</f>
        <v>0</v>
      </c>
      <c r="Q204" s="177">
        <v>0</v>
      </c>
      <c r="R204" s="177">
        <f>Q204*H204</f>
        <v>0</v>
      </c>
      <c r="S204" s="177">
        <v>0</v>
      </c>
      <c r="T204" s="17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79" t="s">
        <v>129</v>
      </c>
      <c r="AT204" s="179" t="s">
        <v>124</v>
      </c>
      <c r="AU204" s="179" t="s">
        <v>84</v>
      </c>
      <c r="AY204" s="15" t="s">
        <v>122</v>
      </c>
      <c r="BE204" s="180">
        <f>IF(N204="základní",J204,0)</f>
        <v>0</v>
      </c>
      <c r="BF204" s="180">
        <f>IF(N204="snížená",J204,0)</f>
        <v>0</v>
      </c>
      <c r="BG204" s="180">
        <f>IF(N204="zákl. přenesená",J204,0)</f>
        <v>0</v>
      </c>
      <c r="BH204" s="180">
        <f>IF(N204="sníž. přenesená",J204,0)</f>
        <v>0</v>
      </c>
      <c r="BI204" s="180">
        <f>IF(N204="nulová",J204,0)</f>
        <v>0</v>
      </c>
      <c r="BJ204" s="15" t="s">
        <v>82</v>
      </c>
      <c r="BK204" s="180">
        <f>ROUND(I204*H204,2)</f>
        <v>0</v>
      </c>
      <c r="BL204" s="15" t="s">
        <v>129</v>
      </c>
      <c r="BM204" s="179" t="s">
        <v>286</v>
      </c>
    </row>
    <row r="205" s="2" customFormat="1">
      <c r="A205" s="34"/>
      <c r="B205" s="35"/>
      <c r="C205" s="34"/>
      <c r="D205" s="181" t="s">
        <v>131</v>
      </c>
      <c r="E205" s="34"/>
      <c r="F205" s="182" t="s">
        <v>287</v>
      </c>
      <c r="G205" s="34"/>
      <c r="H205" s="34"/>
      <c r="I205" s="183"/>
      <c r="J205" s="34"/>
      <c r="K205" s="34"/>
      <c r="L205" s="35"/>
      <c r="M205" s="184"/>
      <c r="N205" s="185"/>
      <c r="O205" s="73"/>
      <c r="P205" s="73"/>
      <c r="Q205" s="73"/>
      <c r="R205" s="73"/>
      <c r="S205" s="73"/>
      <c r="T205" s="7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T205" s="15" t="s">
        <v>131</v>
      </c>
      <c r="AU205" s="15" t="s">
        <v>84</v>
      </c>
    </row>
    <row r="206" s="2" customFormat="1">
      <c r="A206" s="34"/>
      <c r="B206" s="35"/>
      <c r="C206" s="34"/>
      <c r="D206" s="186" t="s">
        <v>133</v>
      </c>
      <c r="E206" s="34"/>
      <c r="F206" s="187" t="s">
        <v>288</v>
      </c>
      <c r="G206" s="34"/>
      <c r="H206" s="34"/>
      <c r="I206" s="183"/>
      <c r="J206" s="34"/>
      <c r="K206" s="34"/>
      <c r="L206" s="35"/>
      <c r="M206" s="184"/>
      <c r="N206" s="185"/>
      <c r="O206" s="73"/>
      <c r="P206" s="73"/>
      <c r="Q206" s="73"/>
      <c r="R206" s="73"/>
      <c r="S206" s="73"/>
      <c r="T206" s="7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T206" s="15" t="s">
        <v>133</v>
      </c>
      <c r="AU206" s="15" t="s">
        <v>84</v>
      </c>
    </row>
    <row r="207" s="12" customFormat="1" ht="22.8" customHeight="1">
      <c r="A207" s="12"/>
      <c r="B207" s="154"/>
      <c r="C207" s="12"/>
      <c r="D207" s="155" t="s">
        <v>73</v>
      </c>
      <c r="E207" s="165" t="s">
        <v>173</v>
      </c>
      <c r="F207" s="165" t="s">
        <v>289</v>
      </c>
      <c r="G207" s="12"/>
      <c r="H207" s="12"/>
      <c r="I207" s="157"/>
      <c r="J207" s="166">
        <f>BK207</f>
        <v>0</v>
      </c>
      <c r="K207" s="12"/>
      <c r="L207" s="154"/>
      <c r="M207" s="159"/>
      <c r="N207" s="160"/>
      <c r="O207" s="160"/>
      <c r="P207" s="161">
        <f>SUM(P208:P237)</f>
        <v>0</v>
      </c>
      <c r="Q207" s="160"/>
      <c r="R207" s="161">
        <f>SUM(R208:R237)</f>
        <v>8.3792088800000002</v>
      </c>
      <c r="S207" s="160"/>
      <c r="T207" s="162">
        <f>SUM(T208:T237)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55" t="s">
        <v>82</v>
      </c>
      <c r="AT207" s="163" t="s">
        <v>73</v>
      </c>
      <c r="AU207" s="163" t="s">
        <v>82</v>
      </c>
      <c r="AY207" s="155" t="s">
        <v>122</v>
      </c>
      <c r="BK207" s="164">
        <f>SUM(BK208:BK237)</f>
        <v>0</v>
      </c>
    </row>
    <row r="208" s="2" customFormat="1" ht="24.15" customHeight="1">
      <c r="A208" s="34"/>
      <c r="B208" s="167"/>
      <c r="C208" s="168" t="s">
        <v>290</v>
      </c>
      <c r="D208" s="168" t="s">
        <v>124</v>
      </c>
      <c r="E208" s="169" t="s">
        <v>291</v>
      </c>
      <c r="F208" s="170" t="s">
        <v>292</v>
      </c>
      <c r="G208" s="171" t="s">
        <v>148</v>
      </c>
      <c r="H208" s="172">
        <v>16.16</v>
      </c>
      <c r="I208" s="173"/>
      <c r="J208" s="174">
        <f>ROUND(I208*H208,2)</f>
        <v>0</v>
      </c>
      <c r="K208" s="170" t="s">
        <v>128</v>
      </c>
      <c r="L208" s="35"/>
      <c r="M208" s="175" t="s">
        <v>1</v>
      </c>
      <c r="N208" s="176" t="s">
        <v>39</v>
      </c>
      <c r="O208" s="73"/>
      <c r="P208" s="177">
        <f>O208*H208</f>
        <v>0</v>
      </c>
      <c r="Q208" s="177">
        <v>2.0000000000000002E-05</v>
      </c>
      <c r="R208" s="177">
        <f>Q208*H208</f>
        <v>0.00032320000000000005</v>
      </c>
      <c r="S208" s="177">
        <v>0</v>
      </c>
      <c r="T208" s="17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79" t="s">
        <v>129</v>
      </c>
      <c r="AT208" s="179" t="s">
        <v>124</v>
      </c>
      <c r="AU208" s="179" t="s">
        <v>84</v>
      </c>
      <c r="AY208" s="15" t="s">
        <v>122</v>
      </c>
      <c r="BE208" s="180">
        <f>IF(N208="základní",J208,0)</f>
        <v>0</v>
      </c>
      <c r="BF208" s="180">
        <f>IF(N208="snížená",J208,0)</f>
        <v>0</v>
      </c>
      <c r="BG208" s="180">
        <f>IF(N208="zákl. přenesená",J208,0)</f>
        <v>0</v>
      </c>
      <c r="BH208" s="180">
        <f>IF(N208="sníž. přenesená",J208,0)</f>
        <v>0</v>
      </c>
      <c r="BI208" s="180">
        <f>IF(N208="nulová",J208,0)</f>
        <v>0</v>
      </c>
      <c r="BJ208" s="15" t="s">
        <v>82</v>
      </c>
      <c r="BK208" s="180">
        <f>ROUND(I208*H208,2)</f>
        <v>0</v>
      </c>
      <c r="BL208" s="15" t="s">
        <v>129</v>
      </c>
      <c r="BM208" s="179" t="s">
        <v>293</v>
      </c>
    </row>
    <row r="209" s="2" customFormat="1">
      <c r="A209" s="34"/>
      <c r="B209" s="35"/>
      <c r="C209" s="34"/>
      <c r="D209" s="181" t="s">
        <v>131</v>
      </c>
      <c r="E209" s="34"/>
      <c r="F209" s="182" t="s">
        <v>294</v>
      </c>
      <c r="G209" s="34"/>
      <c r="H209" s="34"/>
      <c r="I209" s="183"/>
      <c r="J209" s="34"/>
      <c r="K209" s="34"/>
      <c r="L209" s="35"/>
      <c r="M209" s="184"/>
      <c r="N209" s="185"/>
      <c r="O209" s="73"/>
      <c r="P209" s="73"/>
      <c r="Q209" s="73"/>
      <c r="R209" s="73"/>
      <c r="S209" s="73"/>
      <c r="T209" s="7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5" t="s">
        <v>131</v>
      </c>
      <c r="AU209" s="15" t="s">
        <v>84</v>
      </c>
    </row>
    <row r="210" s="2" customFormat="1">
      <c r="A210" s="34"/>
      <c r="B210" s="35"/>
      <c r="C210" s="34"/>
      <c r="D210" s="186" t="s">
        <v>133</v>
      </c>
      <c r="E210" s="34"/>
      <c r="F210" s="187" t="s">
        <v>295</v>
      </c>
      <c r="G210" s="34"/>
      <c r="H210" s="34"/>
      <c r="I210" s="183"/>
      <c r="J210" s="34"/>
      <c r="K210" s="34"/>
      <c r="L210" s="35"/>
      <c r="M210" s="184"/>
      <c r="N210" s="185"/>
      <c r="O210" s="73"/>
      <c r="P210" s="73"/>
      <c r="Q210" s="73"/>
      <c r="R210" s="73"/>
      <c r="S210" s="73"/>
      <c r="T210" s="7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T210" s="15" t="s">
        <v>133</v>
      </c>
      <c r="AU210" s="15" t="s">
        <v>84</v>
      </c>
    </row>
    <row r="211" s="2" customFormat="1" ht="24.15" customHeight="1">
      <c r="A211" s="34"/>
      <c r="B211" s="167"/>
      <c r="C211" s="189" t="s">
        <v>296</v>
      </c>
      <c r="D211" s="189" t="s">
        <v>210</v>
      </c>
      <c r="E211" s="190" t="s">
        <v>297</v>
      </c>
      <c r="F211" s="191" t="s">
        <v>298</v>
      </c>
      <c r="G211" s="192" t="s">
        <v>148</v>
      </c>
      <c r="H211" s="193">
        <v>16.402000000000001</v>
      </c>
      <c r="I211" s="194"/>
      <c r="J211" s="195">
        <f>ROUND(I211*H211,2)</f>
        <v>0</v>
      </c>
      <c r="K211" s="191" t="s">
        <v>128</v>
      </c>
      <c r="L211" s="196"/>
      <c r="M211" s="197" t="s">
        <v>1</v>
      </c>
      <c r="N211" s="198" t="s">
        <v>39</v>
      </c>
      <c r="O211" s="73"/>
      <c r="P211" s="177">
        <f>O211*H211</f>
        <v>0</v>
      </c>
      <c r="Q211" s="177">
        <v>0.0048399999999999997</v>
      </c>
      <c r="R211" s="177">
        <f>Q211*H211</f>
        <v>0.07938568</v>
      </c>
      <c r="S211" s="177">
        <v>0</v>
      </c>
      <c r="T211" s="17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79" t="s">
        <v>173</v>
      </c>
      <c r="AT211" s="179" t="s">
        <v>210</v>
      </c>
      <c r="AU211" s="179" t="s">
        <v>84</v>
      </c>
      <c r="AY211" s="15" t="s">
        <v>122</v>
      </c>
      <c r="BE211" s="180">
        <f>IF(N211="základní",J211,0)</f>
        <v>0</v>
      </c>
      <c r="BF211" s="180">
        <f>IF(N211="snížená",J211,0)</f>
        <v>0</v>
      </c>
      <c r="BG211" s="180">
        <f>IF(N211="zákl. přenesená",J211,0)</f>
        <v>0</v>
      </c>
      <c r="BH211" s="180">
        <f>IF(N211="sníž. přenesená",J211,0)</f>
        <v>0</v>
      </c>
      <c r="BI211" s="180">
        <f>IF(N211="nulová",J211,0)</f>
        <v>0</v>
      </c>
      <c r="BJ211" s="15" t="s">
        <v>82</v>
      </c>
      <c r="BK211" s="180">
        <f>ROUND(I211*H211,2)</f>
        <v>0</v>
      </c>
      <c r="BL211" s="15" t="s">
        <v>129</v>
      </c>
      <c r="BM211" s="179" t="s">
        <v>299</v>
      </c>
    </row>
    <row r="212" s="2" customFormat="1">
      <c r="A212" s="34"/>
      <c r="B212" s="35"/>
      <c r="C212" s="34"/>
      <c r="D212" s="181" t="s">
        <v>131</v>
      </c>
      <c r="E212" s="34"/>
      <c r="F212" s="182" t="s">
        <v>298</v>
      </c>
      <c r="G212" s="34"/>
      <c r="H212" s="34"/>
      <c r="I212" s="183"/>
      <c r="J212" s="34"/>
      <c r="K212" s="34"/>
      <c r="L212" s="35"/>
      <c r="M212" s="184"/>
      <c r="N212" s="185"/>
      <c r="O212" s="73"/>
      <c r="P212" s="73"/>
      <c r="Q212" s="73"/>
      <c r="R212" s="73"/>
      <c r="S212" s="73"/>
      <c r="T212" s="7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T212" s="15" t="s">
        <v>131</v>
      </c>
      <c r="AU212" s="15" t="s">
        <v>84</v>
      </c>
    </row>
    <row r="213" s="2" customFormat="1" ht="24.15" customHeight="1">
      <c r="A213" s="34"/>
      <c r="B213" s="167"/>
      <c r="C213" s="168" t="s">
        <v>300</v>
      </c>
      <c r="D213" s="168" t="s">
        <v>124</v>
      </c>
      <c r="E213" s="169" t="s">
        <v>301</v>
      </c>
      <c r="F213" s="170" t="s">
        <v>302</v>
      </c>
      <c r="G213" s="171" t="s">
        <v>303</v>
      </c>
      <c r="H213" s="172">
        <v>2</v>
      </c>
      <c r="I213" s="173"/>
      <c r="J213" s="174">
        <f>ROUND(I213*H213,2)</f>
        <v>0</v>
      </c>
      <c r="K213" s="170" t="s">
        <v>128</v>
      </c>
      <c r="L213" s="35"/>
      <c r="M213" s="175" t="s">
        <v>1</v>
      </c>
      <c r="N213" s="176" t="s">
        <v>39</v>
      </c>
      <c r="O213" s="73"/>
      <c r="P213" s="177">
        <f>O213*H213</f>
        <v>0</v>
      </c>
      <c r="Q213" s="177">
        <v>0.00031</v>
      </c>
      <c r="R213" s="177">
        <f>Q213*H213</f>
        <v>0.00062</v>
      </c>
      <c r="S213" s="177">
        <v>0</v>
      </c>
      <c r="T213" s="17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79" t="s">
        <v>129</v>
      </c>
      <c r="AT213" s="179" t="s">
        <v>124</v>
      </c>
      <c r="AU213" s="179" t="s">
        <v>84</v>
      </c>
      <c r="AY213" s="15" t="s">
        <v>122</v>
      </c>
      <c r="BE213" s="180">
        <f>IF(N213="základní",J213,0)</f>
        <v>0</v>
      </c>
      <c r="BF213" s="180">
        <f>IF(N213="snížená",J213,0)</f>
        <v>0</v>
      </c>
      <c r="BG213" s="180">
        <f>IF(N213="zákl. přenesená",J213,0)</f>
        <v>0</v>
      </c>
      <c r="BH213" s="180">
        <f>IF(N213="sníž. přenesená",J213,0)</f>
        <v>0</v>
      </c>
      <c r="BI213" s="180">
        <f>IF(N213="nulová",J213,0)</f>
        <v>0</v>
      </c>
      <c r="BJ213" s="15" t="s">
        <v>82</v>
      </c>
      <c r="BK213" s="180">
        <f>ROUND(I213*H213,2)</f>
        <v>0</v>
      </c>
      <c r="BL213" s="15" t="s">
        <v>129</v>
      </c>
      <c r="BM213" s="179" t="s">
        <v>304</v>
      </c>
    </row>
    <row r="214" s="2" customFormat="1">
      <c r="A214" s="34"/>
      <c r="B214" s="35"/>
      <c r="C214" s="34"/>
      <c r="D214" s="181" t="s">
        <v>131</v>
      </c>
      <c r="E214" s="34"/>
      <c r="F214" s="182" t="s">
        <v>305</v>
      </c>
      <c r="G214" s="34"/>
      <c r="H214" s="34"/>
      <c r="I214" s="183"/>
      <c r="J214" s="34"/>
      <c r="K214" s="34"/>
      <c r="L214" s="35"/>
      <c r="M214" s="184"/>
      <c r="N214" s="185"/>
      <c r="O214" s="73"/>
      <c r="P214" s="73"/>
      <c r="Q214" s="73"/>
      <c r="R214" s="73"/>
      <c r="S214" s="73"/>
      <c r="T214" s="7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T214" s="15" t="s">
        <v>131</v>
      </c>
      <c r="AU214" s="15" t="s">
        <v>84</v>
      </c>
    </row>
    <row r="215" s="2" customFormat="1">
      <c r="A215" s="34"/>
      <c r="B215" s="35"/>
      <c r="C215" s="34"/>
      <c r="D215" s="186" t="s">
        <v>133</v>
      </c>
      <c r="E215" s="34"/>
      <c r="F215" s="187" t="s">
        <v>306</v>
      </c>
      <c r="G215" s="34"/>
      <c r="H215" s="34"/>
      <c r="I215" s="183"/>
      <c r="J215" s="34"/>
      <c r="K215" s="34"/>
      <c r="L215" s="35"/>
      <c r="M215" s="184"/>
      <c r="N215" s="185"/>
      <c r="O215" s="73"/>
      <c r="P215" s="73"/>
      <c r="Q215" s="73"/>
      <c r="R215" s="73"/>
      <c r="S215" s="73"/>
      <c r="T215" s="7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T215" s="15" t="s">
        <v>133</v>
      </c>
      <c r="AU215" s="15" t="s">
        <v>84</v>
      </c>
    </row>
    <row r="216" s="2" customFormat="1" ht="24.15" customHeight="1">
      <c r="A216" s="34"/>
      <c r="B216" s="167"/>
      <c r="C216" s="168" t="s">
        <v>307</v>
      </c>
      <c r="D216" s="168" t="s">
        <v>124</v>
      </c>
      <c r="E216" s="169" t="s">
        <v>308</v>
      </c>
      <c r="F216" s="170" t="s">
        <v>309</v>
      </c>
      <c r="G216" s="171" t="s">
        <v>235</v>
      </c>
      <c r="H216" s="172">
        <v>2</v>
      </c>
      <c r="I216" s="173"/>
      <c r="J216" s="174">
        <f>ROUND(I216*H216,2)</f>
        <v>0</v>
      </c>
      <c r="K216" s="170" t="s">
        <v>128</v>
      </c>
      <c r="L216" s="35"/>
      <c r="M216" s="175" t="s">
        <v>1</v>
      </c>
      <c r="N216" s="176" t="s">
        <v>39</v>
      </c>
      <c r="O216" s="73"/>
      <c r="P216" s="177">
        <f>O216*H216</f>
        <v>0</v>
      </c>
      <c r="Q216" s="177">
        <v>0.41948000000000002</v>
      </c>
      <c r="R216" s="177">
        <f>Q216*H216</f>
        <v>0.83896000000000004</v>
      </c>
      <c r="S216" s="177">
        <v>0</v>
      </c>
      <c r="T216" s="17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79" t="s">
        <v>129</v>
      </c>
      <c r="AT216" s="179" t="s">
        <v>124</v>
      </c>
      <c r="AU216" s="179" t="s">
        <v>84</v>
      </c>
      <c r="AY216" s="15" t="s">
        <v>122</v>
      </c>
      <c r="BE216" s="180">
        <f>IF(N216="základní",J216,0)</f>
        <v>0</v>
      </c>
      <c r="BF216" s="180">
        <f>IF(N216="snížená",J216,0)</f>
        <v>0</v>
      </c>
      <c r="BG216" s="180">
        <f>IF(N216="zákl. přenesená",J216,0)</f>
        <v>0</v>
      </c>
      <c r="BH216" s="180">
        <f>IF(N216="sníž. přenesená",J216,0)</f>
        <v>0</v>
      </c>
      <c r="BI216" s="180">
        <f>IF(N216="nulová",J216,0)</f>
        <v>0</v>
      </c>
      <c r="BJ216" s="15" t="s">
        <v>82</v>
      </c>
      <c r="BK216" s="180">
        <f>ROUND(I216*H216,2)</f>
        <v>0</v>
      </c>
      <c r="BL216" s="15" t="s">
        <v>129</v>
      </c>
      <c r="BM216" s="179" t="s">
        <v>310</v>
      </c>
    </row>
    <row r="217" s="2" customFormat="1">
      <c r="A217" s="34"/>
      <c r="B217" s="35"/>
      <c r="C217" s="34"/>
      <c r="D217" s="181" t="s">
        <v>131</v>
      </c>
      <c r="E217" s="34"/>
      <c r="F217" s="182" t="s">
        <v>311</v>
      </c>
      <c r="G217" s="34"/>
      <c r="H217" s="34"/>
      <c r="I217" s="183"/>
      <c r="J217" s="34"/>
      <c r="K217" s="34"/>
      <c r="L217" s="35"/>
      <c r="M217" s="184"/>
      <c r="N217" s="185"/>
      <c r="O217" s="73"/>
      <c r="P217" s="73"/>
      <c r="Q217" s="73"/>
      <c r="R217" s="73"/>
      <c r="S217" s="73"/>
      <c r="T217" s="7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T217" s="15" t="s">
        <v>131</v>
      </c>
      <c r="AU217" s="15" t="s">
        <v>84</v>
      </c>
    </row>
    <row r="218" s="2" customFormat="1">
      <c r="A218" s="34"/>
      <c r="B218" s="35"/>
      <c r="C218" s="34"/>
      <c r="D218" s="186" t="s">
        <v>133</v>
      </c>
      <c r="E218" s="34"/>
      <c r="F218" s="187" t="s">
        <v>312</v>
      </c>
      <c r="G218" s="34"/>
      <c r="H218" s="34"/>
      <c r="I218" s="183"/>
      <c r="J218" s="34"/>
      <c r="K218" s="34"/>
      <c r="L218" s="35"/>
      <c r="M218" s="184"/>
      <c r="N218" s="185"/>
      <c r="O218" s="73"/>
      <c r="P218" s="73"/>
      <c r="Q218" s="73"/>
      <c r="R218" s="73"/>
      <c r="S218" s="73"/>
      <c r="T218" s="7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5" t="s">
        <v>133</v>
      </c>
      <c r="AU218" s="15" t="s">
        <v>84</v>
      </c>
    </row>
    <row r="219" s="2" customFormat="1" ht="21.75" customHeight="1">
      <c r="A219" s="34"/>
      <c r="B219" s="167"/>
      <c r="C219" s="189" t="s">
        <v>313</v>
      </c>
      <c r="D219" s="189" t="s">
        <v>210</v>
      </c>
      <c r="E219" s="190" t="s">
        <v>314</v>
      </c>
      <c r="F219" s="191" t="s">
        <v>315</v>
      </c>
      <c r="G219" s="192" t="s">
        <v>235</v>
      </c>
      <c r="H219" s="193">
        <v>2</v>
      </c>
      <c r="I219" s="194"/>
      <c r="J219" s="195">
        <f>ROUND(I219*H219,2)</f>
        <v>0</v>
      </c>
      <c r="K219" s="191" t="s">
        <v>128</v>
      </c>
      <c r="L219" s="196"/>
      <c r="M219" s="197" t="s">
        <v>1</v>
      </c>
      <c r="N219" s="198" t="s">
        <v>39</v>
      </c>
      <c r="O219" s="73"/>
      <c r="P219" s="177">
        <f>O219*H219</f>
        <v>0</v>
      </c>
      <c r="Q219" s="177">
        <v>1.6000000000000001</v>
      </c>
      <c r="R219" s="177">
        <f>Q219*H219</f>
        <v>3.2000000000000002</v>
      </c>
      <c r="S219" s="177">
        <v>0</v>
      </c>
      <c r="T219" s="17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79" t="s">
        <v>173</v>
      </c>
      <c r="AT219" s="179" t="s">
        <v>210</v>
      </c>
      <c r="AU219" s="179" t="s">
        <v>84</v>
      </c>
      <c r="AY219" s="15" t="s">
        <v>122</v>
      </c>
      <c r="BE219" s="180">
        <f>IF(N219="základní",J219,0)</f>
        <v>0</v>
      </c>
      <c r="BF219" s="180">
        <f>IF(N219="snížená",J219,0)</f>
        <v>0</v>
      </c>
      <c r="BG219" s="180">
        <f>IF(N219="zákl. přenesená",J219,0)</f>
        <v>0</v>
      </c>
      <c r="BH219" s="180">
        <f>IF(N219="sníž. přenesená",J219,0)</f>
        <v>0</v>
      </c>
      <c r="BI219" s="180">
        <f>IF(N219="nulová",J219,0)</f>
        <v>0</v>
      </c>
      <c r="BJ219" s="15" t="s">
        <v>82</v>
      </c>
      <c r="BK219" s="180">
        <f>ROUND(I219*H219,2)</f>
        <v>0</v>
      </c>
      <c r="BL219" s="15" t="s">
        <v>129</v>
      </c>
      <c r="BM219" s="179" t="s">
        <v>316</v>
      </c>
    </row>
    <row r="220" s="2" customFormat="1">
      <c r="A220" s="34"/>
      <c r="B220" s="35"/>
      <c r="C220" s="34"/>
      <c r="D220" s="181" t="s">
        <v>131</v>
      </c>
      <c r="E220" s="34"/>
      <c r="F220" s="182" t="s">
        <v>315</v>
      </c>
      <c r="G220" s="34"/>
      <c r="H220" s="34"/>
      <c r="I220" s="183"/>
      <c r="J220" s="34"/>
      <c r="K220" s="34"/>
      <c r="L220" s="35"/>
      <c r="M220" s="184"/>
      <c r="N220" s="185"/>
      <c r="O220" s="73"/>
      <c r="P220" s="73"/>
      <c r="Q220" s="73"/>
      <c r="R220" s="73"/>
      <c r="S220" s="73"/>
      <c r="T220" s="7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T220" s="15" t="s">
        <v>131</v>
      </c>
      <c r="AU220" s="15" t="s">
        <v>84</v>
      </c>
    </row>
    <row r="221" s="2" customFormat="1" ht="24.15" customHeight="1">
      <c r="A221" s="34"/>
      <c r="B221" s="167"/>
      <c r="C221" s="168" t="s">
        <v>317</v>
      </c>
      <c r="D221" s="168" t="s">
        <v>124</v>
      </c>
      <c r="E221" s="169" t="s">
        <v>318</v>
      </c>
      <c r="F221" s="170" t="s">
        <v>319</v>
      </c>
      <c r="G221" s="171" t="s">
        <v>235</v>
      </c>
      <c r="H221" s="172">
        <v>4</v>
      </c>
      <c r="I221" s="173"/>
      <c r="J221" s="174">
        <f>ROUND(I221*H221,2)</f>
        <v>0</v>
      </c>
      <c r="K221" s="170" t="s">
        <v>128</v>
      </c>
      <c r="L221" s="35"/>
      <c r="M221" s="175" t="s">
        <v>1</v>
      </c>
      <c r="N221" s="176" t="s">
        <v>39</v>
      </c>
      <c r="O221" s="73"/>
      <c r="P221" s="177">
        <f>O221*H221</f>
        <v>0</v>
      </c>
      <c r="Q221" s="177">
        <v>0.0098899999999999995</v>
      </c>
      <c r="R221" s="177">
        <f>Q221*H221</f>
        <v>0.039559999999999998</v>
      </c>
      <c r="S221" s="177">
        <v>0</v>
      </c>
      <c r="T221" s="17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79" t="s">
        <v>129</v>
      </c>
      <c r="AT221" s="179" t="s">
        <v>124</v>
      </c>
      <c r="AU221" s="179" t="s">
        <v>84</v>
      </c>
      <c r="AY221" s="15" t="s">
        <v>122</v>
      </c>
      <c r="BE221" s="180">
        <f>IF(N221="základní",J221,0)</f>
        <v>0</v>
      </c>
      <c r="BF221" s="180">
        <f>IF(N221="snížená",J221,0)</f>
        <v>0</v>
      </c>
      <c r="BG221" s="180">
        <f>IF(N221="zákl. přenesená",J221,0)</f>
        <v>0</v>
      </c>
      <c r="BH221" s="180">
        <f>IF(N221="sníž. přenesená",J221,0)</f>
        <v>0</v>
      </c>
      <c r="BI221" s="180">
        <f>IF(N221="nulová",J221,0)</f>
        <v>0</v>
      </c>
      <c r="BJ221" s="15" t="s">
        <v>82</v>
      </c>
      <c r="BK221" s="180">
        <f>ROUND(I221*H221,2)</f>
        <v>0</v>
      </c>
      <c r="BL221" s="15" t="s">
        <v>129</v>
      </c>
      <c r="BM221" s="179" t="s">
        <v>320</v>
      </c>
    </row>
    <row r="222" s="2" customFormat="1">
      <c r="A222" s="34"/>
      <c r="B222" s="35"/>
      <c r="C222" s="34"/>
      <c r="D222" s="181" t="s">
        <v>131</v>
      </c>
      <c r="E222" s="34"/>
      <c r="F222" s="182" t="s">
        <v>321</v>
      </c>
      <c r="G222" s="34"/>
      <c r="H222" s="34"/>
      <c r="I222" s="183"/>
      <c r="J222" s="34"/>
      <c r="K222" s="34"/>
      <c r="L222" s="35"/>
      <c r="M222" s="184"/>
      <c r="N222" s="185"/>
      <c r="O222" s="73"/>
      <c r="P222" s="73"/>
      <c r="Q222" s="73"/>
      <c r="R222" s="73"/>
      <c r="S222" s="73"/>
      <c r="T222" s="7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T222" s="15" t="s">
        <v>131</v>
      </c>
      <c r="AU222" s="15" t="s">
        <v>84</v>
      </c>
    </row>
    <row r="223" s="2" customFormat="1">
      <c r="A223" s="34"/>
      <c r="B223" s="35"/>
      <c r="C223" s="34"/>
      <c r="D223" s="186" t="s">
        <v>133</v>
      </c>
      <c r="E223" s="34"/>
      <c r="F223" s="187" t="s">
        <v>322</v>
      </c>
      <c r="G223" s="34"/>
      <c r="H223" s="34"/>
      <c r="I223" s="183"/>
      <c r="J223" s="34"/>
      <c r="K223" s="34"/>
      <c r="L223" s="35"/>
      <c r="M223" s="184"/>
      <c r="N223" s="185"/>
      <c r="O223" s="73"/>
      <c r="P223" s="73"/>
      <c r="Q223" s="73"/>
      <c r="R223" s="73"/>
      <c r="S223" s="73"/>
      <c r="T223" s="7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5" t="s">
        <v>133</v>
      </c>
      <c r="AU223" s="15" t="s">
        <v>84</v>
      </c>
    </row>
    <row r="224" s="2" customFormat="1" ht="21.75" customHeight="1">
      <c r="A224" s="34"/>
      <c r="B224" s="167"/>
      <c r="C224" s="189" t="s">
        <v>323</v>
      </c>
      <c r="D224" s="189" t="s">
        <v>210</v>
      </c>
      <c r="E224" s="190" t="s">
        <v>324</v>
      </c>
      <c r="F224" s="191" t="s">
        <v>325</v>
      </c>
      <c r="G224" s="192" t="s">
        <v>235</v>
      </c>
      <c r="H224" s="193">
        <v>2</v>
      </c>
      <c r="I224" s="194"/>
      <c r="J224" s="195">
        <f>ROUND(I224*H224,2)</f>
        <v>0</v>
      </c>
      <c r="K224" s="191" t="s">
        <v>128</v>
      </c>
      <c r="L224" s="196"/>
      <c r="M224" s="197" t="s">
        <v>1</v>
      </c>
      <c r="N224" s="198" t="s">
        <v>39</v>
      </c>
      <c r="O224" s="73"/>
      <c r="P224" s="177">
        <f>O224*H224</f>
        <v>0</v>
      </c>
      <c r="Q224" s="177">
        <v>1.0129999999999999</v>
      </c>
      <c r="R224" s="177">
        <f>Q224*H224</f>
        <v>2.0259999999999998</v>
      </c>
      <c r="S224" s="177">
        <v>0</v>
      </c>
      <c r="T224" s="17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79" t="s">
        <v>173</v>
      </c>
      <c r="AT224" s="179" t="s">
        <v>210</v>
      </c>
      <c r="AU224" s="179" t="s">
        <v>84</v>
      </c>
      <c r="AY224" s="15" t="s">
        <v>122</v>
      </c>
      <c r="BE224" s="180">
        <f>IF(N224="základní",J224,0)</f>
        <v>0</v>
      </c>
      <c r="BF224" s="180">
        <f>IF(N224="snížená",J224,0)</f>
        <v>0</v>
      </c>
      <c r="BG224" s="180">
        <f>IF(N224="zákl. přenesená",J224,0)</f>
        <v>0</v>
      </c>
      <c r="BH224" s="180">
        <f>IF(N224="sníž. přenesená",J224,0)</f>
        <v>0</v>
      </c>
      <c r="BI224" s="180">
        <f>IF(N224="nulová",J224,0)</f>
        <v>0</v>
      </c>
      <c r="BJ224" s="15" t="s">
        <v>82</v>
      </c>
      <c r="BK224" s="180">
        <f>ROUND(I224*H224,2)</f>
        <v>0</v>
      </c>
      <c r="BL224" s="15" t="s">
        <v>129</v>
      </c>
      <c r="BM224" s="179" t="s">
        <v>326</v>
      </c>
    </row>
    <row r="225" s="2" customFormat="1">
      <c r="A225" s="34"/>
      <c r="B225" s="35"/>
      <c r="C225" s="34"/>
      <c r="D225" s="181" t="s">
        <v>131</v>
      </c>
      <c r="E225" s="34"/>
      <c r="F225" s="182" t="s">
        <v>325</v>
      </c>
      <c r="G225" s="34"/>
      <c r="H225" s="34"/>
      <c r="I225" s="183"/>
      <c r="J225" s="34"/>
      <c r="K225" s="34"/>
      <c r="L225" s="35"/>
      <c r="M225" s="184"/>
      <c r="N225" s="185"/>
      <c r="O225" s="73"/>
      <c r="P225" s="73"/>
      <c r="Q225" s="73"/>
      <c r="R225" s="73"/>
      <c r="S225" s="73"/>
      <c r="T225" s="7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T225" s="15" t="s">
        <v>131</v>
      </c>
      <c r="AU225" s="15" t="s">
        <v>84</v>
      </c>
    </row>
    <row r="226" s="2" customFormat="1" ht="21.75" customHeight="1">
      <c r="A226" s="34"/>
      <c r="B226" s="167"/>
      <c r="C226" s="189" t="s">
        <v>327</v>
      </c>
      <c r="D226" s="189" t="s">
        <v>210</v>
      </c>
      <c r="E226" s="190" t="s">
        <v>328</v>
      </c>
      <c r="F226" s="191" t="s">
        <v>329</v>
      </c>
      <c r="G226" s="192" t="s">
        <v>235</v>
      </c>
      <c r="H226" s="193">
        <v>2</v>
      </c>
      <c r="I226" s="194"/>
      <c r="J226" s="195">
        <f>ROUND(I226*H226,2)</f>
        <v>0</v>
      </c>
      <c r="K226" s="191" t="s">
        <v>128</v>
      </c>
      <c r="L226" s="196"/>
      <c r="M226" s="197" t="s">
        <v>1</v>
      </c>
      <c r="N226" s="198" t="s">
        <v>39</v>
      </c>
      <c r="O226" s="73"/>
      <c r="P226" s="177">
        <f>O226*H226</f>
        <v>0</v>
      </c>
      <c r="Q226" s="177">
        <v>0.254</v>
      </c>
      <c r="R226" s="177">
        <f>Q226*H226</f>
        <v>0.50800000000000001</v>
      </c>
      <c r="S226" s="177">
        <v>0</v>
      </c>
      <c r="T226" s="17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79" t="s">
        <v>173</v>
      </c>
      <c r="AT226" s="179" t="s">
        <v>210</v>
      </c>
      <c r="AU226" s="179" t="s">
        <v>84</v>
      </c>
      <c r="AY226" s="15" t="s">
        <v>122</v>
      </c>
      <c r="BE226" s="180">
        <f>IF(N226="základní",J226,0)</f>
        <v>0</v>
      </c>
      <c r="BF226" s="180">
        <f>IF(N226="snížená",J226,0)</f>
        <v>0</v>
      </c>
      <c r="BG226" s="180">
        <f>IF(N226="zákl. přenesená",J226,0)</f>
        <v>0</v>
      </c>
      <c r="BH226" s="180">
        <f>IF(N226="sníž. přenesená",J226,0)</f>
        <v>0</v>
      </c>
      <c r="BI226" s="180">
        <f>IF(N226="nulová",J226,0)</f>
        <v>0</v>
      </c>
      <c r="BJ226" s="15" t="s">
        <v>82</v>
      </c>
      <c r="BK226" s="180">
        <f>ROUND(I226*H226,2)</f>
        <v>0</v>
      </c>
      <c r="BL226" s="15" t="s">
        <v>129</v>
      </c>
      <c r="BM226" s="179" t="s">
        <v>330</v>
      </c>
    </row>
    <row r="227" s="2" customFormat="1">
      <c r="A227" s="34"/>
      <c r="B227" s="35"/>
      <c r="C227" s="34"/>
      <c r="D227" s="181" t="s">
        <v>131</v>
      </c>
      <c r="E227" s="34"/>
      <c r="F227" s="182" t="s">
        <v>329</v>
      </c>
      <c r="G227" s="34"/>
      <c r="H227" s="34"/>
      <c r="I227" s="183"/>
      <c r="J227" s="34"/>
      <c r="K227" s="34"/>
      <c r="L227" s="35"/>
      <c r="M227" s="184"/>
      <c r="N227" s="185"/>
      <c r="O227" s="73"/>
      <c r="P227" s="73"/>
      <c r="Q227" s="73"/>
      <c r="R227" s="73"/>
      <c r="S227" s="73"/>
      <c r="T227" s="7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T227" s="15" t="s">
        <v>131</v>
      </c>
      <c r="AU227" s="15" t="s">
        <v>84</v>
      </c>
    </row>
    <row r="228" s="2" customFormat="1" ht="24.15" customHeight="1">
      <c r="A228" s="34"/>
      <c r="B228" s="167"/>
      <c r="C228" s="168" t="s">
        <v>331</v>
      </c>
      <c r="D228" s="168" t="s">
        <v>124</v>
      </c>
      <c r="E228" s="169" t="s">
        <v>332</v>
      </c>
      <c r="F228" s="170" t="s">
        <v>333</v>
      </c>
      <c r="G228" s="171" t="s">
        <v>235</v>
      </c>
      <c r="H228" s="172">
        <v>2</v>
      </c>
      <c r="I228" s="173"/>
      <c r="J228" s="174">
        <f>ROUND(I228*H228,2)</f>
        <v>0</v>
      </c>
      <c r="K228" s="170" t="s">
        <v>128</v>
      </c>
      <c r="L228" s="35"/>
      <c r="M228" s="175" t="s">
        <v>1</v>
      </c>
      <c r="N228" s="176" t="s">
        <v>39</v>
      </c>
      <c r="O228" s="73"/>
      <c r="P228" s="177">
        <f>O228*H228</f>
        <v>0</v>
      </c>
      <c r="Q228" s="177">
        <v>0.01218</v>
      </c>
      <c r="R228" s="177">
        <f>Q228*H228</f>
        <v>0.02436</v>
      </c>
      <c r="S228" s="177">
        <v>0</v>
      </c>
      <c r="T228" s="17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79" t="s">
        <v>129</v>
      </c>
      <c r="AT228" s="179" t="s">
        <v>124</v>
      </c>
      <c r="AU228" s="179" t="s">
        <v>84</v>
      </c>
      <c r="AY228" s="15" t="s">
        <v>122</v>
      </c>
      <c r="BE228" s="180">
        <f>IF(N228="základní",J228,0)</f>
        <v>0</v>
      </c>
      <c r="BF228" s="180">
        <f>IF(N228="snížená",J228,0)</f>
        <v>0</v>
      </c>
      <c r="BG228" s="180">
        <f>IF(N228="zákl. přenesená",J228,0)</f>
        <v>0</v>
      </c>
      <c r="BH228" s="180">
        <f>IF(N228="sníž. přenesená",J228,0)</f>
        <v>0</v>
      </c>
      <c r="BI228" s="180">
        <f>IF(N228="nulová",J228,0)</f>
        <v>0</v>
      </c>
      <c r="BJ228" s="15" t="s">
        <v>82</v>
      </c>
      <c r="BK228" s="180">
        <f>ROUND(I228*H228,2)</f>
        <v>0</v>
      </c>
      <c r="BL228" s="15" t="s">
        <v>129</v>
      </c>
      <c r="BM228" s="179" t="s">
        <v>334</v>
      </c>
    </row>
    <row r="229" s="2" customFormat="1">
      <c r="A229" s="34"/>
      <c r="B229" s="35"/>
      <c r="C229" s="34"/>
      <c r="D229" s="181" t="s">
        <v>131</v>
      </c>
      <c r="E229" s="34"/>
      <c r="F229" s="182" t="s">
        <v>335</v>
      </c>
      <c r="G229" s="34"/>
      <c r="H229" s="34"/>
      <c r="I229" s="183"/>
      <c r="J229" s="34"/>
      <c r="K229" s="34"/>
      <c r="L229" s="35"/>
      <c r="M229" s="184"/>
      <c r="N229" s="185"/>
      <c r="O229" s="73"/>
      <c r="P229" s="73"/>
      <c r="Q229" s="73"/>
      <c r="R229" s="73"/>
      <c r="S229" s="73"/>
      <c r="T229" s="7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T229" s="15" t="s">
        <v>131</v>
      </c>
      <c r="AU229" s="15" t="s">
        <v>84</v>
      </c>
    </row>
    <row r="230" s="2" customFormat="1">
      <c r="A230" s="34"/>
      <c r="B230" s="35"/>
      <c r="C230" s="34"/>
      <c r="D230" s="186" t="s">
        <v>133</v>
      </c>
      <c r="E230" s="34"/>
      <c r="F230" s="187" t="s">
        <v>336</v>
      </c>
      <c r="G230" s="34"/>
      <c r="H230" s="34"/>
      <c r="I230" s="183"/>
      <c r="J230" s="34"/>
      <c r="K230" s="34"/>
      <c r="L230" s="35"/>
      <c r="M230" s="184"/>
      <c r="N230" s="185"/>
      <c r="O230" s="73"/>
      <c r="P230" s="73"/>
      <c r="Q230" s="73"/>
      <c r="R230" s="73"/>
      <c r="S230" s="73"/>
      <c r="T230" s="7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T230" s="15" t="s">
        <v>133</v>
      </c>
      <c r="AU230" s="15" t="s">
        <v>84</v>
      </c>
    </row>
    <row r="231" s="2" customFormat="1" ht="24.15" customHeight="1">
      <c r="A231" s="34"/>
      <c r="B231" s="167"/>
      <c r="C231" s="189" t="s">
        <v>337</v>
      </c>
      <c r="D231" s="189" t="s">
        <v>210</v>
      </c>
      <c r="E231" s="190" t="s">
        <v>338</v>
      </c>
      <c r="F231" s="191" t="s">
        <v>339</v>
      </c>
      <c r="G231" s="192" t="s">
        <v>235</v>
      </c>
      <c r="H231" s="193">
        <v>2</v>
      </c>
      <c r="I231" s="194"/>
      <c r="J231" s="195">
        <f>ROUND(I231*H231,2)</f>
        <v>0</v>
      </c>
      <c r="K231" s="191" t="s">
        <v>128</v>
      </c>
      <c r="L231" s="196"/>
      <c r="M231" s="197" t="s">
        <v>1</v>
      </c>
      <c r="N231" s="198" t="s">
        <v>39</v>
      </c>
      <c r="O231" s="73"/>
      <c r="P231" s="177">
        <f>O231*H231</f>
        <v>0</v>
      </c>
      <c r="Q231" s="177">
        <v>0.58499999999999996</v>
      </c>
      <c r="R231" s="177">
        <f>Q231*H231</f>
        <v>1.1699999999999999</v>
      </c>
      <c r="S231" s="177">
        <v>0</v>
      </c>
      <c r="T231" s="17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79" t="s">
        <v>173</v>
      </c>
      <c r="AT231" s="179" t="s">
        <v>210</v>
      </c>
      <c r="AU231" s="179" t="s">
        <v>84</v>
      </c>
      <c r="AY231" s="15" t="s">
        <v>122</v>
      </c>
      <c r="BE231" s="180">
        <f>IF(N231="základní",J231,0)</f>
        <v>0</v>
      </c>
      <c r="BF231" s="180">
        <f>IF(N231="snížená",J231,0)</f>
        <v>0</v>
      </c>
      <c r="BG231" s="180">
        <f>IF(N231="zákl. přenesená",J231,0)</f>
        <v>0</v>
      </c>
      <c r="BH231" s="180">
        <f>IF(N231="sníž. přenesená",J231,0)</f>
        <v>0</v>
      </c>
      <c r="BI231" s="180">
        <f>IF(N231="nulová",J231,0)</f>
        <v>0</v>
      </c>
      <c r="BJ231" s="15" t="s">
        <v>82</v>
      </c>
      <c r="BK231" s="180">
        <f>ROUND(I231*H231,2)</f>
        <v>0</v>
      </c>
      <c r="BL231" s="15" t="s">
        <v>129</v>
      </c>
      <c r="BM231" s="179" t="s">
        <v>340</v>
      </c>
    </row>
    <row r="232" s="2" customFormat="1">
      <c r="A232" s="34"/>
      <c r="B232" s="35"/>
      <c r="C232" s="34"/>
      <c r="D232" s="181" t="s">
        <v>131</v>
      </c>
      <c r="E232" s="34"/>
      <c r="F232" s="182" t="s">
        <v>339</v>
      </c>
      <c r="G232" s="34"/>
      <c r="H232" s="34"/>
      <c r="I232" s="183"/>
      <c r="J232" s="34"/>
      <c r="K232" s="34"/>
      <c r="L232" s="35"/>
      <c r="M232" s="184"/>
      <c r="N232" s="185"/>
      <c r="O232" s="73"/>
      <c r="P232" s="73"/>
      <c r="Q232" s="73"/>
      <c r="R232" s="73"/>
      <c r="S232" s="73"/>
      <c r="T232" s="7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T232" s="15" t="s">
        <v>131</v>
      </c>
      <c r="AU232" s="15" t="s">
        <v>84</v>
      </c>
    </row>
    <row r="233" s="2" customFormat="1" ht="37.8" customHeight="1">
      <c r="A233" s="34"/>
      <c r="B233" s="167"/>
      <c r="C233" s="168" t="s">
        <v>341</v>
      </c>
      <c r="D233" s="168" t="s">
        <v>124</v>
      </c>
      <c r="E233" s="169" t="s">
        <v>342</v>
      </c>
      <c r="F233" s="170" t="s">
        <v>343</v>
      </c>
      <c r="G233" s="171" t="s">
        <v>235</v>
      </c>
      <c r="H233" s="172">
        <v>2</v>
      </c>
      <c r="I233" s="173"/>
      <c r="J233" s="174">
        <f>ROUND(I233*H233,2)</f>
        <v>0</v>
      </c>
      <c r="K233" s="170" t="s">
        <v>128</v>
      </c>
      <c r="L233" s="35"/>
      <c r="M233" s="175" t="s">
        <v>1</v>
      </c>
      <c r="N233" s="176" t="s">
        <v>39</v>
      </c>
      <c r="O233" s="73"/>
      <c r="P233" s="177">
        <f>O233*H233</f>
        <v>0</v>
      </c>
      <c r="Q233" s="177">
        <v>0.089999999999999997</v>
      </c>
      <c r="R233" s="177">
        <f>Q233*H233</f>
        <v>0.17999999999999999</v>
      </c>
      <c r="S233" s="177">
        <v>0</v>
      </c>
      <c r="T233" s="17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79" t="s">
        <v>129</v>
      </c>
      <c r="AT233" s="179" t="s">
        <v>124</v>
      </c>
      <c r="AU233" s="179" t="s">
        <v>84</v>
      </c>
      <c r="AY233" s="15" t="s">
        <v>122</v>
      </c>
      <c r="BE233" s="180">
        <f>IF(N233="základní",J233,0)</f>
        <v>0</v>
      </c>
      <c r="BF233" s="180">
        <f>IF(N233="snížená",J233,0)</f>
        <v>0</v>
      </c>
      <c r="BG233" s="180">
        <f>IF(N233="zákl. přenesená",J233,0)</f>
        <v>0</v>
      </c>
      <c r="BH233" s="180">
        <f>IF(N233="sníž. přenesená",J233,0)</f>
        <v>0</v>
      </c>
      <c r="BI233" s="180">
        <f>IF(N233="nulová",J233,0)</f>
        <v>0</v>
      </c>
      <c r="BJ233" s="15" t="s">
        <v>82</v>
      </c>
      <c r="BK233" s="180">
        <f>ROUND(I233*H233,2)</f>
        <v>0</v>
      </c>
      <c r="BL233" s="15" t="s">
        <v>129</v>
      </c>
      <c r="BM233" s="179" t="s">
        <v>344</v>
      </c>
    </row>
    <row r="234" s="2" customFormat="1">
      <c r="A234" s="34"/>
      <c r="B234" s="35"/>
      <c r="C234" s="34"/>
      <c r="D234" s="181" t="s">
        <v>131</v>
      </c>
      <c r="E234" s="34"/>
      <c r="F234" s="182" t="s">
        <v>345</v>
      </c>
      <c r="G234" s="34"/>
      <c r="H234" s="34"/>
      <c r="I234" s="183"/>
      <c r="J234" s="34"/>
      <c r="K234" s="34"/>
      <c r="L234" s="35"/>
      <c r="M234" s="184"/>
      <c r="N234" s="185"/>
      <c r="O234" s="73"/>
      <c r="P234" s="73"/>
      <c r="Q234" s="73"/>
      <c r="R234" s="73"/>
      <c r="S234" s="73"/>
      <c r="T234" s="7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T234" s="15" t="s">
        <v>131</v>
      </c>
      <c r="AU234" s="15" t="s">
        <v>84</v>
      </c>
    </row>
    <row r="235" s="2" customFormat="1">
      <c r="A235" s="34"/>
      <c r="B235" s="35"/>
      <c r="C235" s="34"/>
      <c r="D235" s="186" t="s">
        <v>133</v>
      </c>
      <c r="E235" s="34"/>
      <c r="F235" s="187" t="s">
        <v>346</v>
      </c>
      <c r="G235" s="34"/>
      <c r="H235" s="34"/>
      <c r="I235" s="183"/>
      <c r="J235" s="34"/>
      <c r="K235" s="34"/>
      <c r="L235" s="35"/>
      <c r="M235" s="184"/>
      <c r="N235" s="185"/>
      <c r="O235" s="73"/>
      <c r="P235" s="73"/>
      <c r="Q235" s="73"/>
      <c r="R235" s="73"/>
      <c r="S235" s="73"/>
      <c r="T235" s="7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T235" s="15" t="s">
        <v>133</v>
      </c>
      <c r="AU235" s="15" t="s">
        <v>84</v>
      </c>
    </row>
    <row r="236" s="2" customFormat="1" ht="24.15" customHeight="1">
      <c r="A236" s="34"/>
      <c r="B236" s="167"/>
      <c r="C236" s="189" t="s">
        <v>347</v>
      </c>
      <c r="D236" s="189" t="s">
        <v>210</v>
      </c>
      <c r="E236" s="190" t="s">
        <v>348</v>
      </c>
      <c r="F236" s="191" t="s">
        <v>349</v>
      </c>
      <c r="G236" s="192" t="s">
        <v>235</v>
      </c>
      <c r="H236" s="193">
        <v>2</v>
      </c>
      <c r="I236" s="194"/>
      <c r="J236" s="195">
        <f>ROUND(I236*H236,2)</f>
        <v>0</v>
      </c>
      <c r="K236" s="191" t="s">
        <v>128</v>
      </c>
      <c r="L236" s="196"/>
      <c r="M236" s="197" t="s">
        <v>1</v>
      </c>
      <c r="N236" s="198" t="s">
        <v>39</v>
      </c>
      <c r="O236" s="73"/>
      <c r="P236" s="177">
        <f>O236*H236</f>
        <v>0</v>
      </c>
      <c r="Q236" s="177">
        <v>0.156</v>
      </c>
      <c r="R236" s="177">
        <f>Q236*H236</f>
        <v>0.312</v>
      </c>
      <c r="S236" s="177">
        <v>0</v>
      </c>
      <c r="T236" s="17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79" t="s">
        <v>173</v>
      </c>
      <c r="AT236" s="179" t="s">
        <v>210</v>
      </c>
      <c r="AU236" s="179" t="s">
        <v>84</v>
      </c>
      <c r="AY236" s="15" t="s">
        <v>122</v>
      </c>
      <c r="BE236" s="180">
        <f>IF(N236="základní",J236,0)</f>
        <v>0</v>
      </c>
      <c r="BF236" s="180">
        <f>IF(N236="snížená",J236,0)</f>
        <v>0</v>
      </c>
      <c r="BG236" s="180">
        <f>IF(N236="zákl. přenesená",J236,0)</f>
        <v>0</v>
      </c>
      <c r="BH236" s="180">
        <f>IF(N236="sníž. přenesená",J236,0)</f>
        <v>0</v>
      </c>
      <c r="BI236" s="180">
        <f>IF(N236="nulová",J236,0)</f>
        <v>0</v>
      </c>
      <c r="BJ236" s="15" t="s">
        <v>82</v>
      </c>
      <c r="BK236" s="180">
        <f>ROUND(I236*H236,2)</f>
        <v>0</v>
      </c>
      <c r="BL236" s="15" t="s">
        <v>129</v>
      </c>
      <c r="BM236" s="179" t="s">
        <v>350</v>
      </c>
    </row>
    <row r="237" s="2" customFormat="1">
      <c r="A237" s="34"/>
      <c r="B237" s="35"/>
      <c r="C237" s="34"/>
      <c r="D237" s="181" t="s">
        <v>131</v>
      </c>
      <c r="E237" s="34"/>
      <c r="F237" s="182" t="s">
        <v>349</v>
      </c>
      <c r="G237" s="34"/>
      <c r="H237" s="34"/>
      <c r="I237" s="183"/>
      <c r="J237" s="34"/>
      <c r="K237" s="34"/>
      <c r="L237" s="35"/>
      <c r="M237" s="184"/>
      <c r="N237" s="185"/>
      <c r="O237" s="73"/>
      <c r="P237" s="73"/>
      <c r="Q237" s="73"/>
      <c r="R237" s="73"/>
      <c r="S237" s="73"/>
      <c r="T237" s="7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T237" s="15" t="s">
        <v>131</v>
      </c>
      <c r="AU237" s="15" t="s">
        <v>84</v>
      </c>
    </row>
    <row r="238" s="12" customFormat="1" ht="22.8" customHeight="1">
      <c r="A238" s="12"/>
      <c r="B238" s="154"/>
      <c r="C238" s="12"/>
      <c r="D238" s="155" t="s">
        <v>73</v>
      </c>
      <c r="E238" s="165" t="s">
        <v>179</v>
      </c>
      <c r="F238" s="165" t="s">
        <v>351</v>
      </c>
      <c r="G238" s="12"/>
      <c r="H238" s="12"/>
      <c r="I238" s="157"/>
      <c r="J238" s="166">
        <f>BK238</f>
        <v>0</v>
      </c>
      <c r="K238" s="12"/>
      <c r="L238" s="154"/>
      <c r="M238" s="159"/>
      <c r="N238" s="160"/>
      <c r="O238" s="160"/>
      <c r="P238" s="161">
        <f>SUM(P239:P244)</f>
        <v>0</v>
      </c>
      <c r="Q238" s="160"/>
      <c r="R238" s="161">
        <f>SUM(R239:R244)</f>
        <v>0</v>
      </c>
      <c r="S238" s="160"/>
      <c r="T238" s="162">
        <f>SUM(T239:T244)</f>
        <v>0.029999999999999999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155" t="s">
        <v>82</v>
      </c>
      <c r="AT238" s="163" t="s">
        <v>73</v>
      </c>
      <c r="AU238" s="163" t="s">
        <v>82</v>
      </c>
      <c r="AY238" s="155" t="s">
        <v>122</v>
      </c>
      <c r="BK238" s="164">
        <f>SUM(BK239:BK244)</f>
        <v>0</v>
      </c>
    </row>
    <row r="239" s="2" customFormat="1" ht="24.15" customHeight="1">
      <c r="A239" s="34"/>
      <c r="B239" s="167"/>
      <c r="C239" s="168" t="s">
        <v>352</v>
      </c>
      <c r="D239" s="168" t="s">
        <v>124</v>
      </c>
      <c r="E239" s="169" t="s">
        <v>353</v>
      </c>
      <c r="F239" s="170" t="s">
        <v>354</v>
      </c>
      <c r="G239" s="171" t="s">
        <v>148</v>
      </c>
      <c r="H239" s="172">
        <v>32.32</v>
      </c>
      <c r="I239" s="173"/>
      <c r="J239" s="174">
        <f>ROUND(I239*H239,2)</f>
        <v>0</v>
      </c>
      <c r="K239" s="170" t="s">
        <v>128</v>
      </c>
      <c r="L239" s="35"/>
      <c r="M239" s="175" t="s">
        <v>1</v>
      </c>
      <c r="N239" s="176" t="s">
        <v>39</v>
      </c>
      <c r="O239" s="73"/>
      <c r="P239" s="177">
        <f>O239*H239</f>
        <v>0</v>
      </c>
      <c r="Q239" s="177">
        <v>0</v>
      </c>
      <c r="R239" s="177">
        <f>Q239*H239</f>
        <v>0</v>
      </c>
      <c r="S239" s="177">
        <v>0</v>
      </c>
      <c r="T239" s="17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79" t="s">
        <v>129</v>
      </c>
      <c r="AT239" s="179" t="s">
        <v>124</v>
      </c>
      <c r="AU239" s="179" t="s">
        <v>84</v>
      </c>
      <c r="AY239" s="15" t="s">
        <v>122</v>
      </c>
      <c r="BE239" s="180">
        <f>IF(N239="základní",J239,0)</f>
        <v>0</v>
      </c>
      <c r="BF239" s="180">
        <f>IF(N239="snížená",J239,0)</f>
        <v>0</v>
      </c>
      <c r="BG239" s="180">
        <f>IF(N239="zákl. přenesená",J239,0)</f>
        <v>0</v>
      </c>
      <c r="BH239" s="180">
        <f>IF(N239="sníž. přenesená",J239,0)</f>
        <v>0</v>
      </c>
      <c r="BI239" s="180">
        <f>IF(N239="nulová",J239,0)</f>
        <v>0</v>
      </c>
      <c r="BJ239" s="15" t="s">
        <v>82</v>
      </c>
      <c r="BK239" s="180">
        <f>ROUND(I239*H239,2)</f>
        <v>0</v>
      </c>
      <c r="BL239" s="15" t="s">
        <v>129</v>
      </c>
      <c r="BM239" s="179" t="s">
        <v>355</v>
      </c>
    </row>
    <row r="240" s="2" customFormat="1">
      <c r="A240" s="34"/>
      <c r="B240" s="35"/>
      <c r="C240" s="34"/>
      <c r="D240" s="181" t="s">
        <v>131</v>
      </c>
      <c r="E240" s="34"/>
      <c r="F240" s="182" t="s">
        <v>356</v>
      </c>
      <c r="G240" s="34"/>
      <c r="H240" s="34"/>
      <c r="I240" s="183"/>
      <c r="J240" s="34"/>
      <c r="K240" s="34"/>
      <c r="L240" s="35"/>
      <c r="M240" s="184"/>
      <c r="N240" s="185"/>
      <c r="O240" s="73"/>
      <c r="P240" s="73"/>
      <c r="Q240" s="73"/>
      <c r="R240" s="73"/>
      <c r="S240" s="73"/>
      <c r="T240" s="7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T240" s="15" t="s">
        <v>131</v>
      </c>
      <c r="AU240" s="15" t="s">
        <v>84</v>
      </c>
    </row>
    <row r="241" s="2" customFormat="1">
      <c r="A241" s="34"/>
      <c r="B241" s="35"/>
      <c r="C241" s="34"/>
      <c r="D241" s="186" t="s">
        <v>133</v>
      </c>
      <c r="E241" s="34"/>
      <c r="F241" s="187" t="s">
        <v>357</v>
      </c>
      <c r="G241" s="34"/>
      <c r="H241" s="34"/>
      <c r="I241" s="183"/>
      <c r="J241" s="34"/>
      <c r="K241" s="34"/>
      <c r="L241" s="35"/>
      <c r="M241" s="184"/>
      <c r="N241" s="185"/>
      <c r="O241" s="73"/>
      <c r="P241" s="73"/>
      <c r="Q241" s="73"/>
      <c r="R241" s="73"/>
      <c r="S241" s="73"/>
      <c r="T241" s="7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T241" s="15" t="s">
        <v>133</v>
      </c>
      <c r="AU241" s="15" t="s">
        <v>84</v>
      </c>
    </row>
    <row r="242" s="2" customFormat="1" ht="24.15" customHeight="1">
      <c r="A242" s="34"/>
      <c r="B242" s="167"/>
      <c r="C242" s="168" t="s">
        <v>358</v>
      </c>
      <c r="D242" s="168" t="s">
        <v>124</v>
      </c>
      <c r="E242" s="169" t="s">
        <v>359</v>
      </c>
      <c r="F242" s="170" t="s">
        <v>360</v>
      </c>
      <c r="G242" s="171" t="s">
        <v>235</v>
      </c>
      <c r="H242" s="172">
        <v>1</v>
      </c>
      <c r="I242" s="173"/>
      <c r="J242" s="174">
        <f>ROUND(I242*H242,2)</f>
        <v>0</v>
      </c>
      <c r="K242" s="170" t="s">
        <v>128</v>
      </c>
      <c r="L242" s="35"/>
      <c r="M242" s="175" t="s">
        <v>1</v>
      </c>
      <c r="N242" s="176" t="s">
        <v>39</v>
      </c>
      <c r="O242" s="73"/>
      <c r="P242" s="177">
        <f>O242*H242</f>
        <v>0</v>
      </c>
      <c r="Q242" s="177">
        <v>0</v>
      </c>
      <c r="R242" s="177">
        <f>Q242*H242</f>
        <v>0</v>
      </c>
      <c r="S242" s="177">
        <v>0.029999999999999999</v>
      </c>
      <c r="T242" s="178">
        <f>S242*H242</f>
        <v>0.029999999999999999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79" t="s">
        <v>129</v>
      </c>
      <c r="AT242" s="179" t="s">
        <v>124</v>
      </c>
      <c r="AU242" s="179" t="s">
        <v>84</v>
      </c>
      <c r="AY242" s="15" t="s">
        <v>122</v>
      </c>
      <c r="BE242" s="180">
        <f>IF(N242="základní",J242,0)</f>
        <v>0</v>
      </c>
      <c r="BF242" s="180">
        <f>IF(N242="snížená",J242,0)</f>
        <v>0</v>
      </c>
      <c r="BG242" s="180">
        <f>IF(N242="zákl. přenesená",J242,0)</f>
        <v>0</v>
      </c>
      <c r="BH242" s="180">
        <f>IF(N242="sníž. přenesená",J242,0)</f>
        <v>0</v>
      </c>
      <c r="BI242" s="180">
        <f>IF(N242="nulová",J242,0)</f>
        <v>0</v>
      </c>
      <c r="BJ242" s="15" t="s">
        <v>82</v>
      </c>
      <c r="BK242" s="180">
        <f>ROUND(I242*H242,2)</f>
        <v>0</v>
      </c>
      <c r="BL242" s="15" t="s">
        <v>129</v>
      </c>
      <c r="BM242" s="179" t="s">
        <v>361</v>
      </c>
    </row>
    <row r="243" s="2" customFormat="1">
      <c r="A243" s="34"/>
      <c r="B243" s="35"/>
      <c r="C243" s="34"/>
      <c r="D243" s="181" t="s">
        <v>131</v>
      </c>
      <c r="E243" s="34"/>
      <c r="F243" s="182" t="s">
        <v>362</v>
      </c>
      <c r="G243" s="34"/>
      <c r="H243" s="34"/>
      <c r="I243" s="183"/>
      <c r="J243" s="34"/>
      <c r="K243" s="34"/>
      <c r="L243" s="35"/>
      <c r="M243" s="184"/>
      <c r="N243" s="185"/>
      <c r="O243" s="73"/>
      <c r="P243" s="73"/>
      <c r="Q243" s="73"/>
      <c r="R243" s="73"/>
      <c r="S243" s="73"/>
      <c r="T243" s="7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T243" s="15" t="s">
        <v>131</v>
      </c>
      <c r="AU243" s="15" t="s">
        <v>84</v>
      </c>
    </row>
    <row r="244" s="2" customFormat="1">
      <c r="A244" s="34"/>
      <c r="B244" s="35"/>
      <c r="C244" s="34"/>
      <c r="D244" s="186" t="s">
        <v>133</v>
      </c>
      <c r="E244" s="34"/>
      <c r="F244" s="187" t="s">
        <v>363</v>
      </c>
      <c r="G244" s="34"/>
      <c r="H244" s="34"/>
      <c r="I244" s="183"/>
      <c r="J244" s="34"/>
      <c r="K244" s="34"/>
      <c r="L244" s="35"/>
      <c r="M244" s="184"/>
      <c r="N244" s="185"/>
      <c r="O244" s="73"/>
      <c r="P244" s="73"/>
      <c r="Q244" s="73"/>
      <c r="R244" s="73"/>
      <c r="S244" s="73"/>
      <c r="T244" s="7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T244" s="15" t="s">
        <v>133</v>
      </c>
      <c r="AU244" s="15" t="s">
        <v>84</v>
      </c>
    </row>
    <row r="245" s="12" customFormat="1" ht="22.8" customHeight="1">
      <c r="A245" s="12"/>
      <c r="B245" s="154"/>
      <c r="C245" s="12"/>
      <c r="D245" s="155" t="s">
        <v>73</v>
      </c>
      <c r="E245" s="165" t="s">
        <v>364</v>
      </c>
      <c r="F245" s="165" t="s">
        <v>365</v>
      </c>
      <c r="G245" s="12"/>
      <c r="H245" s="12"/>
      <c r="I245" s="157"/>
      <c r="J245" s="166">
        <f>BK245</f>
        <v>0</v>
      </c>
      <c r="K245" s="12"/>
      <c r="L245" s="154"/>
      <c r="M245" s="159"/>
      <c r="N245" s="160"/>
      <c r="O245" s="160"/>
      <c r="P245" s="161">
        <f>SUM(P246:P260)</f>
        <v>0</v>
      </c>
      <c r="Q245" s="160"/>
      <c r="R245" s="161">
        <f>SUM(R246:R260)</f>
        <v>0</v>
      </c>
      <c r="S245" s="160"/>
      <c r="T245" s="162">
        <f>SUM(T246:T260)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155" t="s">
        <v>82</v>
      </c>
      <c r="AT245" s="163" t="s">
        <v>73</v>
      </c>
      <c r="AU245" s="163" t="s">
        <v>82</v>
      </c>
      <c r="AY245" s="155" t="s">
        <v>122</v>
      </c>
      <c r="BK245" s="164">
        <f>SUM(BK246:BK260)</f>
        <v>0</v>
      </c>
    </row>
    <row r="246" s="2" customFormat="1" ht="24.15" customHeight="1">
      <c r="A246" s="34"/>
      <c r="B246" s="167"/>
      <c r="C246" s="168" t="s">
        <v>366</v>
      </c>
      <c r="D246" s="168" t="s">
        <v>124</v>
      </c>
      <c r="E246" s="169" t="s">
        <v>367</v>
      </c>
      <c r="F246" s="170" t="s">
        <v>368</v>
      </c>
      <c r="G246" s="171" t="s">
        <v>194</v>
      </c>
      <c r="H246" s="172">
        <v>18.721</v>
      </c>
      <c r="I246" s="173"/>
      <c r="J246" s="174">
        <f>ROUND(I246*H246,2)</f>
        <v>0</v>
      </c>
      <c r="K246" s="170" t="s">
        <v>128</v>
      </c>
      <c r="L246" s="35"/>
      <c r="M246" s="175" t="s">
        <v>1</v>
      </c>
      <c r="N246" s="176" t="s">
        <v>39</v>
      </c>
      <c r="O246" s="73"/>
      <c r="P246" s="177">
        <f>O246*H246</f>
        <v>0</v>
      </c>
      <c r="Q246" s="177">
        <v>0</v>
      </c>
      <c r="R246" s="177">
        <f>Q246*H246</f>
        <v>0</v>
      </c>
      <c r="S246" s="177">
        <v>0</v>
      </c>
      <c r="T246" s="17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79" t="s">
        <v>129</v>
      </c>
      <c r="AT246" s="179" t="s">
        <v>124</v>
      </c>
      <c r="AU246" s="179" t="s">
        <v>84</v>
      </c>
      <c r="AY246" s="15" t="s">
        <v>122</v>
      </c>
      <c r="BE246" s="180">
        <f>IF(N246="základní",J246,0)</f>
        <v>0</v>
      </c>
      <c r="BF246" s="180">
        <f>IF(N246="snížená",J246,0)</f>
        <v>0</v>
      </c>
      <c r="BG246" s="180">
        <f>IF(N246="zákl. přenesená",J246,0)</f>
        <v>0</v>
      </c>
      <c r="BH246" s="180">
        <f>IF(N246="sníž. přenesená",J246,0)</f>
        <v>0</v>
      </c>
      <c r="BI246" s="180">
        <f>IF(N246="nulová",J246,0)</f>
        <v>0</v>
      </c>
      <c r="BJ246" s="15" t="s">
        <v>82</v>
      </c>
      <c r="BK246" s="180">
        <f>ROUND(I246*H246,2)</f>
        <v>0</v>
      </c>
      <c r="BL246" s="15" t="s">
        <v>129</v>
      </c>
      <c r="BM246" s="179" t="s">
        <v>369</v>
      </c>
    </row>
    <row r="247" s="2" customFormat="1">
      <c r="A247" s="34"/>
      <c r="B247" s="35"/>
      <c r="C247" s="34"/>
      <c r="D247" s="181" t="s">
        <v>131</v>
      </c>
      <c r="E247" s="34"/>
      <c r="F247" s="182" t="s">
        <v>370</v>
      </c>
      <c r="G247" s="34"/>
      <c r="H247" s="34"/>
      <c r="I247" s="183"/>
      <c r="J247" s="34"/>
      <c r="K247" s="34"/>
      <c r="L247" s="35"/>
      <c r="M247" s="184"/>
      <c r="N247" s="185"/>
      <c r="O247" s="73"/>
      <c r="P247" s="73"/>
      <c r="Q247" s="73"/>
      <c r="R247" s="73"/>
      <c r="S247" s="73"/>
      <c r="T247" s="7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T247" s="15" t="s">
        <v>131</v>
      </c>
      <c r="AU247" s="15" t="s">
        <v>84</v>
      </c>
    </row>
    <row r="248" s="2" customFormat="1">
      <c r="A248" s="34"/>
      <c r="B248" s="35"/>
      <c r="C248" s="34"/>
      <c r="D248" s="186" t="s">
        <v>133</v>
      </c>
      <c r="E248" s="34"/>
      <c r="F248" s="187" t="s">
        <v>371</v>
      </c>
      <c r="G248" s="34"/>
      <c r="H248" s="34"/>
      <c r="I248" s="183"/>
      <c r="J248" s="34"/>
      <c r="K248" s="34"/>
      <c r="L248" s="35"/>
      <c r="M248" s="184"/>
      <c r="N248" s="185"/>
      <c r="O248" s="73"/>
      <c r="P248" s="73"/>
      <c r="Q248" s="73"/>
      <c r="R248" s="73"/>
      <c r="S248" s="73"/>
      <c r="T248" s="7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T248" s="15" t="s">
        <v>133</v>
      </c>
      <c r="AU248" s="15" t="s">
        <v>84</v>
      </c>
    </row>
    <row r="249" s="2" customFormat="1" ht="24.15" customHeight="1">
      <c r="A249" s="34"/>
      <c r="B249" s="167"/>
      <c r="C249" s="168" t="s">
        <v>372</v>
      </c>
      <c r="D249" s="168" t="s">
        <v>124</v>
      </c>
      <c r="E249" s="169" t="s">
        <v>373</v>
      </c>
      <c r="F249" s="170" t="s">
        <v>374</v>
      </c>
      <c r="G249" s="171" t="s">
        <v>194</v>
      </c>
      <c r="H249" s="172">
        <v>93.605000000000004</v>
      </c>
      <c r="I249" s="173"/>
      <c r="J249" s="174">
        <f>ROUND(I249*H249,2)</f>
        <v>0</v>
      </c>
      <c r="K249" s="170" t="s">
        <v>128</v>
      </c>
      <c r="L249" s="35"/>
      <c r="M249" s="175" t="s">
        <v>1</v>
      </c>
      <c r="N249" s="176" t="s">
        <v>39</v>
      </c>
      <c r="O249" s="73"/>
      <c r="P249" s="177">
        <f>O249*H249</f>
        <v>0</v>
      </c>
      <c r="Q249" s="177">
        <v>0</v>
      </c>
      <c r="R249" s="177">
        <f>Q249*H249</f>
        <v>0</v>
      </c>
      <c r="S249" s="177">
        <v>0</v>
      </c>
      <c r="T249" s="17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79" t="s">
        <v>129</v>
      </c>
      <c r="AT249" s="179" t="s">
        <v>124</v>
      </c>
      <c r="AU249" s="179" t="s">
        <v>84</v>
      </c>
      <c r="AY249" s="15" t="s">
        <v>122</v>
      </c>
      <c r="BE249" s="180">
        <f>IF(N249="základní",J249,0)</f>
        <v>0</v>
      </c>
      <c r="BF249" s="180">
        <f>IF(N249="snížená",J249,0)</f>
        <v>0</v>
      </c>
      <c r="BG249" s="180">
        <f>IF(N249="zákl. přenesená",J249,0)</f>
        <v>0</v>
      </c>
      <c r="BH249" s="180">
        <f>IF(N249="sníž. přenesená",J249,0)</f>
        <v>0</v>
      </c>
      <c r="BI249" s="180">
        <f>IF(N249="nulová",J249,0)</f>
        <v>0</v>
      </c>
      <c r="BJ249" s="15" t="s">
        <v>82</v>
      </c>
      <c r="BK249" s="180">
        <f>ROUND(I249*H249,2)</f>
        <v>0</v>
      </c>
      <c r="BL249" s="15" t="s">
        <v>129</v>
      </c>
      <c r="BM249" s="179" t="s">
        <v>375</v>
      </c>
    </row>
    <row r="250" s="2" customFormat="1">
      <c r="A250" s="34"/>
      <c r="B250" s="35"/>
      <c r="C250" s="34"/>
      <c r="D250" s="181" t="s">
        <v>131</v>
      </c>
      <c r="E250" s="34"/>
      <c r="F250" s="182" t="s">
        <v>376</v>
      </c>
      <c r="G250" s="34"/>
      <c r="H250" s="34"/>
      <c r="I250" s="183"/>
      <c r="J250" s="34"/>
      <c r="K250" s="34"/>
      <c r="L250" s="35"/>
      <c r="M250" s="184"/>
      <c r="N250" s="185"/>
      <c r="O250" s="73"/>
      <c r="P250" s="73"/>
      <c r="Q250" s="73"/>
      <c r="R250" s="73"/>
      <c r="S250" s="73"/>
      <c r="T250" s="7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T250" s="15" t="s">
        <v>131</v>
      </c>
      <c r="AU250" s="15" t="s">
        <v>84</v>
      </c>
    </row>
    <row r="251" s="2" customFormat="1">
      <c r="A251" s="34"/>
      <c r="B251" s="35"/>
      <c r="C251" s="34"/>
      <c r="D251" s="186" t="s">
        <v>133</v>
      </c>
      <c r="E251" s="34"/>
      <c r="F251" s="187" t="s">
        <v>377</v>
      </c>
      <c r="G251" s="34"/>
      <c r="H251" s="34"/>
      <c r="I251" s="183"/>
      <c r="J251" s="34"/>
      <c r="K251" s="34"/>
      <c r="L251" s="35"/>
      <c r="M251" s="184"/>
      <c r="N251" s="185"/>
      <c r="O251" s="73"/>
      <c r="P251" s="73"/>
      <c r="Q251" s="73"/>
      <c r="R251" s="73"/>
      <c r="S251" s="73"/>
      <c r="T251" s="7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T251" s="15" t="s">
        <v>133</v>
      </c>
      <c r="AU251" s="15" t="s">
        <v>84</v>
      </c>
    </row>
    <row r="252" s="2" customFormat="1" ht="33" customHeight="1">
      <c r="A252" s="34"/>
      <c r="B252" s="167"/>
      <c r="C252" s="168" t="s">
        <v>378</v>
      </c>
      <c r="D252" s="168" t="s">
        <v>124</v>
      </c>
      <c r="E252" s="169" t="s">
        <v>379</v>
      </c>
      <c r="F252" s="170" t="s">
        <v>380</v>
      </c>
      <c r="G252" s="171" t="s">
        <v>194</v>
      </c>
      <c r="H252" s="172">
        <v>6.1970000000000001</v>
      </c>
      <c r="I252" s="173"/>
      <c r="J252" s="174">
        <f>ROUND(I252*H252,2)</f>
        <v>0</v>
      </c>
      <c r="K252" s="170" t="s">
        <v>128</v>
      </c>
      <c r="L252" s="35"/>
      <c r="M252" s="175" t="s">
        <v>1</v>
      </c>
      <c r="N252" s="176" t="s">
        <v>39</v>
      </c>
      <c r="O252" s="73"/>
      <c r="P252" s="177">
        <f>O252*H252</f>
        <v>0</v>
      </c>
      <c r="Q252" s="177">
        <v>0</v>
      </c>
      <c r="R252" s="177">
        <f>Q252*H252</f>
        <v>0</v>
      </c>
      <c r="S252" s="177">
        <v>0</v>
      </c>
      <c r="T252" s="17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79" t="s">
        <v>129</v>
      </c>
      <c r="AT252" s="179" t="s">
        <v>124</v>
      </c>
      <c r="AU252" s="179" t="s">
        <v>84</v>
      </c>
      <c r="AY252" s="15" t="s">
        <v>122</v>
      </c>
      <c r="BE252" s="180">
        <f>IF(N252="základní",J252,0)</f>
        <v>0</v>
      </c>
      <c r="BF252" s="180">
        <f>IF(N252="snížená",J252,0)</f>
        <v>0</v>
      </c>
      <c r="BG252" s="180">
        <f>IF(N252="zákl. přenesená",J252,0)</f>
        <v>0</v>
      </c>
      <c r="BH252" s="180">
        <f>IF(N252="sníž. přenesená",J252,0)</f>
        <v>0</v>
      </c>
      <c r="BI252" s="180">
        <f>IF(N252="nulová",J252,0)</f>
        <v>0</v>
      </c>
      <c r="BJ252" s="15" t="s">
        <v>82</v>
      </c>
      <c r="BK252" s="180">
        <f>ROUND(I252*H252,2)</f>
        <v>0</v>
      </c>
      <c r="BL252" s="15" t="s">
        <v>129</v>
      </c>
      <c r="BM252" s="179" t="s">
        <v>381</v>
      </c>
    </row>
    <row r="253" s="2" customFormat="1">
      <c r="A253" s="34"/>
      <c r="B253" s="35"/>
      <c r="C253" s="34"/>
      <c r="D253" s="181" t="s">
        <v>131</v>
      </c>
      <c r="E253" s="34"/>
      <c r="F253" s="182" t="s">
        <v>382</v>
      </c>
      <c r="G253" s="34"/>
      <c r="H253" s="34"/>
      <c r="I253" s="183"/>
      <c r="J253" s="34"/>
      <c r="K253" s="34"/>
      <c r="L253" s="35"/>
      <c r="M253" s="184"/>
      <c r="N253" s="185"/>
      <c r="O253" s="73"/>
      <c r="P253" s="73"/>
      <c r="Q253" s="73"/>
      <c r="R253" s="73"/>
      <c r="S253" s="73"/>
      <c r="T253" s="7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T253" s="15" t="s">
        <v>131</v>
      </c>
      <c r="AU253" s="15" t="s">
        <v>84</v>
      </c>
    </row>
    <row r="254" s="2" customFormat="1">
      <c r="A254" s="34"/>
      <c r="B254" s="35"/>
      <c r="C254" s="34"/>
      <c r="D254" s="186" t="s">
        <v>133</v>
      </c>
      <c r="E254" s="34"/>
      <c r="F254" s="187" t="s">
        <v>383</v>
      </c>
      <c r="G254" s="34"/>
      <c r="H254" s="34"/>
      <c r="I254" s="183"/>
      <c r="J254" s="34"/>
      <c r="K254" s="34"/>
      <c r="L254" s="35"/>
      <c r="M254" s="184"/>
      <c r="N254" s="185"/>
      <c r="O254" s="73"/>
      <c r="P254" s="73"/>
      <c r="Q254" s="73"/>
      <c r="R254" s="73"/>
      <c r="S254" s="73"/>
      <c r="T254" s="7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T254" s="15" t="s">
        <v>133</v>
      </c>
      <c r="AU254" s="15" t="s">
        <v>84</v>
      </c>
    </row>
    <row r="255" s="2" customFormat="1" ht="33" customHeight="1">
      <c r="A255" s="34"/>
      <c r="B255" s="167"/>
      <c r="C255" s="168" t="s">
        <v>384</v>
      </c>
      <c r="D255" s="168" t="s">
        <v>124</v>
      </c>
      <c r="E255" s="169" t="s">
        <v>385</v>
      </c>
      <c r="F255" s="170" t="s">
        <v>386</v>
      </c>
      <c r="G255" s="171" t="s">
        <v>194</v>
      </c>
      <c r="H255" s="172">
        <v>4.1749999999999998</v>
      </c>
      <c r="I255" s="173"/>
      <c r="J255" s="174">
        <f>ROUND(I255*H255,2)</f>
        <v>0</v>
      </c>
      <c r="K255" s="170" t="s">
        <v>128</v>
      </c>
      <c r="L255" s="35"/>
      <c r="M255" s="175" t="s">
        <v>1</v>
      </c>
      <c r="N255" s="176" t="s">
        <v>39</v>
      </c>
      <c r="O255" s="73"/>
      <c r="P255" s="177">
        <f>O255*H255</f>
        <v>0</v>
      </c>
      <c r="Q255" s="177">
        <v>0</v>
      </c>
      <c r="R255" s="177">
        <f>Q255*H255</f>
        <v>0</v>
      </c>
      <c r="S255" s="177">
        <v>0</v>
      </c>
      <c r="T255" s="17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79" t="s">
        <v>129</v>
      </c>
      <c r="AT255" s="179" t="s">
        <v>124</v>
      </c>
      <c r="AU255" s="179" t="s">
        <v>84</v>
      </c>
      <c r="AY255" s="15" t="s">
        <v>122</v>
      </c>
      <c r="BE255" s="180">
        <f>IF(N255="základní",J255,0)</f>
        <v>0</v>
      </c>
      <c r="BF255" s="180">
        <f>IF(N255="snížená",J255,0)</f>
        <v>0</v>
      </c>
      <c r="BG255" s="180">
        <f>IF(N255="zákl. přenesená",J255,0)</f>
        <v>0</v>
      </c>
      <c r="BH255" s="180">
        <f>IF(N255="sníž. přenesená",J255,0)</f>
        <v>0</v>
      </c>
      <c r="BI255" s="180">
        <f>IF(N255="nulová",J255,0)</f>
        <v>0</v>
      </c>
      <c r="BJ255" s="15" t="s">
        <v>82</v>
      </c>
      <c r="BK255" s="180">
        <f>ROUND(I255*H255,2)</f>
        <v>0</v>
      </c>
      <c r="BL255" s="15" t="s">
        <v>129</v>
      </c>
      <c r="BM255" s="179" t="s">
        <v>387</v>
      </c>
    </row>
    <row r="256" s="2" customFormat="1">
      <c r="A256" s="34"/>
      <c r="B256" s="35"/>
      <c r="C256" s="34"/>
      <c r="D256" s="181" t="s">
        <v>131</v>
      </c>
      <c r="E256" s="34"/>
      <c r="F256" s="182" t="s">
        <v>388</v>
      </c>
      <c r="G256" s="34"/>
      <c r="H256" s="34"/>
      <c r="I256" s="183"/>
      <c r="J256" s="34"/>
      <c r="K256" s="34"/>
      <c r="L256" s="35"/>
      <c r="M256" s="184"/>
      <c r="N256" s="185"/>
      <c r="O256" s="73"/>
      <c r="P256" s="73"/>
      <c r="Q256" s="73"/>
      <c r="R256" s="73"/>
      <c r="S256" s="73"/>
      <c r="T256" s="7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T256" s="15" t="s">
        <v>131</v>
      </c>
      <c r="AU256" s="15" t="s">
        <v>84</v>
      </c>
    </row>
    <row r="257" s="2" customFormat="1">
      <c r="A257" s="34"/>
      <c r="B257" s="35"/>
      <c r="C257" s="34"/>
      <c r="D257" s="186" t="s">
        <v>133</v>
      </c>
      <c r="E257" s="34"/>
      <c r="F257" s="187" t="s">
        <v>389</v>
      </c>
      <c r="G257" s="34"/>
      <c r="H257" s="34"/>
      <c r="I257" s="183"/>
      <c r="J257" s="34"/>
      <c r="K257" s="34"/>
      <c r="L257" s="35"/>
      <c r="M257" s="184"/>
      <c r="N257" s="185"/>
      <c r="O257" s="73"/>
      <c r="P257" s="73"/>
      <c r="Q257" s="73"/>
      <c r="R257" s="73"/>
      <c r="S257" s="73"/>
      <c r="T257" s="7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T257" s="15" t="s">
        <v>133</v>
      </c>
      <c r="AU257" s="15" t="s">
        <v>84</v>
      </c>
    </row>
    <row r="258" s="2" customFormat="1" ht="24.15" customHeight="1">
      <c r="A258" s="34"/>
      <c r="B258" s="167"/>
      <c r="C258" s="168" t="s">
        <v>390</v>
      </c>
      <c r="D258" s="168" t="s">
        <v>124</v>
      </c>
      <c r="E258" s="169" t="s">
        <v>391</v>
      </c>
      <c r="F258" s="170" t="s">
        <v>392</v>
      </c>
      <c r="G258" s="171" t="s">
        <v>194</v>
      </c>
      <c r="H258" s="172">
        <v>8.3490000000000002</v>
      </c>
      <c r="I258" s="173"/>
      <c r="J258" s="174">
        <f>ROUND(I258*H258,2)</f>
        <v>0</v>
      </c>
      <c r="K258" s="170" t="s">
        <v>128</v>
      </c>
      <c r="L258" s="35"/>
      <c r="M258" s="175" t="s">
        <v>1</v>
      </c>
      <c r="N258" s="176" t="s">
        <v>39</v>
      </c>
      <c r="O258" s="73"/>
      <c r="P258" s="177">
        <f>O258*H258</f>
        <v>0</v>
      </c>
      <c r="Q258" s="177">
        <v>0</v>
      </c>
      <c r="R258" s="177">
        <f>Q258*H258</f>
        <v>0</v>
      </c>
      <c r="S258" s="177">
        <v>0</v>
      </c>
      <c r="T258" s="17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79" t="s">
        <v>129</v>
      </c>
      <c r="AT258" s="179" t="s">
        <v>124</v>
      </c>
      <c r="AU258" s="179" t="s">
        <v>84</v>
      </c>
      <c r="AY258" s="15" t="s">
        <v>122</v>
      </c>
      <c r="BE258" s="180">
        <f>IF(N258="základní",J258,0)</f>
        <v>0</v>
      </c>
      <c r="BF258" s="180">
        <f>IF(N258="snížená",J258,0)</f>
        <v>0</v>
      </c>
      <c r="BG258" s="180">
        <f>IF(N258="zákl. přenesená",J258,0)</f>
        <v>0</v>
      </c>
      <c r="BH258" s="180">
        <f>IF(N258="sníž. přenesená",J258,0)</f>
        <v>0</v>
      </c>
      <c r="BI258" s="180">
        <f>IF(N258="nulová",J258,0)</f>
        <v>0</v>
      </c>
      <c r="BJ258" s="15" t="s">
        <v>82</v>
      </c>
      <c r="BK258" s="180">
        <f>ROUND(I258*H258,2)</f>
        <v>0</v>
      </c>
      <c r="BL258" s="15" t="s">
        <v>129</v>
      </c>
      <c r="BM258" s="179" t="s">
        <v>393</v>
      </c>
    </row>
    <row r="259" s="2" customFormat="1">
      <c r="A259" s="34"/>
      <c r="B259" s="35"/>
      <c r="C259" s="34"/>
      <c r="D259" s="181" t="s">
        <v>131</v>
      </c>
      <c r="E259" s="34"/>
      <c r="F259" s="182" t="s">
        <v>394</v>
      </c>
      <c r="G259" s="34"/>
      <c r="H259" s="34"/>
      <c r="I259" s="183"/>
      <c r="J259" s="34"/>
      <c r="K259" s="34"/>
      <c r="L259" s="35"/>
      <c r="M259" s="184"/>
      <c r="N259" s="185"/>
      <c r="O259" s="73"/>
      <c r="P259" s="73"/>
      <c r="Q259" s="73"/>
      <c r="R259" s="73"/>
      <c r="S259" s="73"/>
      <c r="T259" s="7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T259" s="15" t="s">
        <v>131</v>
      </c>
      <c r="AU259" s="15" t="s">
        <v>84</v>
      </c>
    </row>
    <row r="260" s="2" customFormat="1">
      <c r="A260" s="34"/>
      <c r="B260" s="35"/>
      <c r="C260" s="34"/>
      <c r="D260" s="186" t="s">
        <v>133</v>
      </c>
      <c r="E260" s="34"/>
      <c r="F260" s="187" t="s">
        <v>395</v>
      </c>
      <c r="G260" s="34"/>
      <c r="H260" s="34"/>
      <c r="I260" s="183"/>
      <c r="J260" s="34"/>
      <c r="K260" s="34"/>
      <c r="L260" s="35"/>
      <c r="M260" s="184"/>
      <c r="N260" s="185"/>
      <c r="O260" s="73"/>
      <c r="P260" s="73"/>
      <c r="Q260" s="73"/>
      <c r="R260" s="73"/>
      <c r="S260" s="73"/>
      <c r="T260" s="7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T260" s="15" t="s">
        <v>133</v>
      </c>
      <c r="AU260" s="15" t="s">
        <v>84</v>
      </c>
    </row>
    <row r="261" s="12" customFormat="1" ht="22.8" customHeight="1">
      <c r="A261" s="12"/>
      <c r="B261" s="154"/>
      <c r="C261" s="12"/>
      <c r="D261" s="155" t="s">
        <v>73</v>
      </c>
      <c r="E261" s="165" t="s">
        <v>396</v>
      </c>
      <c r="F261" s="165" t="s">
        <v>397</v>
      </c>
      <c r="G261" s="12"/>
      <c r="H261" s="12"/>
      <c r="I261" s="157"/>
      <c r="J261" s="166">
        <f>BK261</f>
        <v>0</v>
      </c>
      <c r="K261" s="12"/>
      <c r="L261" s="154"/>
      <c r="M261" s="159"/>
      <c r="N261" s="160"/>
      <c r="O261" s="160"/>
      <c r="P261" s="161">
        <f>SUM(P262:P264)</f>
        <v>0</v>
      </c>
      <c r="Q261" s="160"/>
      <c r="R261" s="161">
        <f>SUM(R262:R264)</f>
        <v>0</v>
      </c>
      <c r="S261" s="160"/>
      <c r="T261" s="162">
        <f>SUM(T262:T264)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155" t="s">
        <v>82</v>
      </c>
      <c r="AT261" s="163" t="s">
        <v>73</v>
      </c>
      <c r="AU261" s="163" t="s">
        <v>82</v>
      </c>
      <c r="AY261" s="155" t="s">
        <v>122</v>
      </c>
      <c r="BK261" s="164">
        <f>SUM(BK262:BK264)</f>
        <v>0</v>
      </c>
    </row>
    <row r="262" s="2" customFormat="1" ht="24.15" customHeight="1">
      <c r="A262" s="34"/>
      <c r="B262" s="167"/>
      <c r="C262" s="168" t="s">
        <v>398</v>
      </c>
      <c r="D262" s="168" t="s">
        <v>124</v>
      </c>
      <c r="E262" s="169" t="s">
        <v>399</v>
      </c>
      <c r="F262" s="170" t="s">
        <v>400</v>
      </c>
      <c r="G262" s="171" t="s">
        <v>194</v>
      </c>
      <c r="H262" s="172">
        <v>32.103999999999999</v>
      </c>
      <c r="I262" s="173"/>
      <c r="J262" s="174">
        <f>ROUND(I262*H262,2)</f>
        <v>0</v>
      </c>
      <c r="K262" s="170" t="s">
        <v>128</v>
      </c>
      <c r="L262" s="35"/>
      <c r="M262" s="175" t="s">
        <v>1</v>
      </c>
      <c r="N262" s="176" t="s">
        <v>39</v>
      </c>
      <c r="O262" s="73"/>
      <c r="P262" s="177">
        <f>O262*H262</f>
        <v>0</v>
      </c>
      <c r="Q262" s="177">
        <v>0</v>
      </c>
      <c r="R262" s="177">
        <f>Q262*H262</f>
        <v>0</v>
      </c>
      <c r="S262" s="177">
        <v>0</v>
      </c>
      <c r="T262" s="17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79" t="s">
        <v>129</v>
      </c>
      <c r="AT262" s="179" t="s">
        <v>124</v>
      </c>
      <c r="AU262" s="179" t="s">
        <v>84</v>
      </c>
      <c r="AY262" s="15" t="s">
        <v>122</v>
      </c>
      <c r="BE262" s="180">
        <f>IF(N262="základní",J262,0)</f>
        <v>0</v>
      </c>
      <c r="BF262" s="180">
        <f>IF(N262="snížená",J262,0)</f>
        <v>0</v>
      </c>
      <c r="BG262" s="180">
        <f>IF(N262="zákl. přenesená",J262,0)</f>
        <v>0</v>
      </c>
      <c r="BH262" s="180">
        <f>IF(N262="sníž. přenesená",J262,0)</f>
        <v>0</v>
      </c>
      <c r="BI262" s="180">
        <f>IF(N262="nulová",J262,0)</f>
        <v>0</v>
      </c>
      <c r="BJ262" s="15" t="s">
        <v>82</v>
      </c>
      <c r="BK262" s="180">
        <f>ROUND(I262*H262,2)</f>
        <v>0</v>
      </c>
      <c r="BL262" s="15" t="s">
        <v>129</v>
      </c>
      <c r="BM262" s="179" t="s">
        <v>401</v>
      </c>
    </row>
    <row r="263" s="2" customFormat="1">
      <c r="A263" s="34"/>
      <c r="B263" s="35"/>
      <c r="C263" s="34"/>
      <c r="D263" s="181" t="s">
        <v>131</v>
      </c>
      <c r="E263" s="34"/>
      <c r="F263" s="182" t="s">
        <v>402</v>
      </c>
      <c r="G263" s="34"/>
      <c r="H263" s="34"/>
      <c r="I263" s="183"/>
      <c r="J263" s="34"/>
      <c r="K263" s="34"/>
      <c r="L263" s="35"/>
      <c r="M263" s="184"/>
      <c r="N263" s="185"/>
      <c r="O263" s="73"/>
      <c r="P263" s="73"/>
      <c r="Q263" s="73"/>
      <c r="R263" s="73"/>
      <c r="S263" s="73"/>
      <c r="T263" s="7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T263" s="15" t="s">
        <v>131</v>
      </c>
      <c r="AU263" s="15" t="s">
        <v>84</v>
      </c>
    </row>
    <row r="264" s="2" customFormat="1">
      <c r="A264" s="34"/>
      <c r="B264" s="35"/>
      <c r="C264" s="34"/>
      <c r="D264" s="186" t="s">
        <v>133</v>
      </c>
      <c r="E264" s="34"/>
      <c r="F264" s="187" t="s">
        <v>403</v>
      </c>
      <c r="G264" s="34"/>
      <c r="H264" s="34"/>
      <c r="I264" s="183"/>
      <c r="J264" s="34"/>
      <c r="K264" s="34"/>
      <c r="L264" s="35"/>
      <c r="M264" s="199"/>
      <c r="N264" s="200"/>
      <c r="O264" s="201"/>
      <c r="P264" s="201"/>
      <c r="Q264" s="201"/>
      <c r="R264" s="201"/>
      <c r="S264" s="201"/>
      <c r="T264" s="202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T264" s="15" t="s">
        <v>133</v>
      </c>
      <c r="AU264" s="15" t="s">
        <v>84</v>
      </c>
    </row>
    <row r="265" s="2" customFormat="1" ht="6.96" customHeight="1">
      <c r="A265" s="34"/>
      <c r="B265" s="56"/>
      <c r="C265" s="57"/>
      <c r="D265" s="57"/>
      <c r="E265" s="57"/>
      <c r="F265" s="57"/>
      <c r="G265" s="57"/>
      <c r="H265" s="57"/>
      <c r="I265" s="57"/>
      <c r="J265" s="57"/>
      <c r="K265" s="57"/>
      <c r="L265" s="35"/>
      <c r="M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</row>
  </sheetData>
  <autoFilter ref="C123:K264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hyperlinks>
    <hyperlink ref="F129" r:id="rId1" display="https://podminky.urs.cz/item/CS_URS_2025_01/113107523"/>
    <hyperlink ref="F132" r:id="rId2" display="https://podminky.urs.cz/item/CS_URS_2025_01/113107531"/>
    <hyperlink ref="F135" r:id="rId3" display="https://podminky.urs.cz/item/CS_URS_2025_01/113107542"/>
    <hyperlink ref="F138" r:id="rId4" display="https://podminky.urs.cz/item/CS_URS_2025_01/119001421"/>
    <hyperlink ref="F142" r:id="rId5" display="https://podminky.urs.cz/item/CS_URS_2025_01/129001101"/>
    <hyperlink ref="F145" r:id="rId6" display="https://podminky.urs.cz/item/CS_URS_2025_01/132212221"/>
    <hyperlink ref="F148" r:id="rId7" display="https://podminky.urs.cz/item/CS_URS_2025_01/151811131"/>
    <hyperlink ref="F151" r:id="rId8" display="https://podminky.urs.cz/item/CS_URS_2025_01/151811231"/>
    <hyperlink ref="F154" r:id="rId9" display="https://podminky.urs.cz/item/CS_URS_2025_01/162751117"/>
    <hyperlink ref="F157" r:id="rId10" display="https://podminky.urs.cz/item/CS_URS_2025_01/162751119"/>
    <hyperlink ref="F160" r:id="rId11" display="https://podminky.urs.cz/item/CS_URS_2025_01/171201231"/>
    <hyperlink ref="F163" r:id="rId12" display="https://podminky.urs.cz/item/CS_URS_2025_01/171251201"/>
    <hyperlink ref="F166" r:id="rId13" display="https://podminky.urs.cz/item/CS_URS_2025_01/174152101"/>
    <hyperlink ref="F171" r:id="rId14" display="https://podminky.urs.cz/item/CS_URS_2025_01/175151101"/>
    <hyperlink ref="F177" r:id="rId15" display="https://podminky.urs.cz/item/CS_URS_2025_01/451573111"/>
    <hyperlink ref="F180" r:id="rId16" display="https://podminky.urs.cz/item/CS_URS_2025_01/452112112"/>
    <hyperlink ref="F187" r:id="rId17" display="https://podminky.urs.cz/item/CS_URS_2025_01/452311151"/>
    <hyperlink ref="F190" r:id="rId18" display="https://podminky.urs.cz/item/CS_URS_2025_01/452351111"/>
    <hyperlink ref="F193" r:id="rId19" display="https://podminky.urs.cz/item/CS_URS_2025_01/452351112"/>
    <hyperlink ref="F197" r:id="rId20" display="https://podminky.urs.cz/item/CS_URS_2025_01/566901234"/>
    <hyperlink ref="F200" r:id="rId21" display="https://podminky.urs.cz/item/CS_URS_2025_01/566901261"/>
    <hyperlink ref="F203" r:id="rId22" display="https://podminky.urs.cz/item/CS_URS_2025_01/566901272"/>
    <hyperlink ref="F206" r:id="rId23" display="https://podminky.urs.cz/item/CS_URS_2025_01/573211111"/>
    <hyperlink ref="F210" r:id="rId24" display="https://podminky.urs.cz/item/CS_URS_2025_01/871370320"/>
    <hyperlink ref="F215" r:id="rId25" display="https://podminky.urs.cz/item/CS_URS_2025_01/892372121"/>
    <hyperlink ref="F218" r:id="rId26" display="https://podminky.urs.cz/item/CS_URS_2025_01/894410101"/>
    <hyperlink ref="F223" r:id="rId27" display="https://podminky.urs.cz/item/CS_URS_2025_01/894410213"/>
    <hyperlink ref="F230" r:id="rId28" display="https://podminky.urs.cz/item/CS_URS_2025_01/894410232"/>
    <hyperlink ref="F235" r:id="rId29" display="https://podminky.urs.cz/item/CS_URS_2025_01/899104112"/>
    <hyperlink ref="F241" r:id="rId30" display="https://podminky.urs.cz/item/CS_URS_2025_01/919735112"/>
    <hyperlink ref="F244" r:id="rId31" display="https://podminky.urs.cz/item/CS_URS_2025_01/971042331"/>
    <hyperlink ref="F248" r:id="rId32" display="https://podminky.urs.cz/item/CS_URS_2025_01/997013501"/>
    <hyperlink ref="F251" r:id="rId33" display="https://podminky.urs.cz/item/CS_URS_2025_01/997013509"/>
    <hyperlink ref="F254" r:id="rId34" display="https://podminky.urs.cz/item/CS_URS_2025_01/997013601"/>
    <hyperlink ref="F257" r:id="rId35" display="https://podminky.urs.cz/item/CS_URS_2025_01/997013645"/>
    <hyperlink ref="F260" r:id="rId36" display="https://podminky.urs.cz/item/CS_URS_2025_01/997013655"/>
    <hyperlink ref="F264" r:id="rId37" display="https://podminky.urs.cz/item/CS_URS_2025_01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="1" customFormat="1" ht="24.96" customHeight="1">
      <c r="B4" s="18"/>
      <c r="D4" s="19" t="s">
        <v>91</v>
      </c>
      <c r="L4" s="18"/>
      <c r="M4" s="116" t="s">
        <v>10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16</v>
      </c>
      <c r="L6" s="18"/>
    </row>
    <row r="7" s="1" customFormat="1" ht="16.5" customHeight="1">
      <c r="B7" s="18"/>
      <c r="E7" s="117" t="str">
        <f>'Rekapitulace stavby'!K6</f>
        <v>Oprava portálu v ulici Palachova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92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3" t="s">
        <v>404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18</v>
      </c>
      <c r="E11" s="34"/>
      <c r="F11" s="23" t="s">
        <v>1</v>
      </c>
      <c r="G11" s="34"/>
      <c r="H11" s="34"/>
      <c r="I11" s="28" t="s">
        <v>19</v>
      </c>
      <c r="J11" s="2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20</v>
      </c>
      <c r="E12" s="34"/>
      <c r="F12" s="23" t="s">
        <v>21</v>
      </c>
      <c r="G12" s="34"/>
      <c r="H12" s="34"/>
      <c r="I12" s="28" t="s">
        <v>22</v>
      </c>
      <c r="J12" s="65" t="str">
        <f>'Rekapitulace stavby'!AN8</f>
        <v>15. 4. 2025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24</v>
      </c>
      <c r="E14" s="34"/>
      <c r="F14" s="34"/>
      <c r="G14" s="34"/>
      <c r="H14" s="34"/>
      <c r="I14" s="28" t="s">
        <v>25</v>
      </c>
      <c r="J14" s="2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tr">
        <f>IF('Rekapitulace stavby'!E11="","",'Rekapitulace stavby'!E11)</f>
        <v xml:space="preserve"> </v>
      </c>
      <c r="F15" s="34"/>
      <c r="G15" s="34"/>
      <c r="H15" s="34"/>
      <c r="I15" s="28" t="s">
        <v>27</v>
      </c>
      <c r="J15" s="2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28</v>
      </c>
      <c r="E17" s="34"/>
      <c r="F17" s="34"/>
      <c r="G17" s="34"/>
      <c r="H17" s="34"/>
      <c r="I17" s="28" t="s">
        <v>25</v>
      </c>
      <c r="J17" s="29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'Rekapitulace stavby'!E14</f>
        <v>Vyplň údaj</v>
      </c>
      <c r="F18" s="23"/>
      <c r="G18" s="23"/>
      <c r="H18" s="23"/>
      <c r="I18" s="28" t="s">
        <v>27</v>
      </c>
      <c r="J18" s="29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25</v>
      </c>
      <c r="J20" s="2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IF('Rekapitulace stavby'!E17="","",'Rekapitulace stavby'!E17)</f>
        <v xml:space="preserve"> </v>
      </c>
      <c r="F21" s="34"/>
      <c r="G21" s="34"/>
      <c r="H21" s="34"/>
      <c r="I21" s="28" t="s">
        <v>27</v>
      </c>
      <c r="J21" s="2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25</v>
      </c>
      <c r="J23" s="2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IF('Rekapitulace stavby'!E20="","",'Rekapitulace stavby'!E20)</f>
        <v xml:space="preserve"> </v>
      </c>
      <c r="F24" s="34"/>
      <c r="G24" s="34"/>
      <c r="H24" s="34"/>
      <c r="I24" s="28" t="s">
        <v>27</v>
      </c>
      <c r="J24" s="2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18"/>
      <c r="B27" s="119"/>
      <c r="C27" s="118"/>
      <c r="D27" s="118"/>
      <c r="E27" s="32" t="s">
        <v>1</v>
      </c>
      <c r="F27" s="32"/>
      <c r="G27" s="32"/>
      <c r="H27" s="32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1" t="s">
        <v>34</v>
      </c>
      <c r="E30" s="34"/>
      <c r="F30" s="34"/>
      <c r="G30" s="34"/>
      <c r="H30" s="34"/>
      <c r="I30" s="34"/>
      <c r="J30" s="92">
        <f>ROUND(J127,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2" t="s">
        <v>38</v>
      </c>
      <c r="E33" s="28" t="s">
        <v>39</v>
      </c>
      <c r="F33" s="123">
        <f>ROUND((SUM(BE127:BE372)),  2)</f>
        <v>0</v>
      </c>
      <c r="G33" s="34"/>
      <c r="H33" s="34"/>
      <c r="I33" s="124">
        <v>0.20999999999999999</v>
      </c>
      <c r="J33" s="123">
        <f>ROUND(((SUM(BE127:BE372))*I33),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28" t="s">
        <v>40</v>
      </c>
      <c r="F34" s="123">
        <f>ROUND((SUM(BF127:BF372)),  2)</f>
        <v>0</v>
      </c>
      <c r="G34" s="34"/>
      <c r="H34" s="34"/>
      <c r="I34" s="124">
        <v>0.12</v>
      </c>
      <c r="J34" s="123">
        <f>ROUND(((SUM(BF127:BF372))*I34),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23">
        <f>ROUND((SUM(BG127:BG372)),  2)</f>
        <v>0</v>
      </c>
      <c r="G35" s="34"/>
      <c r="H35" s="34"/>
      <c r="I35" s="124">
        <v>0.20999999999999999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23">
        <f>ROUND((SUM(BH127:BH372)),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43</v>
      </c>
      <c r="F37" s="123">
        <f>ROUND((SUM(BI127:BI372)),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25"/>
      <c r="D39" s="126" t="s">
        <v>44</v>
      </c>
      <c r="E39" s="77"/>
      <c r="F39" s="77"/>
      <c r="G39" s="127" t="s">
        <v>45</v>
      </c>
      <c r="H39" s="128" t="s">
        <v>46</v>
      </c>
      <c r="I39" s="77"/>
      <c r="J39" s="129">
        <f>SUM(J30:J37)</f>
        <v>0</v>
      </c>
      <c r="K39" s="130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47</v>
      </c>
      <c r="E50" s="53"/>
      <c r="F50" s="53"/>
      <c r="G50" s="52" t="s">
        <v>48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49</v>
      </c>
      <c r="E61" s="37"/>
      <c r="F61" s="131" t="s">
        <v>50</v>
      </c>
      <c r="G61" s="54" t="s">
        <v>49</v>
      </c>
      <c r="H61" s="37"/>
      <c r="I61" s="37"/>
      <c r="J61" s="132" t="s">
        <v>50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51</v>
      </c>
      <c r="E65" s="55"/>
      <c r="F65" s="55"/>
      <c r="G65" s="52" t="s">
        <v>52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49</v>
      </c>
      <c r="E76" s="37"/>
      <c r="F76" s="131" t="s">
        <v>50</v>
      </c>
      <c r="G76" s="54" t="s">
        <v>49</v>
      </c>
      <c r="H76" s="37"/>
      <c r="I76" s="37"/>
      <c r="J76" s="132" t="s">
        <v>50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94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17" t="str">
        <f>E7</f>
        <v>Oprava portálu v ulici Palachova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92</v>
      </c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3" t="str">
        <f>E9</f>
        <v>so01 - SO 01 - Oprava portálu - stavební část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20</v>
      </c>
      <c r="D89" s="34"/>
      <c r="E89" s="34"/>
      <c r="F89" s="23" t="str">
        <f>F12</f>
        <v>Hradec Králové</v>
      </c>
      <c r="G89" s="34"/>
      <c r="H89" s="34"/>
      <c r="I89" s="28" t="s">
        <v>22</v>
      </c>
      <c r="J89" s="65" t="str">
        <f>IF(J12="","",J12)</f>
        <v>15. 4. 2025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24</v>
      </c>
      <c r="D91" s="34"/>
      <c r="E91" s="34"/>
      <c r="F91" s="23" t="str">
        <f>E15</f>
        <v xml:space="preserve"> </v>
      </c>
      <c r="G91" s="34"/>
      <c r="H91" s="34"/>
      <c r="I91" s="28" t="s">
        <v>30</v>
      </c>
      <c r="J91" s="32" t="str">
        <f>E21</f>
        <v xml:space="preserve"> 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28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33" t="s">
        <v>95</v>
      </c>
      <c r="D94" s="125"/>
      <c r="E94" s="125"/>
      <c r="F94" s="125"/>
      <c r="G94" s="125"/>
      <c r="H94" s="125"/>
      <c r="I94" s="125"/>
      <c r="J94" s="134" t="s">
        <v>96</v>
      </c>
      <c r="K94" s="125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35" t="s">
        <v>97</v>
      </c>
      <c r="D96" s="34"/>
      <c r="E96" s="34"/>
      <c r="F96" s="34"/>
      <c r="G96" s="34"/>
      <c r="H96" s="34"/>
      <c r="I96" s="34"/>
      <c r="J96" s="92">
        <f>J127</f>
        <v>0</v>
      </c>
      <c r="K96" s="34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98</v>
      </c>
    </row>
    <row r="97" s="9" customFormat="1" ht="24.96" customHeight="1">
      <c r="A97" s="9"/>
      <c r="B97" s="136"/>
      <c r="C97" s="9"/>
      <c r="D97" s="137" t="s">
        <v>99</v>
      </c>
      <c r="E97" s="138"/>
      <c r="F97" s="138"/>
      <c r="G97" s="138"/>
      <c r="H97" s="138"/>
      <c r="I97" s="138"/>
      <c r="J97" s="139">
        <f>J128</f>
        <v>0</v>
      </c>
      <c r="K97" s="9"/>
      <c r="L97" s="13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0"/>
      <c r="C98" s="10"/>
      <c r="D98" s="141" t="s">
        <v>100</v>
      </c>
      <c r="E98" s="142"/>
      <c r="F98" s="142"/>
      <c r="G98" s="142"/>
      <c r="H98" s="142"/>
      <c r="I98" s="142"/>
      <c r="J98" s="143">
        <f>J129</f>
        <v>0</v>
      </c>
      <c r="K98" s="10"/>
      <c r="L98" s="14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0"/>
      <c r="C99" s="10"/>
      <c r="D99" s="141" t="s">
        <v>405</v>
      </c>
      <c r="E99" s="142"/>
      <c r="F99" s="142"/>
      <c r="G99" s="142"/>
      <c r="H99" s="142"/>
      <c r="I99" s="142"/>
      <c r="J99" s="143">
        <f>J232</f>
        <v>0</v>
      </c>
      <c r="K99" s="10"/>
      <c r="L99" s="14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0"/>
      <c r="C100" s="10"/>
      <c r="D100" s="141" t="s">
        <v>102</v>
      </c>
      <c r="E100" s="142"/>
      <c r="F100" s="142"/>
      <c r="G100" s="142"/>
      <c r="H100" s="142"/>
      <c r="I100" s="142"/>
      <c r="J100" s="143">
        <f>J254</f>
        <v>0</v>
      </c>
      <c r="K100" s="10"/>
      <c r="L100" s="14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0"/>
      <c r="C101" s="10"/>
      <c r="D101" s="141" t="s">
        <v>406</v>
      </c>
      <c r="E101" s="142"/>
      <c r="F101" s="142"/>
      <c r="G101" s="142"/>
      <c r="H101" s="142"/>
      <c r="I101" s="142"/>
      <c r="J101" s="143">
        <f>J267</f>
        <v>0</v>
      </c>
      <c r="K101" s="10"/>
      <c r="L101" s="14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0"/>
      <c r="C102" s="10"/>
      <c r="D102" s="141" t="s">
        <v>104</v>
      </c>
      <c r="E102" s="142"/>
      <c r="F102" s="142"/>
      <c r="G102" s="142"/>
      <c r="H102" s="142"/>
      <c r="I102" s="142"/>
      <c r="J102" s="143">
        <f>J277</f>
        <v>0</v>
      </c>
      <c r="K102" s="10"/>
      <c r="L102" s="14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0"/>
      <c r="C103" s="10"/>
      <c r="D103" s="141" t="s">
        <v>407</v>
      </c>
      <c r="E103" s="142"/>
      <c r="F103" s="142"/>
      <c r="G103" s="142"/>
      <c r="H103" s="142"/>
      <c r="I103" s="142"/>
      <c r="J103" s="143">
        <f>J326</f>
        <v>0</v>
      </c>
      <c r="K103" s="10"/>
      <c r="L103" s="14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0"/>
      <c r="C104" s="10"/>
      <c r="D104" s="141" t="s">
        <v>106</v>
      </c>
      <c r="E104" s="142"/>
      <c r="F104" s="142"/>
      <c r="G104" s="142"/>
      <c r="H104" s="142"/>
      <c r="I104" s="142"/>
      <c r="J104" s="143">
        <f>J347</f>
        <v>0</v>
      </c>
      <c r="K104" s="10"/>
      <c r="L104" s="14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36"/>
      <c r="C105" s="9"/>
      <c r="D105" s="137" t="s">
        <v>408</v>
      </c>
      <c r="E105" s="138"/>
      <c r="F105" s="138"/>
      <c r="G105" s="138"/>
      <c r="H105" s="138"/>
      <c r="I105" s="138"/>
      <c r="J105" s="139">
        <f>J350</f>
        <v>0</v>
      </c>
      <c r="K105" s="9"/>
      <c r="L105" s="13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40"/>
      <c r="C106" s="10"/>
      <c r="D106" s="141" t="s">
        <v>409</v>
      </c>
      <c r="E106" s="142"/>
      <c r="F106" s="142"/>
      <c r="G106" s="142"/>
      <c r="H106" s="142"/>
      <c r="I106" s="142"/>
      <c r="J106" s="143">
        <f>J351</f>
        <v>0</v>
      </c>
      <c r="K106" s="10"/>
      <c r="L106" s="14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0"/>
      <c r="C107" s="10"/>
      <c r="D107" s="141" t="s">
        <v>410</v>
      </c>
      <c r="E107" s="142"/>
      <c r="F107" s="142"/>
      <c r="G107" s="142"/>
      <c r="H107" s="142"/>
      <c r="I107" s="142"/>
      <c r="J107" s="143">
        <f>J360</f>
        <v>0</v>
      </c>
      <c r="K107" s="10"/>
      <c r="L107" s="14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58"/>
      <c r="C113" s="59"/>
      <c r="D113" s="59"/>
      <c r="E113" s="59"/>
      <c r="F113" s="59"/>
      <c r="G113" s="59"/>
      <c r="H113" s="59"/>
      <c r="I113" s="59"/>
      <c r="J113" s="59"/>
      <c r="K113" s="59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107</v>
      </c>
      <c r="D114" s="34"/>
      <c r="E114" s="34"/>
      <c r="F114" s="34"/>
      <c r="G114" s="34"/>
      <c r="H114" s="34"/>
      <c r="I114" s="34"/>
      <c r="J114" s="34"/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16</v>
      </c>
      <c r="D116" s="34"/>
      <c r="E116" s="34"/>
      <c r="F116" s="34"/>
      <c r="G116" s="34"/>
      <c r="H116" s="34"/>
      <c r="I116" s="34"/>
      <c r="J116" s="34"/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117" t="str">
        <f>E7</f>
        <v>Oprava portálu v ulici Palachova</v>
      </c>
      <c r="F117" s="28"/>
      <c r="G117" s="28"/>
      <c r="H117" s="28"/>
      <c r="I117" s="34"/>
      <c r="J117" s="34"/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92</v>
      </c>
      <c r="D118" s="34"/>
      <c r="E118" s="34"/>
      <c r="F118" s="34"/>
      <c r="G118" s="34"/>
      <c r="H118" s="34"/>
      <c r="I118" s="34"/>
      <c r="J118" s="34"/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6.5" customHeight="1">
      <c r="A119" s="34"/>
      <c r="B119" s="35"/>
      <c r="C119" s="34"/>
      <c r="D119" s="34"/>
      <c r="E119" s="63" t="str">
        <f>E9</f>
        <v>so01 - SO 01 - Oprava portálu - stavební část</v>
      </c>
      <c r="F119" s="34"/>
      <c r="G119" s="34"/>
      <c r="H119" s="34"/>
      <c r="I119" s="34"/>
      <c r="J119" s="34"/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20</v>
      </c>
      <c r="D121" s="34"/>
      <c r="E121" s="34"/>
      <c r="F121" s="23" t="str">
        <f>F12</f>
        <v>Hradec Králové</v>
      </c>
      <c r="G121" s="34"/>
      <c r="H121" s="34"/>
      <c r="I121" s="28" t="s">
        <v>22</v>
      </c>
      <c r="J121" s="65" t="str">
        <f>IF(J12="","",J12)</f>
        <v>15. 4. 2025</v>
      </c>
      <c r="K121" s="34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24</v>
      </c>
      <c r="D123" s="34"/>
      <c r="E123" s="34"/>
      <c r="F123" s="23" t="str">
        <f>E15</f>
        <v xml:space="preserve"> </v>
      </c>
      <c r="G123" s="34"/>
      <c r="H123" s="34"/>
      <c r="I123" s="28" t="s">
        <v>30</v>
      </c>
      <c r="J123" s="32" t="str">
        <f>E21</f>
        <v xml:space="preserve"> </v>
      </c>
      <c r="K123" s="34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28</v>
      </c>
      <c r="D124" s="34"/>
      <c r="E124" s="34"/>
      <c r="F124" s="23" t="str">
        <f>IF(E18="","",E18)</f>
        <v>Vyplň údaj</v>
      </c>
      <c r="G124" s="34"/>
      <c r="H124" s="34"/>
      <c r="I124" s="28" t="s">
        <v>32</v>
      </c>
      <c r="J124" s="32" t="str">
        <f>E24</f>
        <v xml:space="preserve"> </v>
      </c>
      <c r="K124" s="34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0.32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11" customFormat="1" ht="29.28" customHeight="1">
      <c r="A126" s="144"/>
      <c r="B126" s="145"/>
      <c r="C126" s="146" t="s">
        <v>108</v>
      </c>
      <c r="D126" s="147" t="s">
        <v>59</v>
      </c>
      <c r="E126" s="147" t="s">
        <v>55</v>
      </c>
      <c r="F126" s="147" t="s">
        <v>56</v>
      </c>
      <c r="G126" s="147" t="s">
        <v>109</v>
      </c>
      <c r="H126" s="147" t="s">
        <v>110</v>
      </c>
      <c r="I126" s="147" t="s">
        <v>111</v>
      </c>
      <c r="J126" s="147" t="s">
        <v>96</v>
      </c>
      <c r="K126" s="148" t="s">
        <v>112</v>
      </c>
      <c r="L126" s="149"/>
      <c r="M126" s="82" t="s">
        <v>1</v>
      </c>
      <c r="N126" s="83" t="s">
        <v>38</v>
      </c>
      <c r="O126" s="83" t="s">
        <v>113</v>
      </c>
      <c r="P126" s="83" t="s">
        <v>114</v>
      </c>
      <c r="Q126" s="83" t="s">
        <v>115</v>
      </c>
      <c r="R126" s="83" t="s">
        <v>116</v>
      </c>
      <c r="S126" s="83" t="s">
        <v>117</v>
      </c>
      <c r="T126" s="84" t="s">
        <v>118</v>
      </c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</row>
    <row r="127" s="2" customFormat="1" ht="22.8" customHeight="1">
      <c r="A127" s="34"/>
      <c r="B127" s="35"/>
      <c r="C127" s="89" t="s">
        <v>119</v>
      </c>
      <c r="D127" s="34"/>
      <c r="E127" s="34"/>
      <c r="F127" s="34"/>
      <c r="G127" s="34"/>
      <c r="H127" s="34"/>
      <c r="I127" s="34"/>
      <c r="J127" s="150">
        <f>BK127</f>
        <v>0</v>
      </c>
      <c r="K127" s="34"/>
      <c r="L127" s="35"/>
      <c r="M127" s="85"/>
      <c r="N127" s="69"/>
      <c r="O127" s="86"/>
      <c r="P127" s="151">
        <f>P128+P350</f>
        <v>0</v>
      </c>
      <c r="Q127" s="86"/>
      <c r="R127" s="151">
        <f>R128+R350</f>
        <v>156.29029094000003</v>
      </c>
      <c r="S127" s="86"/>
      <c r="T127" s="152">
        <f>T128+T350</f>
        <v>20.508119999999998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5" t="s">
        <v>73</v>
      </c>
      <c r="AU127" s="15" t="s">
        <v>98</v>
      </c>
      <c r="BK127" s="153">
        <f>BK128+BK350</f>
        <v>0</v>
      </c>
    </row>
    <row r="128" s="12" customFormat="1" ht="25.92" customHeight="1">
      <c r="A128" s="12"/>
      <c r="B128" s="154"/>
      <c r="C128" s="12"/>
      <c r="D128" s="155" t="s">
        <v>73</v>
      </c>
      <c r="E128" s="156" t="s">
        <v>120</v>
      </c>
      <c r="F128" s="156" t="s">
        <v>121</v>
      </c>
      <c r="G128" s="12"/>
      <c r="H128" s="12"/>
      <c r="I128" s="157"/>
      <c r="J128" s="158">
        <f>BK128</f>
        <v>0</v>
      </c>
      <c r="K128" s="12"/>
      <c r="L128" s="154"/>
      <c r="M128" s="159"/>
      <c r="N128" s="160"/>
      <c r="O128" s="160"/>
      <c r="P128" s="161">
        <f>P129+P232+P254+P267+P277+P326+P347</f>
        <v>0</v>
      </c>
      <c r="Q128" s="160"/>
      <c r="R128" s="161">
        <f>R129+R232+R254+R267+R277+R326+R347</f>
        <v>156.07588102000003</v>
      </c>
      <c r="S128" s="160"/>
      <c r="T128" s="162">
        <f>T129+T232+T254+T267+T277+T326+T347</f>
        <v>20.508119999999998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55" t="s">
        <v>82</v>
      </c>
      <c r="AT128" s="163" t="s">
        <v>73</v>
      </c>
      <c r="AU128" s="163" t="s">
        <v>74</v>
      </c>
      <c r="AY128" s="155" t="s">
        <v>122</v>
      </c>
      <c r="BK128" s="164">
        <f>BK129+BK232+BK254+BK267+BK277+BK326+BK347</f>
        <v>0</v>
      </c>
    </row>
    <row r="129" s="12" customFormat="1" ht="22.8" customHeight="1">
      <c r="A129" s="12"/>
      <c r="B129" s="154"/>
      <c r="C129" s="12"/>
      <c r="D129" s="155" t="s">
        <v>73</v>
      </c>
      <c r="E129" s="165" t="s">
        <v>82</v>
      </c>
      <c r="F129" s="165" t="s">
        <v>123</v>
      </c>
      <c r="G129" s="12"/>
      <c r="H129" s="12"/>
      <c r="I129" s="157"/>
      <c r="J129" s="166">
        <f>BK129</f>
        <v>0</v>
      </c>
      <c r="K129" s="12"/>
      <c r="L129" s="154"/>
      <c r="M129" s="159"/>
      <c r="N129" s="160"/>
      <c r="O129" s="160"/>
      <c r="P129" s="161">
        <f>SUM(P130:P231)</f>
        <v>0</v>
      </c>
      <c r="Q129" s="160"/>
      <c r="R129" s="161">
        <f>SUM(R130:R231)</f>
        <v>82.938384600000006</v>
      </c>
      <c r="S129" s="160"/>
      <c r="T129" s="162">
        <f>SUM(T130:T231)</f>
        <v>18.508119999999998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5" t="s">
        <v>82</v>
      </c>
      <c r="AT129" s="163" t="s">
        <v>73</v>
      </c>
      <c r="AU129" s="163" t="s">
        <v>82</v>
      </c>
      <c r="AY129" s="155" t="s">
        <v>122</v>
      </c>
      <c r="BK129" s="164">
        <f>SUM(BK130:BK231)</f>
        <v>0</v>
      </c>
    </row>
    <row r="130" s="2" customFormat="1" ht="24.15" customHeight="1">
      <c r="A130" s="34"/>
      <c r="B130" s="167"/>
      <c r="C130" s="168" t="s">
        <v>82</v>
      </c>
      <c r="D130" s="168" t="s">
        <v>124</v>
      </c>
      <c r="E130" s="169" t="s">
        <v>411</v>
      </c>
      <c r="F130" s="170" t="s">
        <v>412</v>
      </c>
      <c r="G130" s="171" t="s">
        <v>127</v>
      </c>
      <c r="H130" s="172">
        <v>3</v>
      </c>
      <c r="I130" s="173"/>
      <c r="J130" s="174">
        <f>ROUND(I130*H130,2)</f>
        <v>0</v>
      </c>
      <c r="K130" s="170" t="s">
        <v>128</v>
      </c>
      <c r="L130" s="35"/>
      <c r="M130" s="175" t="s">
        <v>1</v>
      </c>
      <c r="N130" s="176" t="s">
        <v>39</v>
      </c>
      <c r="O130" s="73"/>
      <c r="P130" s="177">
        <f>O130*H130</f>
        <v>0</v>
      </c>
      <c r="Q130" s="177">
        <v>0</v>
      </c>
      <c r="R130" s="177">
        <f>Q130*H130</f>
        <v>0</v>
      </c>
      <c r="S130" s="177">
        <v>0</v>
      </c>
      <c r="T130" s="17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79" t="s">
        <v>129</v>
      </c>
      <c r="AT130" s="179" t="s">
        <v>124</v>
      </c>
      <c r="AU130" s="179" t="s">
        <v>84</v>
      </c>
      <c r="AY130" s="15" t="s">
        <v>122</v>
      </c>
      <c r="BE130" s="180">
        <f>IF(N130="základní",J130,0)</f>
        <v>0</v>
      </c>
      <c r="BF130" s="180">
        <f>IF(N130="snížená",J130,0)</f>
        <v>0</v>
      </c>
      <c r="BG130" s="180">
        <f>IF(N130="zákl. přenesená",J130,0)</f>
        <v>0</v>
      </c>
      <c r="BH130" s="180">
        <f>IF(N130="sníž. přenesená",J130,0)</f>
        <v>0</v>
      </c>
      <c r="BI130" s="180">
        <f>IF(N130="nulová",J130,0)</f>
        <v>0</v>
      </c>
      <c r="BJ130" s="15" t="s">
        <v>82</v>
      </c>
      <c r="BK130" s="180">
        <f>ROUND(I130*H130,2)</f>
        <v>0</v>
      </c>
      <c r="BL130" s="15" t="s">
        <v>129</v>
      </c>
      <c r="BM130" s="179" t="s">
        <v>413</v>
      </c>
    </row>
    <row r="131" s="2" customFormat="1">
      <c r="A131" s="34"/>
      <c r="B131" s="35"/>
      <c r="C131" s="34"/>
      <c r="D131" s="181" t="s">
        <v>131</v>
      </c>
      <c r="E131" s="34"/>
      <c r="F131" s="182" t="s">
        <v>414</v>
      </c>
      <c r="G131" s="34"/>
      <c r="H131" s="34"/>
      <c r="I131" s="183"/>
      <c r="J131" s="34"/>
      <c r="K131" s="34"/>
      <c r="L131" s="35"/>
      <c r="M131" s="184"/>
      <c r="N131" s="185"/>
      <c r="O131" s="73"/>
      <c r="P131" s="73"/>
      <c r="Q131" s="73"/>
      <c r="R131" s="73"/>
      <c r="S131" s="73"/>
      <c r="T131" s="7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5" t="s">
        <v>131</v>
      </c>
      <c r="AU131" s="15" t="s">
        <v>84</v>
      </c>
    </row>
    <row r="132" s="2" customFormat="1">
      <c r="A132" s="34"/>
      <c r="B132" s="35"/>
      <c r="C132" s="34"/>
      <c r="D132" s="186" t="s">
        <v>133</v>
      </c>
      <c r="E132" s="34"/>
      <c r="F132" s="187" t="s">
        <v>415</v>
      </c>
      <c r="G132" s="34"/>
      <c r="H132" s="34"/>
      <c r="I132" s="183"/>
      <c r="J132" s="34"/>
      <c r="K132" s="34"/>
      <c r="L132" s="35"/>
      <c r="M132" s="184"/>
      <c r="N132" s="185"/>
      <c r="O132" s="73"/>
      <c r="P132" s="73"/>
      <c r="Q132" s="73"/>
      <c r="R132" s="73"/>
      <c r="S132" s="73"/>
      <c r="T132" s="7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5" t="s">
        <v>133</v>
      </c>
      <c r="AU132" s="15" t="s">
        <v>84</v>
      </c>
    </row>
    <row r="133" s="2" customFormat="1" ht="24.15" customHeight="1">
      <c r="A133" s="34"/>
      <c r="B133" s="167"/>
      <c r="C133" s="168" t="s">
        <v>84</v>
      </c>
      <c r="D133" s="168" t="s">
        <v>124</v>
      </c>
      <c r="E133" s="169" t="s">
        <v>416</v>
      </c>
      <c r="F133" s="170" t="s">
        <v>417</v>
      </c>
      <c r="G133" s="171" t="s">
        <v>127</v>
      </c>
      <c r="H133" s="172">
        <v>11.84</v>
      </c>
      <c r="I133" s="173"/>
      <c r="J133" s="174">
        <f>ROUND(I133*H133,2)</f>
        <v>0</v>
      </c>
      <c r="K133" s="170" t="s">
        <v>128</v>
      </c>
      <c r="L133" s="35"/>
      <c r="M133" s="175" t="s">
        <v>1</v>
      </c>
      <c r="N133" s="176" t="s">
        <v>39</v>
      </c>
      <c r="O133" s="73"/>
      <c r="P133" s="177">
        <f>O133*H133</f>
        <v>0</v>
      </c>
      <c r="Q133" s="177">
        <v>0</v>
      </c>
      <c r="R133" s="177">
        <f>Q133*H133</f>
        <v>0</v>
      </c>
      <c r="S133" s="177">
        <v>0.17999999999999999</v>
      </c>
      <c r="T133" s="178">
        <f>S133*H133</f>
        <v>2.1311999999999998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79" t="s">
        <v>129</v>
      </c>
      <c r="AT133" s="179" t="s">
        <v>124</v>
      </c>
      <c r="AU133" s="179" t="s">
        <v>84</v>
      </c>
      <c r="AY133" s="15" t="s">
        <v>122</v>
      </c>
      <c r="BE133" s="180">
        <f>IF(N133="základní",J133,0)</f>
        <v>0</v>
      </c>
      <c r="BF133" s="180">
        <f>IF(N133="snížená",J133,0)</f>
        <v>0</v>
      </c>
      <c r="BG133" s="180">
        <f>IF(N133="zákl. přenesená",J133,0)</f>
        <v>0</v>
      </c>
      <c r="BH133" s="180">
        <f>IF(N133="sníž. přenesená",J133,0)</f>
        <v>0</v>
      </c>
      <c r="BI133" s="180">
        <f>IF(N133="nulová",J133,0)</f>
        <v>0</v>
      </c>
      <c r="BJ133" s="15" t="s">
        <v>82</v>
      </c>
      <c r="BK133" s="180">
        <f>ROUND(I133*H133,2)</f>
        <v>0</v>
      </c>
      <c r="BL133" s="15" t="s">
        <v>129</v>
      </c>
      <c r="BM133" s="179" t="s">
        <v>418</v>
      </c>
    </row>
    <row r="134" s="2" customFormat="1">
      <c r="A134" s="34"/>
      <c r="B134" s="35"/>
      <c r="C134" s="34"/>
      <c r="D134" s="181" t="s">
        <v>131</v>
      </c>
      <c r="E134" s="34"/>
      <c r="F134" s="182" t="s">
        <v>419</v>
      </c>
      <c r="G134" s="34"/>
      <c r="H134" s="34"/>
      <c r="I134" s="183"/>
      <c r="J134" s="34"/>
      <c r="K134" s="34"/>
      <c r="L134" s="35"/>
      <c r="M134" s="184"/>
      <c r="N134" s="185"/>
      <c r="O134" s="73"/>
      <c r="P134" s="73"/>
      <c r="Q134" s="73"/>
      <c r="R134" s="73"/>
      <c r="S134" s="73"/>
      <c r="T134" s="7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5" t="s">
        <v>131</v>
      </c>
      <c r="AU134" s="15" t="s">
        <v>84</v>
      </c>
    </row>
    <row r="135" s="2" customFormat="1">
      <c r="A135" s="34"/>
      <c r="B135" s="35"/>
      <c r="C135" s="34"/>
      <c r="D135" s="186" t="s">
        <v>133</v>
      </c>
      <c r="E135" s="34"/>
      <c r="F135" s="187" t="s">
        <v>420</v>
      </c>
      <c r="G135" s="34"/>
      <c r="H135" s="34"/>
      <c r="I135" s="183"/>
      <c r="J135" s="34"/>
      <c r="K135" s="34"/>
      <c r="L135" s="35"/>
      <c r="M135" s="184"/>
      <c r="N135" s="185"/>
      <c r="O135" s="73"/>
      <c r="P135" s="73"/>
      <c r="Q135" s="73"/>
      <c r="R135" s="73"/>
      <c r="S135" s="73"/>
      <c r="T135" s="7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5" t="s">
        <v>133</v>
      </c>
      <c r="AU135" s="15" t="s">
        <v>84</v>
      </c>
    </row>
    <row r="136" s="2" customFormat="1" ht="24.15" customHeight="1">
      <c r="A136" s="34"/>
      <c r="B136" s="167"/>
      <c r="C136" s="168" t="s">
        <v>140</v>
      </c>
      <c r="D136" s="168" t="s">
        <v>124</v>
      </c>
      <c r="E136" s="169" t="s">
        <v>421</v>
      </c>
      <c r="F136" s="170" t="s">
        <v>422</v>
      </c>
      <c r="G136" s="171" t="s">
        <v>127</v>
      </c>
      <c r="H136" s="172">
        <v>11.84</v>
      </c>
      <c r="I136" s="173"/>
      <c r="J136" s="174">
        <f>ROUND(I136*H136,2)</f>
        <v>0</v>
      </c>
      <c r="K136" s="170" t="s">
        <v>128</v>
      </c>
      <c r="L136" s="35"/>
      <c r="M136" s="175" t="s">
        <v>1</v>
      </c>
      <c r="N136" s="176" t="s">
        <v>39</v>
      </c>
      <c r="O136" s="73"/>
      <c r="P136" s="177">
        <f>O136*H136</f>
        <v>0</v>
      </c>
      <c r="Q136" s="177">
        <v>0</v>
      </c>
      <c r="R136" s="177">
        <f>Q136*H136</f>
        <v>0</v>
      </c>
      <c r="S136" s="177">
        <v>0.23999999999999999</v>
      </c>
      <c r="T136" s="178">
        <f>S136*H136</f>
        <v>2.8415999999999997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79" t="s">
        <v>129</v>
      </c>
      <c r="AT136" s="179" t="s">
        <v>124</v>
      </c>
      <c r="AU136" s="179" t="s">
        <v>84</v>
      </c>
      <c r="AY136" s="15" t="s">
        <v>122</v>
      </c>
      <c r="BE136" s="180">
        <f>IF(N136="základní",J136,0)</f>
        <v>0</v>
      </c>
      <c r="BF136" s="180">
        <f>IF(N136="snížená",J136,0)</f>
        <v>0</v>
      </c>
      <c r="BG136" s="180">
        <f>IF(N136="zákl. přenesená",J136,0)</f>
        <v>0</v>
      </c>
      <c r="BH136" s="180">
        <f>IF(N136="sníž. přenesená",J136,0)</f>
        <v>0</v>
      </c>
      <c r="BI136" s="180">
        <f>IF(N136="nulová",J136,0)</f>
        <v>0</v>
      </c>
      <c r="BJ136" s="15" t="s">
        <v>82</v>
      </c>
      <c r="BK136" s="180">
        <f>ROUND(I136*H136,2)</f>
        <v>0</v>
      </c>
      <c r="BL136" s="15" t="s">
        <v>129</v>
      </c>
      <c r="BM136" s="179" t="s">
        <v>423</v>
      </c>
    </row>
    <row r="137" s="2" customFormat="1">
      <c r="A137" s="34"/>
      <c r="B137" s="35"/>
      <c r="C137" s="34"/>
      <c r="D137" s="181" t="s">
        <v>131</v>
      </c>
      <c r="E137" s="34"/>
      <c r="F137" s="182" t="s">
        <v>424</v>
      </c>
      <c r="G137" s="34"/>
      <c r="H137" s="34"/>
      <c r="I137" s="183"/>
      <c r="J137" s="34"/>
      <c r="K137" s="34"/>
      <c r="L137" s="35"/>
      <c r="M137" s="184"/>
      <c r="N137" s="185"/>
      <c r="O137" s="73"/>
      <c r="P137" s="73"/>
      <c r="Q137" s="73"/>
      <c r="R137" s="73"/>
      <c r="S137" s="73"/>
      <c r="T137" s="7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5" t="s">
        <v>131</v>
      </c>
      <c r="AU137" s="15" t="s">
        <v>84</v>
      </c>
    </row>
    <row r="138" s="2" customFormat="1">
      <c r="A138" s="34"/>
      <c r="B138" s="35"/>
      <c r="C138" s="34"/>
      <c r="D138" s="186" t="s">
        <v>133</v>
      </c>
      <c r="E138" s="34"/>
      <c r="F138" s="187" t="s">
        <v>425</v>
      </c>
      <c r="G138" s="34"/>
      <c r="H138" s="34"/>
      <c r="I138" s="183"/>
      <c r="J138" s="34"/>
      <c r="K138" s="34"/>
      <c r="L138" s="35"/>
      <c r="M138" s="184"/>
      <c r="N138" s="185"/>
      <c r="O138" s="73"/>
      <c r="P138" s="73"/>
      <c r="Q138" s="73"/>
      <c r="R138" s="73"/>
      <c r="S138" s="73"/>
      <c r="T138" s="7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5" t="s">
        <v>133</v>
      </c>
      <c r="AU138" s="15" t="s">
        <v>84</v>
      </c>
    </row>
    <row r="139" s="2" customFormat="1" ht="16.5" customHeight="1">
      <c r="A139" s="34"/>
      <c r="B139" s="167"/>
      <c r="C139" s="168" t="s">
        <v>129</v>
      </c>
      <c r="D139" s="168" t="s">
        <v>124</v>
      </c>
      <c r="E139" s="169" t="s">
        <v>426</v>
      </c>
      <c r="F139" s="170" t="s">
        <v>427</v>
      </c>
      <c r="G139" s="171" t="s">
        <v>127</v>
      </c>
      <c r="H139" s="172">
        <v>11.84</v>
      </c>
      <c r="I139" s="173"/>
      <c r="J139" s="174">
        <f>ROUND(I139*H139,2)</f>
        <v>0</v>
      </c>
      <c r="K139" s="170" t="s">
        <v>128</v>
      </c>
      <c r="L139" s="35"/>
      <c r="M139" s="175" t="s">
        <v>1</v>
      </c>
      <c r="N139" s="176" t="s">
        <v>39</v>
      </c>
      <c r="O139" s="73"/>
      <c r="P139" s="177">
        <f>O139*H139</f>
        <v>0</v>
      </c>
      <c r="Q139" s="177">
        <v>0</v>
      </c>
      <c r="R139" s="177">
        <f>Q139*H139</f>
        <v>0</v>
      </c>
      <c r="S139" s="177">
        <v>0.098000000000000004</v>
      </c>
      <c r="T139" s="178">
        <f>S139*H139</f>
        <v>1.16032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79" t="s">
        <v>129</v>
      </c>
      <c r="AT139" s="179" t="s">
        <v>124</v>
      </c>
      <c r="AU139" s="179" t="s">
        <v>84</v>
      </c>
      <c r="AY139" s="15" t="s">
        <v>122</v>
      </c>
      <c r="BE139" s="180">
        <f>IF(N139="základní",J139,0)</f>
        <v>0</v>
      </c>
      <c r="BF139" s="180">
        <f>IF(N139="snížená",J139,0)</f>
        <v>0</v>
      </c>
      <c r="BG139" s="180">
        <f>IF(N139="zákl. přenesená",J139,0)</f>
        <v>0</v>
      </c>
      <c r="BH139" s="180">
        <f>IF(N139="sníž. přenesená",J139,0)</f>
        <v>0</v>
      </c>
      <c r="BI139" s="180">
        <f>IF(N139="nulová",J139,0)</f>
        <v>0</v>
      </c>
      <c r="BJ139" s="15" t="s">
        <v>82</v>
      </c>
      <c r="BK139" s="180">
        <f>ROUND(I139*H139,2)</f>
        <v>0</v>
      </c>
      <c r="BL139" s="15" t="s">
        <v>129</v>
      </c>
      <c r="BM139" s="179" t="s">
        <v>428</v>
      </c>
    </row>
    <row r="140" s="2" customFormat="1">
      <c r="A140" s="34"/>
      <c r="B140" s="35"/>
      <c r="C140" s="34"/>
      <c r="D140" s="181" t="s">
        <v>131</v>
      </c>
      <c r="E140" s="34"/>
      <c r="F140" s="182" t="s">
        <v>429</v>
      </c>
      <c r="G140" s="34"/>
      <c r="H140" s="34"/>
      <c r="I140" s="183"/>
      <c r="J140" s="34"/>
      <c r="K140" s="34"/>
      <c r="L140" s="35"/>
      <c r="M140" s="184"/>
      <c r="N140" s="185"/>
      <c r="O140" s="73"/>
      <c r="P140" s="73"/>
      <c r="Q140" s="73"/>
      <c r="R140" s="73"/>
      <c r="S140" s="73"/>
      <c r="T140" s="7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T140" s="15" t="s">
        <v>131</v>
      </c>
      <c r="AU140" s="15" t="s">
        <v>84</v>
      </c>
    </row>
    <row r="141" s="2" customFormat="1">
      <c r="A141" s="34"/>
      <c r="B141" s="35"/>
      <c r="C141" s="34"/>
      <c r="D141" s="186" t="s">
        <v>133</v>
      </c>
      <c r="E141" s="34"/>
      <c r="F141" s="187" t="s">
        <v>430</v>
      </c>
      <c r="G141" s="34"/>
      <c r="H141" s="34"/>
      <c r="I141" s="183"/>
      <c r="J141" s="34"/>
      <c r="K141" s="34"/>
      <c r="L141" s="35"/>
      <c r="M141" s="184"/>
      <c r="N141" s="185"/>
      <c r="O141" s="73"/>
      <c r="P141" s="73"/>
      <c r="Q141" s="73"/>
      <c r="R141" s="73"/>
      <c r="S141" s="73"/>
      <c r="T141" s="7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5" t="s">
        <v>133</v>
      </c>
      <c r="AU141" s="15" t="s">
        <v>84</v>
      </c>
    </row>
    <row r="142" s="2" customFormat="1" ht="16.5" customHeight="1">
      <c r="A142" s="34"/>
      <c r="B142" s="167"/>
      <c r="C142" s="168" t="s">
        <v>154</v>
      </c>
      <c r="D142" s="168" t="s">
        <v>124</v>
      </c>
      <c r="E142" s="169" t="s">
        <v>431</v>
      </c>
      <c r="F142" s="170" t="s">
        <v>432</v>
      </c>
      <c r="G142" s="171" t="s">
        <v>148</v>
      </c>
      <c r="H142" s="172">
        <v>8</v>
      </c>
      <c r="I142" s="173"/>
      <c r="J142" s="174">
        <f>ROUND(I142*H142,2)</f>
        <v>0</v>
      </c>
      <c r="K142" s="170" t="s">
        <v>128</v>
      </c>
      <c r="L142" s="35"/>
      <c r="M142" s="175" t="s">
        <v>1</v>
      </c>
      <c r="N142" s="176" t="s">
        <v>39</v>
      </c>
      <c r="O142" s="73"/>
      <c r="P142" s="177">
        <f>O142*H142</f>
        <v>0</v>
      </c>
      <c r="Q142" s="177">
        <v>0</v>
      </c>
      <c r="R142" s="177">
        <f>Q142*H142</f>
        <v>0</v>
      </c>
      <c r="S142" s="177">
        <v>0</v>
      </c>
      <c r="T142" s="17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79" t="s">
        <v>129</v>
      </c>
      <c r="AT142" s="179" t="s">
        <v>124</v>
      </c>
      <c r="AU142" s="179" t="s">
        <v>84</v>
      </c>
      <c r="AY142" s="15" t="s">
        <v>122</v>
      </c>
      <c r="BE142" s="180">
        <f>IF(N142="základní",J142,0)</f>
        <v>0</v>
      </c>
      <c r="BF142" s="180">
        <f>IF(N142="snížená",J142,0)</f>
        <v>0</v>
      </c>
      <c r="BG142" s="180">
        <f>IF(N142="zákl. přenesená",J142,0)</f>
        <v>0</v>
      </c>
      <c r="BH142" s="180">
        <f>IF(N142="sníž. přenesená",J142,0)</f>
        <v>0</v>
      </c>
      <c r="BI142" s="180">
        <f>IF(N142="nulová",J142,0)</f>
        <v>0</v>
      </c>
      <c r="BJ142" s="15" t="s">
        <v>82</v>
      </c>
      <c r="BK142" s="180">
        <f>ROUND(I142*H142,2)</f>
        <v>0</v>
      </c>
      <c r="BL142" s="15" t="s">
        <v>129</v>
      </c>
      <c r="BM142" s="179" t="s">
        <v>433</v>
      </c>
    </row>
    <row r="143" s="2" customFormat="1">
      <c r="A143" s="34"/>
      <c r="B143" s="35"/>
      <c r="C143" s="34"/>
      <c r="D143" s="181" t="s">
        <v>131</v>
      </c>
      <c r="E143" s="34"/>
      <c r="F143" s="182" t="s">
        <v>434</v>
      </c>
      <c r="G143" s="34"/>
      <c r="H143" s="34"/>
      <c r="I143" s="183"/>
      <c r="J143" s="34"/>
      <c r="K143" s="34"/>
      <c r="L143" s="35"/>
      <c r="M143" s="184"/>
      <c r="N143" s="185"/>
      <c r="O143" s="73"/>
      <c r="P143" s="73"/>
      <c r="Q143" s="73"/>
      <c r="R143" s="73"/>
      <c r="S143" s="73"/>
      <c r="T143" s="7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5" t="s">
        <v>131</v>
      </c>
      <c r="AU143" s="15" t="s">
        <v>84</v>
      </c>
    </row>
    <row r="144" s="2" customFormat="1">
      <c r="A144" s="34"/>
      <c r="B144" s="35"/>
      <c r="C144" s="34"/>
      <c r="D144" s="186" t="s">
        <v>133</v>
      </c>
      <c r="E144" s="34"/>
      <c r="F144" s="187" t="s">
        <v>435</v>
      </c>
      <c r="G144" s="34"/>
      <c r="H144" s="34"/>
      <c r="I144" s="183"/>
      <c r="J144" s="34"/>
      <c r="K144" s="34"/>
      <c r="L144" s="35"/>
      <c r="M144" s="184"/>
      <c r="N144" s="185"/>
      <c r="O144" s="73"/>
      <c r="P144" s="73"/>
      <c r="Q144" s="73"/>
      <c r="R144" s="73"/>
      <c r="S144" s="73"/>
      <c r="T144" s="7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5" t="s">
        <v>133</v>
      </c>
      <c r="AU144" s="15" t="s">
        <v>84</v>
      </c>
    </row>
    <row r="145" s="2" customFormat="1">
      <c r="A145" s="34"/>
      <c r="B145" s="35"/>
      <c r="C145" s="34"/>
      <c r="D145" s="181" t="s">
        <v>152</v>
      </c>
      <c r="E145" s="34"/>
      <c r="F145" s="188" t="s">
        <v>436</v>
      </c>
      <c r="G145" s="34"/>
      <c r="H145" s="34"/>
      <c r="I145" s="183"/>
      <c r="J145" s="34"/>
      <c r="K145" s="34"/>
      <c r="L145" s="35"/>
      <c r="M145" s="184"/>
      <c r="N145" s="185"/>
      <c r="O145" s="73"/>
      <c r="P145" s="73"/>
      <c r="Q145" s="73"/>
      <c r="R145" s="73"/>
      <c r="S145" s="73"/>
      <c r="T145" s="7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5" t="s">
        <v>152</v>
      </c>
      <c r="AU145" s="15" t="s">
        <v>84</v>
      </c>
    </row>
    <row r="146" s="2" customFormat="1" ht="16.5" customHeight="1">
      <c r="A146" s="34"/>
      <c r="B146" s="167"/>
      <c r="C146" s="168" t="s">
        <v>161</v>
      </c>
      <c r="D146" s="168" t="s">
        <v>124</v>
      </c>
      <c r="E146" s="169" t="s">
        <v>437</v>
      </c>
      <c r="F146" s="170" t="s">
        <v>438</v>
      </c>
      <c r="G146" s="171" t="s">
        <v>148</v>
      </c>
      <c r="H146" s="172">
        <v>8</v>
      </c>
      <c r="I146" s="173"/>
      <c r="J146" s="174">
        <f>ROUND(I146*H146,2)</f>
        <v>0</v>
      </c>
      <c r="K146" s="170" t="s">
        <v>128</v>
      </c>
      <c r="L146" s="35"/>
      <c r="M146" s="175" t="s">
        <v>1</v>
      </c>
      <c r="N146" s="176" t="s">
        <v>39</v>
      </c>
      <c r="O146" s="73"/>
      <c r="P146" s="177">
        <f>O146*H146</f>
        <v>0</v>
      </c>
      <c r="Q146" s="177">
        <v>0</v>
      </c>
      <c r="R146" s="177">
        <f>Q146*H146</f>
        <v>0</v>
      </c>
      <c r="S146" s="177">
        <v>0</v>
      </c>
      <c r="T146" s="17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79" t="s">
        <v>129</v>
      </c>
      <c r="AT146" s="179" t="s">
        <v>124</v>
      </c>
      <c r="AU146" s="179" t="s">
        <v>84</v>
      </c>
      <c r="AY146" s="15" t="s">
        <v>122</v>
      </c>
      <c r="BE146" s="180">
        <f>IF(N146="základní",J146,0)</f>
        <v>0</v>
      </c>
      <c r="BF146" s="180">
        <f>IF(N146="snížená",J146,0)</f>
        <v>0</v>
      </c>
      <c r="BG146" s="180">
        <f>IF(N146="zákl. přenesená",J146,0)</f>
        <v>0</v>
      </c>
      <c r="BH146" s="180">
        <f>IF(N146="sníž. přenesená",J146,0)</f>
        <v>0</v>
      </c>
      <c r="BI146" s="180">
        <f>IF(N146="nulová",J146,0)</f>
        <v>0</v>
      </c>
      <c r="BJ146" s="15" t="s">
        <v>82</v>
      </c>
      <c r="BK146" s="180">
        <f>ROUND(I146*H146,2)</f>
        <v>0</v>
      </c>
      <c r="BL146" s="15" t="s">
        <v>129</v>
      </c>
      <c r="BM146" s="179" t="s">
        <v>439</v>
      </c>
    </row>
    <row r="147" s="2" customFormat="1">
      <c r="A147" s="34"/>
      <c r="B147" s="35"/>
      <c r="C147" s="34"/>
      <c r="D147" s="181" t="s">
        <v>131</v>
      </c>
      <c r="E147" s="34"/>
      <c r="F147" s="182" t="s">
        <v>440</v>
      </c>
      <c r="G147" s="34"/>
      <c r="H147" s="34"/>
      <c r="I147" s="183"/>
      <c r="J147" s="34"/>
      <c r="K147" s="34"/>
      <c r="L147" s="35"/>
      <c r="M147" s="184"/>
      <c r="N147" s="185"/>
      <c r="O147" s="73"/>
      <c r="P147" s="73"/>
      <c r="Q147" s="73"/>
      <c r="R147" s="73"/>
      <c r="S147" s="73"/>
      <c r="T147" s="7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T147" s="15" t="s">
        <v>131</v>
      </c>
      <c r="AU147" s="15" t="s">
        <v>84</v>
      </c>
    </row>
    <row r="148" s="2" customFormat="1">
      <c r="A148" s="34"/>
      <c r="B148" s="35"/>
      <c r="C148" s="34"/>
      <c r="D148" s="186" t="s">
        <v>133</v>
      </c>
      <c r="E148" s="34"/>
      <c r="F148" s="187" t="s">
        <v>441</v>
      </c>
      <c r="G148" s="34"/>
      <c r="H148" s="34"/>
      <c r="I148" s="183"/>
      <c r="J148" s="34"/>
      <c r="K148" s="34"/>
      <c r="L148" s="35"/>
      <c r="M148" s="184"/>
      <c r="N148" s="185"/>
      <c r="O148" s="73"/>
      <c r="P148" s="73"/>
      <c r="Q148" s="73"/>
      <c r="R148" s="73"/>
      <c r="S148" s="73"/>
      <c r="T148" s="7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5" t="s">
        <v>133</v>
      </c>
      <c r="AU148" s="15" t="s">
        <v>84</v>
      </c>
    </row>
    <row r="149" s="2" customFormat="1">
      <c r="A149" s="34"/>
      <c r="B149" s="35"/>
      <c r="C149" s="34"/>
      <c r="D149" s="181" t="s">
        <v>152</v>
      </c>
      <c r="E149" s="34"/>
      <c r="F149" s="188" t="s">
        <v>442</v>
      </c>
      <c r="G149" s="34"/>
      <c r="H149" s="34"/>
      <c r="I149" s="183"/>
      <c r="J149" s="34"/>
      <c r="K149" s="34"/>
      <c r="L149" s="35"/>
      <c r="M149" s="184"/>
      <c r="N149" s="185"/>
      <c r="O149" s="73"/>
      <c r="P149" s="73"/>
      <c r="Q149" s="73"/>
      <c r="R149" s="73"/>
      <c r="S149" s="73"/>
      <c r="T149" s="7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T149" s="15" t="s">
        <v>152</v>
      </c>
      <c r="AU149" s="15" t="s">
        <v>84</v>
      </c>
    </row>
    <row r="150" s="2" customFormat="1" ht="24.15" customHeight="1">
      <c r="A150" s="34"/>
      <c r="B150" s="167"/>
      <c r="C150" s="168" t="s">
        <v>167</v>
      </c>
      <c r="D150" s="168" t="s">
        <v>124</v>
      </c>
      <c r="E150" s="169" t="s">
        <v>443</v>
      </c>
      <c r="F150" s="170" t="s">
        <v>444</v>
      </c>
      <c r="G150" s="171" t="s">
        <v>445</v>
      </c>
      <c r="H150" s="172">
        <v>336</v>
      </c>
      <c r="I150" s="173"/>
      <c r="J150" s="174">
        <f>ROUND(I150*H150,2)</f>
        <v>0</v>
      </c>
      <c r="K150" s="170" t="s">
        <v>128</v>
      </c>
      <c r="L150" s="35"/>
      <c r="M150" s="175" t="s">
        <v>1</v>
      </c>
      <c r="N150" s="176" t="s">
        <v>39</v>
      </c>
      <c r="O150" s="73"/>
      <c r="P150" s="177">
        <f>O150*H150</f>
        <v>0</v>
      </c>
      <c r="Q150" s="177">
        <v>3.0000000000000001E-05</v>
      </c>
      <c r="R150" s="177">
        <f>Q150*H150</f>
        <v>0.01008</v>
      </c>
      <c r="S150" s="177">
        <v>0</v>
      </c>
      <c r="T150" s="17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79" t="s">
        <v>129</v>
      </c>
      <c r="AT150" s="179" t="s">
        <v>124</v>
      </c>
      <c r="AU150" s="179" t="s">
        <v>84</v>
      </c>
      <c r="AY150" s="15" t="s">
        <v>122</v>
      </c>
      <c r="BE150" s="180">
        <f>IF(N150="základní",J150,0)</f>
        <v>0</v>
      </c>
      <c r="BF150" s="180">
        <f>IF(N150="snížená",J150,0)</f>
        <v>0</v>
      </c>
      <c r="BG150" s="180">
        <f>IF(N150="zákl. přenesená",J150,0)</f>
        <v>0</v>
      </c>
      <c r="BH150" s="180">
        <f>IF(N150="sníž. přenesená",J150,0)</f>
        <v>0</v>
      </c>
      <c r="BI150" s="180">
        <f>IF(N150="nulová",J150,0)</f>
        <v>0</v>
      </c>
      <c r="BJ150" s="15" t="s">
        <v>82</v>
      </c>
      <c r="BK150" s="180">
        <f>ROUND(I150*H150,2)</f>
        <v>0</v>
      </c>
      <c r="BL150" s="15" t="s">
        <v>129</v>
      </c>
      <c r="BM150" s="179" t="s">
        <v>446</v>
      </c>
    </row>
    <row r="151" s="2" customFormat="1">
      <c r="A151" s="34"/>
      <c r="B151" s="35"/>
      <c r="C151" s="34"/>
      <c r="D151" s="181" t="s">
        <v>131</v>
      </c>
      <c r="E151" s="34"/>
      <c r="F151" s="182" t="s">
        <v>447</v>
      </c>
      <c r="G151" s="34"/>
      <c r="H151" s="34"/>
      <c r="I151" s="183"/>
      <c r="J151" s="34"/>
      <c r="K151" s="34"/>
      <c r="L151" s="35"/>
      <c r="M151" s="184"/>
      <c r="N151" s="185"/>
      <c r="O151" s="73"/>
      <c r="P151" s="73"/>
      <c r="Q151" s="73"/>
      <c r="R151" s="73"/>
      <c r="S151" s="73"/>
      <c r="T151" s="7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5" t="s">
        <v>131</v>
      </c>
      <c r="AU151" s="15" t="s">
        <v>84</v>
      </c>
    </row>
    <row r="152" s="2" customFormat="1">
      <c r="A152" s="34"/>
      <c r="B152" s="35"/>
      <c r="C152" s="34"/>
      <c r="D152" s="186" t="s">
        <v>133</v>
      </c>
      <c r="E152" s="34"/>
      <c r="F152" s="187" t="s">
        <v>448</v>
      </c>
      <c r="G152" s="34"/>
      <c r="H152" s="34"/>
      <c r="I152" s="183"/>
      <c r="J152" s="34"/>
      <c r="K152" s="34"/>
      <c r="L152" s="35"/>
      <c r="M152" s="184"/>
      <c r="N152" s="185"/>
      <c r="O152" s="73"/>
      <c r="P152" s="73"/>
      <c r="Q152" s="73"/>
      <c r="R152" s="73"/>
      <c r="S152" s="73"/>
      <c r="T152" s="7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5" t="s">
        <v>133</v>
      </c>
      <c r="AU152" s="15" t="s">
        <v>84</v>
      </c>
    </row>
    <row r="153" s="2" customFormat="1" ht="24.15" customHeight="1">
      <c r="A153" s="34"/>
      <c r="B153" s="167"/>
      <c r="C153" s="168" t="s">
        <v>173</v>
      </c>
      <c r="D153" s="168" t="s">
        <v>124</v>
      </c>
      <c r="E153" s="169" t="s">
        <v>449</v>
      </c>
      <c r="F153" s="170" t="s">
        <v>450</v>
      </c>
      <c r="G153" s="171" t="s">
        <v>451</v>
      </c>
      <c r="H153" s="172">
        <v>14</v>
      </c>
      <c r="I153" s="173"/>
      <c r="J153" s="174">
        <f>ROUND(I153*H153,2)</f>
        <v>0</v>
      </c>
      <c r="K153" s="170" t="s">
        <v>128</v>
      </c>
      <c r="L153" s="35"/>
      <c r="M153" s="175" t="s">
        <v>1</v>
      </c>
      <c r="N153" s="176" t="s">
        <v>39</v>
      </c>
      <c r="O153" s="73"/>
      <c r="P153" s="177">
        <f>O153*H153</f>
        <v>0</v>
      </c>
      <c r="Q153" s="177">
        <v>0</v>
      </c>
      <c r="R153" s="177">
        <f>Q153*H153</f>
        <v>0</v>
      </c>
      <c r="S153" s="177">
        <v>0</v>
      </c>
      <c r="T153" s="17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79" t="s">
        <v>129</v>
      </c>
      <c r="AT153" s="179" t="s">
        <v>124</v>
      </c>
      <c r="AU153" s="179" t="s">
        <v>84</v>
      </c>
      <c r="AY153" s="15" t="s">
        <v>122</v>
      </c>
      <c r="BE153" s="180">
        <f>IF(N153="základní",J153,0)</f>
        <v>0</v>
      </c>
      <c r="BF153" s="180">
        <f>IF(N153="snížená",J153,0)</f>
        <v>0</v>
      </c>
      <c r="BG153" s="180">
        <f>IF(N153="zákl. přenesená",J153,0)</f>
        <v>0</v>
      </c>
      <c r="BH153" s="180">
        <f>IF(N153="sníž. přenesená",J153,0)</f>
        <v>0</v>
      </c>
      <c r="BI153" s="180">
        <f>IF(N153="nulová",J153,0)</f>
        <v>0</v>
      </c>
      <c r="BJ153" s="15" t="s">
        <v>82</v>
      </c>
      <c r="BK153" s="180">
        <f>ROUND(I153*H153,2)</f>
        <v>0</v>
      </c>
      <c r="BL153" s="15" t="s">
        <v>129</v>
      </c>
      <c r="BM153" s="179" t="s">
        <v>452</v>
      </c>
    </row>
    <row r="154" s="2" customFormat="1">
      <c r="A154" s="34"/>
      <c r="B154" s="35"/>
      <c r="C154" s="34"/>
      <c r="D154" s="181" t="s">
        <v>131</v>
      </c>
      <c r="E154" s="34"/>
      <c r="F154" s="182" t="s">
        <v>453</v>
      </c>
      <c r="G154" s="34"/>
      <c r="H154" s="34"/>
      <c r="I154" s="183"/>
      <c r="J154" s="34"/>
      <c r="K154" s="34"/>
      <c r="L154" s="35"/>
      <c r="M154" s="184"/>
      <c r="N154" s="185"/>
      <c r="O154" s="73"/>
      <c r="P154" s="73"/>
      <c r="Q154" s="73"/>
      <c r="R154" s="73"/>
      <c r="S154" s="73"/>
      <c r="T154" s="7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5" t="s">
        <v>131</v>
      </c>
      <c r="AU154" s="15" t="s">
        <v>84</v>
      </c>
    </row>
    <row r="155" s="2" customFormat="1">
      <c r="A155" s="34"/>
      <c r="B155" s="35"/>
      <c r="C155" s="34"/>
      <c r="D155" s="186" t="s">
        <v>133</v>
      </c>
      <c r="E155" s="34"/>
      <c r="F155" s="187" t="s">
        <v>454</v>
      </c>
      <c r="G155" s="34"/>
      <c r="H155" s="34"/>
      <c r="I155" s="183"/>
      <c r="J155" s="34"/>
      <c r="K155" s="34"/>
      <c r="L155" s="35"/>
      <c r="M155" s="184"/>
      <c r="N155" s="185"/>
      <c r="O155" s="73"/>
      <c r="P155" s="73"/>
      <c r="Q155" s="73"/>
      <c r="R155" s="73"/>
      <c r="S155" s="73"/>
      <c r="T155" s="7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T155" s="15" t="s">
        <v>133</v>
      </c>
      <c r="AU155" s="15" t="s">
        <v>84</v>
      </c>
    </row>
    <row r="156" s="2" customFormat="1" ht="24.15" customHeight="1">
      <c r="A156" s="34"/>
      <c r="B156" s="167"/>
      <c r="C156" s="168" t="s">
        <v>179</v>
      </c>
      <c r="D156" s="168" t="s">
        <v>124</v>
      </c>
      <c r="E156" s="169" t="s">
        <v>146</v>
      </c>
      <c r="F156" s="170" t="s">
        <v>147</v>
      </c>
      <c r="G156" s="171" t="s">
        <v>148</v>
      </c>
      <c r="H156" s="172">
        <v>7.2000000000000002</v>
      </c>
      <c r="I156" s="173"/>
      <c r="J156" s="174">
        <f>ROUND(I156*H156,2)</f>
        <v>0</v>
      </c>
      <c r="K156" s="170" t="s">
        <v>128</v>
      </c>
      <c r="L156" s="35"/>
      <c r="M156" s="175" t="s">
        <v>1</v>
      </c>
      <c r="N156" s="176" t="s">
        <v>39</v>
      </c>
      <c r="O156" s="73"/>
      <c r="P156" s="177">
        <f>O156*H156</f>
        <v>0</v>
      </c>
      <c r="Q156" s="177">
        <v>0.036900000000000002</v>
      </c>
      <c r="R156" s="177">
        <f>Q156*H156</f>
        <v>0.26568000000000003</v>
      </c>
      <c r="S156" s="177">
        <v>0</v>
      </c>
      <c r="T156" s="17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79" t="s">
        <v>129</v>
      </c>
      <c r="AT156" s="179" t="s">
        <v>124</v>
      </c>
      <c r="AU156" s="179" t="s">
        <v>84</v>
      </c>
      <c r="AY156" s="15" t="s">
        <v>122</v>
      </c>
      <c r="BE156" s="180">
        <f>IF(N156="základní",J156,0)</f>
        <v>0</v>
      </c>
      <c r="BF156" s="180">
        <f>IF(N156="snížená",J156,0)</f>
        <v>0</v>
      </c>
      <c r="BG156" s="180">
        <f>IF(N156="zákl. přenesená",J156,0)</f>
        <v>0</v>
      </c>
      <c r="BH156" s="180">
        <f>IF(N156="sníž. přenesená",J156,0)</f>
        <v>0</v>
      </c>
      <c r="BI156" s="180">
        <f>IF(N156="nulová",J156,0)</f>
        <v>0</v>
      </c>
      <c r="BJ156" s="15" t="s">
        <v>82</v>
      </c>
      <c r="BK156" s="180">
        <f>ROUND(I156*H156,2)</f>
        <v>0</v>
      </c>
      <c r="BL156" s="15" t="s">
        <v>129</v>
      </c>
      <c r="BM156" s="179" t="s">
        <v>455</v>
      </c>
    </row>
    <row r="157" s="2" customFormat="1">
      <c r="A157" s="34"/>
      <c r="B157" s="35"/>
      <c r="C157" s="34"/>
      <c r="D157" s="181" t="s">
        <v>131</v>
      </c>
      <c r="E157" s="34"/>
      <c r="F157" s="182" t="s">
        <v>150</v>
      </c>
      <c r="G157" s="34"/>
      <c r="H157" s="34"/>
      <c r="I157" s="183"/>
      <c r="J157" s="34"/>
      <c r="K157" s="34"/>
      <c r="L157" s="35"/>
      <c r="M157" s="184"/>
      <c r="N157" s="185"/>
      <c r="O157" s="73"/>
      <c r="P157" s="73"/>
      <c r="Q157" s="73"/>
      <c r="R157" s="73"/>
      <c r="S157" s="73"/>
      <c r="T157" s="7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T157" s="15" t="s">
        <v>131</v>
      </c>
      <c r="AU157" s="15" t="s">
        <v>84</v>
      </c>
    </row>
    <row r="158" s="2" customFormat="1">
      <c r="A158" s="34"/>
      <c r="B158" s="35"/>
      <c r="C158" s="34"/>
      <c r="D158" s="186" t="s">
        <v>133</v>
      </c>
      <c r="E158" s="34"/>
      <c r="F158" s="187" t="s">
        <v>151</v>
      </c>
      <c r="G158" s="34"/>
      <c r="H158" s="34"/>
      <c r="I158" s="183"/>
      <c r="J158" s="34"/>
      <c r="K158" s="34"/>
      <c r="L158" s="35"/>
      <c r="M158" s="184"/>
      <c r="N158" s="185"/>
      <c r="O158" s="73"/>
      <c r="P158" s="73"/>
      <c r="Q158" s="73"/>
      <c r="R158" s="73"/>
      <c r="S158" s="73"/>
      <c r="T158" s="7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5" t="s">
        <v>133</v>
      </c>
      <c r="AU158" s="15" t="s">
        <v>84</v>
      </c>
    </row>
    <row r="159" s="2" customFormat="1" ht="24.15" customHeight="1">
      <c r="A159" s="34"/>
      <c r="B159" s="167"/>
      <c r="C159" s="168" t="s">
        <v>185</v>
      </c>
      <c r="D159" s="168" t="s">
        <v>124</v>
      </c>
      <c r="E159" s="169" t="s">
        <v>155</v>
      </c>
      <c r="F159" s="170" t="s">
        <v>156</v>
      </c>
      <c r="G159" s="171" t="s">
        <v>157</v>
      </c>
      <c r="H159" s="172">
        <v>47.738</v>
      </c>
      <c r="I159" s="173"/>
      <c r="J159" s="174">
        <f>ROUND(I159*H159,2)</f>
        <v>0</v>
      </c>
      <c r="K159" s="170" t="s">
        <v>128</v>
      </c>
      <c r="L159" s="35"/>
      <c r="M159" s="175" t="s">
        <v>1</v>
      </c>
      <c r="N159" s="176" t="s">
        <v>39</v>
      </c>
      <c r="O159" s="73"/>
      <c r="P159" s="177">
        <f>O159*H159</f>
        <v>0</v>
      </c>
      <c r="Q159" s="177">
        <v>0</v>
      </c>
      <c r="R159" s="177">
        <f>Q159*H159</f>
        <v>0</v>
      </c>
      <c r="S159" s="177">
        <v>0</v>
      </c>
      <c r="T159" s="17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79" t="s">
        <v>129</v>
      </c>
      <c r="AT159" s="179" t="s">
        <v>124</v>
      </c>
      <c r="AU159" s="179" t="s">
        <v>84</v>
      </c>
      <c r="AY159" s="15" t="s">
        <v>122</v>
      </c>
      <c r="BE159" s="180">
        <f>IF(N159="základní",J159,0)</f>
        <v>0</v>
      </c>
      <c r="BF159" s="180">
        <f>IF(N159="snížená",J159,0)</f>
        <v>0</v>
      </c>
      <c r="BG159" s="180">
        <f>IF(N159="zákl. přenesená",J159,0)</f>
        <v>0</v>
      </c>
      <c r="BH159" s="180">
        <f>IF(N159="sníž. přenesená",J159,0)</f>
        <v>0</v>
      </c>
      <c r="BI159" s="180">
        <f>IF(N159="nulová",J159,0)</f>
        <v>0</v>
      </c>
      <c r="BJ159" s="15" t="s">
        <v>82</v>
      </c>
      <c r="BK159" s="180">
        <f>ROUND(I159*H159,2)</f>
        <v>0</v>
      </c>
      <c r="BL159" s="15" t="s">
        <v>129</v>
      </c>
      <c r="BM159" s="179" t="s">
        <v>456</v>
      </c>
    </row>
    <row r="160" s="2" customFormat="1">
      <c r="A160" s="34"/>
      <c r="B160" s="35"/>
      <c r="C160" s="34"/>
      <c r="D160" s="181" t="s">
        <v>131</v>
      </c>
      <c r="E160" s="34"/>
      <c r="F160" s="182" t="s">
        <v>159</v>
      </c>
      <c r="G160" s="34"/>
      <c r="H160" s="34"/>
      <c r="I160" s="183"/>
      <c r="J160" s="34"/>
      <c r="K160" s="34"/>
      <c r="L160" s="35"/>
      <c r="M160" s="184"/>
      <c r="N160" s="185"/>
      <c r="O160" s="73"/>
      <c r="P160" s="73"/>
      <c r="Q160" s="73"/>
      <c r="R160" s="73"/>
      <c r="S160" s="73"/>
      <c r="T160" s="7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T160" s="15" t="s">
        <v>131</v>
      </c>
      <c r="AU160" s="15" t="s">
        <v>84</v>
      </c>
    </row>
    <row r="161" s="2" customFormat="1">
      <c r="A161" s="34"/>
      <c r="B161" s="35"/>
      <c r="C161" s="34"/>
      <c r="D161" s="186" t="s">
        <v>133</v>
      </c>
      <c r="E161" s="34"/>
      <c r="F161" s="187" t="s">
        <v>160</v>
      </c>
      <c r="G161" s="34"/>
      <c r="H161" s="34"/>
      <c r="I161" s="183"/>
      <c r="J161" s="34"/>
      <c r="K161" s="34"/>
      <c r="L161" s="35"/>
      <c r="M161" s="184"/>
      <c r="N161" s="185"/>
      <c r="O161" s="73"/>
      <c r="P161" s="73"/>
      <c r="Q161" s="73"/>
      <c r="R161" s="73"/>
      <c r="S161" s="73"/>
      <c r="T161" s="7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T161" s="15" t="s">
        <v>133</v>
      </c>
      <c r="AU161" s="15" t="s">
        <v>84</v>
      </c>
    </row>
    <row r="162" s="2" customFormat="1" ht="24.15" customHeight="1">
      <c r="A162" s="34"/>
      <c r="B162" s="167"/>
      <c r="C162" s="168" t="s">
        <v>191</v>
      </c>
      <c r="D162" s="168" t="s">
        <v>124</v>
      </c>
      <c r="E162" s="169" t="s">
        <v>457</v>
      </c>
      <c r="F162" s="170" t="s">
        <v>458</v>
      </c>
      <c r="G162" s="171" t="s">
        <v>157</v>
      </c>
      <c r="H162" s="172">
        <v>4.9500000000000002</v>
      </c>
      <c r="I162" s="173"/>
      <c r="J162" s="174">
        <f>ROUND(I162*H162,2)</f>
        <v>0</v>
      </c>
      <c r="K162" s="170" t="s">
        <v>128</v>
      </c>
      <c r="L162" s="35"/>
      <c r="M162" s="175" t="s">
        <v>1</v>
      </c>
      <c r="N162" s="176" t="s">
        <v>39</v>
      </c>
      <c r="O162" s="73"/>
      <c r="P162" s="177">
        <f>O162*H162</f>
        <v>0</v>
      </c>
      <c r="Q162" s="177">
        <v>0</v>
      </c>
      <c r="R162" s="177">
        <f>Q162*H162</f>
        <v>0</v>
      </c>
      <c r="S162" s="177">
        <v>2.5</v>
      </c>
      <c r="T162" s="178">
        <f>S162*H162</f>
        <v>12.375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79" t="s">
        <v>129</v>
      </c>
      <c r="AT162" s="179" t="s">
        <v>124</v>
      </c>
      <c r="AU162" s="179" t="s">
        <v>84</v>
      </c>
      <c r="AY162" s="15" t="s">
        <v>122</v>
      </c>
      <c r="BE162" s="180">
        <f>IF(N162="základní",J162,0)</f>
        <v>0</v>
      </c>
      <c r="BF162" s="180">
        <f>IF(N162="snížená",J162,0)</f>
        <v>0</v>
      </c>
      <c r="BG162" s="180">
        <f>IF(N162="zákl. přenesená",J162,0)</f>
        <v>0</v>
      </c>
      <c r="BH162" s="180">
        <f>IF(N162="sníž. přenesená",J162,0)</f>
        <v>0</v>
      </c>
      <c r="BI162" s="180">
        <f>IF(N162="nulová",J162,0)</f>
        <v>0</v>
      </c>
      <c r="BJ162" s="15" t="s">
        <v>82</v>
      </c>
      <c r="BK162" s="180">
        <f>ROUND(I162*H162,2)</f>
        <v>0</v>
      </c>
      <c r="BL162" s="15" t="s">
        <v>129</v>
      </c>
      <c r="BM162" s="179" t="s">
        <v>459</v>
      </c>
    </row>
    <row r="163" s="2" customFormat="1">
      <c r="A163" s="34"/>
      <c r="B163" s="35"/>
      <c r="C163" s="34"/>
      <c r="D163" s="181" t="s">
        <v>131</v>
      </c>
      <c r="E163" s="34"/>
      <c r="F163" s="182" t="s">
        <v>460</v>
      </c>
      <c r="G163" s="34"/>
      <c r="H163" s="34"/>
      <c r="I163" s="183"/>
      <c r="J163" s="34"/>
      <c r="K163" s="34"/>
      <c r="L163" s="35"/>
      <c r="M163" s="184"/>
      <c r="N163" s="185"/>
      <c r="O163" s="73"/>
      <c r="P163" s="73"/>
      <c r="Q163" s="73"/>
      <c r="R163" s="73"/>
      <c r="S163" s="73"/>
      <c r="T163" s="7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T163" s="15" t="s">
        <v>131</v>
      </c>
      <c r="AU163" s="15" t="s">
        <v>84</v>
      </c>
    </row>
    <row r="164" s="2" customFormat="1">
      <c r="A164" s="34"/>
      <c r="B164" s="35"/>
      <c r="C164" s="34"/>
      <c r="D164" s="186" t="s">
        <v>133</v>
      </c>
      <c r="E164" s="34"/>
      <c r="F164" s="187" t="s">
        <v>461</v>
      </c>
      <c r="G164" s="34"/>
      <c r="H164" s="34"/>
      <c r="I164" s="183"/>
      <c r="J164" s="34"/>
      <c r="K164" s="34"/>
      <c r="L164" s="35"/>
      <c r="M164" s="184"/>
      <c r="N164" s="185"/>
      <c r="O164" s="73"/>
      <c r="P164" s="73"/>
      <c r="Q164" s="73"/>
      <c r="R164" s="73"/>
      <c r="S164" s="73"/>
      <c r="T164" s="7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T164" s="15" t="s">
        <v>133</v>
      </c>
      <c r="AU164" s="15" t="s">
        <v>84</v>
      </c>
    </row>
    <row r="165" s="2" customFormat="1" ht="24.15" customHeight="1">
      <c r="A165" s="34"/>
      <c r="B165" s="167"/>
      <c r="C165" s="168" t="s">
        <v>8</v>
      </c>
      <c r="D165" s="168" t="s">
        <v>124</v>
      </c>
      <c r="E165" s="169" t="s">
        <v>462</v>
      </c>
      <c r="F165" s="170" t="s">
        <v>463</v>
      </c>
      <c r="G165" s="171" t="s">
        <v>157</v>
      </c>
      <c r="H165" s="172">
        <v>47.738</v>
      </c>
      <c r="I165" s="173"/>
      <c r="J165" s="174">
        <f>ROUND(I165*H165,2)</f>
        <v>0</v>
      </c>
      <c r="K165" s="170" t="s">
        <v>128</v>
      </c>
      <c r="L165" s="35"/>
      <c r="M165" s="175" t="s">
        <v>1</v>
      </c>
      <c r="N165" s="176" t="s">
        <v>39</v>
      </c>
      <c r="O165" s="73"/>
      <c r="P165" s="177">
        <f>O165*H165</f>
        <v>0</v>
      </c>
      <c r="Q165" s="177">
        <v>0</v>
      </c>
      <c r="R165" s="177">
        <f>Q165*H165</f>
        <v>0</v>
      </c>
      <c r="S165" s="177">
        <v>0</v>
      </c>
      <c r="T165" s="17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79" t="s">
        <v>129</v>
      </c>
      <c r="AT165" s="179" t="s">
        <v>124</v>
      </c>
      <c r="AU165" s="179" t="s">
        <v>84</v>
      </c>
      <c r="AY165" s="15" t="s">
        <v>122</v>
      </c>
      <c r="BE165" s="180">
        <f>IF(N165="základní",J165,0)</f>
        <v>0</v>
      </c>
      <c r="BF165" s="180">
        <f>IF(N165="snížená",J165,0)</f>
        <v>0</v>
      </c>
      <c r="BG165" s="180">
        <f>IF(N165="zákl. přenesená",J165,0)</f>
        <v>0</v>
      </c>
      <c r="BH165" s="180">
        <f>IF(N165="sníž. přenesená",J165,0)</f>
        <v>0</v>
      </c>
      <c r="BI165" s="180">
        <f>IF(N165="nulová",J165,0)</f>
        <v>0</v>
      </c>
      <c r="BJ165" s="15" t="s">
        <v>82</v>
      </c>
      <c r="BK165" s="180">
        <f>ROUND(I165*H165,2)</f>
        <v>0</v>
      </c>
      <c r="BL165" s="15" t="s">
        <v>129</v>
      </c>
      <c r="BM165" s="179" t="s">
        <v>464</v>
      </c>
    </row>
    <row r="166" s="2" customFormat="1">
      <c r="A166" s="34"/>
      <c r="B166" s="35"/>
      <c r="C166" s="34"/>
      <c r="D166" s="181" t="s">
        <v>131</v>
      </c>
      <c r="E166" s="34"/>
      <c r="F166" s="182" t="s">
        <v>465</v>
      </c>
      <c r="G166" s="34"/>
      <c r="H166" s="34"/>
      <c r="I166" s="183"/>
      <c r="J166" s="34"/>
      <c r="K166" s="34"/>
      <c r="L166" s="35"/>
      <c r="M166" s="184"/>
      <c r="N166" s="185"/>
      <c r="O166" s="73"/>
      <c r="P166" s="73"/>
      <c r="Q166" s="73"/>
      <c r="R166" s="73"/>
      <c r="S166" s="73"/>
      <c r="T166" s="7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5" t="s">
        <v>131</v>
      </c>
      <c r="AU166" s="15" t="s">
        <v>84</v>
      </c>
    </row>
    <row r="167" s="2" customFormat="1">
      <c r="A167" s="34"/>
      <c r="B167" s="35"/>
      <c r="C167" s="34"/>
      <c r="D167" s="186" t="s">
        <v>133</v>
      </c>
      <c r="E167" s="34"/>
      <c r="F167" s="187" t="s">
        <v>466</v>
      </c>
      <c r="G167" s="34"/>
      <c r="H167" s="34"/>
      <c r="I167" s="183"/>
      <c r="J167" s="34"/>
      <c r="K167" s="34"/>
      <c r="L167" s="35"/>
      <c r="M167" s="184"/>
      <c r="N167" s="185"/>
      <c r="O167" s="73"/>
      <c r="P167" s="73"/>
      <c r="Q167" s="73"/>
      <c r="R167" s="73"/>
      <c r="S167" s="73"/>
      <c r="T167" s="7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5" t="s">
        <v>133</v>
      </c>
      <c r="AU167" s="15" t="s">
        <v>84</v>
      </c>
    </row>
    <row r="168" s="2" customFormat="1">
      <c r="A168" s="34"/>
      <c r="B168" s="35"/>
      <c r="C168" s="34"/>
      <c r="D168" s="181" t="s">
        <v>152</v>
      </c>
      <c r="E168" s="34"/>
      <c r="F168" s="188" t="s">
        <v>467</v>
      </c>
      <c r="G168" s="34"/>
      <c r="H168" s="34"/>
      <c r="I168" s="183"/>
      <c r="J168" s="34"/>
      <c r="K168" s="34"/>
      <c r="L168" s="35"/>
      <c r="M168" s="184"/>
      <c r="N168" s="185"/>
      <c r="O168" s="73"/>
      <c r="P168" s="73"/>
      <c r="Q168" s="73"/>
      <c r="R168" s="73"/>
      <c r="S168" s="73"/>
      <c r="T168" s="7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T168" s="15" t="s">
        <v>152</v>
      </c>
      <c r="AU168" s="15" t="s">
        <v>84</v>
      </c>
    </row>
    <row r="169" s="2" customFormat="1" ht="16.5" customHeight="1">
      <c r="A169" s="34"/>
      <c r="B169" s="167"/>
      <c r="C169" s="168" t="s">
        <v>203</v>
      </c>
      <c r="D169" s="168" t="s">
        <v>124</v>
      </c>
      <c r="E169" s="169" t="s">
        <v>468</v>
      </c>
      <c r="F169" s="170" t="s">
        <v>469</v>
      </c>
      <c r="G169" s="171" t="s">
        <v>127</v>
      </c>
      <c r="H169" s="172">
        <v>76.560000000000002</v>
      </c>
      <c r="I169" s="173"/>
      <c r="J169" s="174">
        <f>ROUND(I169*H169,2)</f>
        <v>0</v>
      </c>
      <c r="K169" s="170" t="s">
        <v>128</v>
      </c>
      <c r="L169" s="35"/>
      <c r="M169" s="175" t="s">
        <v>1</v>
      </c>
      <c r="N169" s="176" t="s">
        <v>39</v>
      </c>
      <c r="O169" s="73"/>
      <c r="P169" s="177">
        <f>O169*H169</f>
        <v>0</v>
      </c>
      <c r="Q169" s="177">
        <v>0.0044400000000000004</v>
      </c>
      <c r="R169" s="177">
        <f>Q169*H169</f>
        <v>0.33992640000000002</v>
      </c>
      <c r="S169" s="177">
        <v>0</v>
      </c>
      <c r="T169" s="17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79" t="s">
        <v>129</v>
      </c>
      <c r="AT169" s="179" t="s">
        <v>124</v>
      </c>
      <c r="AU169" s="179" t="s">
        <v>84</v>
      </c>
      <c r="AY169" s="15" t="s">
        <v>122</v>
      </c>
      <c r="BE169" s="180">
        <f>IF(N169="základní",J169,0)</f>
        <v>0</v>
      </c>
      <c r="BF169" s="180">
        <f>IF(N169="snížená",J169,0)</f>
        <v>0</v>
      </c>
      <c r="BG169" s="180">
        <f>IF(N169="zákl. přenesená",J169,0)</f>
        <v>0</v>
      </c>
      <c r="BH169" s="180">
        <f>IF(N169="sníž. přenesená",J169,0)</f>
        <v>0</v>
      </c>
      <c r="BI169" s="180">
        <f>IF(N169="nulová",J169,0)</f>
        <v>0</v>
      </c>
      <c r="BJ169" s="15" t="s">
        <v>82</v>
      </c>
      <c r="BK169" s="180">
        <f>ROUND(I169*H169,2)</f>
        <v>0</v>
      </c>
      <c r="BL169" s="15" t="s">
        <v>129</v>
      </c>
      <c r="BM169" s="179" t="s">
        <v>470</v>
      </c>
    </row>
    <row r="170" s="2" customFormat="1">
      <c r="A170" s="34"/>
      <c r="B170" s="35"/>
      <c r="C170" s="34"/>
      <c r="D170" s="181" t="s">
        <v>131</v>
      </c>
      <c r="E170" s="34"/>
      <c r="F170" s="182" t="s">
        <v>471</v>
      </c>
      <c r="G170" s="34"/>
      <c r="H170" s="34"/>
      <c r="I170" s="183"/>
      <c r="J170" s="34"/>
      <c r="K170" s="34"/>
      <c r="L170" s="35"/>
      <c r="M170" s="184"/>
      <c r="N170" s="185"/>
      <c r="O170" s="73"/>
      <c r="P170" s="73"/>
      <c r="Q170" s="73"/>
      <c r="R170" s="73"/>
      <c r="S170" s="73"/>
      <c r="T170" s="7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5" t="s">
        <v>131</v>
      </c>
      <c r="AU170" s="15" t="s">
        <v>84</v>
      </c>
    </row>
    <row r="171" s="2" customFormat="1">
      <c r="A171" s="34"/>
      <c r="B171" s="35"/>
      <c r="C171" s="34"/>
      <c r="D171" s="186" t="s">
        <v>133</v>
      </c>
      <c r="E171" s="34"/>
      <c r="F171" s="187" t="s">
        <v>472</v>
      </c>
      <c r="G171" s="34"/>
      <c r="H171" s="34"/>
      <c r="I171" s="183"/>
      <c r="J171" s="34"/>
      <c r="K171" s="34"/>
      <c r="L171" s="35"/>
      <c r="M171" s="184"/>
      <c r="N171" s="185"/>
      <c r="O171" s="73"/>
      <c r="P171" s="73"/>
      <c r="Q171" s="73"/>
      <c r="R171" s="73"/>
      <c r="S171" s="73"/>
      <c r="T171" s="7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T171" s="15" t="s">
        <v>133</v>
      </c>
      <c r="AU171" s="15" t="s">
        <v>84</v>
      </c>
    </row>
    <row r="172" s="2" customFormat="1" ht="16.5" customHeight="1">
      <c r="A172" s="34"/>
      <c r="B172" s="167"/>
      <c r="C172" s="168" t="s">
        <v>209</v>
      </c>
      <c r="D172" s="168" t="s">
        <v>124</v>
      </c>
      <c r="E172" s="169" t="s">
        <v>473</v>
      </c>
      <c r="F172" s="170" t="s">
        <v>474</v>
      </c>
      <c r="G172" s="171" t="s">
        <v>127</v>
      </c>
      <c r="H172" s="172">
        <v>76.560000000000002</v>
      </c>
      <c r="I172" s="173"/>
      <c r="J172" s="174">
        <f>ROUND(I172*H172,2)</f>
        <v>0</v>
      </c>
      <c r="K172" s="170" t="s">
        <v>128</v>
      </c>
      <c r="L172" s="35"/>
      <c r="M172" s="175" t="s">
        <v>1</v>
      </c>
      <c r="N172" s="176" t="s">
        <v>39</v>
      </c>
      <c r="O172" s="73"/>
      <c r="P172" s="177">
        <f>O172*H172</f>
        <v>0</v>
      </c>
      <c r="Q172" s="177">
        <v>0</v>
      </c>
      <c r="R172" s="177">
        <f>Q172*H172</f>
        <v>0</v>
      </c>
      <c r="S172" s="177">
        <v>0</v>
      </c>
      <c r="T172" s="17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79" t="s">
        <v>129</v>
      </c>
      <c r="AT172" s="179" t="s">
        <v>124</v>
      </c>
      <c r="AU172" s="179" t="s">
        <v>84</v>
      </c>
      <c r="AY172" s="15" t="s">
        <v>122</v>
      </c>
      <c r="BE172" s="180">
        <f>IF(N172="základní",J172,0)</f>
        <v>0</v>
      </c>
      <c r="BF172" s="180">
        <f>IF(N172="snížená",J172,0)</f>
        <v>0</v>
      </c>
      <c r="BG172" s="180">
        <f>IF(N172="zákl. přenesená",J172,0)</f>
        <v>0</v>
      </c>
      <c r="BH172" s="180">
        <f>IF(N172="sníž. přenesená",J172,0)</f>
        <v>0</v>
      </c>
      <c r="BI172" s="180">
        <f>IF(N172="nulová",J172,0)</f>
        <v>0</v>
      </c>
      <c r="BJ172" s="15" t="s">
        <v>82</v>
      </c>
      <c r="BK172" s="180">
        <f>ROUND(I172*H172,2)</f>
        <v>0</v>
      </c>
      <c r="BL172" s="15" t="s">
        <v>129</v>
      </c>
      <c r="BM172" s="179" t="s">
        <v>475</v>
      </c>
    </row>
    <row r="173" s="2" customFormat="1">
      <c r="A173" s="34"/>
      <c r="B173" s="35"/>
      <c r="C173" s="34"/>
      <c r="D173" s="181" t="s">
        <v>131</v>
      </c>
      <c r="E173" s="34"/>
      <c r="F173" s="182" t="s">
        <v>476</v>
      </c>
      <c r="G173" s="34"/>
      <c r="H173" s="34"/>
      <c r="I173" s="183"/>
      <c r="J173" s="34"/>
      <c r="K173" s="34"/>
      <c r="L173" s="35"/>
      <c r="M173" s="184"/>
      <c r="N173" s="185"/>
      <c r="O173" s="73"/>
      <c r="P173" s="73"/>
      <c r="Q173" s="73"/>
      <c r="R173" s="73"/>
      <c r="S173" s="73"/>
      <c r="T173" s="7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T173" s="15" t="s">
        <v>131</v>
      </c>
      <c r="AU173" s="15" t="s">
        <v>84</v>
      </c>
    </row>
    <row r="174" s="2" customFormat="1">
      <c r="A174" s="34"/>
      <c r="B174" s="35"/>
      <c r="C174" s="34"/>
      <c r="D174" s="186" t="s">
        <v>133</v>
      </c>
      <c r="E174" s="34"/>
      <c r="F174" s="187" t="s">
        <v>477</v>
      </c>
      <c r="G174" s="34"/>
      <c r="H174" s="34"/>
      <c r="I174" s="183"/>
      <c r="J174" s="34"/>
      <c r="K174" s="34"/>
      <c r="L174" s="35"/>
      <c r="M174" s="184"/>
      <c r="N174" s="185"/>
      <c r="O174" s="73"/>
      <c r="P174" s="73"/>
      <c r="Q174" s="73"/>
      <c r="R174" s="73"/>
      <c r="S174" s="73"/>
      <c r="T174" s="7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T174" s="15" t="s">
        <v>133</v>
      </c>
      <c r="AU174" s="15" t="s">
        <v>84</v>
      </c>
    </row>
    <row r="175" s="2" customFormat="1" ht="21.75" customHeight="1">
      <c r="A175" s="34"/>
      <c r="B175" s="167"/>
      <c r="C175" s="168" t="s">
        <v>215</v>
      </c>
      <c r="D175" s="168" t="s">
        <v>124</v>
      </c>
      <c r="E175" s="169" t="s">
        <v>478</v>
      </c>
      <c r="F175" s="170" t="s">
        <v>479</v>
      </c>
      <c r="G175" s="171" t="s">
        <v>157</v>
      </c>
      <c r="H175" s="172">
        <v>76.560000000000002</v>
      </c>
      <c r="I175" s="173"/>
      <c r="J175" s="174">
        <f>ROUND(I175*H175,2)</f>
        <v>0</v>
      </c>
      <c r="K175" s="170" t="s">
        <v>128</v>
      </c>
      <c r="L175" s="35"/>
      <c r="M175" s="175" t="s">
        <v>1</v>
      </c>
      <c r="N175" s="176" t="s">
        <v>39</v>
      </c>
      <c r="O175" s="73"/>
      <c r="P175" s="177">
        <f>O175*H175</f>
        <v>0</v>
      </c>
      <c r="Q175" s="177">
        <v>0.0027200000000000002</v>
      </c>
      <c r="R175" s="177">
        <f>Q175*H175</f>
        <v>0.20824320000000002</v>
      </c>
      <c r="S175" s="177">
        <v>0</v>
      </c>
      <c r="T175" s="17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79" t="s">
        <v>129</v>
      </c>
      <c r="AT175" s="179" t="s">
        <v>124</v>
      </c>
      <c r="AU175" s="179" t="s">
        <v>84</v>
      </c>
      <c r="AY175" s="15" t="s">
        <v>122</v>
      </c>
      <c r="BE175" s="180">
        <f>IF(N175="základní",J175,0)</f>
        <v>0</v>
      </c>
      <c r="BF175" s="180">
        <f>IF(N175="snížená",J175,0)</f>
        <v>0</v>
      </c>
      <c r="BG175" s="180">
        <f>IF(N175="zákl. přenesená",J175,0)</f>
        <v>0</v>
      </c>
      <c r="BH175" s="180">
        <f>IF(N175="sníž. přenesená",J175,0)</f>
        <v>0</v>
      </c>
      <c r="BI175" s="180">
        <f>IF(N175="nulová",J175,0)</f>
        <v>0</v>
      </c>
      <c r="BJ175" s="15" t="s">
        <v>82</v>
      </c>
      <c r="BK175" s="180">
        <f>ROUND(I175*H175,2)</f>
        <v>0</v>
      </c>
      <c r="BL175" s="15" t="s">
        <v>129</v>
      </c>
      <c r="BM175" s="179" t="s">
        <v>480</v>
      </c>
    </row>
    <row r="176" s="2" customFormat="1">
      <c r="A176" s="34"/>
      <c r="B176" s="35"/>
      <c r="C176" s="34"/>
      <c r="D176" s="181" t="s">
        <v>131</v>
      </c>
      <c r="E176" s="34"/>
      <c r="F176" s="182" t="s">
        <v>481</v>
      </c>
      <c r="G176" s="34"/>
      <c r="H176" s="34"/>
      <c r="I176" s="183"/>
      <c r="J176" s="34"/>
      <c r="K176" s="34"/>
      <c r="L176" s="35"/>
      <c r="M176" s="184"/>
      <c r="N176" s="185"/>
      <c r="O176" s="73"/>
      <c r="P176" s="73"/>
      <c r="Q176" s="73"/>
      <c r="R176" s="73"/>
      <c r="S176" s="73"/>
      <c r="T176" s="7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5" t="s">
        <v>131</v>
      </c>
      <c r="AU176" s="15" t="s">
        <v>84</v>
      </c>
    </row>
    <row r="177" s="2" customFormat="1">
      <c r="A177" s="34"/>
      <c r="B177" s="35"/>
      <c r="C177" s="34"/>
      <c r="D177" s="186" t="s">
        <v>133</v>
      </c>
      <c r="E177" s="34"/>
      <c r="F177" s="187" t="s">
        <v>482</v>
      </c>
      <c r="G177" s="34"/>
      <c r="H177" s="34"/>
      <c r="I177" s="183"/>
      <c r="J177" s="34"/>
      <c r="K177" s="34"/>
      <c r="L177" s="35"/>
      <c r="M177" s="184"/>
      <c r="N177" s="185"/>
      <c r="O177" s="73"/>
      <c r="P177" s="73"/>
      <c r="Q177" s="73"/>
      <c r="R177" s="73"/>
      <c r="S177" s="73"/>
      <c r="T177" s="7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T177" s="15" t="s">
        <v>133</v>
      </c>
      <c r="AU177" s="15" t="s">
        <v>84</v>
      </c>
    </row>
    <row r="178" s="2" customFormat="1" ht="21.75" customHeight="1">
      <c r="A178" s="34"/>
      <c r="B178" s="167"/>
      <c r="C178" s="168" t="s">
        <v>221</v>
      </c>
      <c r="D178" s="168" t="s">
        <v>124</v>
      </c>
      <c r="E178" s="169" t="s">
        <v>483</v>
      </c>
      <c r="F178" s="170" t="s">
        <v>484</v>
      </c>
      <c r="G178" s="171" t="s">
        <v>157</v>
      </c>
      <c r="H178" s="172">
        <v>76.560000000000002</v>
      </c>
      <c r="I178" s="173"/>
      <c r="J178" s="174">
        <f>ROUND(I178*H178,2)</f>
        <v>0</v>
      </c>
      <c r="K178" s="170" t="s">
        <v>128</v>
      </c>
      <c r="L178" s="35"/>
      <c r="M178" s="175" t="s">
        <v>1</v>
      </c>
      <c r="N178" s="176" t="s">
        <v>39</v>
      </c>
      <c r="O178" s="73"/>
      <c r="P178" s="177">
        <f>O178*H178</f>
        <v>0</v>
      </c>
      <c r="Q178" s="177">
        <v>0</v>
      </c>
      <c r="R178" s="177">
        <f>Q178*H178</f>
        <v>0</v>
      </c>
      <c r="S178" s="177">
        <v>0</v>
      </c>
      <c r="T178" s="17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79" t="s">
        <v>129</v>
      </c>
      <c r="AT178" s="179" t="s">
        <v>124</v>
      </c>
      <c r="AU178" s="179" t="s">
        <v>84</v>
      </c>
      <c r="AY178" s="15" t="s">
        <v>122</v>
      </c>
      <c r="BE178" s="180">
        <f>IF(N178="základní",J178,0)</f>
        <v>0</v>
      </c>
      <c r="BF178" s="180">
        <f>IF(N178="snížená",J178,0)</f>
        <v>0</v>
      </c>
      <c r="BG178" s="180">
        <f>IF(N178="zákl. přenesená",J178,0)</f>
        <v>0</v>
      </c>
      <c r="BH178" s="180">
        <f>IF(N178="sníž. přenesená",J178,0)</f>
        <v>0</v>
      </c>
      <c r="BI178" s="180">
        <f>IF(N178="nulová",J178,0)</f>
        <v>0</v>
      </c>
      <c r="BJ178" s="15" t="s">
        <v>82</v>
      </c>
      <c r="BK178" s="180">
        <f>ROUND(I178*H178,2)</f>
        <v>0</v>
      </c>
      <c r="BL178" s="15" t="s">
        <v>129</v>
      </c>
      <c r="BM178" s="179" t="s">
        <v>485</v>
      </c>
    </row>
    <row r="179" s="2" customFormat="1">
      <c r="A179" s="34"/>
      <c r="B179" s="35"/>
      <c r="C179" s="34"/>
      <c r="D179" s="181" t="s">
        <v>131</v>
      </c>
      <c r="E179" s="34"/>
      <c r="F179" s="182" t="s">
        <v>486</v>
      </c>
      <c r="G179" s="34"/>
      <c r="H179" s="34"/>
      <c r="I179" s="183"/>
      <c r="J179" s="34"/>
      <c r="K179" s="34"/>
      <c r="L179" s="35"/>
      <c r="M179" s="184"/>
      <c r="N179" s="185"/>
      <c r="O179" s="73"/>
      <c r="P179" s="73"/>
      <c r="Q179" s="73"/>
      <c r="R179" s="73"/>
      <c r="S179" s="73"/>
      <c r="T179" s="7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T179" s="15" t="s">
        <v>131</v>
      </c>
      <c r="AU179" s="15" t="s">
        <v>84</v>
      </c>
    </row>
    <row r="180" s="2" customFormat="1">
      <c r="A180" s="34"/>
      <c r="B180" s="35"/>
      <c r="C180" s="34"/>
      <c r="D180" s="186" t="s">
        <v>133</v>
      </c>
      <c r="E180" s="34"/>
      <c r="F180" s="187" t="s">
        <v>487</v>
      </c>
      <c r="G180" s="34"/>
      <c r="H180" s="34"/>
      <c r="I180" s="183"/>
      <c r="J180" s="34"/>
      <c r="K180" s="34"/>
      <c r="L180" s="35"/>
      <c r="M180" s="184"/>
      <c r="N180" s="185"/>
      <c r="O180" s="73"/>
      <c r="P180" s="73"/>
      <c r="Q180" s="73"/>
      <c r="R180" s="73"/>
      <c r="S180" s="73"/>
      <c r="T180" s="7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T180" s="15" t="s">
        <v>133</v>
      </c>
      <c r="AU180" s="15" t="s">
        <v>84</v>
      </c>
    </row>
    <row r="181" s="2" customFormat="1" ht="21.75" customHeight="1">
      <c r="A181" s="34"/>
      <c r="B181" s="167"/>
      <c r="C181" s="168" t="s">
        <v>226</v>
      </c>
      <c r="D181" s="168" t="s">
        <v>124</v>
      </c>
      <c r="E181" s="169" t="s">
        <v>488</v>
      </c>
      <c r="F181" s="170" t="s">
        <v>489</v>
      </c>
      <c r="G181" s="171" t="s">
        <v>157</v>
      </c>
      <c r="H181" s="172">
        <v>76.560000000000002</v>
      </c>
      <c r="I181" s="173"/>
      <c r="J181" s="174">
        <f>ROUND(I181*H181,2)</f>
        <v>0</v>
      </c>
      <c r="K181" s="170" t="s">
        <v>128</v>
      </c>
      <c r="L181" s="35"/>
      <c r="M181" s="175" t="s">
        <v>1</v>
      </c>
      <c r="N181" s="176" t="s">
        <v>39</v>
      </c>
      <c r="O181" s="73"/>
      <c r="P181" s="177">
        <f>O181*H181</f>
        <v>0</v>
      </c>
      <c r="Q181" s="177">
        <v>0</v>
      </c>
      <c r="R181" s="177">
        <f>Q181*H181</f>
        <v>0</v>
      </c>
      <c r="S181" s="177">
        <v>0</v>
      </c>
      <c r="T181" s="17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79" t="s">
        <v>129</v>
      </c>
      <c r="AT181" s="179" t="s">
        <v>124</v>
      </c>
      <c r="AU181" s="179" t="s">
        <v>84</v>
      </c>
      <c r="AY181" s="15" t="s">
        <v>122</v>
      </c>
      <c r="BE181" s="180">
        <f>IF(N181="základní",J181,0)</f>
        <v>0</v>
      </c>
      <c r="BF181" s="180">
        <f>IF(N181="snížená",J181,0)</f>
        <v>0</v>
      </c>
      <c r="BG181" s="180">
        <f>IF(N181="zákl. přenesená",J181,0)</f>
        <v>0</v>
      </c>
      <c r="BH181" s="180">
        <f>IF(N181="sníž. přenesená",J181,0)</f>
        <v>0</v>
      </c>
      <c r="BI181" s="180">
        <f>IF(N181="nulová",J181,0)</f>
        <v>0</v>
      </c>
      <c r="BJ181" s="15" t="s">
        <v>82</v>
      </c>
      <c r="BK181" s="180">
        <f>ROUND(I181*H181,2)</f>
        <v>0</v>
      </c>
      <c r="BL181" s="15" t="s">
        <v>129</v>
      </c>
      <c r="BM181" s="179" t="s">
        <v>490</v>
      </c>
    </row>
    <row r="182" s="2" customFormat="1">
      <c r="A182" s="34"/>
      <c r="B182" s="35"/>
      <c r="C182" s="34"/>
      <c r="D182" s="181" t="s">
        <v>131</v>
      </c>
      <c r="E182" s="34"/>
      <c r="F182" s="182" t="s">
        <v>491</v>
      </c>
      <c r="G182" s="34"/>
      <c r="H182" s="34"/>
      <c r="I182" s="183"/>
      <c r="J182" s="34"/>
      <c r="K182" s="34"/>
      <c r="L182" s="35"/>
      <c r="M182" s="184"/>
      <c r="N182" s="185"/>
      <c r="O182" s="73"/>
      <c r="P182" s="73"/>
      <c r="Q182" s="73"/>
      <c r="R182" s="73"/>
      <c r="S182" s="73"/>
      <c r="T182" s="7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T182" s="15" t="s">
        <v>131</v>
      </c>
      <c r="AU182" s="15" t="s">
        <v>84</v>
      </c>
    </row>
    <row r="183" s="2" customFormat="1">
      <c r="A183" s="34"/>
      <c r="B183" s="35"/>
      <c r="C183" s="34"/>
      <c r="D183" s="186" t="s">
        <v>133</v>
      </c>
      <c r="E183" s="34"/>
      <c r="F183" s="187" t="s">
        <v>492</v>
      </c>
      <c r="G183" s="34"/>
      <c r="H183" s="34"/>
      <c r="I183" s="183"/>
      <c r="J183" s="34"/>
      <c r="K183" s="34"/>
      <c r="L183" s="35"/>
      <c r="M183" s="184"/>
      <c r="N183" s="185"/>
      <c r="O183" s="73"/>
      <c r="P183" s="73"/>
      <c r="Q183" s="73"/>
      <c r="R183" s="73"/>
      <c r="S183" s="73"/>
      <c r="T183" s="7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T183" s="15" t="s">
        <v>133</v>
      </c>
      <c r="AU183" s="15" t="s">
        <v>84</v>
      </c>
    </row>
    <row r="184" s="2" customFormat="1" ht="16.5" customHeight="1">
      <c r="A184" s="34"/>
      <c r="B184" s="167"/>
      <c r="C184" s="168" t="s">
        <v>232</v>
      </c>
      <c r="D184" s="168" t="s">
        <v>124</v>
      </c>
      <c r="E184" s="169" t="s">
        <v>493</v>
      </c>
      <c r="F184" s="170" t="s">
        <v>494</v>
      </c>
      <c r="G184" s="171" t="s">
        <v>148</v>
      </c>
      <c r="H184" s="172">
        <v>151.19999999999999</v>
      </c>
      <c r="I184" s="173"/>
      <c r="J184" s="174">
        <f>ROUND(I184*H184,2)</f>
        <v>0</v>
      </c>
      <c r="K184" s="170" t="s">
        <v>128</v>
      </c>
      <c r="L184" s="35"/>
      <c r="M184" s="175" t="s">
        <v>1</v>
      </c>
      <c r="N184" s="176" t="s">
        <v>39</v>
      </c>
      <c r="O184" s="73"/>
      <c r="P184" s="177">
        <f>O184*H184</f>
        <v>0</v>
      </c>
      <c r="Q184" s="177">
        <v>0.0010200000000000001</v>
      </c>
      <c r="R184" s="177">
        <f>Q184*H184</f>
        <v>0.154224</v>
      </c>
      <c r="S184" s="177">
        <v>0</v>
      </c>
      <c r="T184" s="17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79" t="s">
        <v>129</v>
      </c>
      <c r="AT184" s="179" t="s">
        <v>124</v>
      </c>
      <c r="AU184" s="179" t="s">
        <v>84</v>
      </c>
      <c r="AY184" s="15" t="s">
        <v>122</v>
      </c>
      <c r="BE184" s="180">
        <f>IF(N184="základní",J184,0)</f>
        <v>0</v>
      </c>
      <c r="BF184" s="180">
        <f>IF(N184="snížená",J184,0)</f>
        <v>0</v>
      </c>
      <c r="BG184" s="180">
        <f>IF(N184="zákl. přenesená",J184,0)</f>
        <v>0</v>
      </c>
      <c r="BH184" s="180">
        <f>IF(N184="sníž. přenesená",J184,0)</f>
        <v>0</v>
      </c>
      <c r="BI184" s="180">
        <f>IF(N184="nulová",J184,0)</f>
        <v>0</v>
      </c>
      <c r="BJ184" s="15" t="s">
        <v>82</v>
      </c>
      <c r="BK184" s="180">
        <f>ROUND(I184*H184,2)</f>
        <v>0</v>
      </c>
      <c r="BL184" s="15" t="s">
        <v>129</v>
      </c>
      <c r="BM184" s="179" t="s">
        <v>495</v>
      </c>
    </row>
    <row r="185" s="2" customFormat="1">
      <c r="A185" s="34"/>
      <c r="B185" s="35"/>
      <c r="C185" s="34"/>
      <c r="D185" s="181" t="s">
        <v>131</v>
      </c>
      <c r="E185" s="34"/>
      <c r="F185" s="182" t="s">
        <v>496</v>
      </c>
      <c r="G185" s="34"/>
      <c r="H185" s="34"/>
      <c r="I185" s="183"/>
      <c r="J185" s="34"/>
      <c r="K185" s="34"/>
      <c r="L185" s="35"/>
      <c r="M185" s="184"/>
      <c r="N185" s="185"/>
      <c r="O185" s="73"/>
      <c r="P185" s="73"/>
      <c r="Q185" s="73"/>
      <c r="R185" s="73"/>
      <c r="S185" s="73"/>
      <c r="T185" s="7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T185" s="15" t="s">
        <v>131</v>
      </c>
      <c r="AU185" s="15" t="s">
        <v>84</v>
      </c>
    </row>
    <row r="186" s="2" customFormat="1">
      <c r="A186" s="34"/>
      <c r="B186" s="35"/>
      <c r="C186" s="34"/>
      <c r="D186" s="186" t="s">
        <v>133</v>
      </c>
      <c r="E186" s="34"/>
      <c r="F186" s="187" t="s">
        <v>497</v>
      </c>
      <c r="G186" s="34"/>
      <c r="H186" s="34"/>
      <c r="I186" s="183"/>
      <c r="J186" s="34"/>
      <c r="K186" s="34"/>
      <c r="L186" s="35"/>
      <c r="M186" s="184"/>
      <c r="N186" s="185"/>
      <c r="O186" s="73"/>
      <c r="P186" s="73"/>
      <c r="Q186" s="73"/>
      <c r="R186" s="73"/>
      <c r="S186" s="73"/>
      <c r="T186" s="7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T186" s="15" t="s">
        <v>133</v>
      </c>
      <c r="AU186" s="15" t="s">
        <v>84</v>
      </c>
    </row>
    <row r="187" s="2" customFormat="1" ht="21.75" customHeight="1">
      <c r="A187" s="34"/>
      <c r="B187" s="167"/>
      <c r="C187" s="189" t="s">
        <v>239</v>
      </c>
      <c r="D187" s="189" t="s">
        <v>210</v>
      </c>
      <c r="E187" s="190" t="s">
        <v>498</v>
      </c>
      <c r="F187" s="191" t="s">
        <v>499</v>
      </c>
      <c r="G187" s="192" t="s">
        <v>194</v>
      </c>
      <c r="H187" s="193">
        <v>1.3799999999999999</v>
      </c>
      <c r="I187" s="194"/>
      <c r="J187" s="195">
        <f>ROUND(I187*H187,2)</f>
        <v>0</v>
      </c>
      <c r="K187" s="191" t="s">
        <v>128</v>
      </c>
      <c r="L187" s="196"/>
      <c r="M187" s="197" t="s">
        <v>1</v>
      </c>
      <c r="N187" s="198" t="s">
        <v>39</v>
      </c>
      <c r="O187" s="73"/>
      <c r="P187" s="177">
        <f>O187*H187</f>
        <v>0</v>
      </c>
      <c r="Q187" s="177">
        <v>1</v>
      </c>
      <c r="R187" s="177">
        <f>Q187*H187</f>
        <v>1.3799999999999999</v>
      </c>
      <c r="S187" s="177">
        <v>0</v>
      </c>
      <c r="T187" s="17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79" t="s">
        <v>173</v>
      </c>
      <c r="AT187" s="179" t="s">
        <v>210</v>
      </c>
      <c r="AU187" s="179" t="s">
        <v>84</v>
      </c>
      <c r="AY187" s="15" t="s">
        <v>122</v>
      </c>
      <c r="BE187" s="180">
        <f>IF(N187="základní",J187,0)</f>
        <v>0</v>
      </c>
      <c r="BF187" s="180">
        <f>IF(N187="snížená",J187,0)</f>
        <v>0</v>
      </c>
      <c r="BG187" s="180">
        <f>IF(N187="zákl. přenesená",J187,0)</f>
        <v>0</v>
      </c>
      <c r="BH187" s="180">
        <f>IF(N187="sníž. přenesená",J187,0)</f>
        <v>0</v>
      </c>
      <c r="BI187" s="180">
        <f>IF(N187="nulová",J187,0)</f>
        <v>0</v>
      </c>
      <c r="BJ187" s="15" t="s">
        <v>82</v>
      </c>
      <c r="BK187" s="180">
        <f>ROUND(I187*H187,2)</f>
        <v>0</v>
      </c>
      <c r="BL187" s="15" t="s">
        <v>129</v>
      </c>
      <c r="BM187" s="179" t="s">
        <v>500</v>
      </c>
    </row>
    <row r="188" s="2" customFormat="1">
      <c r="A188" s="34"/>
      <c r="B188" s="35"/>
      <c r="C188" s="34"/>
      <c r="D188" s="181" t="s">
        <v>131</v>
      </c>
      <c r="E188" s="34"/>
      <c r="F188" s="182" t="s">
        <v>499</v>
      </c>
      <c r="G188" s="34"/>
      <c r="H188" s="34"/>
      <c r="I188" s="183"/>
      <c r="J188" s="34"/>
      <c r="K188" s="34"/>
      <c r="L188" s="35"/>
      <c r="M188" s="184"/>
      <c r="N188" s="185"/>
      <c r="O188" s="73"/>
      <c r="P188" s="73"/>
      <c r="Q188" s="73"/>
      <c r="R188" s="73"/>
      <c r="S188" s="73"/>
      <c r="T188" s="7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5" t="s">
        <v>131</v>
      </c>
      <c r="AU188" s="15" t="s">
        <v>84</v>
      </c>
    </row>
    <row r="189" s="2" customFormat="1">
      <c r="A189" s="34"/>
      <c r="B189" s="35"/>
      <c r="C189" s="34"/>
      <c r="D189" s="181" t="s">
        <v>152</v>
      </c>
      <c r="E189" s="34"/>
      <c r="F189" s="188" t="s">
        <v>501</v>
      </c>
      <c r="G189" s="34"/>
      <c r="H189" s="34"/>
      <c r="I189" s="183"/>
      <c r="J189" s="34"/>
      <c r="K189" s="34"/>
      <c r="L189" s="35"/>
      <c r="M189" s="184"/>
      <c r="N189" s="185"/>
      <c r="O189" s="73"/>
      <c r="P189" s="73"/>
      <c r="Q189" s="73"/>
      <c r="R189" s="73"/>
      <c r="S189" s="73"/>
      <c r="T189" s="7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T189" s="15" t="s">
        <v>152</v>
      </c>
      <c r="AU189" s="15" t="s">
        <v>84</v>
      </c>
    </row>
    <row r="190" s="2" customFormat="1" ht="16.5" customHeight="1">
      <c r="A190" s="34"/>
      <c r="B190" s="167"/>
      <c r="C190" s="168" t="s">
        <v>243</v>
      </c>
      <c r="D190" s="168" t="s">
        <v>124</v>
      </c>
      <c r="E190" s="169" t="s">
        <v>502</v>
      </c>
      <c r="F190" s="170" t="s">
        <v>503</v>
      </c>
      <c r="G190" s="171" t="s">
        <v>148</v>
      </c>
      <c r="H190" s="172">
        <v>151.19999999999999</v>
      </c>
      <c r="I190" s="173"/>
      <c r="J190" s="174">
        <f>ROUND(I190*H190,2)</f>
        <v>0</v>
      </c>
      <c r="K190" s="170" t="s">
        <v>128</v>
      </c>
      <c r="L190" s="35"/>
      <c r="M190" s="175" t="s">
        <v>1</v>
      </c>
      <c r="N190" s="176" t="s">
        <v>39</v>
      </c>
      <c r="O190" s="73"/>
      <c r="P190" s="177">
        <f>O190*H190</f>
        <v>0</v>
      </c>
      <c r="Q190" s="177">
        <v>0</v>
      </c>
      <c r="R190" s="177">
        <f>Q190*H190</f>
        <v>0</v>
      </c>
      <c r="S190" s="177">
        <v>0</v>
      </c>
      <c r="T190" s="17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79" t="s">
        <v>129</v>
      </c>
      <c r="AT190" s="179" t="s">
        <v>124</v>
      </c>
      <c r="AU190" s="179" t="s">
        <v>84</v>
      </c>
      <c r="AY190" s="15" t="s">
        <v>122</v>
      </c>
      <c r="BE190" s="180">
        <f>IF(N190="základní",J190,0)</f>
        <v>0</v>
      </c>
      <c r="BF190" s="180">
        <f>IF(N190="snížená",J190,0)</f>
        <v>0</v>
      </c>
      <c r="BG190" s="180">
        <f>IF(N190="zákl. přenesená",J190,0)</f>
        <v>0</v>
      </c>
      <c r="BH190" s="180">
        <f>IF(N190="sníž. přenesená",J190,0)</f>
        <v>0</v>
      </c>
      <c r="BI190" s="180">
        <f>IF(N190="nulová",J190,0)</f>
        <v>0</v>
      </c>
      <c r="BJ190" s="15" t="s">
        <v>82</v>
      </c>
      <c r="BK190" s="180">
        <f>ROUND(I190*H190,2)</f>
        <v>0</v>
      </c>
      <c r="BL190" s="15" t="s">
        <v>129</v>
      </c>
      <c r="BM190" s="179" t="s">
        <v>504</v>
      </c>
    </row>
    <row r="191" s="2" customFormat="1">
      <c r="A191" s="34"/>
      <c r="B191" s="35"/>
      <c r="C191" s="34"/>
      <c r="D191" s="181" t="s">
        <v>131</v>
      </c>
      <c r="E191" s="34"/>
      <c r="F191" s="182" t="s">
        <v>505</v>
      </c>
      <c r="G191" s="34"/>
      <c r="H191" s="34"/>
      <c r="I191" s="183"/>
      <c r="J191" s="34"/>
      <c r="K191" s="34"/>
      <c r="L191" s="35"/>
      <c r="M191" s="184"/>
      <c r="N191" s="185"/>
      <c r="O191" s="73"/>
      <c r="P191" s="73"/>
      <c r="Q191" s="73"/>
      <c r="R191" s="73"/>
      <c r="S191" s="73"/>
      <c r="T191" s="7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5" t="s">
        <v>131</v>
      </c>
      <c r="AU191" s="15" t="s">
        <v>84</v>
      </c>
    </row>
    <row r="192" s="2" customFormat="1">
      <c r="A192" s="34"/>
      <c r="B192" s="35"/>
      <c r="C192" s="34"/>
      <c r="D192" s="186" t="s">
        <v>133</v>
      </c>
      <c r="E192" s="34"/>
      <c r="F192" s="187" t="s">
        <v>506</v>
      </c>
      <c r="G192" s="34"/>
      <c r="H192" s="34"/>
      <c r="I192" s="183"/>
      <c r="J192" s="34"/>
      <c r="K192" s="34"/>
      <c r="L192" s="35"/>
      <c r="M192" s="184"/>
      <c r="N192" s="185"/>
      <c r="O192" s="73"/>
      <c r="P192" s="73"/>
      <c r="Q192" s="73"/>
      <c r="R192" s="73"/>
      <c r="S192" s="73"/>
      <c r="T192" s="7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T192" s="15" t="s">
        <v>133</v>
      </c>
      <c r="AU192" s="15" t="s">
        <v>84</v>
      </c>
    </row>
    <row r="193" s="2" customFormat="1" ht="24.15" customHeight="1">
      <c r="A193" s="34"/>
      <c r="B193" s="167"/>
      <c r="C193" s="168" t="s">
        <v>7</v>
      </c>
      <c r="D193" s="168" t="s">
        <v>124</v>
      </c>
      <c r="E193" s="169" t="s">
        <v>507</v>
      </c>
      <c r="F193" s="170" t="s">
        <v>508</v>
      </c>
      <c r="G193" s="171" t="s">
        <v>148</v>
      </c>
      <c r="H193" s="172">
        <v>34.799999999999997</v>
      </c>
      <c r="I193" s="173"/>
      <c r="J193" s="174">
        <f>ROUND(I193*H193,2)</f>
        <v>0</v>
      </c>
      <c r="K193" s="170" t="s">
        <v>128</v>
      </c>
      <c r="L193" s="35"/>
      <c r="M193" s="175" t="s">
        <v>1</v>
      </c>
      <c r="N193" s="176" t="s">
        <v>39</v>
      </c>
      <c r="O193" s="73"/>
      <c r="P193" s="177">
        <f>O193*H193</f>
        <v>0</v>
      </c>
      <c r="Q193" s="177">
        <v>0.15478</v>
      </c>
      <c r="R193" s="177">
        <f>Q193*H193</f>
        <v>5.3863439999999994</v>
      </c>
      <c r="S193" s="177">
        <v>0</v>
      </c>
      <c r="T193" s="17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79" t="s">
        <v>129</v>
      </c>
      <c r="AT193" s="179" t="s">
        <v>124</v>
      </c>
      <c r="AU193" s="179" t="s">
        <v>84</v>
      </c>
      <c r="AY193" s="15" t="s">
        <v>122</v>
      </c>
      <c r="BE193" s="180">
        <f>IF(N193="základní",J193,0)</f>
        <v>0</v>
      </c>
      <c r="BF193" s="180">
        <f>IF(N193="snížená",J193,0)</f>
        <v>0</v>
      </c>
      <c r="BG193" s="180">
        <f>IF(N193="zákl. přenesená",J193,0)</f>
        <v>0</v>
      </c>
      <c r="BH193" s="180">
        <f>IF(N193="sníž. přenesená",J193,0)</f>
        <v>0</v>
      </c>
      <c r="BI193" s="180">
        <f>IF(N193="nulová",J193,0)</f>
        <v>0</v>
      </c>
      <c r="BJ193" s="15" t="s">
        <v>82</v>
      </c>
      <c r="BK193" s="180">
        <f>ROUND(I193*H193,2)</f>
        <v>0</v>
      </c>
      <c r="BL193" s="15" t="s">
        <v>129</v>
      </c>
      <c r="BM193" s="179" t="s">
        <v>509</v>
      </c>
    </row>
    <row r="194" s="2" customFormat="1">
      <c r="A194" s="34"/>
      <c r="B194" s="35"/>
      <c r="C194" s="34"/>
      <c r="D194" s="181" t="s">
        <v>131</v>
      </c>
      <c r="E194" s="34"/>
      <c r="F194" s="182" t="s">
        <v>510</v>
      </c>
      <c r="G194" s="34"/>
      <c r="H194" s="34"/>
      <c r="I194" s="183"/>
      <c r="J194" s="34"/>
      <c r="K194" s="34"/>
      <c r="L194" s="35"/>
      <c r="M194" s="184"/>
      <c r="N194" s="185"/>
      <c r="O194" s="73"/>
      <c r="P194" s="73"/>
      <c r="Q194" s="73"/>
      <c r="R194" s="73"/>
      <c r="S194" s="73"/>
      <c r="T194" s="7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T194" s="15" t="s">
        <v>131</v>
      </c>
      <c r="AU194" s="15" t="s">
        <v>84</v>
      </c>
    </row>
    <row r="195" s="2" customFormat="1">
      <c r="A195" s="34"/>
      <c r="B195" s="35"/>
      <c r="C195" s="34"/>
      <c r="D195" s="186" t="s">
        <v>133</v>
      </c>
      <c r="E195" s="34"/>
      <c r="F195" s="187" t="s">
        <v>511</v>
      </c>
      <c r="G195" s="34"/>
      <c r="H195" s="34"/>
      <c r="I195" s="183"/>
      <c r="J195" s="34"/>
      <c r="K195" s="34"/>
      <c r="L195" s="35"/>
      <c r="M195" s="184"/>
      <c r="N195" s="185"/>
      <c r="O195" s="73"/>
      <c r="P195" s="73"/>
      <c r="Q195" s="73"/>
      <c r="R195" s="73"/>
      <c r="S195" s="73"/>
      <c r="T195" s="7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T195" s="15" t="s">
        <v>133</v>
      </c>
      <c r="AU195" s="15" t="s">
        <v>84</v>
      </c>
    </row>
    <row r="196" s="2" customFormat="1" ht="24.15" customHeight="1">
      <c r="A196" s="34"/>
      <c r="B196" s="167"/>
      <c r="C196" s="168" t="s">
        <v>252</v>
      </c>
      <c r="D196" s="168" t="s">
        <v>124</v>
      </c>
      <c r="E196" s="169" t="s">
        <v>512</v>
      </c>
      <c r="F196" s="170" t="s">
        <v>513</v>
      </c>
      <c r="G196" s="171" t="s">
        <v>148</v>
      </c>
      <c r="H196" s="172">
        <v>34.799999999999997</v>
      </c>
      <c r="I196" s="173"/>
      <c r="J196" s="174">
        <f>ROUND(I196*H196,2)</f>
        <v>0</v>
      </c>
      <c r="K196" s="170" t="s">
        <v>128</v>
      </c>
      <c r="L196" s="35"/>
      <c r="M196" s="175" t="s">
        <v>1</v>
      </c>
      <c r="N196" s="176" t="s">
        <v>39</v>
      </c>
      <c r="O196" s="73"/>
      <c r="P196" s="177">
        <f>O196*H196</f>
        <v>0</v>
      </c>
      <c r="Q196" s="177">
        <v>0</v>
      </c>
      <c r="R196" s="177">
        <f>Q196*H196</f>
        <v>0</v>
      </c>
      <c r="S196" s="177">
        <v>0</v>
      </c>
      <c r="T196" s="17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79" t="s">
        <v>129</v>
      </c>
      <c r="AT196" s="179" t="s">
        <v>124</v>
      </c>
      <c r="AU196" s="179" t="s">
        <v>84</v>
      </c>
      <c r="AY196" s="15" t="s">
        <v>122</v>
      </c>
      <c r="BE196" s="180">
        <f>IF(N196="základní",J196,0)</f>
        <v>0</v>
      </c>
      <c r="BF196" s="180">
        <f>IF(N196="snížená",J196,0)</f>
        <v>0</v>
      </c>
      <c r="BG196" s="180">
        <f>IF(N196="zákl. přenesená",J196,0)</f>
        <v>0</v>
      </c>
      <c r="BH196" s="180">
        <f>IF(N196="sníž. přenesená",J196,0)</f>
        <v>0</v>
      </c>
      <c r="BI196" s="180">
        <f>IF(N196="nulová",J196,0)</f>
        <v>0</v>
      </c>
      <c r="BJ196" s="15" t="s">
        <v>82</v>
      </c>
      <c r="BK196" s="180">
        <f>ROUND(I196*H196,2)</f>
        <v>0</v>
      </c>
      <c r="BL196" s="15" t="s">
        <v>129</v>
      </c>
      <c r="BM196" s="179" t="s">
        <v>514</v>
      </c>
    </row>
    <row r="197" s="2" customFormat="1">
      <c r="A197" s="34"/>
      <c r="B197" s="35"/>
      <c r="C197" s="34"/>
      <c r="D197" s="181" t="s">
        <v>131</v>
      </c>
      <c r="E197" s="34"/>
      <c r="F197" s="182" t="s">
        <v>515</v>
      </c>
      <c r="G197" s="34"/>
      <c r="H197" s="34"/>
      <c r="I197" s="183"/>
      <c r="J197" s="34"/>
      <c r="K197" s="34"/>
      <c r="L197" s="35"/>
      <c r="M197" s="184"/>
      <c r="N197" s="185"/>
      <c r="O197" s="73"/>
      <c r="P197" s="73"/>
      <c r="Q197" s="73"/>
      <c r="R197" s="73"/>
      <c r="S197" s="73"/>
      <c r="T197" s="7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5" t="s">
        <v>131</v>
      </c>
      <c r="AU197" s="15" t="s">
        <v>84</v>
      </c>
    </row>
    <row r="198" s="2" customFormat="1">
      <c r="A198" s="34"/>
      <c r="B198" s="35"/>
      <c r="C198" s="34"/>
      <c r="D198" s="186" t="s">
        <v>133</v>
      </c>
      <c r="E198" s="34"/>
      <c r="F198" s="187" t="s">
        <v>516</v>
      </c>
      <c r="G198" s="34"/>
      <c r="H198" s="34"/>
      <c r="I198" s="183"/>
      <c r="J198" s="34"/>
      <c r="K198" s="34"/>
      <c r="L198" s="35"/>
      <c r="M198" s="184"/>
      <c r="N198" s="185"/>
      <c r="O198" s="73"/>
      <c r="P198" s="73"/>
      <c r="Q198" s="73"/>
      <c r="R198" s="73"/>
      <c r="S198" s="73"/>
      <c r="T198" s="7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T198" s="15" t="s">
        <v>133</v>
      </c>
      <c r="AU198" s="15" t="s">
        <v>84</v>
      </c>
    </row>
    <row r="199" s="2" customFormat="1" ht="24.15" customHeight="1">
      <c r="A199" s="34"/>
      <c r="B199" s="167"/>
      <c r="C199" s="168" t="s">
        <v>258</v>
      </c>
      <c r="D199" s="168" t="s">
        <v>124</v>
      </c>
      <c r="E199" s="169" t="s">
        <v>517</v>
      </c>
      <c r="F199" s="170" t="s">
        <v>518</v>
      </c>
      <c r="G199" s="171" t="s">
        <v>127</v>
      </c>
      <c r="H199" s="172">
        <v>76.560000000000002</v>
      </c>
      <c r="I199" s="173"/>
      <c r="J199" s="174">
        <f>ROUND(I199*H199,2)</f>
        <v>0</v>
      </c>
      <c r="K199" s="170" t="s">
        <v>128</v>
      </c>
      <c r="L199" s="35"/>
      <c r="M199" s="175" t="s">
        <v>1</v>
      </c>
      <c r="N199" s="176" t="s">
        <v>39</v>
      </c>
      <c r="O199" s="73"/>
      <c r="P199" s="177">
        <f>O199*H199</f>
        <v>0</v>
      </c>
      <c r="Q199" s="177">
        <v>0.0264</v>
      </c>
      <c r="R199" s="177">
        <f>Q199*H199</f>
        <v>2.0211839999999999</v>
      </c>
      <c r="S199" s="177">
        <v>0</v>
      </c>
      <c r="T199" s="17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79" t="s">
        <v>129</v>
      </c>
      <c r="AT199" s="179" t="s">
        <v>124</v>
      </c>
      <c r="AU199" s="179" t="s">
        <v>84</v>
      </c>
      <c r="AY199" s="15" t="s">
        <v>122</v>
      </c>
      <c r="BE199" s="180">
        <f>IF(N199="základní",J199,0)</f>
        <v>0</v>
      </c>
      <c r="BF199" s="180">
        <f>IF(N199="snížená",J199,0)</f>
        <v>0</v>
      </c>
      <c r="BG199" s="180">
        <f>IF(N199="zákl. přenesená",J199,0)</f>
        <v>0</v>
      </c>
      <c r="BH199" s="180">
        <f>IF(N199="sníž. přenesená",J199,0)</f>
        <v>0</v>
      </c>
      <c r="BI199" s="180">
        <f>IF(N199="nulová",J199,0)</f>
        <v>0</v>
      </c>
      <c r="BJ199" s="15" t="s">
        <v>82</v>
      </c>
      <c r="BK199" s="180">
        <f>ROUND(I199*H199,2)</f>
        <v>0</v>
      </c>
      <c r="BL199" s="15" t="s">
        <v>129</v>
      </c>
      <c r="BM199" s="179" t="s">
        <v>519</v>
      </c>
    </row>
    <row r="200" s="2" customFormat="1">
      <c r="A200" s="34"/>
      <c r="B200" s="35"/>
      <c r="C200" s="34"/>
      <c r="D200" s="181" t="s">
        <v>131</v>
      </c>
      <c r="E200" s="34"/>
      <c r="F200" s="182" t="s">
        <v>520</v>
      </c>
      <c r="G200" s="34"/>
      <c r="H200" s="34"/>
      <c r="I200" s="183"/>
      <c r="J200" s="34"/>
      <c r="K200" s="34"/>
      <c r="L200" s="35"/>
      <c r="M200" s="184"/>
      <c r="N200" s="185"/>
      <c r="O200" s="73"/>
      <c r="P200" s="73"/>
      <c r="Q200" s="73"/>
      <c r="R200" s="73"/>
      <c r="S200" s="73"/>
      <c r="T200" s="7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T200" s="15" t="s">
        <v>131</v>
      </c>
      <c r="AU200" s="15" t="s">
        <v>84</v>
      </c>
    </row>
    <row r="201" s="2" customFormat="1">
      <c r="A201" s="34"/>
      <c r="B201" s="35"/>
      <c r="C201" s="34"/>
      <c r="D201" s="186" t="s">
        <v>133</v>
      </c>
      <c r="E201" s="34"/>
      <c r="F201" s="187" t="s">
        <v>521</v>
      </c>
      <c r="G201" s="34"/>
      <c r="H201" s="34"/>
      <c r="I201" s="183"/>
      <c r="J201" s="34"/>
      <c r="K201" s="34"/>
      <c r="L201" s="35"/>
      <c r="M201" s="184"/>
      <c r="N201" s="185"/>
      <c r="O201" s="73"/>
      <c r="P201" s="73"/>
      <c r="Q201" s="73"/>
      <c r="R201" s="73"/>
      <c r="S201" s="73"/>
      <c r="T201" s="7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T201" s="15" t="s">
        <v>133</v>
      </c>
      <c r="AU201" s="15" t="s">
        <v>84</v>
      </c>
    </row>
    <row r="202" s="2" customFormat="1" ht="37.8" customHeight="1">
      <c r="A202" s="34"/>
      <c r="B202" s="167"/>
      <c r="C202" s="168" t="s">
        <v>265</v>
      </c>
      <c r="D202" s="168" t="s">
        <v>124</v>
      </c>
      <c r="E202" s="169" t="s">
        <v>180</v>
      </c>
      <c r="F202" s="170" t="s">
        <v>181</v>
      </c>
      <c r="G202" s="171" t="s">
        <v>157</v>
      </c>
      <c r="H202" s="172">
        <v>47.738</v>
      </c>
      <c r="I202" s="173"/>
      <c r="J202" s="174">
        <f>ROUND(I202*H202,2)</f>
        <v>0</v>
      </c>
      <c r="K202" s="170" t="s">
        <v>128</v>
      </c>
      <c r="L202" s="35"/>
      <c r="M202" s="175" t="s">
        <v>1</v>
      </c>
      <c r="N202" s="176" t="s">
        <v>39</v>
      </c>
      <c r="O202" s="73"/>
      <c r="P202" s="177">
        <f>O202*H202</f>
        <v>0</v>
      </c>
      <c r="Q202" s="177">
        <v>0</v>
      </c>
      <c r="R202" s="177">
        <f>Q202*H202</f>
        <v>0</v>
      </c>
      <c r="S202" s="177">
        <v>0</v>
      </c>
      <c r="T202" s="17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79" t="s">
        <v>129</v>
      </c>
      <c r="AT202" s="179" t="s">
        <v>124</v>
      </c>
      <c r="AU202" s="179" t="s">
        <v>84</v>
      </c>
      <c r="AY202" s="15" t="s">
        <v>122</v>
      </c>
      <c r="BE202" s="180">
        <f>IF(N202="základní",J202,0)</f>
        <v>0</v>
      </c>
      <c r="BF202" s="180">
        <f>IF(N202="snížená",J202,0)</f>
        <v>0</v>
      </c>
      <c r="BG202" s="180">
        <f>IF(N202="zákl. přenesená",J202,0)</f>
        <v>0</v>
      </c>
      <c r="BH202" s="180">
        <f>IF(N202="sníž. přenesená",J202,0)</f>
        <v>0</v>
      </c>
      <c r="BI202" s="180">
        <f>IF(N202="nulová",J202,0)</f>
        <v>0</v>
      </c>
      <c r="BJ202" s="15" t="s">
        <v>82</v>
      </c>
      <c r="BK202" s="180">
        <f>ROUND(I202*H202,2)</f>
        <v>0</v>
      </c>
      <c r="BL202" s="15" t="s">
        <v>129</v>
      </c>
      <c r="BM202" s="179" t="s">
        <v>522</v>
      </c>
    </row>
    <row r="203" s="2" customFormat="1">
      <c r="A203" s="34"/>
      <c r="B203" s="35"/>
      <c r="C203" s="34"/>
      <c r="D203" s="181" t="s">
        <v>131</v>
      </c>
      <c r="E203" s="34"/>
      <c r="F203" s="182" t="s">
        <v>183</v>
      </c>
      <c r="G203" s="34"/>
      <c r="H203" s="34"/>
      <c r="I203" s="183"/>
      <c r="J203" s="34"/>
      <c r="K203" s="34"/>
      <c r="L203" s="35"/>
      <c r="M203" s="184"/>
      <c r="N203" s="185"/>
      <c r="O203" s="73"/>
      <c r="P203" s="73"/>
      <c r="Q203" s="73"/>
      <c r="R203" s="73"/>
      <c r="S203" s="73"/>
      <c r="T203" s="7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T203" s="15" t="s">
        <v>131</v>
      </c>
      <c r="AU203" s="15" t="s">
        <v>84</v>
      </c>
    </row>
    <row r="204" s="2" customFormat="1">
      <c r="A204" s="34"/>
      <c r="B204" s="35"/>
      <c r="C204" s="34"/>
      <c r="D204" s="186" t="s">
        <v>133</v>
      </c>
      <c r="E204" s="34"/>
      <c r="F204" s="187" t="s">
        <v>184</v>
      </c>
      <c r="G204" s="34"/>
      <c r="H204" s="34"/>
      <c r="I204" s="183"/>
      <c r="J204" s="34"/>
      <c r="K204" s="34"/>
      <c r="L204" s="35"/>
      <c r="M204" s="184"/>
      <c r="N204" s="185"/>
      <c r="O204" s="73"/>
      <c r="P204" s="73"/>
      <c r="Q204" s="73"/>
      <c r="R204" s="73"/>
      <c r="S204" s="73"/>
      <c r="T204" s="7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T204" s="15" t="s">
        <v>133</v>
      </c>
      <c r="AU204" s="15" t="s">
        <v>84</v>
      </c>
    </row>
    <row r="205" s="2" customFormat="1" ht="37.8" customHeight="1">
      <c r="A205" s="34"/>
      <c r="B205" s="167"/>
      <c r="C205" s="168" t="s">
        <v>271</v>
      </c>
      <c r="D205" s="168" t="s">
        <v>124</v>
      </c>
      <c r="E205" s="169" t="s">
        <v>186</v>
      </c>
      <c r="F205" s="170" t="s">
        <v>187</v>
      </c>
      <c r="G205" s="171" t="s">
        <v>157</v>
      </c>
      <c r="H205" s="172">
        <v>238.69</v>
      </c>
      <c r="I205" s="173"/>
      <c r="J205" s="174">
        <f>ROUND(I205*H205,2)</f>
        <v>0</v>
      </c>
      <c r="K205" s="170" t="s">
        <v>128</v>
      </c>
      <c r="L205" s="35"/>
      <c r="M205" s="175" t="s">
        <v>1</v>
      </c>
      <c r="N205" s="176" t="s">
        <v>39</v>
      </c>
      <c r="O205" s="73"/>
      <c r="P205" s="177">
        <f>O205*H205</f>
        <v>0</v>
      </c>
      <c r="Q205" s="177">
        <v>0</v>
      </c>
      <c r="R205" s="177">
        <f>Q205*H205</f>
        <v>0</v>
      </c>
      <c r="S205" s="177">
        <v>0</v>
      </c>
      <c r="T205" s="17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79" t="s">
        <v>129</v>
      </c>
      <c r="AT205" s="179" t="s">
        <v>124</v>
      </c>
      <c r="AU205" s="179" t="s">
        <v>84</v>
      </c>
      <c r="AY205" s="15" t="s">
        <v>122</v>
      </c>
      <c r="BE205" s="180">
        <f>IF(N205="základní",J205,0)</f>
        <v>0</v>
      </c>
      <c r="BF205" s="180">
        <f>IF(N205="snížená",J205,0)</f>
        <v>0</v>
      </c>
      <c r="BG205" s="180">
        <f>IF(N205="zákl. přenesená",J205,0)</f>
        <v>0</v>
      </c>
      <c r="BH205" s="180">
        <f>IF(N205="sníž. přenesená",J205,0)</f>
        <v>0</v>
      </c>
      <c r="BI205" s="180">
        <f>IF(N205="nulová",J205,0)</f>
        <v>0</v>
      </c>
      <c r="BJ205" s="15" t="s">
        <v>82</v>
      </c>
      <c r="BK205" s="180">
        <f>ROUND(I205*H205,2)</f>
        <v>0</v>
      </c>
      <c r="BL205" s="15" t="s">
        <v>129</v>
      </c>
      <c r="BM205" s="179" t="s">
        <v>523</v>
      </c>
    </row>
    <row r="206" s="2" customFormat="1">
      <c r="A206" s="34"/>
      <c r="B206" s="35"/>
      <c r="C206" s="34"/>
      <c r="D206" s="181" t="s">
        <v>131</v>
      </c>
      <c r="E206" s="34"/>
      <c r="F206" s="182" t="s">
        <v>189</v>
      </c>
      <c r="G206" s="34"/>
      <c r="H206" s="34"/>
      <c r="I206" s="183"/>
      <c r="J206" s="34"/>
      <c r="K206" s="34"/>
      <c r="L206" s="35"/>
      <c r="M206" s="184"/>
      <c r="N206" s="185"/>
      <c r="O206" s="73"/>
      <c r="P206" s="73"/>
      <c r="Q206" s="73"/>
      <c r="R206" s="73"/>
      <c r="S206" s="73"/>
      <c r="T206" s="7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T206" s="15" t="s">
        <v>131</v>
      </c>
      <c r="AU206" s="15" t="s">
        <v>84</v>
      </c>
    </row>
    <row r="207" s="2" customFormat="1">
      <c r="A207" s="34"/>
      <c r="B207" s="35"/>
      <c r="C207" s="34"/>
      <c r="D207" s="186" t="s">
        <v>133</v>
      </c>
      <c r="E207" s="34"/>
      <c r="F207" s="187" t="s">
        <v>190</v>
      </c>
      <c r="G207" s="34"/>
      <c r="H207" s="34"/>
      <c r="I207" s="183"/>
      <c r="J207" s="34"/>
      <c r="K207" s="34"/>
      <c r="L207" s="35"/>
      <c r="M207" s="184"/>
      <c r="N207" s="185"/>
      <c r="O207" s="73"/>
      <c r="P207" s="73"/>
      <c r="Q207" s="73"/>
      <c r="R207" s="73"/>
      <c r="S207" s="73"/>
      <c r="T207" s="7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T207" s="15" t="s">
        <v>133</v>
      </c>
      <c r="AU207" s="15" t="s">
        <v>84</v>
      </c>
    </row>
    <row r="208" s="2" customFormat="1" ht="33" customHeight="1">
      <c r="A208" s="34"/>
      <c r="B208" s="167"/>
      <c r="C208" s="168" t="s">
        <v>277</v>
      </c>
      <c r="D208" s="168" t="s">
        <v>124</v>
      </c>
      <c r="E208" s="169" t="s">
        <v>192</v>
      </c>
      <c r="F208" s="170" t="s">
        <v>193</v>
      </c>
      <c r="G208" s="171" t="s">
        <v>194</v>
      </c>
      <c r="H208" s="172">
        <v>85.927999999999997</v>
      </c>
      <c r="I208" s="173"/>
      <c r="J208" s="174">
        <f>ROUND(I208*H208,2)</f>
        <v>0</v>
      </c>
      <c r="K208" s="170" t="s">
        <v>128</v>
      </c>
      <c r="L208" s="35"/>
      <c r="M208" s="175" t="s">
        <v>1</v>
      </c>
      <c r="N208" s="176" t="s">
        <v>39</v>
      </c>
      <c r="O208" s="73"/>
      <c r="P208" s="177">
        <f>O208*H208</f>
        <v>0</v>
      </c>
      <c r="Q208" s="177">
        <v>0</v>
      </c>
      <c r="R208" s="177">
        <f>Q208*H208</f>
        <v>0</v>
      </c>
      <c r="S208" s="177">
        <v>0</v>
      </c>
      <c r="T208" s="17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79" t="s">
        <v>129</v>
      </c>
      <c r="AT208" s="179" t="s">
        <v>124</v>
      </c>
      <c r="AU208" s="179" t="s">
        <v>84</v>
      </c>
      <c r="AY208" s="15" t="s">
        <v>122</v>
      </c>
      <c r="BE208" s="180">
        <f>IF(N208="základní",J208,0)</f>
        <v>0</v>
      </c>
      <c r="BF208" s="180">
        <f>IF(N208="snížená",J208,0)</f>
        <v>0</v>
      </c>
      <c r="BG208" s="180">
        <f>IF(N208="zákl. přenesená",J208,0)</f>
        <v>0</v>
      </c>
      <c r="BH208" s="180">
        <f>IF(N208="sníž. přenesená",J208,0)</f>
        <v>0</v>
      </c>
      <c r="BI208" s="180">
        <f>IF(N208="nulová",J208,0)</f>
        <v>0</v>
      </c>
      <c r="BJ208" s="15" t="s">
        <v>82</v>
      </c>
      <c r="BK208" s="180">
        <f>ROUND(I208*H208,2)</f>
        <v>0</v>
      </c>
      <c r="BL208" s="15" t="s">
        <v>129</v>
      </c>
      <c r="BM208" s="179" t="s">
        <v>524</v>
      </c>
    </row>
    <row r="209" s="2" customFormat="1">
      <c r="A209" s="34"/>
      <c r="B209" s="35"/>
      <c r="C209" s="34"/>
      <c r="D209" s="181" t="s">
        <v>131</v>
      </c>
      <c r="E209" s="34"/>
      <c r="F209" s="182" t="s">
        <v>196</v>
      </c>
      <c r="G209" s="34"/>
      <c r="H209" s="34"/>
      <c r="I209" s="183"/>
      <c r="J209" s="34"/>
      <c r="K209" s="34"/>
      <c r="L209" s="35"/>
      <c r="M209" s="184"/>
      <c r="N209" s="185"/>
      <c r="O209" s="73"/>
      <c r="P209" s="73"/>
      <c r="Q209" s="73"/>
      <c r="R209" s="73"/>
      <c r="S209" s="73"/>
      <c r="T209" s="7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5" t="s">
        <v>131</v>
      </c>
      <c r="AU209" s="15" t="s">
        <v>84</v>
      </c>
    </row>
    <row r="210" s="2" customFormat="1">
      <c r="A210" s="34"/>
      <c r="B210" s="35"/>
      <c r="C210" s="34"/>
      <c r="D210" s="186" t="s">
        <v>133</v>
      </c>
      <c r="E210" s="34"/>
      <c r="F210" s="187" t="s">
        <v>197</v>
      </c>
      <c r="G210" s="34"/>
      <c r="H210" s="34"/>
      <c r="I210" s="183"/>
      <c r="J210" s="34"/>
      <c r="K210" s="34"/>
      <c r="L210" s="35"/>
      <c r="M210" s="184"/>
      <c r="N210" s="185"/>
      <c r="O210" s="73"/>
      <c r="P210" s="73"/>
      <c r="Q210" s="73"/>
      <c r="R210" s="73"/>
      <c r="S210" s="73"/>
      <c r="T210" s="7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T210" s="15" t="s">
        <v>133</v>
      </c>
      <c r="AU210" s="15" t="s">
        <v>84</v>
      </c>
    </row>
    <row r="211" s="2" customFormat="1" ht="16.5" customHeight="1">
      <c r="A211" s="34"/>
      <c r="B211" s="167"/>
      <c r="C211" s="168" t="s">
        <v>283</v>
      </c>
      <c r="D211" s="168" t="s">
        <v>124</v>
      </c>
      <c r="E211" s="169" t="s">
        <v>198</v>
      </c>
      <c r="F211" s="170" t="s">
        <v>199</v>
      </c>
      <c r="G211" s="171" t="s">
        <v>157</v>
      </c>
      <c r="H211" s="172">
        <v>47.738</v>
      </c>
      <c r="I211" s="173"/>
      <c r="J211" s="174">
        <f>ROUND(I211*H211,2)</f>
        <v>0</v>
      </c>
      <c r="K211" s="170" t="s">
        <v>128</v>
      </c>
      <c r="L211" s="35"/>
      <c r="M211" s="175" t="s">
        <v>1</v>
      </c>
      <c r="N211" s="176" t="s">
        <v>39</v>
      </c>
      <c r="O211" s="73"/>
      <c r="P211" s="177">
        <f>O211*H211</f>
        <v>0</v>
      </c>
      <c r="Q211" s="177">
        <v>0</v>
      </c>
      <c r="R211" s="177">
        <f>Q211*H211</f>
        <v>0</v>
      </c>
      <c r="S211" s="177">
        <v>0</v>
      </c>
      <c r="T211" s="17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79" t="s">
        <v>129</v>
      </c>
      <c r="AT211" s="179" t="s">
        <v>124</v>
      </c>
      <c r="AU211" s="179" t="s">
        <v>84</v>
      </c>
      <c r="AY211" s="15" t="s">
        <v>122</v>
      </c>
      <c r="BE211" s="180">
        <f>IF(N211="základní",J211,0)</f>
        <v>0</v>
      </c>
      <c r="BF211" s="180">
        <f>IF(N211="snížená",J211,0)</f>
        <v>0</v>
      </c>
      <c r="BG211" s="180">
        <f>IF(N211="zákl. přenesená",J211,0)</f>
        <v>0</v>
      </c>
      <c r="BH211" s="180">
        <f>IF(N211="sníž. přenesená",J211,0)</f>
        <v>0</v>
      </c>
      <c r="BI211" s="180">
        <f>IF(N211="nulová",J211,0)</f>
        <v>0</v>
      </c>
      <c r="BJ211" s="15" t="s">
        <v>82</v>
      </c>
      <c r="BK211" s="180">
        <f>ROUND(I211*H211,2)</f>
        <v>0</v>
      </c>
      <c r="BL211" s="15" t="s">
        <v>129</v>
      </c>
      <c r="BM211" s="179" t="s">
        <v>525</v>
      </c>
    </row>
    <row r="212" s="2" customFormat="1">
      <c r="A212" s="34"/>
      <c r="B212" s="35"/>
      <c r="C212" s="34"/>
      <c r="D212" s="181" t="s">
        <v>131</v>
      </c>
      <c r="E212" s="34"/>
      <c r="F212" s="182" t="s">
        <v>201</v>
      </c>
      <c r="G212" s="34"/>
      <c r="H212" s="34"/>
      <c r="I212" s="183"/>
      <c r="J212" s="34"/>
      <c r="K212" s="34"/>
      <c r="L212" s="35"/>
      <c r="M212" s="184"/>
      <c r="N212" s="185"/>
      <c r="O212" s="73"/>
      <c r="P212" s="73"/>
      <c r="Q212" s="73"/>
      <c r="R212" s="73"/>
      <c r="S212" s="73"/>
      <c r="T212" s="7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T212" s="15" t="s">
        <v>131</v>
      </c>
      <c r="AU212" s="15" t="s">
        <v>84</v>
      </c>
    </row>
    <row r="213" s="2" customFormat="1">
      <c r="A213" s="34"/>
      <c r="B213" s="35"/>
      <c r="C213" s="34"/>
      <c r="D213" s="186" t="s">
        <v>133</v>
      </c>
      <c r="E213" s="34"/>
      <c r="F213" s="187" t="s">
        <v>202</v>
      </c>
      <c r="G213" s="34"/>
      <c r="H213" s="34"/>
      <c r="I213" s="183"/>
      <c r="J213" s="34"/>
      <c r="K213" s="34"/>
      <c r="L213" s="35"/>
      <c r="M213" s="184"/>
      <c r="N213" s="185"/>
      <c r="O213" s="73"/>
      <c r="P213" s="73"/>
      <c r="Q213" s="73"/>
      <c r="R213" s="73"/>
      <c r="S213" s="73"/>
      <c r="T213" s="7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T213" s="15" t="s">
        <v>133</v>
      </c>
      <c r="AU213" s="15" t="s">
        <v>84</v>
      </c>
    </row>
    <row r="214" s="2" customFormat="1" ht="24.15" customHeight="1">
      <c r="A214" s="34"/>
      <c r="B214" s="167"/>
      <c r="C214" s="168" t="s">
        <v>290</v>
      </c>
      <c r="D214" s="168" t="s">
        <v>124</v>
      </c>
      <c r="E214" s="169" t="s">
        <v>526</v>
      </c>
      <c r="F214" s="170" t="s">
        <v>527</v>
      </c>
      <c r="G214" s="171" t="s">
        <v>157</v>
      </c>
      <c r="H214" s="172">
        <v>34.688000000000002</v>
      </c>
      <c r="I214" s="173"/>
      <c r="J214" s="174">
        <f>ROUND(I214*H214,2)</f>
        <v>0</v>
      </c>
      <c r="K214" s="170" t="s">
        <v>128</v>
      </c>
      <c r="L214" s="35"/>
      <c r="M214" s="175" t="s">
        <v>1</v>
      </c>
      <c r="N214" s="176" t="s">
        <v>39</v>
      </c>
      <c r="O214" s="73"/>
      <c r="P214" s="177">
        <f>O214*H214</f>
        <v>0</v>
      </c>
      <c r="Q214" s="177">
        <v>0</v>
      </c>
      <c r="R214" s="177">
        <f>Q214*H214</f>
        <v>0</v>
      </c>
      <c r="S214" s="177">
        <v>0</v>
      </c>
      <c r="T214" s="17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79" t="s">
        <v>129</v>
      </c>
      <c r="AT214" s="179" t="s">
        <v>124</v>
      </c>
      <c r="AU214" s="179" t="s">
        <v>84</v>
      </c>
      <c r="AY214" s="15" t="s">
        <v>122</v>
      </c>
      <c r="BE214" s="180">
        <f>IF(N214="základní",J214,0)</f>
        <v>0</v>
      </c>
      <c r="BF214" s="180">
        <f>IF(N214="snížená",J214,0)</f>
        <v>0</v>
      </c>
      <c r="BG214" s="180">
        <f>IF(N214="zákl. přenesená",J214,0)</f>
        <v>0</v>
      </c>
      <c r="BH214" s="180">
        <f>IF(N214="sníž. přenesená",J214,0)</f>
        <v>0</v>
      </c>
      <c r="BI214" s="180">
        <f>IF(N214="nulová",J214,0)</f>
        <v>0</v>
      </c>
      <c r="BJ214" s="15" t="s">
        <v>82</v>
      </c>
      <c r="BK214" s="180">
        <f>ROUND(I214*H214,2)</f>
        <v>0</v>
      </c>
      <c r="BL214" s="15" t="s">
        <v>129</v>
      </c>
      <c r="BM214" s="179" t="s">
        <v>528</v>
      </c>
    </row>
    <row r="215" s="2" customFormat="1">
      <c r="A215" s="34"/>
      <c r="B215" s="35"/>
      <c r="C215" s="34"/>
      <c r="D215" s="181" t="s">
        <v>131</v>
      </c>
      <c r="E215" s="34"/>
      <c r="F215" s="182" t="s">
        <v>529</v>
      </c>
      <c r="G215" s="34"/>
      <c r="H215" s="34"/>
      <c r="I215" s="183"/>
      <c r="J215" s="34"/>
      <c r="K215" s="34"/>
      <c r="L215" s="35"/>
      <c r="M215" s="184"/>
      <c r="N215" s="185"/>
      <c r="O215" s="73"/>
      <c r="P215" s="73"/>
      <c r="Q215" s="73"/>
      <c r="R215" s="73"/>
      <c r="S215" s="73"/>
      <c r="T215" s="7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T215" s="15" t="s">
        <v>131</v>
      </c>
      <c r="AU215" s="15" t="s">
        <v>84</v>
      </c>
    </row>
    <row r="216" s="2" customFormat="1">
      <c r="A216" s="34"/>
      <c r="B216" s="35"/>
      <c r="C216" s="34"/>
      <c r="D216" s="186" t="s">
        <v>133</v>
      </c>
      <c r="E216" s="34"/>
      <c r="F216" s="187" t="s">
        <v>530</v>
      </c>
      <c r="G216" s="34"/>
      <c r="H216" s="34"/>
      <c r="I216" s="183"/>
      <c r="J216" s="34"/>
      <c r="K216" s="34"/>
      <c r="L216" s="35"/>
      <c r="M216" s="184"/>
      <c r="N216" s="185"/>
      <c r="O216" s="73"/>
      <c r="P216" s="73"/>
      <c r="Q216" s="73"/>
      <c r="R216" s="73"/>
      <c r="S216" s="73"/>
      <c r="T216" s="7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T216" s="15" t="s">
        <v>133</v>
      </c>
      <c r="AU216" s="15" t="s">
        <v>84</v>
      </c>
    </row>
    <row r="217" s="2" customFormat="1" ht="21.75" customHeight="1">
      <c r="A217" s="34"/>
      <c r="B217" s="167"/>
      <c r="C217" s="189" t="s">
        <v>296</v>
      </c>
      <c r="D217" s="189" t="s">
        <v>210</v>
      </c>
      <c r="E217" s="190" t="s">
        <v>531</v>
      </c>
      <c r="F217" s="191" t="s">
        <v>532</v>
      </c>
      <c r="G217" s="192" t="s">
        <v>194</v>
      </c>
      <c r="H217" s="193">
        <v>69.376000000000005</v>
      </c>
      <c r="I217" s="194"/>
      <c r="J217" s="195">
        <f>ROUND(I217*H217,2)</f>
        <v>0</v>
      </c>
      <c r="K217" s="191" t="s">
        <v>1</v>
      </c>
      <c r="L217" s="196"/>
      <c r="M217" s="197" t="s">
        <v>1</v>
      </c>
      <c r="N217" s="198" t="s">
        <v>39</v>
      </c>
      <c r="O217" s="73"/>
      <c r="P217" s="177">
        <f>O217*H217</f>
        <v>0</v>
      </c>
      <c r="Q217" s="177">
        <v>1</v>
      </c>
      <c r="R217" s="177">
        <f>Q217*H217</f>
        <v>69.376000000000005</v>
      </c>
      <c r="S217" s="177">
        <v>0</v>
      </c>
      <c r="T217" s="17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79" t="s">
        <v>173</v>
      </c>
      <c r="AT217" s="179" t="s">
        <v>210</v>
      </c>
      <c r="AU217" s="179" t="s">
        <v>84</v>
      </c>
      <c r="AY217" s="15" t="s">
        <v>122</v>
      </c>
      <c r="BE217" s="180">
        <f>IF(N217="základní",J217,0)</f>
        <v>0</v>
      </c>
      <c r="BF217" s="180">
        <f>IF(N217="snížená",J217,0)</f>
        <v>0</v>
      </c>
      <c r="BG217" s="180">
        <f>IF(N217="zákl. přenesená",J217,0)</f>
        <v>0</v>
      </c>
      <c r="BH217" s="180">
        <f>IF(N217="sníž. přenesená",J217,0)</f>
        <v>0</v>
      </c>
      <c r="BI217" s="180">
        <f>IF(N217="nulová",J217,0)</f>
        <v>0</v>
      </c>
      <c r="BJ217" s="15" t="s">
        <v>82</v>
      </c>
      <c r="BK217" s="180">
        <f>ROUND(I217*H217,2)</f>
        <v>0</v>
      </c>
      <c r="BL217" s="15" t="s">
        <v>129</v>
      </c>
      <c r="BM217" s="179" t="s">
        <v>533</v>
      </c>
    </row>
    <row r="218" s="2" customFormat="1">
      <c r="A218" s="34"/>
      <c r="B218" s="35"/>
      <c r="C218" s="34"/>
      <c r="D218" s="181" t="s">
        <v>131</v>
      </c>
      <c r="E218" s="34"/>
      <c r="F218" s="182" t="s">
        <v>534</v>
      </c>
      <c r="G218" s="34"/>
      <c r="H218" s="34"/>
      <c r="I218" s="183"/>
      <c r="J218" s="34"/>
      <c r="K218" s="34"/>
      <c r="L218" s="35"/>
      <c r="M218" s="184"/>
      <c r="N218" s="185"/>
      <c r="O218" s="73"/>
      <c r="P218" s="73"/>
      <c r="Q218" s="73"/>
      <c r="R218" s="73"/>
      <c r="S218" s="73"/>
      <c r="T218" s="7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5" t="s">
        <v>131</v>
      </c>
      <c r="AU218" s="15" t="s">
        <v>84</v>
      </c>
    </row>
    <row r="219" s="2" customFormat="1" ht="24.15" customHeight="1">
      <c r="A219" s="34"/>
      <c r="B219" s="167"/>
      <c r="C219" s="168" t="s">
        <v>300</v>
      </c>
      <c r="D219" s="168" t="s">
        <v>124</v>
      </c>
      <c r="E219" s="169" t="s">
        <v>535</v>
      </c>
      <c r="F219" s="170" t="s">
        <v>536</v>
      </c>
      <c r="G219" s="171" t="s">
        <v>127</v>
      </c>
      <c r="H219" s="172">
        <v>14.060000000000001</v>
      </c>
      <c r="I219" s="173"/>
      <c r="J219" s="174">
        <f>ROUND(I219*H219,2)</f>
        <v>0</v>
      </c>
      <c r="K219" s="170" t="s">
        <v>128</v>
      </c>
      <c r="L219" s="35"/>
      <c r="M219" s="175" t="s">
        <v>1</v>
      </c>
      <c r="N219" s="176" t="s">
        <v>39</v>
      </c>
      <c r="O219" s="73"/>
      <c r="P219" s="177">
        <f>O219*H219</f>
        <v>0</v>
      </c>
      <c r="Q219" s="177">
        <v>0</v>
      </c>
      <c r="R219" s="177">
        <f>Q219*H219</f>
        <v>0</v>
      </c>
      <c r="S219" s="177">
        <v>0</v>
      </c>
      <c r="T219" s="17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79" t="s">
        <v>129</v>
      </c>
      <c r="AT219" s="179" t="s">
        <v>124</v>
      </c>
      <c r="AU219" s="179" t="s">
        <v>84</v>
      </c>
      <c r="AY219" s="15" t="s">
        <v>122</v>
      </c>
      <c r="BE219" s="180">
        <f>IF(N219="základní",J219,0)</f>
        <v>0</v>
      </c>
      <c r="BF219" s="180">
        <f>IF(N219="snížená",J219,0)</f>
        <v>0</v>
      </c>
      <c r="BG219" s="180">
        <f>IF(N219="zákl. přenesená",J219,0)</f>
        <v>0</v>
      </c>
      <c r="BH219" s="180">
        <f>IF(N219="sníž. přenesená",J219,0)</f>
        <v>0</v>
      </c>
      <c r="BI219" s="180">
        <f>IF(N219="nulová",J219,0)</f>
        <v>0</v>
      </c>
      <c r="BJ219" s="15" t="s">
        <v>82</v>
      </c>
      <c r="BK219" s="180">
        <f>ROUND(I219*H219,2)</f>
        <v>0</v>
      </c>
      <c r="BL219" s="15" t="s">
        <v>129</v>
      </c>
      <c r="BM219" s="179" t="s">
        <v>537</v>
      </c>
    </row>
    <row r="220" s="2" customFormat="1">
      <c r="A220" s="34"/>
      <c r="B220" s="35"/>
      <c r="C220" s="34"/>
      <c r="D220" s="181" t="s">
        <v>131</v>
      </c>
      <c r="E220" s="34"/>
      <c r="F220" s="182" t="s">
        <v>538</v>
      </c>
      <c r="G220" s="34"/>
      <c r="H220" s="34"/>
      <c r="I220" s="183"/>
      <c r="J220" s="34"/>
      <c r="K220" s="34"/>
      <c r="L220" s="35"/>
      <c r="M220" s="184"/>
      <c r="N220" s="185"/>
      <c r="O220" s="73"/>
      <c r="P220" s="73"/>
      <c r="Q220" s="73"/>
      <c r="R220" s="73"/>
      <c r="S220" s="73"/>
      <c r="T220" s="7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T220" s="15" t="s">
        <v>131</v>
      </c>
      <c r="AU220" s="15" t="s">
        <v>84</v>
      </c>
    </row>
    <row r="221" s="2" customFormat="1">
      <c r="A221" s="34"/>
      <c r="B221" s="35"/>
      <c r="C221" s="34"/>
      <c r="D221" s="186" t="s">
        <v>133</v>
      </c>
      <c r="E221" s="34"/>
      <c r="F221" s="187" t="s">
        <v>539</v>
      </c>
      <c r="G221" s="34"/>
      <c r="H221" s="34"/>
      <c r="I221" s="183"/>
      <c r="J221" s="34"/>
      <c r="K221" s="34"/>
      <c r="L221" s="35"/>
      <c r="M221" s="184"/>
      <c r="N221" s="185"/>
      <c r="O221" s="73"/>
      <c r="P221" s="73"/>
      <c r="Q221" s="73"/>
      <c r="R221" s="73"/>
      <c r="S221" s="73"/>
      <c r="T221" s="7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T221" s="15" t="s">
        <v>133</v>
      </c>
      <c r="AU221" s="15" t="s">
        <v>84</v>
      </c>
    </row>
    <row r="222" s="2" customFormat="1" ht="16.5" customHeight="1">
      <c r="A222" s="34"/>
      <c r="B222" s="167"/>
      <c r="C222" s="189" t="s">
        <v>307</v>
      </c>
      <c r="D222" s="189" t="s">
        <v>210</v>
      </c>
      <c r="E222" s="190" t="s">
        <v>540</v>
      </c>
      <c r="F222" s="191" t="s">
        <v>541</v>
      </c>
      <c r="G222" s="192" t="s">
        <v>194</v>
      </c>
      <c r="H222" s="193">
        <v>3.7959999999999998</v>
      </c>
      <c r="I222" s="194"/>
      <c r="J222" s="195">
        <f>ROUND(I222*H222,2)</f>
        <v>0</v>
      </c>
      <c r="K222" s="191" t="s">
        <v>128</v>
      </c>
      <c r="L222" s="196"/>
      <c r="M222" s="197" t="s">
        <v>1</v>
      </c>
      <c r="N222" s="198" t="s">
        <v>39</v>
      </c>
      <c r="O222" s="73"/>
      <c r="P222" s="177">
        <f>O222*H222</f>
        <v>0</v>
      </c>
      <c r="Q222" s="177">
        <v>1</v>
      </c>
      <c r="R222" s="177">
        <f>Q222*H222</f>
        <v>3.7959999999999998</v>
      </c>
      <c r="S222" s="177">
        <v>0</v>
      </c>
      <c r="T222" s="17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79" t="s">
        <v>173</v>
      </c>
      <c r="AT222" s="179" t="s">
        <v>210</v>
      </c>
      <c r="AU222" s="179" t="s">
        <v>84</v>
      </c>
      <c r="AY222" s="15" t="s">
        <v>122</v>
      </c>
      <c r="BE222" s="180">
        <f>IF(N222="základní",J222,0)</f>
        <v>0</v>
      </c>
      <c r="BF222" s="180">
        <f>IF(N222="snížená",J222,0)</f>
        <v>0</v>
      </c>
      <c r="BG222" s="180">
        <f>IF(N222="zákl. přenesená",J222,0)</f>
        <v>0</v>
      </c>
      <c r="BH222" s="180">
        <f>IF(N222="sníž. přenesená",J222,0)</f>
        <v>0</v>
      </c>
      <c r="BI222" s="180">
        <f>IF(N222="nulová",J222,0)</f>
        <v>0</v>
      </c>
      <c r="BJ222" s="15" t="s">
        <v>82</v>
      </c>
      <c r="BK222" s="180">
        <f>ROUND(I222*H222,2)</f>
        <v>0</v>
      </c>
      <c r="BL222" s="15" t="s">
        <v>129</v>
      </c>
      <c r="BM222" s="179" t="s">
        <v>542</v>
      </c>
    </row>
    <row r="223" s="2" customFormat="1">
      <c r="A223" s="34"/>
      <c r="B223" s="35"/>
      <c r="C223" s="34"/>
      <c r="D223" s="181" t="s">
        <v>131</v>
      </c>
      <c r="E223" s="34"/>
      <c r="F223" s="182" t="s">
        <v>541</v>
      </c>
      <c r="G223" s="34"/>
      <c r="H223" s="34"/>
      <c r="I223" s="183"/>
      <c r="J223" s="34"/>
      <c r="K223" s="34"/>
      <c r="L223" s="35"/>
      <c r="M223" s="184"/>
      <c r="N223" s="185"/>
      <c r="O223" s="73"/>
      <c r="P223" s="73"/>
      <c r="Q223" s="73"/>
      <c r="R223" s="73"/>
      <c r="S223" s="73"/>
      <c r="T223" s="7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5" t="s">
        <v>131</v>
      </c>
      <c r="AU223" s="15" t="s">
        <v>84</v>
      </c>
    </row>
    <row r="224" s="2" customFormat="1" ht="24.15" customHeight="1">
      <c r="A224" s="34"/>
      <c r="B224" s="167"/>
      <c r="C224" s="168" t="s">
        <v>313</v>
      </c>
      <c r="D224" s="168" t="s">
        <v>124</v>
      </c>
      <c r="E224" s="169" t="s">
        <v>543</v>
      </c>
      <c r="F224" s="170" t="s">
        <v>544</v>
      </c>
      <c r="G224" s="171" t="s">
        <v>127</v>
      </c>
      <c r="H224" s="172">
        <v>14.060000000000001</v>
      </c>
      <c r="I224" s="173"/>
      <c r="J224" s="174">
        <f>ROUND(I224*H224,2)</f>
        <v>0</v>
      </c>
      <c r="K224" s="170" t="s">
        <v>128</v>
      </c>
      <c r="L224" s="35"/>
      <c r="M224" s="175" t="s">
        <v>1</v>
      </c>
      <c r="N224" s="176" t="s">
        <v>39</v>
      </c>
      <c r="O224" s="73"/>
      <c r="P224" s="177">
        <f>O224*H224</f>
        <v>0</v>
      </c>
      <c r="Q224" s="177">
        <v>0</v>
      </c>
      <c r="R224" s="177">
        <f>Q224*H224</f>
        <v>0</v>
      </c>
      <c r="S224" s="177">
        <v>0</v>
      </c>
      <c r="T224" s="17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79" t="s">
        <v>129</v>
      </c>
      <c r="AT224" s="179" t="s">
        <v>124</v>
      </c>
      <c r="AU224" s="179" t="s">
        <v>84</v>
      </c>
      <c r="AY224" s="15" t="s">
        <v>122</v>
      </c>
      <c r="BE224" s="180">
        <f>IF(N224="základní",J224,0)</f>
        <v>0</v>
      </c>
      <c r="BF224" s="180">
        <f>IF(N224="snížená",J224,0)</f>
        <v>0</v>
      </c>
      <c r="BG224" s="180">
        <f>IF(N224="zákl. přenesená",J224,0)</f>
        <v>0</v>
      </c>
      <c r="BH224" s="180">
        <f>IF(N224="sníž. přenesená",J224,0)</f>
        <v>0</v>
      </c>
      <c r="BI224" s="180">
        <f>IF(N224="nulová",J224,0)</f>
        <v>0</v>
      </c>
      <c r="BJ224" s="15" t="s">
        <v>82</v>
      </c>
      <c r="BK224" s="180">
        <f>ROUND(I224*H224,2)</f>
        <v>0</v>
      </c>
      <c r="BL224" s="15" t="s">
        <v>129</v>
      </c>
      <c r="BM224" s="179" t="s">
        <v>545</v>
      </c>
    </row>
    <row r="225" s="2" customFormat="1">
      <c r="A225" s="34"/>
      <c r="B225" s="35"/>
      <c r="C225" s="34"/>
      <c r="D225" s="181" t="s">
        <v>131</v>
      </c>
      <c r="E225" s="34"/>
      <c r="F225" s="182" t="s">
        <v>546</v>
      </c>
      <c r="G225" s="34"/>
      <c r="H225" s="34"/>
      <c r="I225" s="183"/>
      <c r="J225" s="34"/>
      <c r="K225" s="34"/>
      <c r="L225" s="35"/>
      <c r="M225" s="184"/>
      <c r="N225" s="185"/>
      <c r="O225" s="73"/>
      <c r="P225" s="73"/>
      <c r="Q225" s="73"/>
      <c r="R225" s="73"/>
      <c r="S225" s="73"/>
      <c r="T225" s="7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T225" s="15" t="s">
        <v>131</v>
      </c>
      <c r="AU225" s="15" t="s">
        <v>84</v>
      </c>
    </row>
    <row r="226" s="2" customFormat="1">
      <c r="A226" s="34"/>
      <c r="B226" s="35"/>
      <c r="C226" s="34"/>
      <c r="D226" s="186" t="s">
        <v>133</v>
      </c>
      <c r="E226" s="34"/>
      <c r="F226" s="187" t="s">
        <v>547</v>
      </c>
      <c r="G226" s="34"/>
      <c r="H226" s="34"/>
      <c r="I226" s="183"/>
      <c r="J226" s="34"/>
      <c r="K226" s="34"/>
      <c r="L226" s="35"/>
      <c r="M226" s="184"/>
      <c r="N226" s="185"/>
      <c r="O226" s="73"/>
      <c r="P226" s="73"/>
      <c r="Q226" s="73"/>
      <c r="R226" s="73"/>
      <c r="S226" s="73"/>
      <c r="T226" s="7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T226" s="15" t="s">
        <v>133</v>
      </c>
      <c r="AU226" s="15" t="s">
        <v>84</v>
      </c>
    </row>
    <row r="227" s="2" customFormat="1" ht="16.5" customHeight="1">
      <c r="A227" s="34"/>
      <c r="B227" s="167"/>
      <c r="C227" s="189" t="s">
        <v>317</v>
      </c>
      <c r="D227" s="189" t="s">
        <v>210</v>
      </c>
      <c r="E227" s="190" t="s">
        <v>548</v>
      </c>
      <c r="F227" s="191" t="s">
        <v>549</v>
      </c>
      <c r="G227" s="192" t="s">
        <v>550</v>
      </c>
      <c r="H227" s="193">
        <v>0.70299999999999996</v>
      </c>
      <c r="I227" s="194"/>
      <c r="J227" s="195">
        <f>ROUND(I227*H227,2)</f>
        <v>0</v>
      </c>
      <c r="K227" s="191" t="s">
        <v>128</v>
      </c>
      <c r="L227" s="196"/>
      <c r="M227" s="197" t="s">
        <v>1</v>
      </c>
      <c r="N227" s="198" t="s">
        <v>39</v>
      </c>
      <c r="O227" s="73"/>
      <c r="P227" s="177">
        <f>O227*H227</f>
        <v>0</v>
      </c>
      <c r="Q227" s="177">
        <v>0.001</v>
      </c>
      <c r="R227" s="177">
        <f>Q227*H227</f>
        <v>0.00070299999999999996</v>
      </c>
      <c r="S227" s="177">
        <v>0</v>
      </c>
      <c r="T227" s="17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79" t="s">
        <v>173</v>
      </c>
      <c r="AT227" s="179" t="s">
        <v>210</v>
      </c>
      <c r="AU227" s="179" t="s">
        <v>84</v>
      </c>
      <c r="AY227" s="15" t="s">
        <v>122</v>
      </c>
      <c r="BE227" s="180">
        <f>IF(N227="základní",J227,0)</f>
        <v>0</v>
      </c>
      <c r="BF227" s="180">
        <f>IF(N227="snížená",J227,0)</f>
        <v>0</v>
      </c>
      <c r="BG227" s="180">
        <f>IF(N227="zákl. přenesená",J227,0)</f>
        <v>0</v>
      </c>
      <c r="BH227" s="180">
        <f>IF(N227="sníž. přenesená",J227,0)</f>
        <v>0</v>
      </c>
      <c r="BI227" s="180">
        <f>IF(N227="nulová",J227,0)</f>
        <v>0</v>
      </c>
      <c r="BJ227" s="15" t="s">
        <v>82</v>
      </c>
      <c r="BK227" s="180">
        <f>ROUND(I227*H227,2)</f>
        <v>0</v>
      </c>
      <c r="BL227" s="15" t="s">
        <v>129</v>
      </c>
      <c r="BM227" s="179" t="s">
        <v>551</v>
      </c>
    </row>
    <row r="228" s="2" customFormat="1">
      <c r="A228" s="34"/>
      <c r="B228" s="35"/>
      <c r="C228" s="34"/>
      <c r="D228" s="181" t="s">
        <v>131</v>
      </c>
      <c r="E228" s="34"/>
      <c r="F228" s="182" t="s">
        <v>549</v>
      </c>
      <c r="G228" s="34"/>
      <c r="H228" s="34"/>
      <c r="I228" s="183"/>
      <c r="J228" s="34"/>
      <c r="K228" s="34"/>
      <c r="L228" s="35"/>
      <c r="M228" s="184"/>
      <c r="N228" s="185"/>
      <c r="O228" s="73"/>
      <c r="P228" s="73"/>
      <c r="Q228" s="73"/>
      <c r="R228" s="73"/>
      <c r="S228" s="73"/>
      <c r="T228" s="7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T228" s="15" t="s">
        <v>131</v>
      </c>
      <c r="AU228" s="15" t="s">
        <v>84</v>
      </c>
    </row>
    <row r="229" s="2" customFormat="1" ht="24.15" customHeight="1">
      <c r="A229" s="34"/>
      <c r="B229" s="167"/>
      <c r="C229" s="168" t="s">
        <v>323</v>
      </c>
      <c r="D229" s="168" t="s">
        <v>124</v>
      </c>
      <c r="E229" s="169" t="s">
        <v>552</v>
      </c>
      <c r="F229" s="170" t="s">
        <v>553</v>
      </c>
      <c r="G229" s="171" t="s">
        <v>127</v>
      </c>
      <c r="H229" s="172">
        <v>21.600000000000001</v>
      </c>
      <c r="I229" s="173"/>
      <c r="J229" s="174">
        <f>ROUND(I229*H229,2)</f>
        <v>0</v>
      </c>
      <c r="K229" s="170" t="s">
        <v>128</v>
      </c>
      <c r="L229" s="35"/>
      <c r="M229" s="175" t="s">
        <v>1</v>
      </c>
      <c r="N229" s="176" t="s">
        <v>39</v>
      </c>
      <c r="O229" s="73"/>
      <c r="P229" s="177">
        <f>O229*H229</f>
        <v>0</v>
      </c>
      <c r="Q229" s="177">
        <v>0</v>
      </c>
      <c r="R229" s="177">
        <f>Q229*H229</f>
        <v>0</v>
      </c>
      <c r="S229" s="177">
        <v>0</v>
      </c>
      <c r="T229" s="17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79" t="s">
        <v>129</v>
      </c>
      <c r="AT229" s="179" t="s">
        <v>124</v>
      </c>
      <c r="AU229" s="179" t="s">
        <v>84</v>
      </c>
      <c r="AY229" s="15" t="s">
        <v>122</v>
      </c>
      <c r="BE229" s="180">
        <f>IF(N229="základní",J229,0)</f>
        <v>0</v>
      </c>
      <c r="BF229" s="180">
        <f>IF(N229="snížená",J229,0)</f>
        <v>0</v>
      </c>
      <c r="BG229" s="180">
        <f>IF(N229="zákl. přenesená",J229,0)</f>
        <v>0</v>
      </c>
      <c r="BH229" s="180">
        <f>IF(N229="sníž. přenesená",J229,0)</f>
        <v>0</v>
      </c>
      <c r="BI229" s="180">
        <f>IF(N229="nulová",J229,0)</f>
        <v>0</v>
      </c>
      <c r="BJ229" s="15" t="s">
        <v>82</v>
      </c>
      <c r="BK229" s="180">
        <f>ROUND(I229*H229,2)</f>
        <v>0</v>
      </c>
      <c r="BL229" s="15" t="s">
        <v>129</v>
      </c>
      <c r="BM229" s="179" t="s">
        <v>554</v>
      </c>
    </row>
    <row r="230" s="2" customFormat="1">
      <c r="A230" s="34"/>
      <c r="B230" s="35"/>
      <c r="C230" s="34"/>
      <c r="D230" s="181" t="s">
        <v>131</v>
      </c>
      <c r="E230" s="34"/>
      <c r="F230" s="182" t="s">
        <v>555</v>
      </c>
      <c r="G230" s="34"/>
      <c r="H230" s="34"/>
      <c r="I230" s="183"/>
      <c r="J230" s="34"/>
      <c r="K230" s="34"/>
      <c r="L230" s="35"/>
      <c r="M230" s="184"/>
      <c r="N230" s="185"/>
      <c r="O230" s="73"/>
      <c r="P230" s="73"/>
      <c r="Q230" s="73"/>
      <c r="R230" s="73"/>
      <c r="S230" s="73"/>
      <c r="T230" s="7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T230" s="15" t="s">
        <v>131</v>
      </c>
      <c r="AU230" s="15" t="s">
        <v>84</v>
      </c>
    </row>
    <row r="231" s="2" customFormat="1">
      <c r="A231" s="34"/>
      <c r="B231" s="35"/>
      <c r="C231" s="34"/>
      <c r="D231" s="186" t="s">
        <v>133</v>
      </c>
      <c r="E231" s="34"/>
      <c r="F231" s="187" t="s">
        <v>556</v>
      </c>
      <c r="G231" s="34"/>
      <c r="H231" s="34"/>
      <c r="I231" s="183"/>
      <c r="J231" s="34"/>
      <c r="K231" s="34"/>
      <c r="L231" s="35"/>
      <c r="M231" s="184"/>
      <c r="N231" s="185"/>
      <c r="O231" s="73"/>
      <c r="P231" s="73"/>
      <c r="Q231" s="73"/>
      <c r="R231" s="73"/>
      <c r="S231" s="73"/>
      <c r="T231" s="7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T231" s="15" t="s">
        <v>133</v>
      </c>
      <c r="AU231" s="15" t="s">
        <v>84</v>
      </c>
    </row>
    <row r="232" s="12" customFormat="1" ht="22.8" customHeight="1">
      <c r="A232" s="12"/>
      <c r="B232" s="154"/>
      <c r="C232" s="12"/>
      <c r="D232" s="155" t="s">
        <v>73</v>
      </c>
      <c r="E232" s="165" t="s">
        <v>84</v>
      </c>
      <c r="F232" s="165" t="s">
        <v>557</v>
      </c>
      <c r="G232" s="12"/>
      <c r="H232" s="12"/>
      <c r="I232" s="157"/>
      <c r="J232" s="166">
        <f>BK232</f>
        <v>0</v>
      </c>
      <c r="K232" s="12"/>
      <c r="L232" s="154"/>
      <c r="M232" s="159"/>
      <c r="N232" s="160"/>
      <c r="O232" s="160"/>
      <c r="P232" s="161">
        <f>SUM(P233:P253)</f>
        <v>0</v>
      </c>
      <c r="Q232" s="160"/>
      <c r="R232" s="161">
        <f>SUM(R233:R253)</f>
        <v>55.687027139999998</v>
      </c>
      <c r="S232" s="160"/>
      <c r="T232" s="162">
        <f>SUM(T233:T253)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155" t="s">
        <v>82</v>
      </c>
      <c r="AT232" s="163" t="s">
        <v>73</v>
      </c>
      <c r="AU232" s="163" t="s">
        <v>82</v>
      </c>
      <c r="AY232" s="155" t="s">
        <v>122</v>
      </c>
      <c r="BK232" s="164">
        <f>SUM(BK233:BK253)</f>
        <v>0</v>
      </c>
    </row>
    <row r="233" s="2" customFormat="1" ht="33" customHeight="1">
      <c r="A233" s="34"/>
      <c r="B233" s="167"/>
      <c r="C233" s="168" t="s">
        <v>327</v>
      </c>
      <c r="D233" s="168" t="s">
        <v>124</v>
      </c>
      <c r="E233" s="169" t="s">
        <v>558</v>
      </c>
      <c r="F233" s="170" t="s">
        <v>559</v>
      </c>
      <c r="G233" s="171" t="s">
        <v>148</v>
      </c>
      <c r="H233" s="172">
        <v>151.19999999999999</v>
      </c>
      <c r="I233" s="173"/>
      <c r="J233" s="174">
        <f>ROUND(I233*H233,2)</f>
        <v>0</v>
      </c>
      <c r="K233" s="170" t="s">
        <v>128</v>
      </c>
      <c r="L233" s="35"/>
      <c r="M233" s="175" t="s">
        <v>1</v>
      </c>
      <c r="N233" s="176" t="s">
        <v>39</v>
      </c>
      <c r="O233" s="73"/>
      <c r="P233" s="177">
        <f>O233*H233</f>
        <v>0</v>
      </c>
      <c r="Q233" s="177">
        <v>0.00021000000000000001</v>
      </c>
      <c r="R233" s="177">
        <f>Q233*H233</f>
        <v>0.031751999999999996</v>
      </c>
      <c r="S233" s="177">
        <v>0</v>
      </c>
      <c r="T233" s="17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79" t="s">
        <v>129</v>
      </c>
      <c r="AT233" s="179" t="s">
        <v>124</v>
      </c>
      <c r="AU233" s="179" t="s">
        <v>84</v>
      </c>
      <c r="AY233" s="15" t="s">
        <v>122</v>
      </c>
      <c r="BE233" s="180">
        <f>IF(N233="základní",J233,0)</f>
        <v>0</v>
      </c>
      <c r="BF233" s="180">
        <f>IF(N233="snížená",J233,0)</f>
        <v>0</v>
      </c>
      <c r="BG233" s="180">
        <f>IF(N233="zákl. přenesená",J233,0)</f>
        <v>0</v>
      </c>
      <c r="BH233" s="180">
        <f>IF(N233="sníž. přenesená",J233,0)</f>
        <v>0</v>
      </c>
      <c r="BI233" s="180">
        <f>IF(N233="nulová",J233,0)</f>
        <v>0</v>
      </c>
      <c r="BJ233" s="15" t="s">
        <v>82</v>
      </c>
      <c r="BK233" s="180">
        <f>ROUND(I233*H233,2)</f>
        <v>0</v>
      </c>
      <c r="BL233" s="15" t="s">
        <v>129</v>
      </c>
      <c r="BM233" s="179" t="s">
        <v>560</v>
      </c>
    </row>
    <row r="234" s="2" customFormat="1">
      <c r="A234" s="34"/>
      <c r="B234" s="35"/>
      <c r="C234" s="34"/>
      <c r="D234" s="181" t="s">
        <v>131</v>
      </c>
      <c r="E234" s="34"/>
      <c r="F234" s="182" t="s">
        <v>561</v>
      </c>
      <c r="G234" s="34"/>
      <c r="H234" s="34"/>
      <c r="I234" s="183"/>
      <c r="J234" s="34"/>
      <c r="K234" s="34"/>
      <c r="L234" s="35"/>
      <c r="M234" s="184"/>
      <c r="N234" s="185"/>
      <c r="O234" s="73"/>
      <c r="P234" s="73"/>
      <c r="Q234" s="73"/>
      <c r="R234" s="73"/>
      <c r="S234" s="73"/>
      <c r="T234" s="7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T234" s="15" t="s">
        <v>131</v>
      </c>
      <c r="AU234" s="15" t="s">
        <v>84</v>
      </c>
    </row>
    <row r="235" s="2" customFormat="1">
      <c r="A235" s="34"/>
      <c r="B235" s="35"/>
      <c r="C235" s="34"/>
      <c r="D235" s="186" t="s">
        <v>133</v>
      </c>
      <c r="E235" s="34"/>
      <c r="F235" s="187" t="s">
        <v>562</v>
      </c>
      <c r="G235" s="34"/>
      <c r="H235" s="34"/>
      <c r="I235" s="183"/>
      <c r="J235" s="34"/>
      <c r="K235" s="34"/>
      <c r="L235" s="35"/>
      <c r="M235" s="184"/>
      <c r="N235" s="185"/>
      <c r="O235" s="73"/>
      <c r="P235" s="73"/>
      <c r="Q235" s="73"/>
      <c r="R235" s="73"/>
      <c r="S235" s="73"/>
      <c r="T235" s="7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T235" s="15" t="s">
        <v>133</v>
      </c>
      <c r="AU235" s="15" t="s">
        <v>84</v>
      </c>
    </row>
    <row r="236" s="2" customFormat="1" ht="24.15" customHeight="1">
      <c r="A236" s="34"/>
      <c r="B236" s="167"/>
      <c r="C236" s="168" t="s">
        <v>331</v>
      </c>
      <c r="D236" s="168" t="s">
        <v>124</v>
      </c>
      <c r="E236" s="169" t="s">
        <v>563</v>
      </c>
      <c r="F236" s="170" t="s">
        <v>564</v>
      </c>
      <c r="G236" s="171" t="s">
        <v>157</v>
      </c>
      <c r="H236" s="172">
        <v>18</v>
      </c>
      <c r="I236" s="173"/>
      <c r="J236" s="174">
        <f>ROUND(I236*H236,2)</f>
        <v>0</v>
      </c>
      <c r="K236" s="170" t="s">
        <v>128</v>
      </c>
      <c r="L236" s="35"/>
      <c r="M236" s="175" t="s">
        <v>1</v>
      </c>
      <c r="N236" s="176" t="s">
        <v>39</v>
      </c>
      <c r="O236" s="73"/>
      <c r="P236" s="177">
        <f>O236*H236</f>
        <v>0</v>
      </c>
      <c r="Q236" s="177">
        <v>2.5018699999999998</v>
      </c>
      <c r="R236" s="177">
        <f>Q236*H236</f>
        <v>45.033659999999998</v>
      </c>
      <c r="S236" s="177">
        <v>0</v>
      </c>
      <c r="T236" s="17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79" t="s">
        <v>129</v>
      </c>
      <c r="AT236" s="179" t="s">
        <v>124</v>
      </c>
      <c r="AU236" s="179" t="s">
        <v>84</v>
      </c>
      <c r="AY236" s="15" t="s">
        <v>122</v>
      </c>
      <c r="BE236" s="180">
        <f>IF(N236="základní",J236,0)</f>
        <v>0</v>
      </c>
      <c r="BF236" s="180">
        <f>IF(N236="snížená",J236,0)</f>
        <v>0</v>
      </c>
      <c r="BG236" s="180">
        <f>IF(N236="zákl. přenesená",J236,0)</f>
        <v>0</v>
      </c>
      <c r="BH236" s="180">
        <f>IF(N236="sníž. přenesená",J236,0)</f>
        <v>0</v>
      </c>
      <c r="BI236" s="180">
        <f>IF(N236="nulová",J236,0)</f>
        <v>0</v>
      </c>
      <c r="BJ236" s="15" t="s">
        <v>82</v>
      </c>
      <c r="BK236" s="180">
        <f>ROUND(I236*H236,2)</f>
        <v>0</v>
      </c>
      <c r="BL236" s="15" t="s">
        <v>129</v>
      </c>
      <c r="BM236" s="179" t="s">
        <v>565</v>
      </c>
    </row>
    <row r="237" s="2" customFormat="1">
      <c r="A237" s="34"/>
      <c r="B237" s="35"/>
      <c r="C237" s="34"/>
      <c r="D237" s="181" t="s">
        <v>131</v>
      </c>
      <c r="E237" s="34"/>
      <c r="F237" s="182" t="s">
        <v>566</v>
      </c>
      <c r="G237" s="34"/>
      <c r="H237" s="34"/>
      <c r="I237" s="183"/>
      <c r="J237" s="34"/>
      <c r="K237" s="34"/>
      <c r="L237" s="35"/>
      <c r="M237" s="184"/>
      <c r="N237" s="185"/>
      <c r="O237" s="73"/>
      <c r="P237" s="73"/>
      <c r="Q237" s="73"/>
      <c r="R237" s="73"/>
      <c r="S237" s="73"/>
      <c r="T237" s="7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T237" s="15" t="s">
        <v>131</v>
      </c>
      <c r="AU237" s="15" t="s">
        <v>84</v>
      </c>
    </row>
    <row r="238" s="2" customFormat="1">
      <c r="A238" s="34"/>
      <c r="B238" s="35"/>
      <c r="C238" s="34"/>
      <c r="D238" s="186" t="s">
        <v>133</v>
      </c>
      <c r="E238" s="34"/>
      <c r="F238" s="187" t="s">
        <v>567</v>
      </c>
      <c r="G238" s="34"/>
      <c r="H238" s="34"/>
      <c r="I238" s="183"/>
      <c r="J238" s="34"/>
      <c r="K238" s="34"/>
      <c r="L238" s="35"/>
      <c r="M238" s="184"/>
      <c r="N238" s="185"/>
      <c r="O238" s="73"/>
      <c r="P238" s="73"/>
      <c r="Q238" s="73"/>
      <c r="R238" s="73"/>
      <c r="S238" s="73"/>
      <c r="T238" s="7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T238" s="15" t="s">
        <v>133</v>
      </c>
      <c r="AU238" s="15" t="s">
        <v>84</v>
      </c>
    </row>
    <row r="239" s="2" customFormat="1" ht="16.5" customHeight="1">
      <c r="A239" s="34"/>
      <c r="B239" s="167"/>
      <c r="C239" s="168" t="s">
        <v>337</v>
      </c>
      <c r="D239" s="168" t="s">
        <v>124</v>
      </c>
      <c r="E239" s="169" t="s">
        <v>568</v>
      </c>
      <c r="F239" s="170" t="s">
        <v>569</v>
      </c>
      <c r="G239" s="171" t="s">
        <v>127</v>
      </c>
      <c r="H239" s="172">
        <v>37.200000000000003</v>
      </c>
      <c r="I239" s="173"/>
      <c r="J239" s="174">
        <f>ROUND(I239*H239,2)</f>
        <v>0</v>
      </c>
      <c r="K239" s="170" t="s">
        <v>128</v>
      </c>
      <c r="L239" s="35"/>
      <c r="M239" s="175" t="s">
        <v>1</v>
      </c>
      <c r="N239" s="176" t="s">
        <v>39</v>
      </c>
      <c r="O239" s="73"/>
      <c r="P239" s="177">
        <f>O239*H239</f>
        <v>0</v>
      </c>
      <c r="Q239" s="177">
        <v>0.00264</v>
      </c>
      <c r="R239" s="177">
        <f>Q239*H239</f>
        <v>0.098208000000000004</v>
      </c>
      <c r="S239" s="177">
        <v>0</v>
      </c>
      <c r="T239" s="17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79" t="s">
        <v>129</v>
      </c>
      <c r="AT239" s="179" t="s">
        <v>124</v>
      </c>
      <c r="AU239" s="179" t="s">
        <v>84</v>
      </c>
      <c r="AY239" s="15" t="s">
        <v>122</v>
      </c>
      <c r="BE239" s="180">
        <f>IF(N239="základní",J239,0)</f>
        <v>0</v>
      </c>
      <c r="BF239" s="180">
        <f>IF(N239="snížená",J239,0)</f>
        <v>0</v>
      </c>
      <c r="BG239" s="180">
        <f>IF(N239="zákl. přenesená",J239,0)</f>
        <v>0</v>
      </c>
      <c r="BH239" s="180">
        <f>IF(N239="sníž. přenesená",J239,0)</f>
        <v>0</v>
      </c>
      <c r="BI239" s="180">
        <f>IF(N239="nulová",J239,0)</f>
        <v>0</v>
      </c>
      <c r="BJ239" s="15" t="s">
        <v>82</v>
      </c>
      <c r="BK239" s="180">
        <f>ROUND(I239*H239,2)</f>
        <v>0</v>
      </c>
      <c r="BL239" s="15" t="s">
        <v>129</v>
      </c>
      <c r="BM239" s="179" t="s">
        <v>570</v>
      </c>
    </row>
    <row r="240" s="2" customFormat="1">
      <c r="A240" s="34"/>
      <c r="B240" s="35"/>
      <c r="C240" s="34"/>
      <c r="D240" s="181" t="s">
        <v>131</v>
      </c>
      <c r="E240" s="34"/>
      <c r="F240" s="182" t="s">
        <v>571</v>
      </c>
      <c r="G240" s="34"/>
      <c r="H240" s="34"/>
      <c r="I240" s="183"/>
      <c r="J240" s="34"/>
      <c r="K240" s="34"/>
      <c r="L240" s="35"/>
      <c r="M240" s="184"/>
      <c r="N240" s="185"/>
      <c r="O240" s="73"/>
      <c r="P240" s="73"/>
      <c r="Q240" s="73"/>
      <c r="R240" s="73"/>
      <c r="S240" s="73"/>
      <c r="T240" s="7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T240" s="15" t="s">
        <v>131</v>
      </c>
      <c r="AU240" s="15" t="s">
        <v>84</v>
      </c>
    </row>
    <row r="241" s="2" customFormat="1">
      <c r="A241" s="34"/>
      <c r="B241" s="35"/>
      <c r="C241" s="34"/>
      <c r="D241" s="186" t="s">
        <v>133</v>
      </c>
      <c r="E241" s="34"/>
      <c r="F241" s="187" t="s">
        <v>572</v>
      </c>
      <c r="G241" s="34"/>
      <c r="H241" s="34"/>
      <c r="I241" s="183"/>
      <c r="J241" s="34"/>
      <c r="K241" s="34"/>
      <c r="L241" s="35"/>
      <c r="M241" s="184"/>
      <c r="N241" s="185"/>
      <c r="O241" s="73"/>
      <c r="P241" s="73"/>
      <c r="Q241" s="73"/>
      <c r="R241" s="73"/>
      <c r="S241" s="73"/>
      <c r="T241" s="7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T241" s="15" t="s">
        <v>133</v>
      </c>
      <c r="AU241" s="15" t="s">
        <v>84</v>
      </c>
    </row>
    <row r="242" s="2" customFormat="1" ht="16.5" customHeight="1">
      <c r="A242" s="34"/>
      <c r="B242" s="167"/>
      <c r="C242" s="168" t="s">
        <v>341</v>
      </c>
      <c r="D242" s="168" t="s">
        <v>124</v>
      </c>
      <c r="E242" s="169" t="s">
        <v>573</v>
      </c>
      <c r="F242" s="170" t="s">
        <v>574</v>
      </c>
      <c r="G242" s="171" t="s">
        <v>127</v>
      </c>
      <c r="H242" s="172">
        <v>37.200000000000003</v>
      </c>
      <c r="I242" s="173"/>
      <c r="J242" s="174">
        <f>ROUND(I242*H242,2)</f>
        <v>0</v>
      </c>
      <c r="K242" s="170" t="s">
        <v>128</v>
      </c>
      <c r="L242" s="35"/>
      <c r="M242" s="175" t="s">
        <v>1</v>
      </c>
      <c r="N242" s="176" t="s">
        <v>39</v>
      </c>
      <c r="O242" s="73"/>
      <c r="P242" s="177">
        <f>O242*H242</f>
        <v>0</v>
      </c>
      <c r="Q242" s="177">
        <v>0</v>
      </c>
      <c r="R242" s="177">
        <f>Q242*H242</f>
        <v>0</v>
      </c>
      <c r="S242" s="177">
        <v>0</v>
      </c>
      <c r="T242" s="17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79" t="s">
        <v>129</v>
      </c>
      <c r="AT242" s="179" t="s">
        <v>124</v>
      </c>
      <c r="AU242" s="179" t="s">
        <v>84</v>
      </c>
      <c r="AY242" s="15" t="s">
        <v>122</v>
      </c>
      <c r="BE242" s="180">
        <f>IF(N242="základní",J242,0)</f>
        <v>0</v>
      </c>
      <c r="BF242" s="180">
        <f>IF(N242="snížená",J242,0)</f>
        <v>0</v>
      </c>
      <c r="BG242" s="180">
        <f>IF(N242="zákl. přenesená",J242,0)</f>
        <v>0</v>
      </c>
      <c r="BH242" s="180">
        <f>IF(N242="sníž. přenesená",J242,0)</f>
        <v>0</v>
      </c>
      <c r="BI242" s="180">
        <f>IF(N242="nulová",J242,0)</f>
        <v>0</v>
      </c>
      <c r="BJ242" s="15" t="s">
        <v>82</v>
      </c>
      <c r="BK242" s="180">
        <f>ROUND(I242*H242,2)</f>
        <v>0</v>
      </c>
      <c r="BL242" s="15" t="s">
        <v>129</v>
      </c>
      <c r="BM242" s="179" t="s">
        <v>575</v>
      </c>
    </row>
    <row r="243" s="2" customFormat="1">
      <c r="A243" s="34"/>
      <c r="B243" s="35"/>
      <c r="C243" s="34"/>
      <c r="D243" s="181" t="s">
        <v>131</v>
      </c>
      <c r="E243" s="34"/>
      <c r="F243" s="182" t="s">
        <v>576</v>
      </c>
      <c r="G243" s="34"/>
      <c r="H243" s="34"/>
      <c r="I243" s="183"/>
      <c r="J243" s="34"/>
      <c r="K243" s="34"/>
      <c r="L243" s="35"/>
      <c r="M243" s="184"/>
      <c r="N243" s="185"/>
      <c r="O243" s="73"/>
      <c r="P243" s="73"/>
      <c r="Q243" s="73"/>
      <c r="R243" s="73"/>
      <c r="S243" s="73"/>
      <c r="T243" s="7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T243" s="15" t="s">
        <v>131</v>
      </c>
      <c r="AU243" s="15" t="s">
        <v>84</v>
      </c>
    </row>
    <row r="244" s="2" customFormat="1">
      <c r="A244" s="34"/>
      <c r="B244" s="35"/>
      <c r="C244" s="34"/>
      <c r="D244" s="186" t="s">
        <v>133</v>
      </c>
      <c r="E244" s="34"/>
      <c r="F244" s="187" t="s">
        <v>577</v>
      </c>
      <c r="G244" s="34"/>
      <c r="H244" s="34"/>
      <c r="I244" s="183"/>
      <c r="J244" s="34"/>
      <c r="K244" s="34"/>
      <c r="L244" s="35"/>
      <c r="M244" s="184"/>
      <c r="N244" s="185"/>
      <c r="O244" s="73"/>
      <c r="P244" s="73"/>
      <c r="Q244" s="73"/>
      <c r="R244" s="73"/>
      <c r="S244" s="73"/>
      <c r="T244" s="7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T244" s="15" t="s">
        <v>133</v>
      </c>
      <c r="AU244" s="15" t="s">
        <v>84</v>
      </c>
    </row>
    <row r="245" s="2" customFormat="1" ht="21.75" customHeight="1">
      <c r="A245" s="34"/>
      <c r="B245" s="167"/>
      <c r="C245" s="168" t="s">
        <v>347</v>
      </c>
      <c r="D245" s="168" t="s">
        <v>124</v>
      </c>
      <c r="E245" s="169" t="s">
        <v>578</v>
      </c>
      <c r="F245" s="170" t="s">
        <v>579</v>
      </c>
      <c r="G245" s="171" t="s">
        <v>194</v>
      </c>
      <c r="H245" s="172">
        <v>0.47699999999999998</v>
      </c>
      <c r="I245" s="173"/>
      <c r="J245" s="174">
        <f>ROUND(I245*H245,2)</f>
        <v>0</v>
      </c>
      <c r="K245" s="170" t="s">
        <v>128</v>
      </c>
      <c r="L245" s="35"/>
      <c r="M245" s="175" t="s">
        <v>1</v>
      </c>
      <c r="N245" s="176" t="s">
        <v>39</v>
      </c>
      <c r="O245" s="73"/>
      <c r="P245" s="177">
        <f>O245*H245</f>
        <v>0</v>
      </c>
      <c r="Q245" s="177">
        <v>1.0606199999999999</v>
      </c>
      <c r="R245" s="177">
        <f>Q245*H245</f>
        <v>0.50591573999999995</v>
      </c>
      <c r="S245" s="177">
        <v>0</v>
      </c>
      <c r="T245" s="17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79" t="s">
        <v>129</v>
      </c>
      <c r="AT245" s="179" t="s">
        <v>124</v>
      </c>
      <c r="AU245" s="179" t="s">
        <v>84</v>
      </c>
      <c r="AY245" s="15" t="s">
        <v>122</v>
      </c>
      <c r="BE245" s="180">
        <f>IF(N245="základní",J245,0)</f>
        <v>0</v>
      </c>
      <c r="BF245" s="180">
        <f>IF(N245="snížená",J245,0)</f>
        <v>0</v>
      </c>
      <c r="BG245" s="180">
        <f>IF(N245="zákl. přenesená",J245,0)</f>
        <v>0</v>
      </c>
      <c r="BH245" s="180">
        <f>IF(N245="sníž. přenesená",J245,0)</f>
        <v>0</v>
      </c>
      <c r="BI245" s="180">
        <f>IF(N245="nulová",J245,0)</f>
        <v>0</v>
      </c>
      <c r="BJ245" s="15" t="s">
        <v>82</v>
      </c>
      <c r="BK245" s="180">
        <f>ROUND(I245*H245,2)</f>
        <v>0</v>
      </c>
      <c r="BL245" s="15" t="s">
        <v>129</v>
      </c>
      <c r="BM245" s="179" t="s">
        <v>580</v>
      </c>
    </row>
    <row r="246" s="2" customFormat="1">
      <c r="A246" s="34"/>
      <c r="B246" s="35"/>
      <c r="C246" s="34"/>
      <c r="D246" s="181" t="s">
        <v>131</v>
      </c>
      <c r="E246" s="34"/>
      <c r="F246" s="182" t="s">
        <v>581</v>
      </c>
      <c r="G246" s="34"/>
      <c r="H246" s="34"/>
      <c r="I246" s="183"/>
      <c r="J246" s="34"/>
      <c r="K246" s="34"/>
      <c r="L246" s="35"/>
      <c r="M246" s="184"/>
      <c r="N246" s="185"/>
      <c r="O246" s="73"/>
      <c r="P246" s="73"/>
      <c r="Q246" s="73"/>
      <c r="R246" s="73"/>
      <c r="S246" s="73"/>
      <c r="T246" s="7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T246" s="15" t="s">
        <v>131</v>
      </c>
      <c r="AU246" s="15" t="s">
        <v>84</v>
      </c>
    </row>
    <row r="247" s="2" customFormat="1">
      <c r="A247" s="34"/>
      <c r="B247" s="35"/>
      <c r="C247" s="34"/>
      <c r="D247" s="186" t="s">
        <v>133</v>
      </c>
      <c r="E247" s="34"/>
      <c r="F247" s="187" t="s">
        <v>582</v>
      </c>
      <c r="G247" s="34"/>
      <c r="H247" s="34"/>
      <c r="I247" s="183"/>
      <c r="J247" s="34"/>
      <c r="K247" s="34"/>
      <c r="L247" s="35"/>
      <c r="M247" s="184"/>
      <c r="N247" s="185"/>
      <c r="O247" s="73"/>
      <c r="P247" s="73"/>
      <c r="Q247" s="73"/>
      <c r="R247" s="73"/>
      <c r="S247" s="73"/>
      <c r="T247" s="7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T247" s="15" t="s">
        <v>133</v>
      </c>
      <c r="AU247" s="15" t="s">
        <v>84</v>
      </c>
    </row>
    <row r="248" s="2" customFormat="1" ht="24.15" customHeight="1">
      <c r="A248" s="34"/>
      <c r="B248" s="167"/>
      <c r="C248" s="168" t="s">
        <v>352</v>
      </c>
      <c r="D248" s="168" t="s">
        <v>124</v>
      </c>
      <c r="E248" s="169" t="s">
        <v>583</v>
      </c>
      <c r="F248" s="170" t="s">
        <v>584</v>
      </c>
      <c r="G248" s="171" t="s">
        <v>157</v>
      </c>
      <c r="H248" s="172">
        <v>1.26</v>
      </c>
      <c r="I248" s="173"/>
      <c r="J248" s="174">
        <f>ROUND(I248*H248,2)</f>
        <v>0</v>
      </c>
      <c r="K248" s="170" t="s">
        <v>128</v>
      </c>
      <c r="L248" s="35"/>
      <c r="M248" s="175" t="s">
        <v>1</v>
      </c>
      <c r="N248" s="176" t="s">
        <v>39</v>
      </c>
      <c r="O248" s="73"/>
      <c r="P248" s="177">
        <f>O248*H248</f>
        <v>0</v>
      </c>
      <c r="Q248" s="177">
        <v>2.5428899999999999</v>
      </c>
      <c r="R248" s="177">
        <f>Q248*H248</f>
        <v>3.2040413999999999</v>
      </c>
      <c r="S248" s="177">
        <v>0</v>
      </c>
      <c r="T248" s="17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79" t="s">
        <v>129</v>
      </c>
      <c r="AT248" s="179" t="s">
        <v>124</v>
      </c>
      <c r="AU248" s="179" t="s">
        <v>84</v>
      </c>
      <c r="AY248" s="15" t="s">
        <v>122</v>
      </c>
      <c r="BE248" s="180">
        <f>IF(N248="základní",J248,0)</f>
        <v>0</v>
      </c>
      <c r="BF248" s="180">
        <f>IF(N248="snížená",J248,0)</f>
        <v>0</v>
      </c>
      <c r="BG248" s="180">
        <f>IF(N248="zákl. přenesená",J248,0)</f>
        <v>0</v>
      </c>
      <c r="BH248" s="180">
        <f>IF(N248="sníž. přenesená",J248,0)</f>
        <v>0</v>
      </c>
      <c r="BI248" s="180">
        <f>IF(N248="nulová",J248,0)</f>
        <v>0</v>
      </c>
      <c r="BJ248" s="15" t="s">
        <v>82</v>
      </c>
      <c r="BK248" s="180">
        <f>ROUND(I248*H248,2)</f>
        <v>0</v>
      </c>
      <c r="BL248" s="15" t="s">
        <v>129</v>
      </c>
      <c r="BM248" s="179" t="s">
        <v>585</v>
      </c>
    </row>
    <row r="249" s="2" customFormat="1">
      <c r="A249" s="34"/>
      <c r="B249" s="35"/>
      <c r="C249" s="34"/>
      <c r="D249" s="181" t="s">
        <v>131</v>
      </c>
      <c r="E249" s="34"/>
      <c r="F249" s="182" t="s">
        <v>586</v>
      </c>
      <c r="G249" s="34"/>
      <c r="H249" s="34"/>
      <c r="I249" s="183"/>
      <c r="J249" s="34"/>
      <c r="K249" s="34"/>
      <c r="L249" s="35"/>
      <c r="M249" s="184"/>
      <c r="N249" s="185"/>
      <c r="O249" s="73"/>
      <c r="P249" s="73"/>
      <c r="Q249" s="73"/>
      <c r="R249" s="73"/>
      <c r="S249" s="73"/>
      <c r="T249" s="7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T249" s="15" t="s">
        <v>131</v>
      </c>
      <c r="AU249" s="15" t="s">
        <v>84</v>
      </c>
    </row>
    <row r="250" s="2" customFormat="1">
      <c r="A250" s="34"/>
      <c r="B250" s="35"/>
      <c r="C250" s="34"/>
      <c r="D250" s="186" t="s">
        <v>133</v>
      </c>
      <c r="E250" s="34"/>
      <c r="F250" s="187" t="s">
        <v>587</v>
      </c>
      <c r="G250" s="34"/>
      <c r="H250" s="34"/>
      <c r="I250" s="183"/>
      <c r="J250" s="34"/>
      <c r="K250" s="34"/>
      <c r="L250" s="35"/>
      <c r="M250" s="184"/>
      <c r="N250" s="185"/>
      <c r="O250" s="73"/>
      <c r="P250" s="73"/>
      <c r="Q250" s="73"/>
      <c r="R250" s="73"/>
      <c r="S250" s="73"/>
      <c r="T250" s="7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T250" s="15" t="s">
        <v>133</v>
      </c>
      <c r="AU250" s="15" t="s">
        <v>84</v>
      </c>
    </row>
    <row r="251" s="2" customFormat="1" ht="24.15" customHeight="1">
      <c r="A251" s="34"/>
      <c r="B251" s="167"/>
      <c r="C251" s="168" t="s">
        <v>358</v>
      </c>
      <c r="D251" s="168" t="s">
        <v>124</v>
      </c>
      <c r="E251" s="169" t="s">
        <v>588</v>
      </c>
      <c r="F251" s="170" t="s">
        <v>589</v>
      </c>
      <c r="G251" s="171" t="s">
        <v>157</v>
      </c>
      <c r="H251" s="172">
        <v>3.528</v>
      </c>
      <c r="I251" s="173"/>
      <c r="J251" s="174">
        <f>ROUND(I251*H251,2)</f>
        <v>0</v>
      </c>
      <c r="K251" s="170" t="s">
        <v>128</v>
      </c>
      <c r="L251" s="35"/>
      <c r="M251" s="175" t="s">
        <v>1</v>
      </c>
      <c r="N251" s="176" t="s">
        <v>39</v>
      </c>
      <c r="O251" s="73"/>
      <c r="P251" s="177">
        <f>O251*H251</f>
        <v>0</v>
      </c>
      <c r="Q251" s="177">
        <v>1.9312499999999999</v>
      </c>
      <c r="R251" s="177">
        <f>Q251*H251</f>
        <v>6.8134499999999996</v>
      </c>
      <c r="S251" s="177">
        <v>0</v>
      </c>
      <c r="T251" s="17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79" t="s">
        <v>129</v>
      </c>
      <c r="AT251" s="179" t="s">
        <v>124</v>
      </c>
      <c r="AU251" s="179" t="s">
        <v>84</v>
      </c>
      <c r="AY251" s="15" t="s">
        <v>122</v>
      </c>
      <c r="BE251" s="180">
        <f>IF(N251="základní",J251,0)</f>
        <v>0</v>
      </c>
      <c r="BF251" s="180">
        <f>IF(N251="snížená",J251,0)</f>
        <v>0</v>
      </c>
      <c r="BG251" s="180">
        <f>IF(N251="zákl. přenesená",J251,0)</f>
        <v>0</v>
      </c>
      <c r="BH251" s="180">
        <f>IF(N251="sníž. přenesená",J251,0)</f>
        <v>0</v>
      </c>
      <c r="BI251" s="180">
        <f>IF(N251="nulová",J251,0)</f>
        <v>0</v>
      </c>
      <c r="BJ251" s="15" t="s">
        <v>82</v>
      </c>
      <c r="BK251" s="180">
        <f>ROUND(I251*H251,2)</f>
        <v>0</v>
      </c>
      <c r="BL251" s="15" t="s">
        <v>129</v>
      </c>
      <c r="BM251" s="179" t="s">
        <v>590</v>
      </c>
    </row>
    <row r="252" s="2" customFormat="1">
      <c r="A252" s="34"/>
      <c r="B252" s="35"/>
      <c r="C252" s="34"/>
      <c r="D252" s="181" t="s">
        <v>131</v>
      </c>
      <c r="E252" s="34"/>
      <c r="F252" s="182" t="s">
        <v>591</v>
      </c>
      <c r="G252" s="34"/>
      <c r="H252" s="34"/>
      <c r="I252" s="183"/>
      <c r="J252" s="34"/>
      <c r="K252" s="34"/>
      <c r="L252" s="35"/>
      <c r="M252" s="184"/>
      <c r="N252" s="185"/>
      <c r="O252" s="73"/>
      <c r="P252" s="73"/>
      <c r="Q252" s="73"/>
      <c r="R252" s="73"/>
      <c r="S252" s="73"/>
      <c r="T252" s="7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T252" s="15" t="s">
        <v>131</v>
      </c>
      <c r="AU252" s="15" t="s">
        <v>84</v>
      </c>
    </row>
    <row r="253" s="2" customFormat="1">
      <c r="A253" s="34"/>
      <c r="B253" s="35"/>
      <c r="C253" s="34"/>
      <c r="D253" s="186" t="s">
        <v>133</v>
      </c>
      <c r="E253" s="34"/>
      <c r="F253" s="187" t="s">
        <v>592</v>
      </c>
      <c r="G253" s="34"/>
      <c r="H253" s="34"/>
      <c r="I253" s="183"/>
      <c r="J253" s="34"/>
      <c r="K253" s="34"/>
      <c r="L253" s="35"/>
      <c r="M253" s="184"/>
      <c r="N253" s="185"/>
      <c r="O253" s="73"/>
      <c r="P253" s="73"/>
      <c r="Q253" s="73"/>
      <c r="R253" s="73"/>
      <c r="S253" s="73"/>
      <c r="T253" s="7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T253" s="15" t="s">
        <v>133</v>
      </c>
      <c r="AU253" s="15" t="s">
        <v>84</v>
      </c>
    </row>
    <row r="254" s="12" customFormat="1" ht="22.8" customHeight="1">
      <c r="A254" s="12"/>
      <c r="B254" s="154"/>
      <c r="C254" s="12"/>
      <c r="D254" s="155" t="s">
        <v>73</v>
      </c>
      <c r="E254" s="165" t="s">
        <v>154</v>
      </c>
      <c r="F254" s="165" t="s">
        <v>264</v>
      </c>
      <c r="G254" s="12"/>
      <c r="H254" s="12"/>
      <c r="I254" s="157"/>
      <c r="J254" s="166">
        <f>BK254</f>
        <v>0</v>
      </c>
      <c r="K254" s="12"/>
      <c r="L254" s="154"/>
      <c r="M254" s="159"/>
      <c r="N254" s="160"/>
      <c r="O254" s="160"/>
      <c r="P254" s="161">
        <f>SUM(P255:P266)</f>
        <v>0</v>
      </c>
      <c r="Q254" s="160"/>
      <c r="R254" s="161">
        <f>SUM(R255:R266)</f>
        <v>7.6908664000000009</v>
      </c>
      <c r="S254" s="160"/>
      <c r="T254" s="162">
        <f>SUM(T255:T266)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55" t="s">
        <v>82</v>
      </c>
      <c r="AT254" s="163" t="s">
        <v>73</v>
      </c>
      <c r="AU254" s="163" t="s">
        <v>82</v>
      </c>
      <c r="AY254" s="155" t="s">
        <v>122</v>
      </c>
      <c r="BK254" s="164">
        <f>SUM(BK255:BK266)</f>
        <v>0</v>
      </c>
    </row>
    <row r="255" s="2" customFormat="1" ht="33" customHeight="1">
      <c r="A255" s="34"/>
      <c r="B255" s="167"/>
      <c r="C255" s="168" t="s">
        <v>366</v>
      </c>
      <c r="D255" s="168" t="s">
        <v>124</v>
      </c>
      <c r="E255" s="169" t="s">
        <v>593</v>
      </c>
      <c r="F255" s="170" t="s">
        <v>594</v>
      </c>
      <c r="G255" s="171" t="s">
        <v>127</v>
      </c>
      <c r="H255" s="172">
        <v>11.84</v>
      </c>
      <c r="I255" s="173"/>
      <c r="J255" s="174">
        <f>ROUND(I255*H255,2)</f>
        <v>0</v>
      </c>
      <c r="K255" s="170" t="s">
        <v>128</v>
      </c>
      <c r="L255" s="35"/>
      <c r="M255" s="175" t="s">
        <v>1</v>
      </c>
      <c r="N255" s="176" t="s">
        <v>39</v>
      </c>
      <c r="O255" s="73"/>
      <c r="P255" s="177">
        <f>O255*H255</f>
        <v>0</v>
      </c>
      <c r="Q255" s="177">
        <v>0.23000000000000001</v>
      </c>
      <c r="R255" s="177">
        <f>Q255*H255</f>
        <v>2.7232000000000003</v>
      </c>
      <c r="S255" s="177">
        <v>0</v>
      </c>
      <c r="T255" s="17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79" t="s">
        <v>129</v>
      </c>
      <c r="AT255" s="179" t="s">
        <v>124</v>
      </c>
      <c r="AU255" s="179" t="s">
        <v>84</v>
      </c>
      <c r="AY255" s="15" t="s">
        <v>122</v>
      </c>
      <c r="BE255" s="180">
        <f>IF(N255="základní",J255,0)</f>
        <v>0</v>
      </c>
      <c r="BF255" s="180">
        <f>IF(N255="snížená",J255,0)</f>
        <v>0</v>
      </c>
      <c r="BG255" s="180">
        <f>IF(N255="zákl. přenesená",J255,0)</f>
        <v>0</v>
      </c>
      <c r="BH255" s="180">
        <f>IF(N255="sníž. přenesená",J255,0)</f>
        <v>0</v>
      </c>
      <c r="BI255" s="180">
        <f>IF(N255="nulová",J255,0)</f>
        <v>0</v>
      </c>
      <c r="BJ255" s="15" t="s">
        <v>82</v>
      </c>
      <c r="BK255" s="180">
        <f>ROUND(I255*H255,2)</f>
        <v>0</v>
      </c>
      <c r="BL255" s="15" t="s">
        <v>129</v>
      </c>
      <c r="BM255" s="179" t="s">
        <v>595</v>
      </c>
    </row>
    <row r="256" s="2" customFormat="1">
      <c r="A256" s="34"/>
      <c r="B256" s="35"/>
      <c r="C256" s="34"/>
      <c r="D256" s="181" t="s">
        <v>131</v>
      </c>
      <c r="E256" s="34"/>
      <c r="F256" s="182" t="s">
        <v>596</v>
      </c>
      <c r="G256" s="34"/>
      <c r="H256" s="34"/>
      <c r="I256" s="183"/>
      <c r="J256" s="34"/>
      <c r="K256" s="34"/>
      <c r="L256" s="35"/>
      <c r="M256" s="184"/>
      <c r="N256" s="185"/>
      <c r="O256" s="73"/>
      <c r="P256" s="73"/>
      <c r="Q256" s="73"/>
      <c r="R256" s="73"/>
      <c r="S256" s="73"/>
      <c r="T256" s="7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T256" s="15" t="s">
        <v>131</v>
      </c>
      <c r="AU256" s="15" t="s">
        <v>84</v>
      </c>
    </row>
    <row r="257" s="2" customFormat="1">
      <c r="A257" s="34"/>
      <c r="B257" s="35"/>
      <c r="C257" s="34"/>
      <c r="D257" s="186" t="s">
        <v>133</v>
      </c>
      <c r="E257" s="34"/>
      <c r="F257" s="187" t="s">
        <v>597</v>
      </c>
      <c r="G257" s="34"/>
      <c r="H257" s="34"/>
      <c r="I257" s="183"/>
      <c r="J257" s="34"/>
      <c r="K257" s="34"/>
      <c r="L257" s="35"/>
      <c r="M257" s="184"/>
      <c r="N257" s="185"/>
      <c r="O257" s="73"/>
      <c r="P257" s="73"/>
      <c r="Q257" s="73"/>
      <c r="R257" s="73"/>
      <c r="S257" s="73"/>
      <c r="T257" s="7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T257" s="15" t="s">
        <v>133</v>
      </c>
      <c r="AU257" s="15" t="s">
        <v>84</v>
      </c>
    </row>
    <row r="258" s="2" customFormat="1" ht="37.8" customHeight="1">
      <c r="A258" s="34"/>
      <c r="B258" s="167"/>
      <c r="C258" s="168" t="s">
        <v>372</v>
      </c>
      <c r="D258" s="168" t="s">
        <v>124</v>
      </c>
      <c r="E258" s="169" t="s">
        <v>598</v>
      </c>
      <c r="F258" s="170" t="s">
        <v>599</v>
      </c>
      <c r="G258" s="171" t="s">
        <v>127</v>
      </c>
      <c r="H258" s="172">
        <v>11.84</v>
      </c>
      <c r="I258" s="173"/>
      <c r="J258" s="174">
        <f>ROUND(I258*H258,2)</f>
        <v>0</v>
      </c>
      <c r="K258" s="170" t="s">
        <v>128</v>
      </c>
      <c r="L258" s="35"/>
      <c r="M258" s="175" t="s">
        <v>1</v>
      </c>
      <c r="N258" s="176" t="s">
        <v>39</v>
      </c>
      <c r="O258" s="73"/>
      <c r="P258" s="177">
        <f>O258*H258</f>
        <v>0</v>
      </c>
      <c r="Q258" s="177">
        <v>0.25008000000000002</v>
      </c>
      <c r="R258" s="177">
        <f>Q258*H258</f>
        <v>2.9609472000000001</v>
      </c>
      <c r="S258" s="177">
        <v>0</v>
      </c>
      <c r="T258" s="17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79" t="s">
        <v>129</v>
      </c>
      <c r="AT258" s="179" t="s">
        <v>124</v>
      </c>
      <c r="AU258" s="179" t="s">
        <v>84</v>
      </c>
      <c r="AY258" s="15" t="s">
        <v>122</v>
      </c>
      <c r="BE258" s="180">
        <f>IF(N258="základní",J258,0)</f>
        <v>0</v>
      </c>
      <c r="BF258" s="180">
        <f>IF(N258="snížená",J258,0)</f>
        <v>0</v>
      </c>
      <c r="BG258" s="180">
        <f>IF(N258="zákl. přenesená",J258,0)</f>
        <v>0</v>
      </c>
      <c r="BH258" s="180">
        <f>IF(N258="sníž. přenesená",J258,0)</f>
        <v>0</v>
      </c>
      <c r="BI258" s="180">
        <f>IF(N258="nulová",J258,0)</f>
        <v>0</v>
      </c>
      <c r="BJ258" s="15" t="s">
        <v>82</v>
      </c>
      <c r="BK258" s="180">
        <f>ROUND(I258*H258,2)</f>
        <v>0</v>
      </c>
      <c r="BL258" s="15" t="s">
        <v>129</v>
      </c>
      <c r="BM258" s="179" t="s">
        <v>600</v>
      </c>
    </row>
    <row r="259" s="2" customFormat="1">
      <c r="A259" s="34"/>
      <c r="B259" s="35"/>
      <c r="C259" s="34"/>
      <c r="D259" s="181" t="s">
        <v>131</v>
      </c>
      <c r="E259" s="34"/>
      <c r="F259" s="182" t="s">
        <v>601</v>
      </c>
      <c r="G259" s="34"/>
      <c r="H259" s="34"/>
      <c r="I259" s="183"/>
      <c r="J259" s="34"/>
      <c r="K259" s="34"/>
      <c r="L259" s="35"/>
      <c r="M259" s="184"/>
      <c r="N259" s="185"/>
      <c r="O259" s="73"/>
      <c r="P259" s="73"/>
      <c r="Q259" s="73"/>
      <c r="R259" s="73"/>
      <c r="S259" s="73"/>
      <c r="T259" s="7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T259" s="15" t="s">
        <v>131</v>
      </c>
      <c r="AU259" s="15" t="s">
        <v>84</v>
      </c>
    </row>
    <row r="260" s="2" customFormat="1">
      <c r="A260" s="34"/>
      <c r="B260" s="35"/>
      <c r="C260" s="34"/>
      <c r="D260" s="186" t="s">
        <v>133</v>
      </c>
      <c r="E260" s="34"/>
      <c r="F260" s="187" t="s">
        <v>602</v>
      </c>
      <c r="G260" s="34"/>
      <c r="H260" s="34"/>
      <c r="I260" s="183"/>
      <c r="J260" s="34"/>
      <c r="K260" s="34"/>
      <c r="L260" s="35"/>
      <c r="M260" s="184"/>
      <c r="N260" s="185"/>
      <c r="O260" s="73"/>
      <c r="P260" s="73"/>
      <c r="Q260" s="73"/>
      <c r="R260" s="73"/>
      <c r="S260" s="73"/>
      <c r="T260" s="7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T260" s="15" t="s">
        <v>133</v>
      </c>
      <c r="AU260" s="15" t="s">
        <v>84</v>
      </c>
    </row>
    <row r="261" s="2" customFormat="1" ht="33" customHeight="1">
      <c r="A261" s="34"/>
      <c r="B261" s="167"/>
      <c r="C261" s="168" t="s">
        <v>378</v>
      </c>
      <c r="D261" s="168" t="s">
        <v>124</v>
      </c>
      <c r="E261" s="169" t="s">
        <v>603</v>
      </c>
      <c r="F261" s="170" t="s">
        <v>604</v>
      </c>
      <c r="G261" s="171" t="s">
        <v>127</v>
      </c>
      <c r="H261" s="172">
        <v>11.84</v>
      </c>
      <c r="I261" s="173"/>
      <c r="J261" s="174">
        <f>ROUND(I261*H261,2)</f>
        <v>0</v>
      </c>
      <c r="K261" s="170" t="s">
        <v>128</v>
      </c>
      <c r="L261" s="35"/>
      <c r="M261" s="175" t="s">
        <v>1</v>
      </c>
      <c r="N261" s="176" t="s">
        <v>39</v>
      </c>
      <c r="O261" s="73"/>
      <c r="P261" s="177">
        <f>O261*H261</f>
        <v>0</v>
      </c>
      <c r="Q261" s="177">
        <v>0.14688000000000001</v>
      </c>
      <c r="R261" s="177">
        <f>Q261*H261</f>
        <v>1.7390592</v>
      </c>
      <c r="S261" s="177">
        <v>0</v>
      </c>
      <c r="T261" s="17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79" t="s">
        <v>129</v>
      </c>
      <c r="AT261" s="179" t="s">
        <v>124</v>
      </c>
      <c r="AU261" s="179" t="s">
        <v>84</v>
      </c>
      <c r="AY261" s="15" t="s">
        <v>122</v>
      </c>
      <c r="BE261" s="180">
        <f>IF(N261="základní",J261,0)</f>
        <v>0</v>
      </c>
      <c r="BF261" s="180">
        <f>IF(N261="snížená",J261,0)</f>
        <v>0</v>
      </c>
      <c r="BG261" s="180">
        <f>IF(N261="zákl. přenesená",J261,0)</f>
        <v>0</v>
      </c>
      <c r="BH261" s="180">
        <f>IF(N261="sníž. přenesená",J261,0)</f>
        <v>0</v>
      </c>
      <c r="BI261" s="180">
        <f>IF(N261="nulová",J261,0)</f>
        <v>0</v>
      </c>
      <c r="BJ261" s="15" t="s">
        <v>82</v>
      </c>
      <c r="BK261" s="180">
        <f>ROUND(I261*H261,2)</f>
        <v>0</v>
      </c>
      <c r="BL261" s="15" t="s">
        <v>129</v>
      </c>
      <c r="BM261" s="179" t="s">
        <v>605</v>
      </c>
    </row>
    <row r="262" s="2" customFormat="1">
      <c r="A262" s="34"/>
      <c r="B262" s="35"/>
      <c r="C262" s="34"/>
      <c r="D262" s="181" t="s">
        <v>131</v>
      </c>
      <c r="E262" s="34"/>
      <c r="F262" s="182" t="s">
        <v>606</v>
      </c>
      <c r="G262" s="34"/>
      <c r="H262" s="34"/>
      <c r="I262" s="183"/>
      <c r="J262" s="34"/>
      <c r="K262" s="34"/>
      <c r="L262" s="35"/>
      <c r="M262" s="184"/>
      <c r="N262" s="185"/>
      <c r="O262" s="73"/>
      <c r="P262" s="73"/>
      <c r="Q262" s="73"/>
      <c r="R262" s="73"/>
      <c r="S262" s="73"/>
      <c r="T262" s="7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T262" s="15" t="s">
        <v>131</v>
      </c>
      <c r="AU262" s="15" t="s">
        <v>84</v>
      </c>
    </row>
    <row r="263" s="2" customFormat="1">
      <c r="A263" s="34"/>
      <c r="B263" s="35"/>
      <c r="C263" s="34"/>
      <c r="D263" s="186" t="s">
        <v>133</v>
      </c>
      <c r="E263" s="34"/>
      <c r="F263" s="187" t="s">
        <v>607</v>
      </c>
      <c r="G263" s="34"/>
      <c r="H263" s="34"/>
      <c r="I263" s="183"/>
      <c r="J263" s="34"/>
      <c r="K263" s="34"/>
      <c r="L263" s="35"/>
      <c r="M263" s="184"/>
      <c r="N263" s="185"/>
      <c r="O263" s="73"/>
      <c r="P263" s="73"/>
      <c r="Q263" s="73"/>
      <c r="R263" s="73"/>
      <c r="S263" s="73"/>
      <c r="T263" s="7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T263" s="15" t="s">
        <v>133</v>
      </c>
      <c r="AU263" s="15" t="s">
        <v>84</v>
      </c>
    </row>
    <row r="264" s="2" customFormat="1" ht="24.15" customHeight="1">
      <c r="A264" s="34"/>
      <c r="B264" s="167"/>
      <c r="C264" s="168" t="s">
        <v>384</v>
      </c>
      <c r="D264" s="168" t="s">
        <v>124</v>
      </c>
      <c r="E264" s="169" t="s">
        <v>608</v>
      </c>
      <c r="F264" s="170" t="s">
        <v>609</v>
      </c>
      <c r="G264" s="171" t="s">
        <v>127</v>
      </c>
      <c r="H264" s="172">
        <v>3</v>
      </c>
      <c r="I264" s="173"/>
      <c r="J264" s="174">
        <f>ROUND(I264*H264,2)</f>
        <v>0</v>
      </c>
      <c r="K264" s="170" t="s">
        <v>128</v>
      </c>
      <c r="L264" s="35"/>
      <c r="M264" s="175" t="s">
        <v>1</v>
      </c>
      <c r="N264" s="176" t="s">
        <v>39</v>
      </c>
      <c r="O264" s="73"/>
      <c r="P264" s="177">
        <f>O264*H264</f>
        <v>0</v>
      </c>
      <c r="Q264" s="177">
        <v>0.089219999999999994</v>
      </c>
      <c r="R264" s="177">
        <f>Q264*H264</f>
        <v>0.26766000000000001</v>
      </c>
      <c r="S264" s="177">
        <v>0</v>
      </c>
      <c r="T264" s="178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79" t="s">
        <v>129</v>
      </c>
      <c r="AT264" s="179" t="s">
        <v>124</v>
      </c>
      <c r="AU264" s="179" t="s">
        <v>84</v>
      </c>
      <c r="AY264" s="15" t="s">
        <v>122</v>
      </c>
      <c r="BE264" s="180">
        <f>IF(N264="základní",J264,0)</f>
        <v>0</v>
      </c>
      <c r="BF264" s="180">
        <f>IF(N264="snížená",J264,0)</f>
        <v>0</v>
      </c>
      <c r="BG264" s="180">
        <f>IF(N264="zákl. přenesená",J264,0)</f>
        <v>0</v>
      </c>
      <c r="BH264" s="180">
        <f>IF(N264="sníž. přenesená",J264,0)</f>
        <v>0</v>
      </c>
      <c r="BI264" s="180">
        <f>IF(N264="nulová",J264,0)</f>
        <v>0</v>
      </c>
      <c r="BJ264" s="15" t="s">
        <v>82</v>
      </c>
      <c r="BK264" s="180">
        <f>ROUND(I264*H264,2)</f>
        <v>0</v>
      </c>
      <c r="BL264" s="15" t="s">
        <v>129</v>
      </c>
      <c r="BM264" s="179" t="s">
        <v>610</v>
      </c>
    </row>
    <row r="265" s="2" customFormat="1">
      <c r="A265" s="34"/>
      <c r="B265" s="35"/>
      <c r="C265" s="34"/>
      <c r="D265" s="181" t="s">
        <v>131</v>
      </c>
      <c r="E265" s="34"/>
      <c r="F265" s="182" t="s">
        <v>611</v>
      </c>
      <c r="G265" s="34"/>
      <c r="H265" s="34"/>
      <c r="I265" s="183"/>
      <c r="J265" s="34"/>
      <c r="K265" s="34"/>
      <c r="L265" s="35"/>
      <c r="M265" s="184"/>
      <c r="N265" s="185"/>
      <c r="O265" s="73"/>
      <c r="P265" s="73"/>
      <c r="Q265" s="73"/>
      <c r="R265" s="73"/>
      <c r="S265" s="73"/>
      <c r="T265" s="7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T265" s="15" t="s">
        <v>131</v>
      </c>
      <c r="AU265" s="15" t="s">
        <v>84</v>
      </c>
    </row>
    <row r="266" s="2" customFormat="1">
      <c r="A266" s="34"/>
      <c r="B266" s="35"/>
      <c r="C266" s="34"/>
      <c r="D266" s="186" t="s">
        <v>133</v>
      </c>
      <c r="E266" s="34"/>
      <c r="F266" s="187" t="s">
        <v>612</v>
      </c>
      <c r="G266" s="34"/>
      <c r="H266" s="34"/>
      <c r="I266" s="183"/>
      <c r="J266" s="34"/>
      <c r="K266" s="34"/>
      <c r="L266" s="35"/>
      <c r="M266" s="184"/>
      <c r="N266" s="185"/>
      <c r="O266" s="73"/>
      <c r="P266" s="73"/>
      <c r="Q266" s="73"/>
      <c r="R266" s="73"/>
      <c r="S266" s="73"/>
      <c r="T266" s="7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T266" s="15" t="s">
        <v>133</v>
      </c>
      <c r="AU266" s="15" t="s">
        <v>84</v>
      </c>
    </row>
    <row r="267" s="12" customFormat="1" ht="22.8" customHeight="1">
      <c r="A267" s="12"/>
      <c r="B267" s="154"/>
      <c r="C267" s="12"/>
      <c r="D267" s="155" t="s">
        <v>73</v>
      </c>
      <c r="E267" s="165" t="s">
        <v>161</v>
      </c>
      <c r="F267" s="165" t="s">
        <v>613</v>
      </c>
      <c r="G267" s="12"/>
      <c r="H267" s="12"/>
      <c r="I267" s="157"/>
      <c r="J267" s="166">
        <f>BK267</f>
        <v>0</v>
      </c>
      <c r="K267" s="12"/>
      <c r="L267" s="154"/>
      <c r="M267" s="159"/>
      <c r="N267" s="160"/>
      <c r="O267" s="160"/>
      <c r="P267" s="161">
        <f>SUM(P268:P276)</f>
        <v>0</v>
      </c>
      <c r="Q267" s="160"/>
      <c r="R267" s="161">
        <f>SUM(R268:R276)</f>
        <v>3.4237128799999996</v>
      </c>
      <c r="S267" s="160"/>
      <c r="T267" s="162">
        <f>SUM(T268:T276)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155" t="s">
        <v>82</v>
      </c>
      <c r="AT267" s="163" t="s">
        <v>73</v>
      </c>
      <c r="AU267" s="163" t="s">
        <v>82</v>
      </c>
      <c r="AY267" s="155" t="s">
        <v>122</v>
      </c>
      <c r="BK267" s="164">
        <f>SUM(BK268:BK276)</f>
        <v>0</v>
      </c>
    </row>
    <row r="268" s="2" customFormat="1" ht="33" customHeight="1">
      <c r="A268" s="34"/>
      <c r="B268" s="167"/>
      <c r="C268" s="168" t="s">
        <v>390</v>
      </c>
      <c r="D268" s="168" t="s">
        <v>124</v>
      </c>
      <c r="E268" s="169" t="s">
        <v>614</v>
      </c>
      <c r="F268" s="170" t="s">
        <v>615</v>
      </c>
      <c r="G268" s="171" t="s">
        <v>157</v>
      </c>
      <c r="H268" s="172">
        <v>1.484</v>
      </c>
      <c r="I268" s="173"/>
      <c r="J268" s="174">
        <f>ROUND(I268*H268,2)</f>
        <v>0</v>
      </c>
      <c r="K268" s="170" t="s">
        <v>128</v>
      </c>
      <c r="L268" s="35"/>
      <c r="M268" s="175" t="s">
        <v>1</v>
      </c>
      <c r="N268" s="176" t="s">
        <v>39</v>
      </c>
      <c r="O268" s="73"/>
      <c r="P268" s="177">
        <f>O268*H268</f>
        <v>0</v>
      </c>
      <c r="Q268" s="177">
        <v>2.3010199999999998</v>
      </c>
      <c r="R268" s="177">
        <f>Q268*H268</f>
        <v>3.4147136799999998</v>
      </c>
      <c r="S268" s="177">
        <v>0</v>
      </c>
      <c r="T268" s="178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79" t="s">
        <v>129</v>
      </c>
      <c r="AT268" s="179" t="s">
        <v>124</v>
      </c>
      <c r="AU268" s="179" t="s">
        <v>84</v>
      </c>
      <c r="AY268" s="15" t="s">
        <v>122</v>
      </c>
      <c r="BE268" s="180">
        <f>IF(N268="základní",J268,0)</f>
        <v>0</v>
      </c>
      <c r="BF268" s="180">
        <f>IF(N268="snížená",J268,0)</f>
        <v>0</v>
      </c>
      <c r="BG268" s="180">
        <f>IF(N268="zákl. přenesená",J268,0)</f>
        <v>0</v>
      </c>
      <c r="BH268" s="180">
        <f>IF(N268="sníž. přenesená",J268,0)</f>
        <v>0</v>
      </c>
      <c r="BI268" s="180">
        <f>IF(N268="nulová",J268,0)</f>
        <v>0</v>
      </c>
      <c r="BJ268" s="15" t="s">
        <v>82</v>
      </c>
      <c r="BK268" s="180">
        <f>ROUND(I268*H268,2)</f>
        <v>0</v>
      </c>
      <c r="BL268" s="15" t="s">
        <v>129</v>
      </c>
      <c r="BM268" s="179" t="s">
        <v>616</v>
      </c>
    </row>
    <row r="269" s="2" customFormat="1">
      <c r="A269" s="34"/>
      <c r="B269" s="35"/>
      <c r="C269" s="34"/>
      <c r="D269" s="181" t="s">
        <v>131</v>
      </c>
      <c r="E269" s="34"/>
      <c r="F269" s="182" t="s">
        <v>617</v>
      </c>
      <c r="G269" s="34"/>
      <c r="H269" s="34"/>
      <c r="I269" s="183"/>
      <c r="J269" s="34"/>
      <c r="K269" s="34"/>
      <c r="L269" s="35"/>
      <c r="M269" s="184"/>
      <c r="N269" s="185"/>
      <c r="O269" s="73"/>
      <c r="P269" s="73"/>
      <c r="Q269" s="73"/>
      <c r="R269" s="73"/>
      <c r="S269" s="73"/>
      <c r="T269" s="7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T269" s="15" t="s">
        <v>131</v>
      </c>
      <c r="AU269" s="15" t="s">
        <v>84</v>
      </c>
    </row>
    <row r="270" s="2" customFormat="1">
      <c r="A270" s="34"/>
      <c r="B270" s="35"/>
      <c r="C270" s="34"/>
      <c r="D270" s="186" t="s">
        <v>133</v>
      </c>
      <c r="E270" s="34"/>
      <c r="F270" s="187" t="s">
        <v>618</v>
      </c>
      <c r="G270" s="34"/>
      <c r="H270" s="34"/>
      <c r="I270" s="183"/>
      <c r="J270" s="34"/>
      <c r="K270" s="34"/>
      <c r="L270" s="35"/>
      <c r="M270" s="184"/>
      <c r="N270" s="185"/>
      <c r="O270" s="73"/>
      <c r="P270" s="73"/>
      <c r="Q270" s="73"/>
      <c r="R270" s="73"/>
      <c r="S270" s="73"/>
      <c r="T270" s="7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T270" s="15" t="s">
        <v>133</v>
      </c>
      <c r="AU270" s="15" t="s">
        <v>84</v>
      </c>
    </row>
    <row r="271" s="2" customFormat="1" ht="16.5" customHeight="1">
      <c r="A271" s="34"/>
      <c r="B271" s="167"/>
      <c r="C271" s="168" t="s">
        <v>398</v>
      </c>
      <c r="D271" s="168" t="s">
        <v>124</v>
      </c>
      <c r="E271" s="169" t="s">
        <v>619</v>
      </c>
      <c r="F271" s="170" t="s">
        <v>620</v>
      </c>
      <c r="G271" s="171" t="s">
        <v>127</v>
      </c>
      <c r="H271" s="172">
        <v>0.56000000000000005</v>
      </c>
      <c r="I271" s="173"/>
      <c r="J271" s="174">
        <f>ROUND(I271*H271,2)</f>
        <v>0</v>
      </c>
      <c r="K271" s="170" t="s">
        <v>128</v>
      </c>
      <c r="L271" s="35"/>
      <c r="M271" s="175" t="s">
        <v>1</v>
      </c>
      <c r="N271" s="176" t="s">
        <v>39</v>
      </c>
      <c r="O271" s="73"/>
      <c r="P271" s="177">
        <f>O271*H271</f>
        <v>0</v>
      </c>
      <c r="Q271" s="177">
        <v>0.016070000000000001</v>
      </c>
      <c r="R271" s="177">
        <f>Q271*H271</f>
        <v>0.0089992000000000006</v>
      </c>
      <c r="S271" s="177">
        <v>0</v>
      </c>
      <c r="T271" s="178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79" t="s">
        <v>129</v>
      </c>
      <c r="AT271" s="179" t="s">
        <v>124</v>
      </c>
      <c r="AU271" s="179" t="s">
        <v>84</v>
      </c>
      <c r="AY271" s="15" t="s">
        <v>122</v>
      </c>
      <c r="BE271" s="180">
        <f>IF(N271="základní",J271,0)</f>
        <v>0</v>
      </c>
      <c r="BF271" s="180">
        <f>IF(N271="snížená",J271,0)</f>
        <v>0</v>
      </c>
      <c r="BG271" s="180">
        <f>IF(N271="zákl. přenesená",J271,0)</f>
        <v>0</v>
      </c>
      <c r="BH271" s="180">
        <f>IF(N271="sníž. přenesená",J271,0)</f>
        <v>0</v>
      </c>
      <c r="BI271" s="180">
        <f>IF(N271="nulová",J271,0)</f>
        <v>0</v>
      </c>
      <c r="BJ271" s="15" t="s">
        <v>82</v>
      </c>
      <c r="BK271" s="180">
        <f>ROUND(I271*H271,2)</f>
        <v>0</v>
      </c>
      <c r="BL271" s="15" t="s">
        <v>129</v>
      </c>
      <c r="BM271" s="179" t="s">
        <v>621</v>
      </c>
    </row>
    <row r="272" s="2" customFormat="1">
      <c r="A272" s="34"/>
      <c r="B272" s="35"/>
      <c r="C272" s="34"/>
      <c r="D272" s="181" t="s">
        <v>131</v>
      </c>
      <c r="E272" s="34"/>
      <c r="F272" s="182" t="s">
        <v>622</v>
      </c>
      <c r="G272" s="34"/>
      <c r="H272" s="34"/>
      <c r="I272" s="183"/>
      <c r="J272" s="34"/>
      <c r="K272" s="34"/>
      <c r="L272" s="35"/>
      <c r="M272" s="184"/>
      <c r="N272" s="185"/>
      <c r="O272" s="73"/>
      <c r="P272" s="73"/>
      <c r="Q272" s="73"/>
      <c r="R272" s="73"/>
      <c r="S272" s="73"/>
      <c r="T272" s="7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T272" s="15" t="s">
        <v>131</v>
      </c>
      <c r="AU272" s="15" t="s">
        <v>84</v>
      </c>
    </row>
    <row r="273" s="2" customFormat="1">
      <c r="A273" s="34"/>
      <c r="B273" s="35"/>
      <c r="C273" s="34"/>
      <c r="D273" s="186" t="s">
        <v>133</v>
      </c>
      <c r="E273" s="34"/>
      <c r="F273" s="187" t="s">
        <v>623</v>
      </c>
      <c r="G273" s="34"/>
      <c r="H273" s="34"/>
      <c r="I273" s="183"/>
      <c r="J273" s="34"/>
      <c r="K273" s="34"/>
      <c r="L273" s="35"/>
      <c r="M273" s="184"/>
      <c r="N273" s="185"/>
      <c r="O273" s="73"/>
      <c r="P273" s="73"/>
      <c r="Q273" s="73"/>
      <c r="R273" s="73"/>
      <c r="S273" s="73"/>
      <c r="T273" s="7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T273" s="15" t="s">
        <v>133</v>
      </c>
      <c r="AU273" s="15" t="s">
        <v>84</v>
      </c>
    </row>
    <row r="274" s="2" customFormat="1" ht="16.5" customHeight="1">
      <c r="A274" s="34"/>
      <c r="B274" s="167"/>
      <c r="C274" s="168" t="s">
        <v>624</v>
      </c>
      <c r="D274" s="168" t="s">
        <v>124</v>
      </c>
      <c r="E274" s="169" t="s">
        <v>625</v>
      </c>
      <c r="F274" s="170" t="s">
        <v>626</v>
      </c>
      <c r="G274" s="171" t="s">
        <v>127</v>
      </c>
      <c r="H274" s="172">
        <v>0.56000000000000005</v>
      </c>
      <c r="I274" s="173"/>
      <c r="J274" s="174">
        <f>ROUND(I274*H274,2)</f>
        <v>0</v>
      </c>
      <c r="K274" s="170" t="s">
        <v>128</v>
      </c>
      <c r="L274" s="35"/>
      <c r="M274" s="175" t="s">
        <v>1</v>
      </c>
      <c r="N274" s="176" t="s">
        <v>39</v>
      </c>
      <c r="O274" s="73"/>
      <c r="P274" s="177">
        <f>O274*H274</f>
        <v>0</v>
      </c>
      <c r="Q274" s="177">
        <v>0</v>
      </c>
      <c r="R274" s="177">
        <f>Q274*H274</f>
        <v>0</v>
      </c>
      <c r="S274" s="177">
        <v>0</v>
      </c>
      <c r="T274" s="178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79" t="s">
        <v>129</v>
      </c>
      <c r="AT274" s="179" t="s">
        <v>124</v>
      </c>
      <c r="AU274" s="179" t="s">
        <v>84</v>
      </c>
      <c r="AY274" s="15" t="s">
        <v>122</v>
      </c>
      <c r="BE274" s="180">
        <f>IF(N274="základní",J274,0)</f>
        <v>0</v>
      </c>
      <c r="BF274" s="180">
        <f>IF(N274="snížená",J274,0)</f>
        <v>0</v>
      </c>
      <c r="BG274" s="180">
        <f>IF(N274="zákl. přenesená",J274,0)</f>
        <v>0</v>
      </c>
      <c r="BH274" s="180">
        <f>IF(N274="sníž. přenesená",J274,0)</f>
        <v>0</v>
      </c>
      <c r="BI274" s="180">
        <f>IF(N274="nulová",J274,0)</f>
        <v>0</v>
      </c>
      <c r="BJ274" s="15" t="s">
        <v>82</v>
      </c>
      <c r="BK274" s="180">
        <f>ROUND(I274*H274,2)</f>
        <v>0</v>
      </c>
      <c r="BL274" s="15" t="s">
        <v>129</v>
      </c>
      <c r="BM274" s="179" t="s">
        <v>627</v>
      </c>
    </row>
    <row r="275" s="2" customFormat="1">
      <c r="A275" s="34"/>
      <c r="B275" s="35"/>
      <c r="C275" s="34"/>
      <c r="D275" s="181" t="s">
        <v>131</v>
      </c>
      <c r="E275" s="34"/>
      <c r="F275" s="182" t="s">
        <v>628</v>
      </c>
      <c r="G275" s="34"/>
      <c r="H275" s="34"/>
      <c r="I275" s="183"/>
      <c r="J275" s="34"/>
      <c r="K275" s="34"/>
      <c r="L275" s="35"/>
      <c r="M275" s="184"/>
      <c r="N275" s="185"/>
      <c r="O275" s="73"/>
      <c r="P275" s="73"/>
      <c r="Q275" s="73"/>
      <c r="R275" s="73"/>
      <c r="S275" s="73"/>
      <c r="T275" s="7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T275" s="15" t="s">
        <v>131</v>
      </c>
      <c r="AU275" s="15" t="s">
        <v>84</v>
      </c>
    </row>
    <row r="276" s="2" customFormat="1">
      <c r="A276" s="34"/>
      <c r="B276" s="35"/>
      <c r="C276" s="34"/>
      <c r="D276" s="186" t="s">
        <v>133</v>
      </c>
      <c r="E276" s="34"/>
      <c r="F276" s="187" t="s">
        <v>629</v>
      </c>
      <c r="G276" s="34"/>
      <c r="H276" s="34"/>
      <c r="I276" s="183"/>
      <c r="J276" s="34"/>
      <c r="K276" s="34"/>
      <c r="L276" s="35"/>
      <c r="M276" s="184"/>
      <c r="N276" s="185"/>
      <c r="O276" s="73"/>
      <c r="P276" s="73"/>
      <c r="Q276" s="73"/>
      <c r="R276" s="73"/>
      <c r="S276" s="73"/>
      <c r="T276" s="7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T276" s="15" t="s">
        <v>133</v>
      </c>
      <c r="AU276" s="15" t="s">
        <v>84</v>
      </c>
    </row>
    <row r="277" s="12" customFormat="1" ht="22.8" customHeight="1">
      <c r="A277" s="12"/>
      <c r="B277" s="154"/>
      <c r="C277" s="12"/>
      <c r="D277" s="155" t="s">
        <v>73</v>
      </c>
      <c r="E277" s="165" t="s">
        <v>179</v>
      </c>
      <c r="F277" s="165" t="s">
        <v>351</v>
      </c>
      <c r="G277" s="12"/>
      <c r="H277" s="12"/>
      <c r="I277" s="157"/>
      <c r="J277" s="166">
        <f>BK277</f>
        <v>0</v>
      </c>
      <c r="K277" s="12"/>
      <c r="L277" s="154"/>
      <c r="M277" s="159"/>
      <c r="N277" s="160"/>
      <c r="O277" s="160"/>
      <c r="P277" s="161">
        <f>SUM(P278:P325)</f>
        <v>0</v>
      </c>
      <c r="Q277" s="160"/>
      <c r="R277" s="161">
        <f>SUM(R278:R325)</f>
        <v>6.3358899999999991</v>
      </c>
      <c r="S277" s="160"/>
      <c r="T277" s="162">
        <f>SUM(T278:T325)</f>
        <v>2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155" t="s">
        <v>82</v>
      </c>
      <c r="AT277" s="163" t="s">
        <v>73</v>
      </c>
      <c r="AU277" s="163" t="s">
        <v>82</v>
      </c>
      <c r="AY277" s="155" t="s">
        <v>122</v>
      </c>
      <c r="BK277" s="164">
        <f>SUM(BK278:BK325)</f>
        <v>0</v>
      </c>
    </row>
    <row r="278" s="2" customFormat="1" ht="24.15" customHeight="1">
      <c r="A278" s="34"/>
      <c r="B278" s="167"/>
      <c r="C278" s="168" t="s">
        <v>630</v>
      </c>
      <c r="D278" s="168" t="s">
        <v>124</v>
      </c>
      <c r="E278" s="169" t="s">
        <v>631</v>
      </c>
      <c r="F278" s="170" t="s">
        <v>632</v>
      </c>
      <c r="G278" s="171" t="s">
        <v>235</v>
      </c>
      <c r="H278" s="172">
        <v>1</v>
      </c>
      <c r="I278" s="173"/>
      <c r="J278" s="174">
        <f>ROUND(I278*H278,2)</f>
        <v>0</v>
      </c>
      <c r="K278" s="170" t="s">
        <v>128</v>
      </c>
      <c r="L278" s="35"/>
      <c r="M278" s="175" t="s">
        <v>1</v>
      </c>
      <c r="N278" s="176" t="s">
        <v>39</v>
      </c>
      <c r="O278" s="73"/>
      <c r="P278" s="177">
        <f>O278*H278</f>
        <v>0</v>
      </c>
      <c r="Q278" s="177">
        <v>1.0000000000000001E-05</v>
      </c>
      <c r="R278" s="177">
        <f>Q278*H278</f>
        <v>1.0000000000000001E-05</v>
      </c>
      <c r="S278" s="177">
        <v>0</v>
      </c>
      <c r="T278" s="178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79" t="s">
        <v>129</v>
      </c>
      <c r="AT278" s="179" t="s">
        <v>124</v>
      </c>
      <c r="AU278" s="179" t="s">
        <v>84</v>
      </c>
      <c r="AY278" s="15" t="s">
        <v>122</v>
      </c>
      <c r="BE278" s="180">
        <f>IF(N278="základní",J278,0)</f>
        <v>0</v>
      </c>
      <c r="BF278" s="180">
        <f>IF(N278="snížená",J278,0)</f>
        <v>0</v>
      </c>
      <c r="BG278" s="180">
        <f>IF(N278="zákl. přenesená",J278,0)</f>
        <v>0</v>
      </c>
      <c r="BH278" s="180">
        <f>IF(N278="sníž. přenesená",J278,0)</f>
        <v>0</v>
      </c>
      <c r="BI278" s="180">
        <f>IF(N278="nulová",J278,0)</f>
        <v>0</v>
      </c>
      <c r="BJ278" s="15" t="s">
        <v>82</v>
      </c>
      <c r="BK278" s="180">
        <f>ROUND(I278*H278,2)</f>
        <v>0</v>
      </c>
      <c r="BL278" s="15" t="s">
        <v>129</v>
      </c>
      <c r="BM278" s="179" t="s">
        <v>633</v>
      </c>
    </row>
    <row r="279" s="2" customFormat="1">
      <c r="A279" s="34"/>
      <c r="B279" s="35"/>
      <c r="C279" s="34"/>
      <c r="D279" s="181" t="s">
        <v>131</v>
      </c>
      <c r="E279" s="34"/>
      <c r="F279" s="182" t="s">
        <v>634</v>
      </c>
      <c r="G279" s="34"/>
      <c r="H279" s="34"/>
      <c r="I279" s="183"/>
      <c r="J279" s="34"/>
      <c r="K279" s="34"/>
      <c r="L279" s="35"/>
      <c r="M279" s="184"/>
      <c r="N279" s="185"/>
      <c r="O279" s="73"/>
      <c r="P279" s="73"/>
      <c r="Q279" s="73"/>
      <c r="R279" s="73"/>
      <c r="S279" s="73"/>
      <c r="T279" s="7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T279" s="15" t="s">
        <v>131</v>
      </c>
      <c r="AU279" s="15" t="s">
        <v>84</v>
      </c>
    </row>
    <row r="280" s="2" customFormat="1">
      <c r="A280" s="34"/>
      <c r="B280" s="35"/>
      <c r="C280" s="34"/>
      <c r="D280" s="186" t="s">
        <v>133</v>
      </c>
      <c r="E280" s="34"/>
      <c r="F280" s="187" t="s">
        <v>635</v>
      </c>
      <c r="G280" s="34"/>
      <c r="H280" s="34"/>
      <c r="I280" s="183"/>
      <c r="J280" s="34"/>
      <c r="K280" s="34"/>
      <c r="L280" s="35"/>
      <c r="M280" s="184"/>
      <c r="N280" s="185"/>
      <c r="O280" s="73"/>
      <c r="P280" s="73"/>
      <c r="Q280" s="73"/>
      <c r="R280" s="73"/>
      <c r="S280" s="73"/>
      <c r="T280" s="7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T280" s="15" t="s">
        <v>133</v>
      </c>
      <c r="AU280" s="15" t="s">
        <v>84</v>
      </c>
    </row>
    <row r="281" s="2" customFormat="1">
      <c r="A281" s="34"/>
      <c r="B281" s="35"/>
      <c r="C281" s="34"/>
      <c r="D281" s="181" t="s">
        <v>152</v>
      </c>
      <c r="E281" s="34"/>
      <c r="F281" s="188" t="s">
        <v>636</v>
      </c>
      <c r="G281" s="34"/>
      <c r="H281" s="34"/>
      <c r="I281" s="183"/>
      <c r="J281" s="34"/>
      <c r="K281" s="34"/>
      <c r="L281" s="35"/>
      <c r="M281" s="184"/>
      <c r="N281" s="185"/>
      <c r="O281" s="73"/>
      <c r="P281" s="73"/>
      <c r="Q281" s="73"/>
      <c r="R281" s="73"/>
      <c r="S281" s="73"/>
      <c r="T281" s="7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T281" s="15" t="s">
        <v>152</v>
      </c>
      <c r="AU281" s="15" t="s">
        <v>84</v>
      </c>
    </row>
    <row r="282" s="2" customFormat="1" ht="24.15" customHeight="1">
      <c r="A282" s="34"/>
      <c r="B282" s="167"/>
      <c r="C282" s="168" t="s">
        <v>637</v>
      </c>
      <c r="D282" s="168" t="s">
        <v>124</v>
      </c>
      <c r="E282" s="169" t="s">
        <v>638</v>
      </c>
      <c r="F282" s="170" t="s">
        <v>639</v>
      </c>
      <c r="G282" s="171" t="s">
        <v>148</v>
      </c>
      <c r="H282" s="172">
        <v>8</v>
      </c>
      <c r="I282" s="173"/>
      <c r="J282" s="174">
        <f>ROUND(I282*H282,2)</f>
        <v>0</v>
      </c>
      <c r="K282" s="170" t="s">
        <v>128</v>
      </c>
      <c r="L282" s="35"/>
      <c r="M282" s="175" t="s">
        <v>1</v>
      </c>
      <c r="N282" s="176" t="s">
        <v>39</v>
      </c>
      <c r="O282" s="73"/>
      <c r="P282" s="177">
        <f>O282*H282</f>
        <v>0</v>
      </c>
      <c r="Q282" s="177">
        <v>0.085760000000000003</v>
      </c>
      <c r="R282" s="177">
        <f>Q282*H282</f>
        <v>0.68608000000000002</v>
      </c>
      <c r="S282" s="177">
        <v>0</v>
      </c>
      <c r="T282" s="178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79" t="s">
        <v>129</v>
      </c>
      <c r="AT282" s="179" t="s">
        <v>124</v>
      </c>
      <c r="AU282" s="179" t="s">
        <v>84</v>
      </c>
      <c r="AY282" s="15" t="s">
        <v>122</v>
      </c>
      <c r="BE282" s="180">
        <f>IF(N282="základní",J282,0)</f>
        <v>0</v>
      </c>
      <c r="BF282" s="180">
        <f>IF(N282="snížená",J282,0)</f>
        <v>0</v>
      </c>
      <c r="BG282" s="180">
        <f>IF(N282="zákl. přenesená",J282,0)</f>
        <v>0</v>
      </c>
      <c r="BH282" s="180">
        <f>IF(N282="sníž. přenesená",J282,0)</f>
        <v>0</v>
      </c>
      <c r="BI282" s="180">
        <f>IF(N282="nulová",J282,0)</f>
        <v>0</v>
      </c>
      <c r="BJ282" s="15" t="s">
        <v>82</v>
      </c>
      <c r="BK282" s="180">
        <f>ROUND(I282*H282,2)</f>
        <v>0</v>
      </c>
      <c r="BL282" s="15" t="s">
        <v>129</v>
      </c>
      <c r="BM282" s="179" t="s">
        <v>640</v>
      </c>
    </row>
    <row r="283" s="2" customFormat="1">
      <c r="A283" s="34"/>
      <c r="B283" s="35"/>
      <c r="C283" s="34"/>
      <c r="D283" s="181" t="s">
        <v>131</v>
      </c>
      <c r="E283" s="34"/>
      <c r="F283" s="182" t="s">
        <v>641</v>
      </c>
      <c r="G283" s="34"/>
      <c r="H283" s="34"/>
      <c r="I283" s="183"/>
      <c r="J283" s="34"/>
      <c r="K283" s="34"/>
      <c r="L283" s="35"/>
      <c r="M283" s="184"/>
      <c r="N283" s="185"/>
      <c r="O283" s="73"/>
      <c r="P283" s="73"/>
      <c r="Q283" s="73"/>
      <c r="R283" s="73"/>
      <c r="S283" s="73"/>
      <c r="T283" s="7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T283" s="15" t="s">
        <v>131</v>
      </c>
      <c r="AU283" s="15" t="s">
        <v>84</v>
      </c>
    </row>
    <row r="284" s="2" customFormat="1">
      <c r="A284" s="34"/>
      <c r="B284" s="35"/>
      <c r="C284" s="34"/>
      <c r="D284" s="186" t="s">
        <v>133</v>
      </c>
      <c r="E284" s="34"/>
      <c r="F284" s="187" t="s">
        <v>642</v>
      </c>
      <c r="G284" s="34"/>
      <c r="H284" s="34"/>
      <c r="I284" s="183"/>
      <c r="J284" s="34"/>
      <c r="K284" s="34"/>
      <c r="L284" s="35"/>
      <c r="M284" s="184"/>
      <c r="N284" s="185"/>
      <c r="O284" s="73"/>
      <c r="P284" s="73"/>
      <c r="Q284" s="73"/>
      <c r="R284" s="73"/>
      <c r="S284" s="73"/>
      <c r="T284" s="7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T284" s="15" t="s">
        <v>133</v>
      </c>
      <c r="AU284" s="15" t="s">
        <v>84</v>
      </c>
    </row>
    <row r="285" s="2" customFormat="1">
      <c r="A285" s="34"/>
      <c r="B285" s="35"/>
      <c r="C285" s="34"/>
      <c r="D285" s="181" t="s">
        <v>152</v>
      </c>
      <c r="E285" s="34"/>
      <c r="F285" s="188" t="s">
        <v>643</v>
      </c>
      <c r="G285" s="34"/>
      <c r="H285" s="34"/>
      <c r="I285" s="183"/>
      <c r="J285" s="34"/>
      <c r="K285" s="34"/>
      <c r="L285" s="35"/>
      <c r="M285" s="184"/>
      <c r="N285" s="185"/>
      <c r="O285" s="73"/>
      <c r="P285" s="73"/>
      <c r="Q285" s="73"/>
      <c r="R285" s="73"/>
      <c r="S285" s="73"/>
      <c r="T285" s="7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T285" s="15" t="s">
        <v>152</v>
      </c>
      <c r="AU285" s="15" t="s">
        <v>84</v>
      </c>
    </row>
    <row r="286" s="2" customFormat="1" ht="24.15" customHeight="1">
      <c r="A286" s="34"/>
      <c r="B286" s="167"/>
      <c r="C286" s="168" t="s">
        <v>644</v>
      </c>
      <c r="D286" s="168" t="s">
        <v>124</v>
      </c>
      <c r="E286" s="169" t="s">
        <v>645</v>
      </c>
      <c r="F286" s="170" t="s">
        <v>646</v>
      </c>
      <c r="G286" s="171" t="s">
        <v>148</v>
      </c>
      <c r="H286" s="172">
        <v>8</v>
      </c>
      <c r="I286" s="173"/>
      <c r="J286" s="174">
        <f>ROUND(I286*H286,2)</f>
        <v>0</v>
      </c>
      <c r="K286" s="170" t="s">
        <v>128</v>
      </c>
      <c r="L286" s="35"/>
      <c r="M286" s="175" t="s">
        <v>1</v>
      </c>
      <c r="N286" s="176" t="s">
        <v>39</v>
      </c>
      <c r="O286" s="73"/>
      <c r="P286" s="177">
        <f>O286*H286</f>
        <v>0</v>
      </c>
      <c r="Q286" s="177">
        <v>0.15256</v>
      </c>
      <c r="R286" s="177">
        <f>Q286*H286</f>
        <v>1.22048</v>
      </c>
      <c r="S286" s="177">
        <v>0</v>
      </c>
      <c r="T286" s="178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79" t="s">
        <v>129</v>
      </c>
      <c r="AT286" s="179" t="s">
        <v>124</v>
      </c>
      <c r="AU286" s="179" t="s">
        <v>84</v>
      </c>
      <c r="AY286" s="15" t="s">
        <v>122</v>
      </c>
      <c r="BE286" s="180">
        <f>IF(N286="základní",J286,0)</f>
        <v>0</v>
      </c>
      <c r="BF286" s="180">
        <f>IF(N286="snížená",J286,0)</f>
        <v>0</v>
      </c>
      <c r="BG286" s="180">
        <f>IF(N286="zákl. přenesená",J286,0)</f>
        <v>0</v>
      </c>
      <c r="BH286" s="180">
        <f>IF(N286="sníž. přenesená",J286,0)</f>
        <v>0</v>
      </c>
      <c r="BI286" s="180">
        <f>IF(N286="nulová",J286,0)</f>
        <v>0</v>
      </c>
      <c r="BJ286" s="15" t="s">
        <v>82</v>
      </c>
      <c r="BK286" s="180">
        <f>ROUND(I286*H286,2)</f>
        <v>0</v>
      </c>
      <c r="BL286" s="15" t="s">
        <v>129</v>
      </c>
      <c r="BM286" s="179" t="s">
        <v>647</v>
      </c>
    </row>
    <row r="287" s="2" customFormat="1">
      <c r="A287" s="34"/>
      <c r="B287" s="35"/>
      <c r="C287" s="34"/>
      <c r="D287" s="181" t="s">
        <v>131</v>
      </c>
      <c r="E287" s="34"/>
      <c r="F287" s="182" t="s">
        <v>648</v>
      </c>
      <c r="G287" s="34"/>
      <c r="H287" s="34"/>
      <c r="I287" s="183"/>
      <c r="J287" s="34"/>
      <c r="K287" s="34"/>
      <c r="L287" s="35"/>
      <c r="M287" s="184"/>
      <c r="N287" s="185"/>
      <c r="O287" s="73"/>
      <c r="P287" s="73"/>
      <c r="Q287" s="73"/>
      <c r="R287" s="73"/>
      <c r="S287" s="73"/>
      <c r="T287" s="7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T287" s="15" t="s">
        <v>131</v>
      </c>
      <c r="AU287" s="15" t="s">
        <v>84</v>
      </c>
    </row>
    <row r="288" s="2" customFormat="1">
      <c r="A288" s="34"/>
      <c r="B288" s="35"/>
      <c r="C288" s="34"/>
      <c r="D288" s="186" t="s">
        <v>133</v>
      </c>
      <c r="E288" s="34"/>
      <c r="F288" s="187" t="s">
        <v>649</v>
      </c>
      <c r="G288" s="34"/>
      <c r="H288" s="34"/>
      <c r="I288" s="183"/>
      <c r="J288" s="34"/>
      <c r="K288" s="34"/>
      <c r="L288" s="35"/>
      <c r="M288" s="184"/>
      <c r="N288" s="185"/>
      <c r="O288" s="73"/>
      <c r="P288" s="73"/>
      <c r="Q288" s="73"/>
      <c r="R288" s="73"/>
      <c r="S288" s="73"/>
      <c r="T288" s="7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T288" s="15" t="s">
        <v>133</v>
      </c>
      <c r="AU288" s="15" t="s">
        <v>84</v>
      </c>
    </row>
    <row r="289" s="2" customFormat="1">
      <c r="A289" s="34"/>
      <c r="B289" s="35"/>
      <c r="C289" s="34"/>
      <c r="D289" s="181" t="s">
        <v>152</v>
      </c>
      <c r="E289" s="34"/>
      <c r="F289" s="188" t="s">
        <v>636</v>
      </c>
      <c r="G289" s="34"/>
      <c r="H289" s="34"/>
      <c r="I289" s="183"/>
      <c r="J289" s="34"/>
      <c r="K289" s="34"/>
      <c r="L289" s="35"/>
      <c r="M289" s="184"/>
      <c r="N289" s="185"/>
      <c r="O289" s="73"/>
      <c r="P289" s="73"/>
      <c r="Q289" s="73"/>
      <c r="R289" s="73"/>
      <c r="S289" s="73"/>
      <c r="T289" s="7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T289" s="15" t="s">
        <v>152</v>
      </c>
      <c r="AU289" s="15" t="s">
        <v>84</v>
      </c>
    </row>
    <row r="290" s="2" customFormat="1" ht="33" customHeight="1">
      <c r="A290" s="34"/>
      <c r="B290" s="167"/>
      <c r="C290" s="168" t="s">
        <v>650</v>
      </c>
      <c r="D290" s="168" t="s">
        <v>124</v>
      </c>
      <c r="E290" s="169" t="s">
        <v>651</v>
      </c>
      <c r="F290" s="170" t="s">
        <v>652</v>
      </c>
      <c r="G290" s="171" t="s">
        <v>148</v>
      </c>
      <c r="H290" s="172">
        <v>8</v>
      </c>
      <c r="I290" s="173"/>
      <c r="J290" s="174">
        <f>ROUND(I290*H290,2)</f>
        <v>0</v>
      </c>
      <c r="K290" s="170" t="s">
        <v>128</v>
      </c>
      <c r="L290" s="35"/>
      <c r="M290" s="175" t="s">
        <v>1</v>
      </c>
      <c r="N290" s="176" t="s">
        <v>39</v>
      </c>
      <c r="O290" s="73"/>
      <c r="P290" s="177">
        <f>O290*H290</f>
        <v>0</v>
      </c>
      <c r="Q290" s="177">
        <v>0.00060999999999999997</v>
      </c>
      <c r="R290" s="177">
        <f>Q290*H290</f>
        <v>0.0048799999999999998</v>
      </c>
      <c r="S290" s="177">
        <v>0</v>
      </c>
      <c r="T290" s="178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79" t="s">
        <v>129</v>
      </c>
      <c r="AT290" s="179" t="s">
        <v>124</v>
      </c>
      <c r="AU290" s="179" t="s">
        <v>84</v>
      </c>
      <c r="AY290" s="15" t="s">
        <v>122</v>
      </c>
      <c r="BE290" s="180">
        <f>IF(N290="základní",J290,0)</f>
        <v>0</v>
      </c>
      <c r="BF290" s="180">
        <f>IF(N290="snížená",J290,0)</f>
        <v>0</v>
      </c>
      <c r="BG290" s="180">
        <f>IF(N290="zákl. přenesená",J290,0)</f>
        <v>0</v>
      </c>
      <c r="BH290" s="180">
        <f>IF(N290="sníž. přenesená",J290,0)</f>
        <v>0</v>
      </c>
      <c r="BI290" s="180">
        <f>IF(N290="nulová",J290,0)</f>
        <v>0</v>
      </c>
      <c r="BJ290" s="15" t="s">
        <v>82</v>
      </c>
      <c r="BK290" s="180">
        <f>ROUND(I290*H290,2)</f>
        <v>0</v>
      </c>
      <c r="BL290" s="15" t="s">
        <v>129</v>
      </c>
      <c r="BM290" s="179" t="s">
        <v>653</v>
      </c>
    </row>
    <row r="291" s="2" customFormat="1">
      <c r="A291" s="34"/>
      <c r="B291" s="35"/>
      <c r="C291" s="34"/>
      <c r="D291" s="181" t="s">
        <v>131</v>
      </c>
      <c r="E291" s="34"/>
      <c r="F291" s="182" t="s">
        <v>654</v>
      </c>
      <c r="G291" s="34"/>
      <c r="H291" s="34"/>
      <c r="I291" s="183"/>
      <c r="J291" s="34"/>
      <c r="K291" s="34"/>
      <c r="L291" s="35"/>
      <c r="M291" s="184"/>
      <c r="N291" s="185"/>
      <c r="O291" s="73"/>
      <c r="P291" s="73"/>
      <c r="Q291" s="73"/>
      <c r="R291" s="73"/>
      <c r="S291" s="73"/>
      <c r="T291" s="7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T291" s="15" t="s">
        <v>131</v>
      </c>
      <c r="AU291" s="15" t="s">
        <v>84</v>
      </c>
    </row>
    <row r="292" s="2" customFormat="1">
      <c r="A292" s="34"/>
      <c r="B292" s="35"/>
      <c r="C292" s="34"/>
      <c r="D292" s="186" t="s">
        <v>133</v>
      </c>
      <c r="E292" s="34"/>
      <c r="F292" s="187" t="s">
        <v>655</v>
      </c>
      <c r="G292" s="34"/>
      <c r="H292" s="34"/>
      <c r="I292" s="183"/>
      <c r="J292" s="34"/>
      <c r="K292" s="34"/>
      <c r="L292" s="35"/>
      <c r="M292" s="184"/>
      <c r="N292" s="185"/>
      <c r="O292" s="73"/>
      <c r="P292" s="73"/>
      <c r="Q292" s="73"/>
      <c r="R292" s="73"/>
      <c r="S292" s="73"/>
      <c r="T292" s="7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T292" s="15" t="s">
        <v>133</v>
      </c>
      <c r="AU292" s="15" t="s">
        <v>84</v>
      </c>
    </row>
    <row r="293" s="2" customFormat="1" ht="16.5" customHeight="1">
      <c r="A293" s="34"/>
      <c r="B293" s="167"/>
      <c r="C293" s="168" t="s">
        <v>656</v>
      </c>
      <c r="D293" s="168" t="s">
        <v>124</v>
      </c>
      <c r="E293" s="169" t="s">
        <v>657</v>
      </c>
      <c r="F293" s="170" t="s">
        <v>658</v>
      </c>
      <c r="G293" s="171" t="s">
        <v>148</v>
      </c>
      <c r="H293" s="172">
        <v>18</v>
      </c>
      <c r="I293" s="173"/>
      <c r="J293" s="174">
        <f>ROUND(I293*H293,2)</f>
        <v>0</v>
      </c>
      <c r="K293" s="170" t="s">
        <v>128</v>
      </c>
      <c r="L293" s="35"/>
      <c r="M293" s="175" t="s">
        <v>1</v>
      </c>
      <c r="N293" s="176" t="s">
        <v>39</v>
      </c>
      <c r="O293" s="73"/>
      <c r="P293" s="177">
        <f>O293*H293</f>
        <v>0</v>
      </c>
      <c r="Q293" s="177">
        <v>0</v>
      </c>
      <c r="R293" s="177">
        <f>Q293*H293</f>
        <v>0</v>
      </c>
      <c r="S293" s="177">
        <v>0</v>
      </c>
      <c r="T293" s="178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79" t="s">
        <v>129</v>
      </c>
      <c r="AT293" s="179" t="s">
        <v>124</v>
      </c>
      <c r="AU293" s="179" t="s">
        <v>84</v>
      </c>
      <c r="AY293" s="15" t="s">
        <v>122</v>
      </c>
      <c r="BE293" s="180">
        <f>IF(N293="základní",J293,0)</f>
        <v>0</v>
      </c>
      <c r="BF293" s="180">
        <f>IF(N293="snížená",J293,0)</f>
        <v>0</v>
      </c>
      <c r="BG293" s="180">
        <f>IF(N293="zákl. přenesená",J293,0)</f>
        <v>0</v>
      </c>
      <c r="BH293" s="180">
        <f>IF(N293="sníž. přenesená",J293,0)</f>
        <v>0</v>
      </c>
      <c r="BI293" s="180">
        <f>IF(N293="nulová",J293,0)</f>
        <v>0</v>
      </c>
      <c r="BJ293" s="15" t="s">
        <v>82</v>
      </c>
      <c r="BK293" s="180">
        <f>ROUND(I293*H293,2)</f>
        <v>0</v>
      </c>
      <c r="BL293" s="15" t="s">
        <v>129</v>
      </c>
      <c r="BM293" s="179" t="s">
        <v>659</v>
      </c>
    </row>
    <row r="294" s="2" customFormat="1">
      <c r="A294" s="34"/>
      <c r="B294" s="35"/>
      <c r="C294" s="34"/>
      <c r="D294" s="181" t="s">
        <v>131</v>
      </c>
      <c r="E294" s="34"/>
      <c r="F294" s="182" t="s">
        <v>660</v>
      </c>
      <c r="G294" s="34"/>
      <c r="H294" s="34"/>
      <c r="I294" s="183"/>
      <c r="J294" s="34"/>
      <c r="K294" s="34"/>
      <c r="L294" s="35"/>
      <c r="M294" s="184"/>
      <c r="N294" s="185"/>
      <c r="O294" s="73"/>
      <c r="P294" s="73"/>
      <c r="Q294" s="73"/>
      <c r="R294" s="73"/>
      <c r="S294" s="73"/>
      <c r="T294" s="7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T294" s="15" t="s">
        <v>131</v>
      </c>
      <c r="AU294" s="15" t="s">
        <v>84</v>
      </c>
    </row>
    <row r="295" s="2" customFormat="1">
      <c r="A295" s="34"/>
      <c r="B295" s="35"/>
      <c r="C295" s="34"/>
      <c r="D295" s="186" t="s">
        <v>133</v>
      </c>
      <c r="E295" s="34"/>
      <c r="F295" s="187" t="s">
        <v>661</v>
      </c>
      <c r="G295" s="34"/>
      <c r="H295" s="34"/>
      <c r="I295" s="183"/>
      <c r="J295" s="34"/>
      <c r="K295" s="34"/>
      <c r="L295" s="35"/>
      <c r="M295" s="184"/>
      <c r="N295" s="185"/>
      <c r="O295" s="73"/>
      <c r="P295" s="73"/>
      <c r="Q295" s="73"/>
      <c r="R295" s="73"/>
      <c r="S295" s="73"/>
      <c r="T295" s="7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T295" s="15" t="s">
        <v>133</v>
      </c>
      <c r="AU295" s="15" t="s">
        <v>84</v>
      </c>
    </row>
    <row r="296" s="2" customFormat="1" ht="24.15" customHeight="1">
      <c r="A296" s="34"/>
      <c r="B296" s="167"/>
      <c r="C296" s="168" t="s">
        <v>662</v>
      </c>
      <c r="D296" s="168" t="s">
        <v>124</v>
      </c>
      <c r="E296" s="169" t="s">
        <v>663</v>
      </c>
      <c r="F296" s="170" t="s">
        <v>664</v>
      </c>
      <c r="G296" s="171" t="s">
        <v>445</v>
      </c>
      <c r="H296" s="172">
        <v>8</v>
      </c>
      <c r="I296" s="173"/>
      <c r="J296" s="174">
        <f>ROUND(I296*H296,2)</f>
        <v>0</v>
      </c>
      <c r="K296" s="170" t="s">
        <v>128</v>
      </c>
      <c r="L296" s="35"/>
      <c r="M296" s="175" t="s">
        <v>1</v>
      </c>
      <c r="N296" s="176" t="s">
        <v>39</v>
      </c>
      <c r="O296" s="73"/>
      <c r="P296" s="177">
        <f>O296*H296</f>
        <v>0</v>
      </c>
      <c r="Q296" s="177">
        <v>0</v>
      </c>
      <c r="R296" s="177">
        <f>Q296*H296</f>
        <v>0</v>
      </c>
      <c r="S296" s="177">
        <v>0</v>
      </c>
      <c r="T296" s="178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79" t="s">
        <v>129</v>
      </c>
      <c r="AT296" s="179" t="s">
        <v>124</v>
      </c>
      <c r="AU296" s="179" t="s">
        <v>84</v>
      </c>
      <c r="AY296" s="15" t="s">
        <v>122</v>
      </c>
      <c r="BE296" s="180">
        <f>IF(N296="základní",J296,0)</f>
        <v>0</v>
      </c>
      <c r="BF296" s="180">
        <f>IF(N296="snížená",J296,0)</f>
        <v>0</v>
      </c>
      <c r="BG296" s="180">
        <f>IF(N296="zákl. přenesená",J296,0)</f>
        <v>0</v>
      </c>
      <c r="BH296" s="180">
        <f>IF(N296="sníž. přenesená",J296,0)</f>
        <v>0</v>
      </c>
      <c r="BI296" s="180">
        <f>IF(N296="nulová",J296,0)</f>
        <v>0</v>
      </c>
      <c r="BJ296" s="15" t="s">
        <v>82</v>
      </c>
      <c r="BK296" s="180">
        <f>ROUND(I296*H296,2)</f>
        <v>0</v>
      </c>
      <c r="BL296" s="15" t="s">
        <v>129</v>
      </c>
      <c r="BM296" s="179" t="s">
        <v>665</v>
      </c>
    </row>
    <row r="297" s="2" customFormat="1">
      <c r="A297" s="34"/>
      <c r="B297" s="35"/>
      <c r="C297" s="34"/>
      <c r="D297" s="181" t="s">
        <v>131</v>
      </c>
      <c r="E297" s="34"/>
      <c r="F297" s="182" t="s">
        <v>666</v>
      </c>
      <c r="G297" s="34"/>
      <c r="H297" s="34"/>
      <c r="I297" s="183"/>
      <c r="J297" s="34"/>
      <c r="K297" s="34"/>
      <c r="L297" s="35"/>
      <c r="M297" s="184"/>
      <c r="N297" s="185"/>
      <c r="O297" s="73"/>
      <c r="P297" s="73"/>
      <c r="Q297" s="73"/>
      <c r="R297" s="73"/>
      <c r="S297" s="73"/>
      <c r="T297" s="7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T297" s="15" t="s">
        <v>131</v>
      </c>
      <c r="AU297" s="15" t="s">
        <v>84</v>
      </c>
    </row>
    <row r="298" s="2" customFormat="1">
      <c r="A298" s="34"/>
      <c r="B298" s="35"/>
      <c r="C298" s="34"/>
      <c r="D298" s="186" t="s">
        <v>133</v>
      </c>
      <c r="E298" s="34"/>
      <c r="F298" s="187" t="s">
        <v>667</v>
      </c>
      <c r="G298" s="34"/>
      <c r="H298" s="34"/>
      <c r="I298" s="183"/>
      <c r="J298" s="34"/>
      <c r="K298" s="34"/>
      <c r="L298" s="35"/>
      <c r="M298" s="184"/>
      <c r="N298" s="185"/>
      <c r="O298" s="73"/>
      <c r="P298" s="73"/>
      <c r="Q298" s="73"/>
      <c r="R298" s="73"/>
      <c r="S298" s="73"/>
      <c r="T298" s="7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T298" s="15" t="s">
        <v>133</v>
      </c>
      <c r="AU298" s="15" t="s">
        <v>84</v>
      </c>
    </row>
    <row r="299" s="2" customFormat="1">
      <c r="A299" s="34"/>
      <c r="B299" s="35"/>
      <c r="C299" s="34"/>
      <c r="D299" s="181" t="s">
        <v>152</v>
      </c>
      <c r="E299" s="34"/>
      <c r="F299" s="188" t="s">
        <v>153</v>
      </c>
      <c r="G299" s="34"/>
      <c r="H299" s="34"/>
      <c r="I299" s="183"/>
      <c r="J299" s="34"/>
      <c r="K299" s="34"/>
      <c r="L299" s="35"/>
      <c r="M299" s="184"/>
      <c r="N299" s="185"/>
      <c r="O299" s="73"/>
      <c r="P299" s="73"/>
      <c r="Q299" s="73"/>
      <c r="R299" s="73"/>
      <c r="S299" s="73"/>
      <c r="T299" s="7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T299" s="15" t="s">
        <v>152</v>
      </c>
      <c r="AU299" s="15" t="s">
        <v>84</v>
      </c>
    </row>
    <row r="300" s="2" customFormat="1" ht="16.5" customHeight="1">
      <c r="A300" s="34"/>
      <c r="B300" s="167"/>
      <c r="C300" s="168" t="s">
        <v>668</v>
      </c>
      <c r="D300" s="168" t="s">
        <v>124</v>
      </c>
      <c r="E300" s="169" t="s">
        <v>669</v>
      </c>
      <c r="F300" s="170" t="s">
        <v>670</v>
      </c>
      <c r="G300" s="171" t="s">
        <v>671</v>
      </c>
      <c r="H300" s="172">
        <v>30</v>
      </c>
      <c r="I300" s="173"/>
      <c r="J300" s="174">
        <f>ROUND(I300*H300,2)</f>
        <v>0</v>
      </c>
      <c r="K300" s="170" t="s">
        <v>1</v>
      </c>
      <c r="L300" s="35"/>
      <c r="M300" s="175" t="s">
        <v>1</v>
      </c>
      <c r="N300" s="176" t="s">
        <v>39</v>
      </c>
      <c r="O300" s="73"/>
      <c r="P300" s="177">
        <f>O300*H300</f>
        <v>0</v>
      </c>
      <c r="Q300" s="177">
        <v>0</v>
      </c>
      <c r="R300" s="177">
        <f>Q300*H300</f>
        <v>0</v>
      </c>
      <c r="S300" s="177">
        <v>0</v>
      </c>
      <c r="T300" s="178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79" t="s">
        <v>129</v>
      </c>
      <c r="AT300" s="179" t="s">
        <v>124</v>
      </c>
      <c r="AU300" s="179" t="s">
        <v>84</v>
      </c>
      <c r="AY300" s="15" t="s">
        <v>122</v>
      </c>
      <c r="BE300" s="180">
        <f>IF(N300="základní",J300,0)</f>
        <v>0</v>
      </c>
      <c r="BF300" s="180">
        <f>IF(N300="snížená",J300,0)</f>
        <v>0</v>
      </c>
      <c r="BG300" s="180">
        <f>IF(N300="zákl. přenesená",J300,0)</f>
        <v>0</v>
      </c>
      <c r="BH300" s="180">
        <f>IF(N300="sníž. přenesená",J300,0)</f>
        <v>0</v>
      </c>
      <c r="BI300" s="180">
        <f>IF(N300="nulová",J300,0)</f>
        <v>0</v>
      </c>
      <c r="BJ300" s="15" t="s">
        <v>82</v>
      </c>
      <c r="BK300" s="180">
        <f>ROUND(I300*H300,2)</f>
        <v>0</v>
      </c>
      <c r="BL300" s="15" t="s">
        <v>129</v>
      </c>
      <c r="BM300" s="179" t="s">
        <v>672</v>
      </c>
    </row>
    <row r="301" s="2" customFormat="1">
      <c r="A301" s="34"/>
      <c r="B301" s="35"/>
      <c r="C301" s="34"/>
      <c r="D301" s="181" t="s">
        <v>131</v>
      </c>
      <c r="E301" s="34"/>
      <c r="F301" s="182" t="s">
        <v>670</v>
      </c>
      <c r="G301" s="34"/>
      <c r="H301" s="34"/>
      <c r="I301" s="183"/>
      <c r="J301" s="34"/>
      <c r="K301" s="34"/>
      <c r="L301" s="35"/>
      <c r="M301" s="184"/>
      <c r="N301" s="185"/>
      <c r="O301" s="73"/>
      <c r="P301" s="73"/>
      <c r="Q301" s="73"/>
      <c r="R301" s="73"/>
      <c r="S301" s="73"/>
      <c r="T301" s="7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T301" s="15" t="s">
        <v>131</v>
      </c>
      <c r="AU301" s="15" t="s">
        <v>84</v>
      </c>
    </row>
    <row r="302" s="2" customFormat="1" ht="24.15" customHeight="1">
      <c r="A302" s="34"/>
      <c r="B302" s="167"/>
      <c r="C302" s="168" t="s">
        <v>673</v>
      </c>
      <c r="D302" s="168" t="s">
        <v>124</v>
      </c>
      <c r="E302" s="169" t="s">
        <v>674</v>
      </c>
      <c r="F302" s="170" t="s">
        <v>675</v>
      </c>
      <c r="G302" s="171" t="s">
        <v>194</v>
      </c>
      <c r="H302" s="172">
        <v>4.407</v>
      </c>
      <c r="I302" s="173"/>
      <c r="J302" s="174">
        <f>ROUND(I302*H302,2)</f>
        <v>0</v>
      </c>
      <c r="K302" s="170" t="s">
        <v>128</v>
      </c>
      <c r="L302" s="35"/>
      <c r="M302" s="175" t="s">
        <v>1</v>
      </c>
      <c r="N302" s="176" t="s">
        <v>39</v>
      </c>
      <c r="O302" s="73"/>
      <c r="P302" s="177">
        <f>O302*H302</f>
        <v>0</v>
      </c>
      <c r="Q302" s="177">
        <v>0</v>
      </c>
      <c r="R302" s="177">
        <f>Q302*H302</f>
        <v>0</v>
      </c>
      <c r="S302" s="177">
        <v>0</v>
      </c>
      <c r="T302" s="178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79" t="s">
        <v>129</v>
      </c>
      <c r="AT302" s="179" t="s">
        <v>124</v>
      </c>
      <c r="AU302" s="179" t="s">
        <v>84</v>
      </c>
      <c r="AY302" s="15" t="s">
        <v>122</v>
      </c>
      <c r="BE302" s="180">
        <f>IF(N302="základní",J302,0)</f>
        <v>0</v>
      </c>
      <c r="BF302" s="180">
        <f>IF(N302="snížená",J302,0)</f>
        <v>0</v>
      </c>
      <c r="BG302" s="180">
        <f>IF(N302="zákl. přenesená",J302,0)</f>
        <v>0</v>
      </c>
      <c r="BH302" s="180">
        <f>IF(N302="sníž. přenesená",J302,0)</f>
        <v>0</v>
      </c>
      <c r="BI302" s="180">
        <f>IF(N302="nulová",J302,0)</f>
        <v>0</v>
      </c>
      <c r="BJ302" s="15" t="s">
        <v>82</v>
      </c>
      <c r="BK302" s="180">
        <f>ROUND(I302*H302,2)</f>
        <v>0</v>
      </c>
      <c r="BL302" s="15" t="s">
        <v>129</v>
      </c>
      <c r="BM302" s="179" t="s">
        <v>676</v>
      </c>
    </row>
    <row r="303" s="2" customFormat="1">
      <c r="A303" s="34"/>
      <c r="B303" s="35"/>
      <c r="C303" s="34"/>
      <c r="D303" s="181" t="s">
        <v>131</v>
      </c>
      <c r="E303" s="34"/>
      <c r="F303" s="182" t="s">
        <v>677</v>
      </c>
      <c r="G303" s="34"/>
      <c r="H303" s="34"/>
      <c r="I303" s="183"/>
      <c r="J303" s="34"/>
      <c r="K303" s="34"/>
      <c r="L303" s="35"/>
      <c r="M303" s="184"/>
      <c r="N303" s="185"/>
      <c r="O303" s="73"/>
      <c r="P303" s="73"/>
      <c r="Q303" s="73"/>
      <c r="R303" s="73"/>
      <c r="S303" s="73"/>
      <c r="T303" s="7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T303" s="15" t="s">
        <v>131</v>
      </c>
      <c r="AU303" s="15" t="s">
        <v>84</v>
      </c>
    </row>
    <row r="304" s="2" customFormat="1">
      <c r="A304" s="34"/>
      <c r="B304" s="35"/>
      <c r="C304" s="34"/>
      <c r="D304" s="186" t="s">
        <v>133</v>
      </c>
      <c r="E304" s="34"/>
      <c r="F304" s="187" t="s">
        <v>678</v>
      </c>
      <c r="G304" s="34"/>
      <c r="H304" s="34"/>
      <c r="I304" s="183"/>
      <c r="J304" s="34"/>
      <c r="K304" s="34"/>
      <c r="L304" s="35"/>
      <c r="M304" s="184"/>
      <c r="N304" s="185"/>
      <c r="O304" s="73"/>
      <c r="P304" s="73"/>
      <c r="Q304" s="73"/>
      <c r="R304" s="73"/>
      <c r="S304" s="73"/>
      <c r="T304" s="7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T304" s="15" t="s">
        <v>133</v>
      </c>
      <c r="AU304" s="15" t="s">
        <v>84</v>
      </c>
    </row>
    <row r="305" s="2" customFormat="1" ht="37.8" customHeight="1">
      <c r="A305" s="34"/>
      <c r="B305" s="167"/>
      <c r="C305" s="189" t="s">
        <v>679</v>
      </c>
      <c r="D305" s="189" t="s">
        <v>210</v>
      </c>
      <c r="E305" s="190" t="s">
        <v>680</v>
      </c>
      <c r="F305" s="191" t="s">
        <v>681</v>
      </c>
      <c r="G305" s="192" t="s">
        <v>194</v>
      </c>
      <c r="H305" s="193">
        <v>4.407</v>
      </c>
      <c r="I305" s="194"/>
      <c r="J305" s="195">
        <f>ROUND(I305*H305,2)</f>
        <v>0</v>
      </c>
      <c r="K305" s="191" t="s">
        <v>1</v>
      </c>
      <c r="L305" s="196"/>
      <c r="M305" s="197" t="s">
        <v>1</v>
      </c>
      <c r="N305" s="198" t="s">
        <v>39</v>
      </c>
      <c r="O305" s="73"/>
      <c r="P305" s="177">
        <f>O305*H305</f>
        <v>0</v>
      </c>
      <c r="Q305" s="177">
        <v>1</v>
      </c>
      <c r="R305" s="177">
        <f>Q305*H305</f>
        <v>4.407</v>
      </c>
      <c r="S305" s="177">
        <v>0</v>
      </c>
      <c r="T305" s="178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79" t="s">
        <v>173</v>
      </c>
      <c r="AT305" s="179" t="s">
        <v>210</v>
      </c>
      <c r="AU305" s="179" t="s">
        <v>84</v>
      </c>
      <c r="AY305" s="15" t="s">
        <v>122</v>
      </c>
      <c r="BE305" s="180">
        <f>IF(N305="základní",J305,0)</f>
        <v>0</v>
      </c>
      <c r="BF305" s="180">
        <f>IF(N305="snížená",J305,0)</f>
        <v>0</v>
      </c>
      <c r="BG305" s="180">
        <f>IF(N305="zákl. přenesená",J305,0)</f>
        <v>0</v>
      </c>
      <c r="BH305" s="180">
        <f>IF(N305="sníž. přenesená",J305,0)</f>
        <v>0</v>
      </c>
      <c r="BI305" s="180">
        <f>IF(N305="nulová",J305,0)</f>
        <v>0</v>
      </c>
      <c r="BJ305" s="15" t="s">
        <v>82</v>
      </c>
      <c r="BK305" s="180">
        <f>ROUND(I305*H305,2)</f>
        <v>0</v>
      </c>
      <c r="BL305" s="15" t="s">
        <v>129</v>
      </c>
      <c r="BM305" s="179" t="s">
        <v>682</v>
      </c>
    </row>
    <row r="306" s="2" customFormat="1">
      <c r="A306" s="34"/>
      <c r="B306" s="35"/>
      <c r="C306" s="34"/>
      <c r="D306" s="181" t="s">
        <v>131</v>
      </c>
      <c r="E306" s="34"/>
      <c r="F306" s="182" t="s">
        <v>681</v>
      </c>
      <c r="G306" s="34"/>
      <c r="H306" s="34"/>
      <c r="I306" s="183"/>
      <c r="J306" s="34"/>
      <c r="K306" s="34"/>
      <c r="L306" s="35"/>
      <c r="M306" s="184"/>
      <c r="N306" s="185"/>
      <c r="O306" s="73"/>
      <c r="P306" s="73"/>
      <c r="Q306" s="73"/>
      <c r="R306" s="73"/>
      <c r="S306" s="73"/>
      <c r="T306" s="7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T306" s="15" t="s">
        <v>131</v>
      </c>
      <c r="AU306" s="15" t="s">
        <v>84</v>
      </c>
    </row>
    <row r="307" s="2" customFormat="1" ht="24.15" customHeight="1">
      <c r="A307" s="34"/>
      <c r="B307" s="167"/>
      <c r="C307" s="168" t="s">
        <v>683</v>
      </c>
      <c r="D307" s="168" t="s">
        <v>124</v>
      </c>
      <c r="E307" s="169" t="s">
        <v>684</v>
      </c>
      <c r="F307" s="170" t="s">
        <v>685</v>
      </c>
      <c r="G307" s="171" t="s">
        <v>686</v>
      </c>
      <c r="H307" s="172">
        <v>1</v>
      </c>
      <c r="I307" s="173"/>
      <c r="J307" s="174">
        <f>ROUND(I307*H307,2)</f>
        <v>0</v>
      </c>
      <c r="K307" s="170" t="s">
        <v>1</v>
      </c>
      <c r="L307" s="35"/>
      <c r="M307" s="175" t="s">
        <v>1</v>
      </c>
      <c r="N307" s="176" t="s">
        <v>39</v>
      </c>
      <c r="O307" s="73"/>
      <c r="P307" s="177">
        <f>O307*H307</f>
        <v>0</v>
      </c>
      <c r="Q307" s="177">
        <v>0</v>
      </c>
      <c r="R307" s="177">
        <f>Q307*H307</f>
        <v>0</v>
      </c>
      <c r="S307" s="177">
        <v>0</v>
      </c>
      <c r="T307" s="178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79" t="s">
        <v>129</v>
      </c>
      <c r="AT307" s="179" t="s">
        <v>124</v>
      </c>
      <c r="AU307" s="179" t="s">
        <v>84</v>
      </c>
      <c r="AY307" s="15" t="s">
        <v>122</v>
      </c>
      <c r="BE307" s="180">
        <f>IF(N307="základní",J307,0)</f>
        <v>0</v>
      </c>
      <c r="BF307" s="180">
        <f>IF(N307="snížená",J307,0)</f>
        <v>0</v>
      </c>
      <c r="BG307" s="180">
        <f>IF(N307="zákl. přenesená",J307,0)</f>
        <v>0</v>
      </c>
      <c r="BH307" s="180">
        <f>IF(N307="sníž. přenesená",J307,0)</f>
        <v>0</v>
      </c>
      <c r="BI307" s="180">
        <f>IF(N307="nulová",J307,0)</f>
        <v>0</v>
      </c>
      <c r="BJ307" s="15" t="s">
        <v>82</v>
      </c>
      <c r="BK307" s="180">
        <f>ROUND(I307*H307,2)</f>
        <v>0</v>
      </c>
      <c r="BL307" s="15" t="s">
        <v>129</v>
      </c>
      <c r="BM307" s="179" t="s">
        <v>687</v>
      </c>
    </row>
    <row r="308" s="2" customFormat="1">
      <c r="A308" s="34"/>
      <c r="B308" s="35"/>
      <c r="C308" s="34"/>
      <c r="D308" s="181" t="s">
        <v>131</v>
      </c>
      <c r="E308" s="34"/>
      <c r="F308" s="182" t="s">
        <v>685</v>
      </c>
      <c r="G308" s="34"/>
      <c r="H308" s="34"/>
      <c r="I308" s="183"/>
      <c r="J308" s="34"/>
      <c r="K308" s="34"/>
      <c r="L308" s="35"/>
      <c r="M308" s="184"/>
      <c r="N308" s="185"/>
      <c r="O308" s="73"/>
      <c r="P308" s="73"/>
      <c r="Q308" s="73"/>
      <c r="R308" s="73"/>
      <c r="S308" s="73"/>
      <c r="T308" s="7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T308" s="15" t="s">
        <v>131</v>
      </c>
      <c r="AU308" s="15" t="s">
        <v>84</v>
      </c>
    </row>
    <row r="309" s="2" customFormat="1" ht="24.15" customHeight="1">
      <c r="A309" s="34"/>
      <c r="B309" s="167"/>
      <c r="C309" s="168" t="s">
        <v>688</v>
      </c>
      <c r="D309" s="168" t="s">
        <v>124</v>
      </c>
      <c r="E309" s="169" t="s">
        <v>689</v>
      </c>
      <c r="F309" s="170" t="s">
        <v>690</v>
      </c>
      <c r="G309" s="171" t="s">
        <v>235</v>
      </c>
      <c r="H309" s="172">
        <v>16</v>
      </c>
      <c r="I309" s="173"/>
      <c r="J309" s="174">
        <f>ROUND(I309*H309,2)</f>
        <v>0</v>
      </c>
      <c r="K309" s="170" t="s">
        <v>1</v>
      </c>
      <c r="L309" s="35"/>
      <c r="M309" s="175" t="s">
        <v>1</v>
      </c>
      <c r="N309" s="176" t="s">
        <v>39</v>
      </c>
      <c r="O309" s="73"/>
      <c r="P309" s="177">
        <f>O309*H309</f>
        <v>0</v>
      </c>
      <c r="Q309" s="177">
        <v>0.00011</v>
      </c>
      <c r="R309" s="177">
        <f>Q309*H309</f>
        <v>0.0017600000000000001</v>
      </c>
      <c r="S309" s="177">
        <v>0</v>
      </c>
      <c r="T309" s="178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79" t="s">
        <v>129</v>
      </c>
      <c r="AT309" s="179" t="s">
        <v>124</v>
      </c>
      <c r="AU309" s="179" t="s">
        <v>84</v>
      </c>
      <c r="AY309" s="15" t="s">
        <v>122</v>
      </c>
      <c r="BE309" s="180">
        <f>IF(N309="základní",J309,0)</f>
        <v>0</v>
      </c>
      <c r="BF309" s="180">
        <f>IF(N309="snížená",J309,0)</f>
        <v>0</v>
      </c>
      <c r="BG309" s="180">
        <f>IF(N309="zákl. přenesená",J309,0)</f>
        <v>0</v>
      </c>
      <c r="BH309" s="180">
        <f>IF(N309="sníž. přenesená",J309,0)</f>
        <v>0</v>
      </c>
      <c r="BI309" s="180">
        <f>IF(N309="nulová",J309,0)</f>
        <v>0</v>
      </c>
      <c r="BJ309" s="15" t="s">
        <v>82</v>
      </c>
      <c r="BK309" s="180">
        <f>ROUND(I309*H309,2)</f>
        <v>0</v>
      </c>
      <c r="BL309" s="15" t="s">
        <v>129</v>
      </c>
      <c r="BM309" s="179" t="s">
        <v>691</v>
      </c>
    </row>
    <row r="310" s="2" customFormat="1">
      <c r="A310" s="34"/>
      <c r="B310" s="35"/>
      <c r="C310" s="34"/>
      <c r="D310" s="181" t="s">
        <v>131</v>
      </c>
      <c r="E310" s="34"/>
      <c r="F310" s="182" t="s">
        <v>692</v>
      </c>
      <c r="G310" s="34"/>
      <c r="H310" s="34"/>
      <c r="I310" s="183"/>
      <c r="J310" s="34"/>
      <c r="K310" s="34"/>
      <c r="L310" s="35"/>
      <c r="M310" s="184"/>
      <c r="N310" s="185"/>
      <c r="O310" s="73"/>
      <c r="P310" s="73"/>
      <c r="Q310" s="73"/>
      <c r="R310" s="73"/>
      <c r="S310" s="73"/>
      <c r="T310" s="7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T310" s="15" t="s">
        <v>131</v>
      </c>
      <c r="AU310" s="15" t="s">
        <v>84</v>
      </c>
    </row>
    <row r="311" s="2" customFormat="1" ht="21.75" customHeight="1">
      <c r="A311" s="34"/>
      <c r="B311" s="167"/>
      <c r="C311" s="168" t="s">
        <v>693</v>
      </c>
      <c r="D311" s="168" t="s">
        <v>124</v>
      </c>
      <c r="E311" s="169" t="s">
        <v>694</v>
      </c>
      <c r="F311" s="170" t="s">
        <v>695</v>
      </c>
      <c r="G311" s="171" t="s">
        <v>235</v>
      </c>
      <c r="H311" s="172">
        <v>16</v>
      </c>
      <c r="I311" s="173"/>
      <c r="J311" s="174">
        <f>ROUND(I311*H311,2)</f>
        <v>0</v>
      </c>
      <c r="K311" s="170" t="s">
        <v>1</v>
      </c>
      <c r="L311" s="35"/>
      <c r="M311" s="175" t="s">
        <v>1</v>
      </c>
      <c r="N311" s="176" t="s">
        <v>39</v>
      </c>
      <c r="O311" s="73"/>
      <c r="P311" s="177">
        <f>O311*H311</f>
        <v>0</v>
      </c>
      <c r="Q311" s="177">
        <v>0.00097999999999999997</v>
      </c>
      <c r="R311" s="177">
        <f>Q311*H311</f>
        <v>0.015679999999999999</v>
      </c>
      <c r="S311" s="177">
        <v>0</v>
      </c>
      <c r="T311" s="178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79" t="s">
        <v>129</v>
      </c>
      <c r="AT311" s="179" t="s">
        <v>124</v>
      </c>
      <c r="AU311" s="179" t="s">
        <v>84</v>
      </c>
      <c r="AY311" s="15" t="s">
        <v>122</v>
      </c>
      <c r="BE311" s="180">
        <f>IF(N311="základní",J311,0)</f>
        <v>0</v>
      </c>
      <c r="BF311" s="180">
        <f>IF(N311="snížená",J311,0)</f>
        <v>0</v>
      </c>
      <c r="BG311" s="180">
        <f>IF(N311="zákl. přenesená",J311,0)</f>
        <v>0</v>
      </c>
      <c r="BH311" s="180">
        <f>IF(N311="sníž. přenesená",J311,0)</f>
        <v>0</v>
      </c>
      <c r="BI311" s="180">
        <f>IF(N311="nulová",J311,0)</f>
        <v>0</v>
      </c>
      <c r="BJ311" s="15" t="s">
        <v>82</v>
      </c>
      <c r="BK311" s="180">
        <f>ROUND(I311*H311,2)</f>
        <v>0</v>
      </c>
      <c r="BL311" s="15" t="s">
        <v>129</v>
      </c>
      <c r="BM311" s="179" t="s">
        <v>696</v>
      </c>
    </row>
    <row r="312" s="2" customFormat="1">
      <c r="A312" s="34"/>
      <c r="B312" s="35"/>
      <c r="C312" s="34"/>
      <c r="D312" s="181" t="s">
        <v>131</v>
      </c>
      <c r="E312" s="34"/>
      <c r="F312" s="182" t="s">
        <v>697</v>
      </c>
      <c r="G312" s="34"/>
      <c r="H312" s="34"/>
      <c r="I312" s="183"/>
      <c r="J312" s="34"/>
      <c r="K312" s="34"/>
      <c r="L312" s="35"/>
      <c r="M312" s="184"/>
      <c r="N312" s="185"/>
      <c r="O312" s="73"/>
      <c r="P312" s="73"/>
      <c r="Q312" s="73"/>
      <c r="R312" s="73"/>
      <c r="S312" s="73"/>
      <c r="T312" s="7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T312" s="15" t="s">
        <v>131</v>
      </c>
      <c r="AU312" s="15" t="s">
        <v>84</v>
      </c>
    </row>
    <row r="313" s="2" customFormat="1" ht="24.15" customHeight="1">
      <c r="A313" s="34"/>
      <c r="B313" s="167"/>
      <c r="C313" s="168" t="s">
        <v>698</v>
      </c>
      <c r="D313" s="168" t="s">
        <v>124</v>
      </c>
      <c r="E313" s="169" t="s">
        <v>699</v>
      </c>
      <c r="F313" s="170" t="s">
        <v>700</v>
      </c>
      <c r="G313" s="171" t="s">
        <v>235</v>
      </c>
      <c r="H313" s="172">
        <v>1</v>
      </c>
      <c r="I313" s="173"/>
      <c r="J313" s="174">
        <f>ROUND(I313*H313,2)</f>
        <v>0</v>
      </c>
      <c r="K313" s="170" t="s">
        <v>128</v>
      </c>
      <c r="L313" s="35"/>
      <c r="M313" s="175" t="s">
        <v>1</v>
      </c>
      <c r="N313" s="176" t="s">
        <v>39</v>
      </c>
      <c r="O313" s="73"/>
      <c r="P313" s="177">
        <f>O313*H313</f>
        <v>0</v>
      </c>
      <c r="Q313" s="177">
        <v>0</v>
      </c>
      <c r="R313" s="177">
        <f>Q313*H313</f>
        <v>0</v>
      </c>
      <c r="S313" s="177">
        <v>0</v>
      </c>
      <c r="T313" s="178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79" t="s">
        <v>129</v>
      </c>
      <c r="AT313" s="179" t="s">
        <v>124</v>
      </c>
      <c r="AU313" s="179" t="s">
        <v>84</v>
      </c>
      <c r="AY313" s="15" t="s">
        <v>122</v>
      </c>
      <c r="BE313" s="180">
        <f>IF(N313="základní",J313,0)</f>
        <v>0</v>
      </c>
      <c r="BF313" s="180">
        <f>IF(N313="snížená",J313,0)</f>
        <v>0</v>
      </c>
      <c r="BG313" s="180">
        <f>IF(N313="zákl. přenesená",J313,0)</f>
        <v>0</v>
      </c>
      <c r="BH313" s="180">
        <f>IF(N313="sníž. přenesená",J313,0)</f>
        <v>0</v>
      </c>
      <c r="BI313" s="180">
        <f>IF(N313="nulová",J313,0)</f>
        <v>0</v>
      </c>
      <c r="BJ313" s="15" t="s">
        <v>82</v>
      </c>
      <c r="BK313" s="180">
        <f>ROUND(I313*H313,2)</f>
        <v>0</v>
      </c>
      <c r="BL313" s="15" t="s">
        <v>129</v>
      </c>
      <c r="BM313" s="179" t="s">
        <v>701</v>
      </c>
    </row>
    <row r="314" s="2" customFormat="1">
      <c r="A314" s="34"/>
      <c r="B314" s="35"/>
      <c r="C314" s="34"/>
      <c r="D314" s="181" t="s">
        <v>131</v>
      </c>
      <c r="E314" s="34"/>
      <c r="F314" s="182" t="s">
        <v>702</v>
      </c>
      <c r="G314" s="34"/>
      <c r="H314" s="34"/>
      <c r="I314" s="183"/>
      <c r="J314" s="34"/>
      <c r="K314" s="34"/>
      <c r="L314" s="35"/>
      <c r="M314" s="184"/>
      <c r="N314" s="185"/>
      <c r="O314" s="73"/>
      <c r="P314" s="73"/>
      <c r="Q314" s="73"/>
      <c r="R314" s="73"/>
      <c r="S314" s="73"/>
      <c r="T314" s="7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T314" s="15" t="s">
        <v>131</v>
      </c>
      <c r="AU314" s="15" t="s">
        <v>84</v>
      </c>
    </row>
    <row r="315" s="2" customFormat="1">
      <c r="A315" s="34"/>
      <c r="B315" s="35"/>
      <c r="C315" s="34"/>
      <c r="D315" s="186" t="s">
        <v>133</v>
      </c>
      <c r="E315" s="34"/>
      <c r="F315" s="187" t="s">
        <v>703</v>
      </c>
      <c r="G315" s="34"/>
      <c r="H315" s="34"/>
      <c r="I315" s="183"/>
      <c r="J315" s="34"/>
      <c r="K315" s="34"/>
      <c r="L315" s="35"/>
      <c r="M315" s="184"/>
      <c r="N315" s="185"/>
      <c r="O315" s="73"/>
      <c r="P315" s="73"/>
      <c r="Q315" s="73"/>
      <c r="R315" s="73"/>
      <c r="S315" s="73"/>
      <c r="T315" s="7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T315" s="15" t="s">
        <v>133</v>
      </c>
      <c r="AU315" s="15" t="s">
        <v>84</v>
      </c>
    </row>
    <row r="316" s="2" customFormat="1" ht="24.15" customHeight="1">
      <c r="A316" s="34"/>
      <c r="B316" s="167"/>
      <c r="C316" s="168" t="s">
        <v>704</v>
      </c>
      <c r="D316" s="168" t="s">
        <v>124</v>
      </c>
      <c r="E316" s="169" t="s">
        <v>705</v>
      </c>
      <c r="F316" s="170" t="s">
        <v>706</v>
      </c>
      <c r="G316" s="171" t="s">
        <v>194</v>
      </c>
      <c r="H316" s="172">
        <v>2</v>
      </c>
      <c r="I316" s="173"/>
      <c r="J316" s="174">
        <f>ROUND(I316*H316,2)</f>
        <v>0</v>
      </c>
      <c r="K316" s="170" t="s">
        <v>128</v>
      </c>
      <c r="L316" s="35"/>
      <c r="M316" s="175" t="s">
        <v>1</v>
      </c>
      <c r="N316" s="176" t="s">
        <v>39</v>
      </c>
      <c r="O316" s="73"/>
      <c r="P316" s="177">
        <f>O316*H316</f>
        <v>0</v>
      </c>
      <c r="Q316" s="177">
        <v>0</v>
      </c>
      <c r="R316" s="177">
        <f>Q316*H316</f>
        <v>0</v>
      </c>
      <c r="S316" s="177">
        <v>1</v>
      </c>
      <c r="T316" s="178">
        <f>S316*H316</f>
        <v>2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79" t="s">
        <v>129</v>
      </c>
      <c r="AT316" s="179" t="s">
        <v>124</v>
      </c>
      <c r="AU316" s="179" t="s">
        <v>84</v>
      </c>
      <c r="AY316" s="15" t="s">
        <v>122</v>
      </c>
      <c r="BE316" s="180">
        <f>IF(N316="základní",J316,0)</f>
        <v>0</v>
      </c>
      <c r="BF316" s="180">
        <f>IF(N316="snížená",J316,0)</f>
        <v>0</v>
      </c>
      <c r="BG316" s="180">
        <f>IF(N316="zákl. přenesená",J316,0)</f>
        <v>0</v>
      </c>
      <c r="BH316" s="180">
        <f>IF(N316="sníž. přenesená",J316,0)</f>
        <v>0</v>
      </c>
      <c r="BI316" s="180">
        <f>IF(N316="nulová",J316,0)</f>
        <v>0</v>
      </c>
      <c r="BJ316" s="15" t="s">
        <v>82</v>
      </c>
      <c r="BK316" s="180">
        <f>ROUND(I316*H316,2)</f>
        <v>0</v>
      </c>
      <c r="BL316" s="15" t="s">
        <v>129</v>
      </c>
      <c r="BM316" s="179" t="s">
        <v>707</v>
      </c>
    </row>
    <row r="317" s="2" customFormat="1">
      <c r="A317" s="34"/>
      <c r="B317" s="35"/>
      <c r="C317" s="34"/>
      <c r="D317" s="181" t="s">
        <v>131</v>
      </c>
      <c r="E317" s="34"/>
      <c r="F317" s="182" t="s">
        <v>708</v>
      </c>
      <c r="G317" s="34"/>
      <c r="H317" s="34"/>
      <c r="I317" s="183"/>
      <c r="J317" s="34"/>
      <c r="K317" s="34"/>
      <c r="L317" s="35"/>
      <c r="M317" s="184"/>
      <c r="N317" s="185"/>
      <c r="O317" s="73"/>
      <c r="P317" s="73"/>
      <c r="Q317" s="73"/>
      <c r="R317" s="73"/>
      <c r="S317" s="73"/>
      <c r="T317" s="7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T317" s="15" t="s">
        <v>131</v>
      </c>
      <c r="AU317" s="15" t="s">
        <v>84</v>
      </c>
    </row>
    <row r="318" s="2" customFormat="1">
      <c r="A318" s="34"/>
      <c r="B318" s="35"/>
      <c r="C318" s="34"/>
      <c r="D318" s="186" t="s">
        <v>133</v>
      </c>
      <c r="E318" s="34"/>
      <c r="F318" s="187" t="s">
        <v>709</v>
      </c>
      <c r="G318" s="34"/>
      <c r="H318" s="34"/>
      <c r="I318" s="183"/>
      <c r="J318" s="34"/>
      <c r="K318" s="34"/>
      <c r="L318" s="35"/>
      <c r="M318" s="184"/>
      <c r="N318" s="185"/>
      <c r="O318" s="73"/>
      <c r="P318" s="73"/>
      <c r="Q318" s="73"/>
      <c r="R318" s="73"/>
      <c r="S318" s="73"/>
      <c r="T318" s="7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T318" s="15" t="s">
        <v>133</v>
      </c>
      <c r="AU318" s="15" t="s">
        <v>84</v>
      </c>
    </row>
    <row r="319" s="2" customFormat="1" ht="21.75" customHeight="1">
      <c r="A319" s="34"/>
      <c r="B319" s="167"/>
      <c r="C319" s="168" t="s">
        <v>710</v>
      </c>
      <c r="D319" s="168" t="s">
        <v>124</v>
      </c>
      <c r="E319" s="169" t="s">
        <v>711</v>
      </c>
      <c r="F319" s="170" t="s">
        <v>712</v>
      </c>
      <c r="G319" s="171" t="s">
        <v>148</v>
      </c>
      <c r="H319" s="172">
        <v>16</v>
      </c>
      <c r="I319" s="173"/>
      <c r="J319" s="174">
        <f>ROUND(I319*H319,2)</f>
        <v>0</v>
      </c>
      <c r="K319" s="170" t="s">
        <v>128</v>
      </c>
      <c r="L319" s="35"/>
      <c r="M319" s="175" t="s">
        <v>1</v>
      </c>
      <c r="N319" s="176" t="s">
        <v>39</v>
      </c>
      <c r="O319" s="73"/>
      <c r="P319" s="177">
        <f>O319*H319</f>
        <v>0</v>
      </c>
      <c r="Q319" s="177">
        <v>0</v>
      </c>
      <c r="R319" s="177">
        <f>Q319*H319</f>
        <v>0</v>
      </c>
      <c r="S319" s="177">
        <v>0</v>
      </c>
      <c r="T319" s="178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79" t="s">
        <v>129</v>
      </c>
      <c r="AT319" s="179" t="s">
        <v>124</v>
      </c>
      <c r="AU319" s="179" t="s">
        <v>84</v>
      </c>
      <c r="AY319" s="15" t="s">
        <v>122</v>
      </c>
      <c r="BE319" s="180">
        <f>IF(N319="základní",J319,0)</f>
        <v>0</v>
      </c>
      <c r="BF319" s="180">
        <f>IF(N319="snížená",J319,0)</f>
        <v>0</v>
      </c>
      <c r="BG319" s="180">
        <f>IF(N319="zákl. přenesená",J319,0)</f>
        <v>0</v>
      </c>
      <c r="BH319" s="180">
        <f>IF(N319="sníž. přenesená",J319,0)</f>
        <v>0</v>
      </c>
      <c r="BI319" s="180">
        <f>IF(N319="nulová",J319,0)</f>
        <v>0</v>
      </c>
      <c r="BJ319" s="15" t="s">
        <v>82</v>
      </c>
      <c r="BK319" s="180">
        <f>ROUND(I319*H319,2)</f>
        <v>0</v>
      </c>
      <c r="BL319" s="15" t="s">
        <v>129</v>
      </c>
      <c r="BM319" s="179" t="s">
        <v>713</v>
      </c>
    </row>
    <row r="320" s="2" customFormat="1">
      <c r="A320" s="34"/>
      <c r="B320" s="35"/>
      <c r="C320" s="34"/>
      <c r="D320" s="181" t="s">
        <v>131</v>
      </c>
      <c r="E320" s="34"/>
      <c r="F320" s="182" t="s">
        <v>714</v>
      </c>
      <c r="G320" s="34"/>
      <c r="H320" s="34"/>
      <c r="I320" s="183"/>
      <c r="J320" s="34"/>
      <c r="K320" s="34"/>
      <c r="L320" s="35"/>
      <c r="M320" s="184"/>
      <c r="N320" s="185"/>
      <c r="O320" s="73"/>
      <c r="P320" s="73"/>
      <c r="Q320" s="73"/>
      <c r="R320" s="73"/>
      <c r="S320" s="73"/>
      <c r="T320" s="7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T320" s="15" t="s">
        <v>131</v>
      </c>
      <c r="AU320" s="15" t="s">
        <v>84</v>
      </c>
    </row>
    <row r="321" s="2" customFormat="1">
      <c r="A321" s="34"/>
      <c r="B321" s="35"/>
      <c r="C321" s="34"/>
      <c r="D321" s="186" t="s">
        <v>133</v>
      </c>
      <c r="E321" s="34"/>
      <c r="F321" s="187" t="s">
        <v>715</v>
      </c>
      <c r="G321" s="34"/>
      <c r="H321" s="34"/>
      <c r="I321" s="183"/>
      <c r="J321" s="34"/>
      <c r="K321" s="34"/>
      <c r="L321" s="35"/>
      <c r="M321" s="184"/>
      <c r="N321" s="185"/>
      <c r="O321" s="73"/>
      <c r="P321" s="73"/>
      <c r="Q321" s="73"/>
      <c r="R321" s="73"/>
      <c r="S321" s="73"/>
      <c r="T321" s="7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T321" s="15" t="s">
        <v>133</v>
      </c>
      <c r="AU321" s="15" t="s">
        <v>84</v>
      </c>
    </row>
    <row r="322" s="2" customFormat="1">
      <c r="A322" s="34"/>
      <c r="B322" s="35"/>
      <c r="C322" s="34"/>
      <c r="D322" s="181" t="s">
        <v>152</v>
      </c>
      <c r="E322" s="34"/>
      <c r="F322" s="188" t="s">
        <v>716</v>
      </c>
      <c r="G322" s="34"/>
      <c r="H322" s="34"/>
      <c r="I322" s="183"/>
      <c r="J322" s="34"/>
      <c r="K322" s="34"/>
      <c r="L322" s="35"/>
      <c r="M322" s="184"/>
      <c r="N322" s="185"/>
      <c r="O322" s="73"/>
      <c r="P322" s="73"/>
      <c r="Q322" s="73"/>
      <c r="R322" s="73"/>
      <c r="S322" s="73"/>
      <c r="T322" s="7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T322" s="15" t="s">
        <v>152</v>
      </c>
      <c r="AU322" s="15" t="s">
        <v>84</v>
      </c>
    </row>
    <row r="323" s="2" customFormat="1" ht="24.15" customHeight="1">
      <c r="A323" s="34"/>
      <c r="B323" s="167"/>
      <c r="C323" s="168" t="s">
        <v>717</v>
      </c>
      <c r="D323" s="168" t="s">
        <v>124</v>
      </c>
      <c r="E323" s="169" t="s">
        <v>718</v>
      </c>
      <c r="F323" s="170" t="s">
        <v>719</v>
      </c>
      <c r="G323" s="171" t="s">
        <v>127</v>
      </c>
      <c r="H323" s="172">
        <v>3</v>
      </c>
      <c r="I323" s="173"/>
      <c r="J323" s="174">
        <f>ROUND(I323*H323,2)</f>
        <v>0</v>
      </c>
      <c r="K323" s="170" t="s">
        <v>128</v>
      </c>
      <c r="L323" s="35"/>
      <c r="M323" s="175" t="s">
        <v>1</v>
      </c>
      <c r="N323" s="176" t="s">
        <v>39</v>
      </c>
      <c r="O323" s="73"/>
      <c r="P323" s="177">
        <f>O323*H323</f>
        <v>0</v>
      </c>
      <c r="Q323" s="177">
        <v>0</v>
      </c>
      <c r="R323" s="177">
        <f>Q323*H323</f>
        <v>0</v>
      </c>
      <c r="S323" s="177">
        <v>0</v>
      </c>
      <c r="T323" s="178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79" t="s">
        <v>129</v>
      </c>
      <c r="AT323" s="179" t="s">
        <v>124</v>
      </c>
      <c r="AU323" s="179" t="s">
        <v>84</v>
      </c>
      <c r="AY323" s="15" t="s">
        <v>122</v>
      </c>
      <c r="BE323" s="180">
        <f>IF(N323="základní",J323,0)</f>
        <v>0</v>
      </c>
      <c r="BF323" s="180">
        <f>IF(N323="snížená",J323,0)</f>
        <v>0</v>
      </c>
      <c r="BG323" s="180">
        <f>IF(N323="zákl. přenesená",J323,0)</f>
        <v>0</v>
      </c>
      <c r="BH323" s="180">
        <f>IF(N323="sníž. přenesená",J323,0)</f>
        <v>0</v>
      </c>
      <c r="BI323" s="180">
        <f>IF(N323="nulová",J323,0)</f>
        <v>0</v>
      </c>
      <c r="BJ323" s="15" t="s">
        <v>82</v>
      </c>
      <c r="BK323" s="180">
        <f>ROUND(I323*H323,2)</f>
        <v>0</v>
      </c>
      <c r="BL323" s="15" t="s">
        <v>129</v>
      </c>
      <c r="BM323" s="179" t="s">
        <v>720</v>
      </c>
    </row>
    <row r="324" s="2" customFormat="1">
      <c r="A324" s="34"/>
      <c r="B324" s="35"/>
      <c r="C324" s="34"/>
      <c r="D324" s="181" t="s">
        <v>131</v>
      </c>
      <c r="E324" s="34"/>
      <c r="F324" s="182" t="s">
        <v>721</v>
      </c>
      <c r="G324" s="34"/>
      <c r="H324" s="34"/>
      <c r="I324" s="183"/>
      <c r="J324" s="34"/>
      <c r="K324" s="34"/>
      <c r="L324" s="35"/>
      <c r="M324" s="184"/>
      <c r="N324" s="185"/>
      <c r="O324" s="73"/>
      <c r="P324" s="73"/>
      <c r="Q324" s="73"/>
      <c r="R324" s="73"/>
      <c r="S324" s="73"/>
      <c r="T324" s="7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T324" s="15" t="s">
        <v>131</v>
      </c>
      <c r="AU324" s="15" t="s">
        <v>84</v>
      </c>
    </row>
    <row r="325" s="2" customFormat="1">
      <c r="A325" s="34"/>
      <c r="B325" s="35"/>
      <c r="C325" s="34"/>
      <c r="D325" s="186" t="s">
        <v>133</v>
      </c>
      <c r="E325" s="34"/>
      <c r="F325" s="187" t="s">
        <v>722</v>
      </c>
      <c r="G325" s="34"/>
      <c r="H325" s="34"/>
      <c r="I325" s="183"/>
      <c r="J325" s="34"/>
      <c r="K325" s="34"/>
      <c r="L325" s="35"/>
      <c r="M325" s="184"/>
      <c r="N325" s="185"/>
      <c r="O325" s="73"/>
      <c r="P325" s="73"/>
      <c r="Q325" s="73"/>
      <c r="R325" s="73"/>
      <c r="S325" s="73"/>
      <c r="T325" s="7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T325" s="15" t="s">
        <v>133</v>
      </c>
      <c r="AU325" s="15" t="s">
        <v>84</v>
      </c>
    </row>
    <row r="326" s="12" customFormat="1" ht="22.8" customHeight="1">
      <c r="A326" s="12"/>
      <c r="B326" s="154"/>
      <c r="C326" s="12"/>
      <c r="D326" s="155" t="s">
        <v>73</v>
      </c>
      <c r="E326" s="165" t="s">
        <v>364</v>
      </c>
      <c r="F326" s="165" t="s">
        <v>723</v>
      </c>
      <c r="G326" s="12"/>
      <c r="H326" s="12"/>
      <c r="I326" s="157"/>
      <c r="J326" s="166">
        <f>BK326</f>
        <v>0</v>
      </c>
      <c r="K326" s="12"/>
      <c r="L326" s="154"/>
      <c r="M326" s="159"/>
      <c r="N326" s="160"/>
      <c r="O326" s="160"/>
      <c r="P326" s="161">
        <f>SUM(P327:P346)</f>
        <v>0</v>
      </c>
      <c r="Q326" s="160"/>
      <c r="R326" s="161">
        <f>SUM(R327:R346)</f>
        <v>0</v>
      </c>
      <c r="S326" s="160"/>
      <c r="T326" s="162">
        <f>SUM(T327:T346)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155" t="s">
        <v>82</v>
      </c>
      <c r="AT326" s="163" t="s">
        <v>73</v>
      </c>
      <c r="AU326" s="163" t="s">
        <v>82</v>
      </c>
      <c r="AY326" s="155" t="s">
        <v>122</v>
      </c>
      <c r="BK326" s="164">
        <f>SUM(BK327:BK346)</f>
        <v>0</v>
      </c>
    </row>
    <row r="327" s="2" customFormat="1" ht="24.15" customHeight="1">
      <c r="A327" s="34"/>
      <c r="B327" s="167"/>
      <c r="C327" s="168" t="s">
        <v>724</v>
      </c>
      <c r="D327" s="168" t="s">
        <v>124</v>
      </c>
      <c r="E327" s="169" t="s">
        <v>725</v>
      </c>
      <c r="F327" s="170" t="s">
        <v>726</v>
      </c>
      <c r="G327" s="171" t="s">
        <v>194</v>
      </c>
      <c r="H327" s="172">
        <v>20.507999999999999</v>
      </c>
      <c r="I327" s="173"/>
      <c r="J327" s="174">
        <f>ROUND(I327*H327,2)</f>
        <v>0</v>
      </c>
      <c r="K327" s="170" t="s">
        <v>128</v>
      </c>
      <c r="L327" s="35"/>
      <c r="M327" s="175" t="s">
        <v>1</v>
      </c>
      <c r="N327" s="176" t="s">
        <v>39</v>
      </c>
      <c r="O327" s="73"/>
      <c r="P327" s="177">
        <f>O327*H327</f>
        <v>0</v>
      </c>
      <c r="Q327" s="177">
        <v>0</v>
      </c>
      <c r="R327" s="177">
        <f>Q327*H327</f>
        <v>0</v>
      </c>
      <c r="S327" s="177">
        <v>0</v>
      </c>
      <c r="T327" s="178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79" t="s">
        <v>129</v>
      </c>
      <c r="AT327" s="179" t="s">
        <v>124</v>
      </c>
      <c r="AU327" s="179" t="s">
        <v>84</v>
      </c>
      <c r="AY327" s="15" t="s">
        <v>122</v>
      </c>
      <c r="BE327" s="180">
        <f>IF(N327="základní",J327,0)</f>
        <v>0</v>
      </c>
      <c r="BF327" s="180">
        <f>IF(N327="snížená",J327,0)</f>
        <v>0</v>
      </c>
      <c r="BG327" s="180">
        <f>IF(N327="zákl. přenesená",J327,0)</f>
        <v>0</v>
      </c>
      <c r="BH327" s="180">
        <f>IF(N327="sníž. přenesená",J327,0)</f>
        <v>0</v>
      </c>
      <c r="BI327" s="180">
        <f>IF(N327="nulová",J327,0)</f>
        <v>0</v>
      </c>
      <c r="BJ327" s="15" t="s">
        <v>82</v>
      </c>
      <c r="BK327" s="180">
        <f>ROUND(I327*H327,2)</f>
        <v>0</v>
      </c>
      <c r="BL327" s="15" t="s">
        <v>129</v>
      </c>
      <c r="BM327" s="179" t="s">
        <v>727</v>
      </c>
    </row>
    <row r="328" s="2" customFormat="1">
      <c r="A328" s="34"/>
      <c r="B328" s="35"/>
      <c r="C328" s="34"/>
      <c r="D328" s="181" t="s">
        <v>131</v>
      </c>
      <c r="E328" s="34"/>
      <c r="F328" s="182" t="s">
        <v>728</v>
      </c>
      <c r="G328" s="34"/>
      <c r="H328" s="34"/>
      <c r="I328" s="183"/>
      <c r="J328" s="34"/>
      <c r="K328" s="34"/>
      <c r="L328" s="35"/>
      <c r="M328" s="184"/>
      <c r="N328" s="185"/>
      <c r="O328" s="73"/>
      <c r="P328" s="73"/>
      <c r="Q328" s="73"/>
      <c r="R328" s="73"/>
      <c r="S328" s="73"/>
      <c r="T328" s="7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T328" s="15" t="s">
        <v>131</v>
      </c>
      <c r="AU328" s="15" t="s">
        <v>84</v>
      </c>
    </row>
    <row r="329" s="2" customFormat="1">
      <c r="A329" s="34"/>
      <c r="B329" s="35"/>
      <c r="C329" s="34"/>
      <c r="D329" s="186" t="s">
        <v>133</v>
      </c>
      <c r="E329" s="34"/>
      <c r="F329" s="187" t="s">
        <v>729</v>
      </c>
      <c r="G329" s="34"/>
      <c r="H329" s="34"/>
      <c r="I329" s="183"/>
      <c r="J329" s="34"/>
      <c r="K329" s="34"/>
      <c r="L329" s="35"/>
      <c r="M329" s="184"/>
      <c r="N329" s="185"/>
      <c r="O329" s="73"/>
      <c r="P329" s="73"/>
      <c r="Q329" s="73"/>
      <c r="R329" s="73"/>
      <c r="S329" s="73"/>
      <c r="T329" s="7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T329" s="15" t="s">
        <v>133</v>
      </c>
      <c r="AU329" s="15" t="s">
        <v>84</v>
      </c>
    </row>
    <row r="330" s="2" customFormat="1" ht="24.15" customHeight="1">
      <c r="A330" s="34"/>
      <c r="B330" s="167"/>
      <c r="C330" s="168" t="s">
        <v>730</v>
      </c>
      <c r="D330" s="168" t="s">
        <v>124</v>
      </c>
      <c r="E330" s="169" t="s">
        <v>367</v>
      </c>
      <c r="F330" s="170" t="s">
        <v>368</v>
      </c>
      <c r="G330" s="171" t="s">
        <v>194</v>
      </c>
      <c r="H330" s="172">
        <v>20.507999999999999</v>
      </c>
      <c r="I330" s="173"/>
      <c r="J330" s="174">
        <f>ROUND(I330*H330,2)</f>
        <v>0</v>
      </c>
      <c r="K330" s="170" t="s">
        <v>128</v>
      </c>
      <c r="L330" s="35"/>
      <c r="M330" s="175" t="s">
        <v>1</v>
      </c>
      <c r="N330" s="176" t="s">
        <v>39</v>
      </c>
      <c r="O330" s="73"/>
      <c r="P330" s="177">
        <f>O330*H330</f>
        <v>0</v>
      </c>
      <c r="Q330" s="177">
        <v>0</v>
      </c>
      <c r="R330" s="177">
        <f>Q330*H330</f>
        <v>0</v>
      </c>
      <c r="S330" s="177">
        <v>0</v>
      </c>
      <c r="T330" s="178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79" t="s">
        <v>129</v>
      </c>
      <c r="AT330" s="179" t="s">
        <v>124</v>
      </c>
      <c r="AU330" s="179" t="s">
        <v>84</v>
      </c>
      <c r="AY330" s="15" t="s">
        <v>122</v>
      </c>
      <c r="BE330" s="180">
        <f>IF(N330="základní",J330,0)</f>
        <v>0</v>
      </c>
      <c r="BF330" s="180">
        <f>IF(N330="snížená",J330,0)</f>
        <v>0</v>
      </c>
      <c r="BG330" s="180">
        <f>IF(N330="zákl. přenesená",J330,0)</f>
        <v>0</v>
      </c>
      <c r="BH330" s="180">
        <f>IF(N330="sníž. přenesená",J330,0)</f>
        <v>0</v>
      </c>
      <c r="BI330" s="180">
        <f>IF(N330="nulová",J330,0)</f>
        <v>0</v>
      </c>
      <c r="BJ330" s="15" t="s">
        <v>82</v>
      </c>
      <c r="BK330" s="180">
        <f>ROUND(I330*H330,2)</f>
        <v>0</v>
      </c>
      <c r="BL330" s="15" t="s">
        <v>129</v>
      </c>
      <c r="BM330" s="179" t="s">
        <v>731</v>
      </c>
    </row>
    <row r="331" s="2" customFormat="1">
      <c r="A331" s="34"/>
      <c r="B331" s="35"/>
      <c r="C331" s="34"/>
      <c r="D331" s="181" t="s">
        <v>131</v>
      </c>
      <c r="E331" s="34"/>
      <c r="F331" s="182" t="s">
        <v>370</v>
      </c>
      <c r="G331" s="34"/>
      <c r="H331" s="34"/>
      <c r="I331" s="183"/>
      <c r="J331" s="34"/>
      <c r="K331" s="34"/>
      <c r="L331" s="35"/>
      <c r="M331" s="184"/>
      <c r="N331" s="185"/>
      <c r="O331" s="73"/>
      <c r="P331" s="73"/>
      <c r="Q331" s="73"/>
      <c r="R331" s="73"/>
      <c r="S331" s="73"/>
      <c r="T331" s="7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T331" s="15" t="s">
        <v>131</v>
      </c>
      <c r="AU331" s="15" t="s">
        <v>84</v>
      </c>
    </row>
    <row r="332" s="2" customFormat="1">
      <c r="A332" s="34"/>
      <c r="B332" s="35"/>
      <c r="C332" s="34"/>
      <c r="D332" s="186" t="s">
        <v>133</v>
      </c>
      <c r="E332" s="34"/>
      <c r="F332" s="187" t="s">
        <v>371</v>
      </c>
      <c r="G332" s="34"/>
      <c r="H332" s="34"/>
      <c r="I332" s="183"/>
      <c r="J332" s="34"/>
      <c r="K332" s="34"/>
      <c r="L332" s="35"/>
      <c r="M332" s="184"/>
      <c r="N332" s="185"/>
      <c r="O332" s="73"/>
      <c r="P332" s="73"/>
      <c r="Q332" s="73"/>
      <c r="R332" s="73"/>
      <c r="S332" s="73"/>
      <c r="T332" s="7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T332" s="15" t="s">
        <v>133</v>
      </c>
      <c r="AU332" s="15" t="s">
        <v>84</v>
      </c>
    </row>
    <row r="333" s="2" customFormat="1" ht="24.15" customHeight="1">
      <c r="A333" s="34"/>
      <c r="B333" s="167"/>
      <c r="C333" s="168" t="s">
        <v>732</v>
      </c>
      <c r="D333" s="168" t="s">
        <v>124</v>
      </c>
      <c r="E333" s="169" t="s">
        <v>373</v>
      </c>
      <c r="F333" s="170" t="s">
        <v>374</v>
      </c>
      <c r="G333" s="171" t="s">
        <v>194</v>
      </c>
      <c r="H333" s="172">
        <v>287.11200000000002</v>
      </c>
      <c r="I333" s="173"/>
      <c r="J333" s="174">
        <f>ROUND(I333*H333,2)</f>
        <v>0</v>
      </c>
      <c r="K333" s="170" t="s">
        <v>128</v>
      </c>
      <c r="L333" s="35"/>
      <c r="M333" s="175" t="s">
        <v>1</v>
      </c>
      <c r="N333" s="176" t="s">
        <v>39</v>
      </c>
      <c r="O333" s="73"/>
      <c r="P333" s="177">
        <f>O333*H333</f>
        <v>0</v>
      </c>
      <c r="Q333" s="177">
        <v>0</v>
      </c>
      <c r="R333" s="177">
        <f>Q333*H333</f>
        <v>0</v>
      </c>
      <c r="S333" s="177">
        <v>0</v>
      </c>
      <c r="T333" s="178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79" t="s">
        <v>129</v>
      </c>
      <c r="AT333" s="179" t="s">
        <v>124</v>
      </c>
      <c r="AU333" s="179" t="s">
        <v>84</v>
      </c>
      <c r="AY333" s="15" t="s">
        <v>122</v>
      </c>
      <c r="BE333" s="180">
        <f>IF(N333="základní",J333,0)</f>
        <v>0</v>
      </c>
      <c r="BF333" s="180">
        <f>IF(N333="snížená",J333,0)</f>
        <v>0</v>
      </c>
      <c r="BG333" s="180">
        <f>IF(N333="zákl. přenesená",J333,0)</f>
        <v>0</v>
      </c>
      <c r="BH333" s="180">
        <f>IF(N333="sníž. přenesená",J333,0)</f>
        <v>0</v>
      </c>
      <c r="BI333" s="180">
        <f>IF(N333="nulová",J333,0)</f>
        <v>0</v>
      </c>
      <c r="BJ333" s="15" t="s">
        <v>82</v>
      </c>
      <c r="BK333" s="180">
        <f>ROUND(I333*H333,2)</f>
        <v>0</v>
      </c>
      <c r="BL333" s="15" t="s">
        <v>129</v>
      </c>
      <c r="BM333" s="179" t="s">
        <v>733</v>
      </c>
    </row>
    <row r="334" s="2" customFormat="1">
      <c r="A334" s="34"/>
      <c r="B334" s="35"/>
      <c r="C334" s="34"/>
      <c r="D334" s="181" t="s">
        <v>131</v>
      </c>
      <c r="E334" s="34"/>
      <c r="F334" s="182" t="s">
        <v>734</v>
      </c>
      <c r="G334" s="34"/>
      <c r="H334" s="34"/>
      <c r="I334" s="183"/>
      <c r="J334" s="34"/>
      <c r="K334" s="34"/>
      <c r="L334" s="35"/>
      <c r="M334" s="184"/>
      <c r="N334" s="185"/>
      <c r="O334" s="73"/>
      <c r="P334" s="73"/>
      <c r="Q334" s="73"/>
      <c r="R334" s="73"/>
      <c r="S334" s="73"/>
      <c r="T334" s="7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T334" s="15" t="s">
        <v>131</v>
      </c>
      <c r="AU334" s="15" t="s">
        <v>84</v>
      </c>
    </row>
    <row r="335" s="2" customFormat="1">
      <c r="A335" s="34"/>
      <c r="B335" s="35"/>
      <c r="C335" s="34"/>
      <c r="D335" s="186" t="s">
        <v>133</v>
      </c>
      <c r="E335" s="34"/>
      <c r="F335" s="187" t="s">
        <v>377</v>
      </c>
      <c r="G335" s="34"/>
      <c r="H335" s="34"/>
      <c r="I335" s="183"/>
      <c r="J335" s="34"/>
      <c r="K335" s="34"/>
      <c r="L335" s="35"/>
      <c r="M335" s="184"/>
      <c r="N335" s="185"/>
      <c r="O335" s="73"/>
      <c r="P335" s="73"/>
      <c r="Q335" s="73"/>
      <c r="R335" s="73"/>
      <c r="S335" s="73"/>
      <c r="T335" s="7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T335" s="15" t="s">
        <v>133</v>
      </c>
      <c r="AU335" s="15" t="s">
        <v>84</v>
      </c>
    </row>
    <row r="336" s="2" customFormat="1" ht="33" customHeight="1">
      <c r="A336" s="34"/>
      <c r="B336" s="167"/>
      <c r="C336" s="168" t="s">
        <v>735</v>
      </c>
      <c r="D336" s="168" t="s">
        <v>124</v>
      </c>
      <c r="E336" s="169" t="s">
        <v>736</v>
      </c>
      <c r="F336" s="170" t="s">
        <v>737</v>
      </c>
      <c r="G336" s="171" t="s">
        <v>194</v>
      </c>
      <c r="H336" s="172">
        <v>4.9729999999999999</v>
      </c>
      <c r="I336" s="173"/>
      <c r="J336" s="174">
        <f>ROUND(I336*H336,2)</f>
        <v>0</v>
      </c>
      <c r="K336" s="170" t="s">
        <v>128</v>
      </c>
      <c r="L336" s="35"/>
      <c r="M336" s="175" t="s">
        <v>1</v>
      </c>
      <c r="N336" s="176" t="s">
        <v>39</v>
      </c>
      <c r="O336" s="73"/>
      <c r="P336" s="177">
        <f>O336*H336</f>
        <v>0</v>
      </c>
      <c r="Q336" s="177">
        <v>0</v>
      </c>
      <c r="R336" s="177">
        <f>Q336*H336</f>
        <v>0</v>
      </c>
      <c r="S336" s="177">
        <v>0</v>
      </c>
      <c r="T336" s="178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79" t="s">
        <v>129</v>
      </c>
      <c r="AT336" s="179" t="s">
        <v>124</v>
      </c>
      <c r="AU336" s="179" t="s">
        <v>84</v>
      </c>
      <c r="AY336" s="15" t="s">
        <v>122</v>
      </c>
      <c r="BE336" s="180">
        <f>IF(N336="základní",J336,0)</f>
        <v>0</v>
      </c>
      <c r="BF336" s="180">
        <f>IF(N336="snížená",J336,0)</f>
        <v>0</v>
      </c>
      <c r="BG336" s="180">
        <f>IF(N336="zákl. přenesená",J336,0)</f>
        <v>0</v>
      </c>
      <c r="BH336" s="180">
        <f>IF(N336="sníž. přenesená",J336,0)</f>
        <v>0</v>
      </c>
      <c r="BI336" s="180">
        <f>IF(N336="nulová",J336,0)</f>
        <v>0</v>
      </c>
      <c r="BJ336" s="15" t="s">
        <v>82</v>
      </c>
      <c r="BK336" s="180">
        <f>ROUND(I336*H336,2)</f>
        <v>0</v>
      </c>
      <c r="BL336" s="15" t="s">
        <v>129</v>
      </c>
      <c r="BM336" s="179" t="s">
        <v>738</v>
      </c>
    </row>
    <row r="337" s="2" customFormat="1">
      <c r="A337" s="34"/>
      <c r="B337" s="35"/>
      <c r="C337" s="34"/>
      <c r="D337" s="181" t="s">
        <v>131</v>
      </c>
      <c r="E337" s="34"/>
      <c r="F337" s="182" t="s">
        <v>739</v>
      </c>
      <c r="G337" s="34"/>
      <c r="H337" s="34"/>
      <c r="I337" s="183"/>
      <c r="J337" s="34"/>
      <c r="K337" s="34"/>
      <c r="L337" s="35"/>
      <c r="M337" s="184"/>
      <c r="N337" s="185"/>
      <c r="O337" s="73"/>
      <c r="P337" s="73"/>
      <c r="Q337" s="73"/>
      <c r="R337" s="73"/>
      <c r="S337" s="73"/>
      <c r="T337" s="7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T337" s="15" t="s">
        <v>131</v>
      </c>
      <c r="AU337" s="15" t="s">
        <v>84</v>
      </c>
    </row>
    <row r="338" s="2" customFormat="1">
      <c r="A338" s="34"/>
      <c r="B338" s="35"/>
      <c r="C338" s="34"/>
      <c r="D338" s="186" t="s">
        <v>133</v>
      </c>
      <c r="E338" s="34"/>
      <c r="F338" s="187" t="s">
        <v>740</v>
      </c>
      <c r="G338" s="34"/>
      <c r="H338" s="34"/>
      <c r="I338" s="183"/>
      <c r="J338" s="34"/>
      <c r="K338" s="34"/>
      <c r="L338" s="35"/>
      <c r="M338" s="184"/>
      <c r="N338" s="185"/>
      <c r="O338" s="73"/>
      <c r="P338" s="73"/>
      <c r="Q338" s="73"/>
      <c r="R338" s="73"/>
      <c r="S338" s="73"/>
      <c r="T338" s="7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T338" s="15" t="s">
        <v>133</v>
      </c>
      <c r="AU338" s="15" t="s">
        <v>84</v>
      </c>
    </row>
    <row r="339" s="2" customFormat="1" ht="37.8" customHeight="1">
      <c r="A339" s="34"/>
      <c r="B339" s="167"/>
      <c r="C339" s="168" t="s">
        <v>741</v>
      </c>
      <c r="D339" s="168" t="s">
        <v>124</v>
      </c>
      <c r="E339" s="169" t="s">
        <v>742</v>
      </c>
      <c r="F339" s="170" t="s">
        <v>743</v>
      </c>
      <c r="G339" s="171" t="s">
        <v>194</v>
      </c>
      <c r="H339" s="172">
        <v>12.375</v>
      </c>
      <c r="I339" s="173"/>
      <c r="J339" s="174">
        <f>ROUND(I339*H339,2)</f>
        <v>0</v>
      </c>
      <c r="K339" s="170" t="s">
        <v>128</v>
      </c>
      <c r="L339" s="35"/>
      <c r="M339" s="175" t="s">
        <v>1</v>
      </c>
      <c r="N339" s="176" t="s">
        <v>39</v>
      </c>
      <c r="O339" s="73"/>
      <c r="P339" s="177">
        <f>O339*H339</f>
        <v>0</v>
      </c>
      <c r="Q339" s="177">
        <v>0</v>
      </c>
      <c r="R339" s="177">
        <f>Q339*H339</f>
        <v>0</v>
      </c>
      <c r="S339" s="177">
        <v>0</v>
      </c>
      <c r="T339" s="178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79" t="s">
        <v>129</v>
      </c>
      <c r="AT339" s="179" t="s">
        <v>124</v>
      </c>
      <c r="AU339" s="179" t="s">
        <v>84</v>
      </c>
      <c r="AY339" s="15" t="s">
        <v>122</v>
      </c>
      <c r="BE339" s="180">
        <f>IF(N339="základní",J339,0)</f>
        <v>0</v>
      </c>
      <c r="BF339" s="180">
        <f>IF(N339="snížená",J339,0)</f>
        <v>0</v>
      </c>
      <c r="BG339" s="180">
        <f>IF(N339="zákl. přenesená",J339,0)</f>
        <v>0</v>
      </c>
      <c r="BH339" s="180">
        <f>IF(N339="sníž. přenesená",J339,0)</f>
        <v>0</v>
      </c>
      <c r="BI339" s="180">
        <f>IF(N339="nulová",J339,0)</f>
        <v>0</v>
      </c>
      <c r="BJ339" s="15" t="s">
        <v>82</v>
      </c>
      <c r="BK339" s="180">
        <f>ROUND(I339*H339,2)</f>
        <v>0</v>
      </c>
      <c r="BL339" s="15" t="s">
        <v>129</v>
      </c>
      <c r="BM339" s="179" t="s">
        <v>744</v>
      </c>
    </row>
    <row r="340" s="2" customFormat="1">
      <c r="A340" s="34"/>
      <c r="B340" s="35"/>
      <c r="C340" s="34"/>
      <c r="D340" s="181" t="s">
        <v>131</v>
      </c>
      <c r="E340" s="34"/>
      <c r="F340" s="182" t="s">
        <v>745</v>
      </c>
      <c r="G340" s="34"/>
      <c r="H340" s="34"/>
      <c r="I340" s="183"/>
      <c r="J340" s="34"/>
      <c r="K340" s="34"/>
      <c r="L340" s="35"/>
      <c r="M340" s="184"/>
      <c r="N340" s="185"/>
      <c r="O340" s="73"/>
      <c r="P340" s="73"/>
      <c r="Q340" s="73"/>
      <c r="R340" s="73"/>
      <c r="S340" s="73"/>
      <c r="T340" s="7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T340" s="15" t="s">
        <v>131</v>
      </c>
      <c r="AU340" s="15" t="s">
        <v>84</v>
      </c>
    </row>
    <row r="341" s="2" customFormat="1">
      <c r="A341" s="34"/>
      <c r="B341" s="35"/>
      <c r="C341" s="34"/>
      <c r="D341" s="186" t="s">
        <v>133</v>
      </c>
      <c r="E341" s="34"/>
      <c r="F341" s="187" t="s">
        <v>746</v>
      </c>
      <c r="G341" s="34"/>
      <c r="H341" s="34"/>
      <c r="I341" s="183"/>
      <c r="J341" s="34"/>
      <c r="K341" s="34"/>
      <c r="L341" s="35"/>
      <c r="M341" s="184"/>
      <c r="N341" s="185"/>
      <c r="O341" s="73"/>
      <c r="P341" s="73"/>
      <c r="Q341" s="73"/>
      <c r="R341" s="73"/>
      <c r="S341" s="73"/>
      <c r="T341" s="7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T341" s="15" t="s">
        <v>133</v>
      </c>
      <c r="AU341" s="15" t="s">
        <v>84</v>
      </c>
    </row>
    <row r="342" s="2" customFormat="1" ht="44.25" customHeight="1">
      <c r="A342" s="34"/>
      <c r="B342" s="167"/>
      <c r="C342" s="168" t="s">
        <v>747</v>
      </c>
      <c r="D342" s="168" t="s">
        <v>124</v>
      </c>
      <c r="E342" s="169" t="s">
        <v>748</v>
      </c>
      <c r="F342" s="170" t="s">
        <v>749</v>
      </c>
      <c r="G342" s="171" t="s">
        <v>194</v>
      </c>
      <c r="H342" s="172">
        <v>1.1599999999999999</v>
      </c>
      <c r="I342" s="173"/>
      <c r="J342" s="174">
        <f>ROUND(I342*H342,2)</f>
        <v>0</v>
      </c>
      <c r="K342" s="170" t="s">
        <v>128</v>
      </c>
      <c r="L342" s="35"/>
      <c r="M342" s="175" t="s">
        <v>1</v>
      </c>
      <c r="N342" s="176" t="s">
        <v>39</v>
      </c>
      <c r="O342" s="73"/>
      <c r="P342" s="177">
        <f>O342*H342</f>
        <v>0</v>
      </c>
      <c r="Q342" s="177">
        <v>0</v>
      </c>
      <c r="R342" s="177">
        <f>Q342*H342</f>
        <v>0</v>
      </c>
      <c r="S342" s="177">
        <v>0</v>
      </c>
      <c r="T342" s="178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79" t="s">
        <v>129</v>
      </c>
      <c r="AT342" s="179" t="s">
        <v>124</v>
      </c>
      <c r="AU342" s="179" t="s">
        <v>84</v>
      </c>
      <c r="AY342" s="15" t="s">
        <v>122</v>
      </c>
      <c r="BE342" s="180">
        <f>IF(N342="základní",J342,0)</f>
        <v>0</v>
      </c>
      <c r="BF342" s="180">
        <f>IF(N342="snížená",J342,0)</f>
        <v>0</v>
      </c>
      <c r="BG342" s="180">
        <f>IF(N342="zákl. přenesená",J342,0)</f>
        <v>0</v>
      </c>
      <c r="BH342" s="180">
        <f>IF(N342="sníž. přenesená",J342,0)</f>
        <v>0</v>
      </c>
      <c r="BI342" s="180">
        <f>IF(N342="nulová",J342,0)</f>
        <v>0</v>
      </c>
      <c r="BJ342" s="15" t="s">
        <v>82</v>
      </c>
      <c r="BK342" s="180">
        <f>ROUND(I342*H342,2)</f>
        <v>0</v>
      </c>
      <c r="BL342" s="15" t="s">
        <v>129</v>
      </c>
      <c r="BM342" s="179" t="s">
        <v>750</v>
      </c>
    </row>
    <row r="343" s="2" customFormat="1">
      <c r="A343" s="34"/>
      <c r="B343" s="35"/>
      <c r="C343" s="34"/>
      <c r="D343" s="181" t="s">
        <v>131</v>
      </c>
      <c r="E343" s="34"/>
      <c r="F343" s="182" t="s">
        <v>749</v>
      </c>
      <c r="G343" s="34"/>
      <c r="H343" s="34"/>
      <c r="I343" s="183"/>
      <c r="J343" s="34"/>
      <c r="K343" s="34"/>
      <c r="L343" s="35"/>
      <c r="M343" s="184"/>
      <c r="N343" s="185"/>
      <c r="O343" s="73"/>
      <c r="P343" s="73"/>
      <c r="Q343" s="73"/>
      <c r="R343" s="73"/>
      <c r="S343" s="73"/>
      <c r="T343" s="7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T343" s="15" t="s">
        <v>131</v>
      </c>
      <c r="AU343" s="15" t="s">
        <v>84</v>
      </c>
    </row>
    <row r="344" s="2" customFormat="1">
      <c r="A344" s="34"/>
      <c r="B344" s="35"/>
      <c r="C344" s="34"/>
      <c r="D344" s="186" t="s">
        <v>133</v>
      </c>
      <c r="E344" s="34"/>
      <c r="F344" s="187" t="s">
        <v>751</v>
      </c>
      <c r="G344" s="34"/>
      <c r="H344" s="34"/>
      <c r="I344" s="183"/>
      <c r="J344" s="34"/>
      <c r="K344" s="34"/>
      <c r="L344" s="35"/>
      <c r="M344" s="184"/>
      <c r="N344" s="185"/>
      <c r="O344" s="73"/>
      <c r="P344" s="73"/>
      <c r="Q344" s="73"/>
      <c r="R344" s="73"/>
      <c r="S344" s="73"/>
      <c r="T344" s="7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T344" s="15" t="s">
        <v>133</v>
      </c>
      <c r="AU344" s="15" t="s">
        <v>84</v>
      </c>
    </row>
    <row r="345" s="2" customFormat="1" ht="16.5" customHeight="1">
      <c r="A345" s="34"/>
      <c r="B345" s="167"/>
      <c r="C345" s="168" t="s">
        <v>752</v>
      </c>
      <c r="D345" s="168" t="s">
        <v>124</v>
      </c>
      <c r="E345" s="169" t="s">
        <v>753</v>
      </c>
      <c r="F345" s="170" t="s">
        <v>754</v>
      </c>
      <c r="G345" s="171" t="s">
        <v>550</v>
      </c>
      <c r="H345" s="172">
        <v>-2000</v>
      </c>
      <c r="I345" s="173"/>
      <c r="J345" s="174">
        <f>ROUND(I345*H345,2)</f>
        <v>0</v>
      </c>
      <c r="K345" s="170" t="s">
        <v>1</v>
      </c>
      <c r="L345" s="35"/>
      <c r="M345" s="175" t="s">
        <v>1</v>
      </c>
      <c r="N345" s="176" t="s">
        <v>39</v>
      </c>
      <c r="O345" s="73"/>
      <c r="P345" s="177">
        <f>O345*H345</f>
        <v>0</v>
      </c>
      <c r="Q345" s="177">
        <v>0</v>
      </c>
      <c r="R345" s="177">
        <f>Q345*H345</f>
        <v>0</v>
      </c>
      <c r="S345" s="177">
        <v>0</v>
      </c>
      <c r="T345" s="178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79" t="s">
        <v>129</v>
      </c>
      <c r="AT345" s="179" t="s">
        <v>124</v>
      </c>
      <c r="AU345" s="179" t="s">
        <v>84</v>
      </c>
      <c r="AY345" s="15" t="s">
        <v>122</v>
      </c>
      <c r="BE345" s="180">
        <f>IF(N345="základní",J345,0)</f>
        <v>0</v>
      </c>
      <c r="BF345" s="180">
        <f>IF(N345="snížená",J345,0)</f>
        <v>0</v>
      </c>
      <c r="BG345" s="180">
        <f>IF(N345="zákl. přenesená",J345,0)</f>
        <v>0</v>
      </c>
      <c r="BH345" s="180">
        <f>IF(N345="sníž. přenesená",J345,0)</f>
        <v>0</v>
      </c>
      <c r="BI345" s="180">
        <f>IF(N345="nulová",J345,0)</f>
        <v>0</v>
      </c>
      <c r="BJ345" s="15" t="s">
        <v>82</v>
      </c>
      <c r="BK345" s="180">
        <f>ROUND(I345*H345,2)</f>
        <v>0</v>
      </c>
      <c r="BL345" s="15" t="s">
        <v>129</v>
      </c>
      <c r="BM345" s="179" t="s">
        <v>755</v>
      </c>
    </row>
    <row r="346" s="2" customFormat="1">
      <c r="A346" s="34"/>
      <c r="B346" s="35"/>
      <c r="C346" s="34"/>
      <c r="D346" s="181" t="s">
        <v>131</v>
      </c>
      <c r="E346" s="34"/>
      <c r="F346" s="182" t="s">
        <v>754</v>
      </c>
      <c r="G346" s="34"/>
      <c r="H346" s="34"/>
      <c r="I346" s="183"/>
      <c r="J346" s="34"/>
      <c r="K346" s="34"/>
      <c r="L346" s="35"/>
      <c r="M346" s="184"/>
      <c r="N346" s="185"/>
      <c r="O346" s="73"/>
      <c r="P346" s="73"/>
      <c r="Q346" s="73"/>
      <c r="R346" s="73"/>
      <c r="S346" s="73"/>
      <c r="T346" s="7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T346" s="15" t="s">
        <v>131</v>
      </c>
      <c r="AU346" s="15" t="s">
        <v>84</v>
      </c>
    </row>
    <row r="347" s="12" customFormat="1" ht="22.8" customHeight="1">
      <c r="A347" s="12"/>
      <c r="B347" s="154"/>
      <c r="C347" s="12"/>
      <c r="D347" s="155" t="s">
        <v>73</v>
      </c>
      <c r="E347" s="165" t="s">
        <v>396</v>
      </c>
      <c r="F347" s="165" t="s">
        <v>397</v>
      </c>
      <c r="G347" s="12"/>
      <c r="H347" s="12"/>
      <c r="I347" s="157"/>
      <c r="J347" s="166">
        <f>BK347</f>
        <v>0</v>
      </c>
      <c r="K347" s="12"/>
      <c r="L347" s="154"/>
      <c r="M347" s="159"/>
      <c r="N347" s="160"/>
      <c r="O347" s="160"/>
      <c r="P347" s="161">
        <f>SUM(P348:P349)</f>
        <v>0</v>
      </c>
      <c r="Q347" s="160"/>
      <c r="R347" s="161">
        <f>SUM(R348:R349)</f>
        <v>0</v>
      </c>
      <c r="S347" s="160"/>
      <c r="T347" s="162">
        <f>SUM(T348:T349)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155" t="s">
        <v>82</v>
      </c>
      <c r="AT347" s="163" t="s">
        <v>73</v>
      </c>
      <c r="AU347" s="163" t="s">
        <v>82</v>
      </c>
      <c r="AY347" s="155" t="s">
        <v>122</v>
      </c>
      <c r="BK347" s="164">
        <f>SUM(BK348:BK349)</f>
        <v>0</v>
      </c>
    </row>
    <row r="348" s="2" customFormat="1" ht="16.5" customHeight="1">
      <c r="A348" s="34"/>
      <c r="B348" s="167"/>
      <c r="C348" s="168" t="s">
        <v>756</v>
      </c>
      <c r="D348" s="168" t="s">
        <v>124</v>
      </c>
      <c r="E348" s="169" t="s">
        <v>757</v>
      </c>
      <c r="F348" s="170" t="s">
        <v>758</v>
      </c>
      <c r="G348" s="171" t="s">
        <v>194</v>
      </c>
      <c r="H348" s="172">
        <v>156.07599999999999</v>
      </c>
      <c r="I348" s="173"/>
      <c r="J348" s="174">
        <f>ROUND(I348*H348,2)</f>
        <v>0</v>
      </c>
      <c r="K348" s="170" t="s">
        <v>1</v>
      </c>
      <c r="L348" s="35"/>
      <c r="M348" s="175" t="s">
        <v>1</v>
      </c>
      <c r="N348" s="176" t="s">
        <v>39</v>
      </c>
      <c r="O348" s="73"/>
      <c r="P348" s="177">
        <f>O348*H348</f>
        <v>0</v>
      </c>
      <c r="Q348" s="177">
        <v>0</v>
      </c>
      <c r="R348" s="177">
        <f>Q348*H348</f>
        <v>0</v>
      </c>
      <c r="S348" s="177">
        <v>0</v>
      </c>
      <c r="T348" s="178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79" t="s">
        <v>129</v>
      </c>
      <c r="AT348" s="179" t="s">
        <v>124</v>
      </c>
      <c r="AU348" s="179" t="s">
        <v>84</v>
      </c>
      <c r="AY348" s="15" t="s">
        <v>122</v>
      </c>
      <c r="BE348" s="180">
        <f>IF(N348="základní",J348,0)</f>
        <v>0</v>
      </c>
      <c r="BF348" s="180">
        <f>IF(N348="snížená",J348,0)</f>
        <v>0</v>
      </c>
      <c r="BG348" s="180">
        <f>IF(N348="zákl. přenesená",J348,0)</f>
        <v>0</v>
      </c>
      <c r="BH348" s="180">
        <f>IF(N348="sníž. přenesená",J348,0)</f>
        <v>0</v>
      </c>
      <c r="BI348" s="180">
        <f>IF(N348="nulová",J348,0)</f>
        <v>0</v>
      </c>
      <c r="BJ348" s="15" t="s">
        <v>82</v>
      </c>
      <c r="BK348" s="180">
        <f>ROUND(I348*H348,2)</f>
        <v>0</v>
      </c>
      <c r="BL348" s="15" t="s">
        <v>129</v>
      </c>
      <c r="BM348" s="179" t="s">
        <v>759</v>
      </c>
    </row>
    <row r="349" s="2" customFormat="1">
      <c r="A349" s="34"/>
      <c r="B349" s="35"/>
      <c r="C349" s="34"/>
      <c r="D349" s="181" t="s">
        <v>131</v>
      </c>
      <c r="E349" s="34"/>
      <c r="F349" s="182" t="s">
        <v>758</v>
      </c>
      <c r="G349" s="34"/>
      <c r="H349" s="34"/>
      <c r="I349" s="183"/>
      <c r="J349" s="34"/>
      <c r="K349" s="34"/>
      <c r="L349" s="35"/>
      <c r="M349" s="184"/>
      <c r="N349" s="185"/>
      <c r="O349" s="73"/>
      <c r="P349" s="73"/>
      <c r="Q349" s="73"/>
      <c r="R349" s="73"/>
      <c r="S349" s="73"/>
      <c r="T349" s="7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T349" s="15" t="s">
        <v>131</v>
      </c>
      <c r="AU349" s="15" t="s">
        <v>84</v>
      </c>
    </row>
    <row r="350" s="12" customFormat="1" ht="25.92" customHeight="1">
      <c r="A350" s="12"/>
      <c r="B350" s="154"/>
      <c r="C350" s="12"/>
      <c r="D350" s="155" t="s">
        <v>73</v>
      </c>
      <c r="E350" s="156" t="s">
        <v>760</v>
      </c>
      <c r="F350" s="156" t="s">
        <v>761</v>
      </c>
      <c r="G350" s="12"/>
      <c r="H350" s="12"/>
      <c r="I350" s="157"/>
      <c r="J350" s="158">
        <f>BK350</f>
        <v>0</v>
      </c>
      <c r="K350" s="12"/>
      <c r="L350" s="154"/>
      <c r="M350" s="159"/>
      <c r="N350" s="160"/>
      <c r="O350" s="160"/>
      <c r="P350" s="161">
        <f>P351+P360</f>
        <v>0</v>
      </c>
      <c r="Q350" s="160"/>
      <c r="R350" s="161">
        <f>R351+R360</f>
        <v>0.21440991999999998</v>
      </c>
      <c r="S350" s="160"/>
      <c r="T350" s="162">
        <f>T351+T360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155" t="s">
        <v>84</v>
      </c>
      <c r="AT350" s="163" t="s">
        <v>73</v>
      </c>
      <c r="AU350" s="163" t="s">
        <v>74</v>
      </c>
      <c r="AY350" s="155" t="s">
        <v>122</v>
      </c>
      <c r="BK350" s="164">
        <f>BK351+BK360</f>
        <v>0</v>
      </c>
    </row>
    <row r="351" s="12" customFormat="1" ht="22.8" customHeight="1">
      <c r="A351" s="12"/>
      <c r="B351" s="154"/>
      <c r="C351" s="12"/>
      <c r="D351" s="155" t="s">
        <v>73</v>
      </c>
      <c r="E351" s="165" t="s">
        <v>762</v>
      </c>
      <c r="F351" s="165" t="s">
        <v>763</v>
      </c>
      <c r="G351" s="12"/>
      <c r="H351" s="12"/>
      <c r="I351" s="157"/>
      <c r="J351" s="166">
        <f>BK351</f>
        <v>0</v>
      </c>
      <c r="K351" s="12"/>
      <c r="L351" s="154"/>
      <c r="M351" s="159"/>
      <c r="N351" s="160"/>
      <c r="O351" s="160"/>
      <c r="P351" s="161">
        <f>SUM(P352:P359)</f>
        <v>0</v>
      </c>
      <c r="Q351" s="160"/>
      <c r="R351" s="161">
        <f>SUM(R352:R359)</f>
        <v>0.034402000000000002</v>
      </c>
      <c r="S351" s="160"/>
      <c r="T351" s="162">
        <f>SUM(T352:T359)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155" t="s">
        <v>84</v>
      </c>
      <c r="AT351" s="163" t="s">
        <v>73</v>
      </c>
      <c r="AU351" s="163" t="s">
        <v>82</v>
      </c>
      <c r="AY351" s="155" t="s">
        <v>122</v>
      </c>
      <c r="BK351" s="164">
        <f>SUM(BK352:BK359)</f>
        <v>0</v>
      </c>
    </row>
    <row r="352" s="2" customFormat="1" ht="24.15" customHeight="1">
      <c r="A352" s="34"/>
      <c r="B352" s="167"/>
      <c r="C352" s="168" t="s">
        <v>764</v>
      </c>
      <c r="D352" s="168" t="s">
        <v>124</v>
      </c>
      <c r="E352" s="169" t="s">
        <v>765</v>
      </c>
      <c r="F352" s="170" t="s">
        <v>766</v>
      </c>
      <c r="G352" s="171" t="s">
        <v>148</v>
      </c>
      <c r="H352" s="172">
        <v>33.200000000000003</v>
      </c>
      <c r="I352" s="173"/>
      <c r="J352" s="174">
        <f>ROUND(I352*H352,2)</f>
        <v>0</v>
      </c>
      <c r="K352" s="170" t="s">
        <v>128</v>
      </c>
      <c r="L352" s="35"/>
      <c r="M352" s="175" t="s">
        <v>1</v>
      </c>
      <c r="N352" s="176" t="s">
        <v>39</v>
      </c>
      <c r="O352" s="73"/>
      <c r="P352" s="177">
        <f>O352*H352</f>
        <v>0</v>
      </c>
      <c r="Q352" s="177">
        <v>0</v>
      </c>
      <c r="R352" s="177">
        <f>Q352*H352</f>
        <v>0</v>
      </c>
      <c r="S352" s="177">
        <v>0</v>
      </c>
      <c r="T352" s="178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179" t="s">
        <v>221</v>
      </c>
      <c r="AT352" s="179" t="s">
        <v>124</v>
      </c>
      <c r="AU352" s="179" t="s">
        <v>84</v>
      </c>
      <c r="AY352" s="15" t="s">
        <v>122</v>
      </c>
      <c r="BE352" s="180">
        <f>IF(N352="základní",J352,0)</f>
        <v>0</v>
      </c>
      <c r="BF352" s="180">
        <f>IF(N352="snížená",J352,0)</f>
        <v>0</v>
      </c>
      <c r="BG352" s="180">
        <f>IF(N352="zákl. přenesená",J352,0)</f>
        <v>0</v>
      </c>
      <c r="BH352" s="180">
        <f>IF(N352="sníž. přenesená",J352,0)</f>
        <v>0</v>
      </c>
      <c r="BI352" s="180">
        <f>IF(N352="nulová",J352,0)</f>
        <v>0</v>
      </c>
      <c r="BJ352" s="15" t="s">
        <v>82</v>
      </c>
      <c r="BK352" s="180">
        <f>ROUND(I352*H352,2)</f>
        <v>0</v>
      </c>
      <c r="BL352" s="15" t="s">
        <v>221</v>
      </c>
      <c r="BM352" s="179" t="s">
        <v>767</v>
      </c>
    </row>
    <row r="353" s="2" customFormat="1">
      <c r="A353" s="34"/>
      <c r="B353" s="35"/>
      <c r="C353" s="34"/>
      <c r="D353" s="181" t="s">
        <v>131</v>
      </c>
      <c r="E353" s="34"/>
      <c r="F353" s="182" t="s">
        <v>768</v>
      </c>
      <c r="G353" s="34"/>
      <c r="H353" s="34"/>
      <c r="I353" s="183"/>
      <c r="J353" s="34"/>
      <c r="K353" s="34"/>
      <c r="L353" s="35"/>
      <c r="M353" s="184"/>
      <c r="N353" s="185"/>
      <c r="O353" s="73"/>
      <c r="P353" s="73"/>
      <c r="Q353" s="73"/>
      <c r="R353" s="73"/>
      <c r="S353" s="73"/>
      <c r="T353" s="7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T353" s="15" t="s">
        <v>131</v>
      </c>
      <c r="AU353" s="15" t="s">
        <v>84</v>
      </c>
    </row>
    <row r="354" s="2" customFormat="1">
      <c r="A354" s="34"/>
      <c r="B354" s="35"/>
      <c r="C354" s="34"/>
      <c r="D354" s="186" t="s">
        <v>133</v>
      </c>
      <c r="E354" s="34"/>
      <c r="F354" s="187" t="s">
        <v>769</v>
      </c>
      <c r="G354" s="34"/>
      <c r="H354" s="34"/>
      <c r="I354" s="183"/>
      <c r="J354" s="34"/>
      <c r="K354" s="34"/>
      <c r="L354" s="35"/>
      <c r="M354" s="184"/>
      <c r="N354" s="185"/>
      <c r="O354" s="73"/>
      <c r="P354" s="73"/>
      <c r="Q354" s="73"/>
      <c r="R354" s="73"/>
      <c r="S354" s="73"/>
      <c r="T354" s="7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T354" s="15" t="s">
        <v>133</v>
      </c>
      <c r="AU354" s="15" t="s">
        <v>84</v>
      </c>
    </row>
    <row r="355" s="2" customFormat="1" ht="16.5" customHeight="1">
      <c r="A355" s="34"/>
      <c r="B355" s="167"/>
      <c r="C355" s="189" t="s">
        <v>770</v>
      </c>
      <c r="D355" s="189" t="s">
        <v>210</v>
      </c>
      <c r="E355" s="190" t="s">
        <v>771</v>
      </c>
      <c r="F355" s="191" t="s">
        <v>772</v>
      </c>
      <c r="G355" s="192" t="s">
        <v>550</v>
      </c>
      <c r="H355" s="193">
        <v>34.402000000000001</v>
      </c>
      <c r="I355" s="194"/>
      <c r="J355" s="195">
        <f>ROUND(I355*H355,2)</f>
        <v>0</v>
      </c>
      <c r="K355" s="191" t="s">
        <v>128</v>
      </c>
      <c r="L355" s="196"/>
      <c r="M355" s="197" t="s">
        <v>1</v>
      </c>
      <c r="N355" s="198" t="s">
        <v>39</v>
      </c>
      <c r="O355" s="73"/>
      <c r="P355" s="177">
        <f>O355*H355</f>
        <v>0</v>
      </c>
      <c r="Q355" s="177">
        <v>0.001</v>
      </c>
      <c r="R355" s="177">
        <f>Q355*H355</f>
        <v>0.034402000000000002</v>
      </c>
      <c r="S355" s="177">
        <v>0</v>
      </c>
      <c r="T355" s="178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79" t="s">
        <v>313</v>
      </c>
      <c r="AT355" s="179" t="s">
        <v>210</v>
      </c>
      <c r="AU355" s="179" t="s">
        <v>84</v>
      </c>
      <c r="AY355" s="15" t="s">
        <v>122</v>
      </c>
      <c r="BE355" s="180">
        <f>IF(N355="základní",J355,0)</f>
        <v>0</v>
      </c>
      <c r="BF355" s="180">
        <f>IF(N355="snížená",J355,0)</f>
        <v>0</v>
      </c>
      <c r="BG355" s="180">
        <f>IF(N355="zákl. přenesená",J355,0)</f>
        <v>0</v>
      </c>
      <c r="BH355" s="180">
        <f>IF(N355="sníž. přenesená",J355,0)</f>
        <v>0</v>
      </c>
      <c r="BI355" s="180">
        <f>IF(N355="nulová",J355,0)</f>
        <v>0</v>
      </c>
      <c r="BJ355" s="15" t="s">
        <v>82</v>
      </c>
      <c r="BK355" s="180">
        <f>ROUND(I355*H355,2)</f>
        <v>0</v>
      </c>
      <c r="BL355" s="15" t="s">
        <v>221</v>
      </c>
      <c r="BM355" s="179" t="s">
        <v>773</v>
      </c>
    </row>
    <row r="356" s="2" customFormat="1">
      <c r="A356" s="34"/>
      <c r="B356" s="35"/>
      <c r="C356" s="34"/>
      <c r="D356" s="181" t="s">
        <v>131</v>
      </c>
      <c r="E356" s="34"/>
      <c r="F356" s="182" t="s">
        <v>772</v>
      </c>
      <c r="G356" s="34"/>
      <c r="H356" s="34"/>
      <c r="I356" s="183"/>
      <c r="J356" s="34"/>
      <c r="K356" s="34"/>
      <c r="L356" s="35"/>
      <c r="M356" s="184"/>
      <c r="N356" s="185"/>
      <c r="O356" s="73"/>
      <c r="P356" s="73"/>
      <c r="Q356" s="73"/>
      <c r="R356" s="73"/>
      <c r="S356" s="73"/>
      <c r="T356" s="7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T356" s="15" t="s">
        <v>131</v>
      </c>
      <c r="AU356" s="15" t="s">
        <v>84</v>
      </c>
    </row>
    <row r="357" s="2" customFormat="1" ht="24.15" customHeight="1">
      <c r="A357" s="34"/>
      <c r="B357" s="167"/>
      <c r="C357" s="168" t="s">
        <v>774</v>
      </c>
      <c r="D357" s="168" t="s">
        <v>124</v>
      </c>
      <c r="E357" s="169" t="s">
        <v>775</v>
      </c>
      <c r="F357" s="170" t="s">
        <v>776</v>
      </c>
      <c r="G357" s="171" t="s">
        <v>194</v>
      </c>
      <c r="H357" s="172">
        <v>0.034000000000000002</v>
      </c>
      <c r="I357" s="173"/>
      <c r="J357" s="174">
        <f>ROUND(I357*H357,2)</f>
        <v>0</v>
      </c>
      <c r="K357" s="170" t="s">
        <v>128</v>
      </c>
      <c r="L357" s="35"/>
      <c r="M357" s="175" t="s">
        <v>1</v>
      </c>
      <c r="N357" s="176" t="s">
        <v>39</v>
      </c>
      <c r="O357" s="73"/>
      <c r="P357" s="177">
        <f>O357*H357</f>
        <v>0</v>
      </c>
      <c r="Q357" s="177">
        <v>0</v>
      </c>
      <c r="R357" s="177">
        <f>Q357*H357</f>
        <v>0</v>
      </c>
      <c r="S357" s="177">
        <v>0</v>
      </c>
      <c r="T357" s="178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79" t="s">
        <v>221</v>
      </c>
      <c r="AT357" s="179" t="s">
        <v>124</v>
      </c>
      <c r="AU357" s="179" t="s">
        <v>84</v>
      </c>
      <c r="AY357" s="15" t="s">
        <v>122</v>
      </c>
      <c r="BE357" s="180">
        <f>IF(N357="základní",J357,0)</f>
        <v>0</v>
      </c>
      <c r="BF357" s="180">
        <f>IF(N357="snížená",J357,0)</f>
        <v>0</v>
      </c>
      <c r="BG357" s="180">
        <f>IF(N357="zákl. přenesená",J357,0)</f>
        <v>0</v>
      </c>
      <c r="BH357" s="180">
        <f>IF(N357="sníž. přenesená",J357,0)</f>
        <v>0</v>
      </c>
      <c r="BI357" s="180">
        <f>IF(N357="nulová",J357,0)</f>
        <v>0</v>
      </c>
      <c r="BJ357" s="15" t="s">
        <v>82</v>
      </c>
      <c r="BK357" s="180">
        <f>ROUND(I357*H357,2)</f>
        <v>0</v>
      </c>
      <c r="BL357" s="15" t="s">
        <v>221</v>
      </c>
      <c r="BM357" s="179" t="s">
        <v>777</v>
      </c>
    </row>
    <row r="358" s="2" customFormat="1">
      <c r="A358" s="34"/>
      <c r="B358" s="35"/>
      <c r="C358" s="34"/>
      <c r="D358" s="181" t="s">
        <v>131</v>
      </c>
      <c r="E358" s="34"/>
      <c r="F358" s="182" t="s">
        <v>778</v>
      </c>
      <c r="G358" s="34"/>
      <c r="H358" s="34"/>
      <c r="I358" s="183"/>
      <c r="J358" s="34"/>
      <c r="K358" s="34"/>
      <c r="L358" s="35"/>
      <c r="M358" s="184"/>
      <c r="N358" s="185"/>
      <c r="O358" s="73"/>
      <c r="P358" s="73"/>
      <c r="Q358" s="73"/>
      <c r="R358" s="73"/>
      <c r="S358" s="73"/>
      <c r="T358" s="7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T358" s="15" t="s">
        <v>131</v>
      </c>
      <c r="AU358" s="15" t="s">
        <v>84</v>
      </c>
    </row>
    <row r="359" s="2" customFormat="1">
      <c r="A359" s="34"/>
      <c r="B359" s="35"/>
      <c r="C359" s="34"/>
      <c r="D359" s="186" t="s">
        <v>133</v>
      </c>
      <c r="E359" s="34"/>
      <c r="F359" s="187" t="s">
        <v>779</v>
      </c>
      <c r="G359" s="34"/>
      <c r="H359" s="34"/>
      <c r="I359" s="183"/>
      <c r="J359" s="34"/>
      <c r="K359" s="34"/>
      <c r="L359" s="35"/>
      <c r="M359" s="184"/>
      <c r="N359" s="185"/>
      <c r="O359" s="73"/>
      <c r="P359" s="73"/>
      <c r="Q359" s="73"/>
      <c r="R359" s="73"/>
      <c r="S359" s="73"/>
      <c r="T359" s="7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T359" s="15" t="s">
        <v>133</v>
      </c>
      <c r="AU359" s="15" t="s">
        <v>84</v>
      </c>
    </row>
    <row r="360" s="12" customFormat="1" ht="22.8" customHeight="1">
      <c r="A360" s="12"/>
      <c r="B360" s="154"/>
      <c r="C360" s="12"/>
      <c r="D360" s="155" t="s">
        <v>73</v>
      </c>
      <c r="E360" s="165" t="s">
        <v>780</v>
      </c>
      <c r="F360" s="165" t="s">
        <v>781</v>
      </c>
      <c r="G360" s="12"/>
      <c r="H360" s="12"/>
      <c r="I360" s="157"/>
      <c r="J360" s="166">
        <f>BK360</f>
        <v>0</v>
      </c>
      <c r="K360" s="12"/>
      <c r="L360" s="154"/>
      <c r="M360" s="159"/>
      <c r="N360" s="160"/>
      <c r="O360" s="160"/>
      <c r="P360" s="161">
        <f>SUM(P361:P372)</f>
        <v>0</v>
      </c>
      <c r="Q360" s="160"/>
      <c r="R360" s="161">
        <f>SUM(R361:R372)</f>
        <v>0.18000791999999999</v>
      </c>
      <c r="S360" s="160"/>
      <c r="T360" s="162">
        <f>SUM(T361:T372)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155" t="s">
        <v>84</v>
      </c>
      <c r="AT360" s="163" t="s">
        <v>73</v>
      </c>
      <c r="AU360" s="163" t="s">
        <v>82</v>
      </c>
      <c r="AY360" s="155" t="s">
        <v>122</v>
      </c>
      <c r="BK360" s="164">
        <f>SUM(BK361:BK372)</f>
        <v>0</v>
      </c>
    </row>
    <row r="361" s="2" customFormat="1" ht="24.15" customHeight="1">
      <c r="A361" s="34"/>
      <c r="B361" s="167"/>
      <c r="C361" s="168" t="s">
        <v>782</v>
      </c>
      <c r="D361" s="168" t="s">
        <v>124</v>
      </c>
      <c r="E361" s="169" t="s">
        <v>783</v>
      </c>
      <c r="F361" s="170" t="s">
        <v>784</v>
      </c>
      <c r="G361" s="171" t="s">
        <v>127</v>
      </c>
      <c r="H361" s="172">
        <v>105.768</v>
      </c>
      <c r="I361" s="173"/>
      <c r="J361" s="174">
        <f>ROUND(I361*H361,2)</f>
        <v>0</v>
      </c>
      <c r="K361" s="170" t="s">
        <v>128</v>
      </c>
      <c r="L361" s="35"/>
      <c r="M361" s="175" t="s">
        <v>1</v>
      </c>
      <c r="N361" s="176" t="s">
        <v>39</v>
      </c>
      <c r="O361" s="73"/>
      <c r="P361" s="177">
        <f>O361*H361</f>
        <v>0</v>
      </c>
      <c r="Q361" s="177">
        <v>0</v>
      </c>
      <c r="R361" s="177">
        <f>Q361*H361</f>
        <v>0</v>
      </c>
      <c r="S361" s="177">
        <v>0</v>
      </c>
      <c r="T361" s="178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179" t="s">
        <v>221</v>
      </c>
      <c r="AT361" s="179" t="s">
        <v>124</v>
      </c>
      <c r="AU361" s="179" t="s">
        <v>84</v>
      </c>
      <c r="AY361" s="15" t="s">
        <v>122</v>
      </c>
      <c r="BE361" s="180">
        <f>IF(N361="základní",J361,0)</f>
        <v>0</v>
      </c>
      <c r="BF361" s="180">
        <f>IF(N361="snížená",J361,0)</f>
        <v>0</v>
      </c>
      <c r="BG361" s="180">
        <f>IF(N361="zákl. přenesená",J361,0)</f>
        <v>0</v>
      </c>
      <c r="BH361" s="180">
        <f>IF(N361="sníž. přenesená",J361,0)</f>
        <v>0</v>
      </c>
      <c r="BI361" s="180">
        <f>IF(N361="nulová",J361,0)</f>
        <v>0</v>
      </c>
      <c r="BJ361" s="15" t="s">
        <v>82</v>
      </c>
      <c r="BK361" s="180">
        <f>ROUND(I361*H361,2)</f>
        <v>0</v>
      </c>
      <c r="BL361" s="15" t="s">
        <v>221</v>
      </c>
      <c r="BM361" s="179" t="s">
        <v>785</v>
      </c>
    </row>
    <row r="362" s="2" customFormat="1">
      <c r="A362" s="34"/>
      <c r="B362" s="35"/>
      <c r="C362" s="34"/>
      <c r="D362" s="181" t="s">
        <v>131</v>
      </c>
      <c r="E362" s="34"/>
      <c r="F362" s="182" t="s">
        <v>786</v>
      </c>
      <c r="G362" s="34"/>
      <c r="H362" s="34"/>
      <c r="I362" s="183"/>
      <c r="J362" s="34"/>
      <c r="K362" s="34"/>
      <c r="L362" s="35"/>
      <c r="M362" s="184"/>
      <c r="N362" s="185"/>
      <c r="O362" s="73"/>
      <c r="P362" s="73"/>
      <c r="Q362" s="73"/>
      <c r="R362" s="73"/>
      <c r="S362" s="73"/>
      <c r="T362" s="7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T362" s="15" t="s">
        <v>131</v>
      </c>
      <c r="AU362" s="15" t="s">
        <v>84</v>
      </c>
    </row>
    <row r="363" s="2" customFormat="1">
      <c r="A363" s="34"/>
      <c r="B363" s="35"/>
      <c r="C363" s="34"/>
      <c r="D363" s="186" t="s">
        <v>133</v>
      </c>
      <c r="E363" s="34"/>
      <c r="F363" s="187" t="s">
        <v>787</v>
      </c>
      <c r="G363" s="34"/>
      <c r="H363" s="34"/>
      <c r="I363" s="183"/>
      <c r="J363" s="34"/>
      <c r="K363" s="34"/>
      <c r="L363" s="35"/>
      <c r="M363" s="184"/>
      <c r="N363" s="185"/>
      <c r="O363" s="73"/>
      <c r="P363" s="73"/>
      <c r="Q363" s="73"/>
      <c r="R363" s="73"/>
      <c r="S363" s="73"/>
      <c r="T363" s="7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T363" s="15" t="s">
        <v>133</v>
      </c>
      <c r="AU363" s="15" t="s">
        <v>84</v>
      </c>
    </row>
    <row r="364" s="2" customFormat="1" ht="24.15" customHeight="1">
      <c r="A364" s="34"/>
      <c r="B364" s="167"/>
      <c r="C364" s="168" t="s">
        <v>788</v>
      </c>
      <c r="D364" s="168" t="s">
        <v>124</v>
      </c>
      <c r="E364" s="169" t="s">
        <v>789</v>
      </c>
      <c r="F364" s="170" t="s">
        <v>790</v>
      </c>
      <c r="G364" s="171" t="s">
        <v>127</v>
      </c>
      <c r="H364" s="172">
        <v>105.768</v>
      </c>
      <c r="I364" s="173"/>
      <c r="J364" s="174">
        <f>ROUND(I364*H364,2)</f>
        <v>0</v>
      </c>
      <c r="K364" s="170" t="s">
        <v>128</v>
      </c>
      <c r="L364" s="35"/>
      <c r="M364" s="175" t="s">
        <v>1</v>
      </c>
      <c r="N364" s="176" t="s">
        <v>39</v>
      </c>
      <c r="O364" s="73"/>
      <c r="P364" s="177">
        <f>O364*H364</f>
        <v>0</v>
      </c>
      <c r="Q364" s="177">
        <v>0.00068999999999999997</v>
      </c>
      <c r="R364" s="177">
        <f>Q364*H364</f>
        <v>0.072979920000000004</v>
      </c>
      <c r="S364" s="177">
        <v>0</v>
      </c>
      <c r="T364" s="178">
        <f>S364*H364</f>
        <v>0</v>
      </c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R364" s="179" t="s">
        <v>221</v>
      </c>
      <c r="AT364" s="179" t="s">
        <v>124</v>
      </c>
      <c r="AU364" s="179" t="s">
        <v>84</v>
      </c>
      <c r="AY364" s="15" t="s">
        <v>122</v>
      </c>
      <c r="BE364" s="180">
        <f>IF(N364="základní",J364,0)</f>
        <v>0</v>
      </c>
      <c r="BF364" s="180">
        <f>IF(N364="snížená",J364,0)</f>
        <v>0</v>
      </c>
      <c r="BG364" s="180">
        <f>IF(N364="zákl. přenesená",J364,0)</f>
        <v>0</v>
      </c>
      <c r="BH364" s="180">
        <f>IF(N364="sníž. přenesená",J364,0)</f>
        <v>0</v>
      </c>
      <c r="BI364" s="180">
        <f>IF(N364="nulová",J364,0)</f>
        <v>0</v>
      </c>
      <c r="BJ364" s="15" t="s">
        <v>82</v>
      </c>
      <c r="BK364" s="180">
        <f>ROUND(I364*H364,2)</f>
        <v>0</v>
      </c>
      <c r="BL364" s="15" t="s">
        <v>221</v>
      </c>
      <c r="BM364" s="179" t="s">
        <v>791</v>
      </c>
    </row>
    <row r="365" s="2" customFormat="1">
      <c r="A365" s="34"/>
      <c r="B365" s="35"/>
      <c r="C365" s="34"/>
      <c r="D365" s="181" t="s">
        <v>131</v>
      </c>
      <c r="E365" s="34"/>
      <c r="F365" s="182" t="s">
        <v>792</v>
      </c>
      <c r="G365" s="34"/>
      <c r="H365" s="34"/>
      <c r="I365" s="183"/>
      <c r="J365" s="34"/>
      <c r="K365" s="34"/>
      <c r="L365" s="35"/>
      <c r="M365" s="184"/>
      <c r="N365" s="185"/>
      <c r="O365" s="73"/>
      <c r="P365" s="73"/>
      <c r="Q365" s="73"/>
      <c r="R365" s="73"/>
      <c r="S365" s="73"/>
      <c r="T365" s="7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T365" s="15" t="s">
        <v>131</v>
      </c>
      <c r="AU365" s="15" t="s">
        <v>84</v>
      </c>
    </row>
    <row r="366" s="2" customFormat="1">
      <c r="A366" s="34"/>
      <c r="B366" s="35"/>
      <c r="C366" s="34"/>
      <c r="D366" s="186" t="s">
        <v>133</v>
      </c>
      <c r="E366" s="34"/>
      <c r="F366" s="187" t="s">
        <v>793</v>
      </c>
      <c r="G366" s="34"/>
      <c r="H366" s="34"/>
      <c r="I366" s="183"/>
      <c r="J366" s="34"/>
      <c r="K366" s="34"/>
      <c r="L366" s="35"/>
      <c r="M366" s="184"/>
      <c r="N366" s="185"/>
      <c r="O366" s="73"/>
      <c r="P366" s="73"/>
      <c r="Q366" s="73"/>
      <c r="R366" s="73"/>
      <c r="S366" s="73"/>
      <c r="T366" s="7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T366" s="15" t="s">
        <v>133</v>
      </c>
      <c r="AU366" s="15" t="s">
        <v>84</v>
      </c>
    </row>
    <row r="367" s="2" customFormat="1" ht="24.15" customHeight="1">
      <c r="A367" s="34"/>
      <c r="B367" s="167"/>
      <c r="C367" s="168" t="s">
        <v>794</v>
      </c>
      <c r="D367" s="168" t="s">
        <v>124</v>
      </c>
      <c r="E367" s="169" t="s">
        <v>795</v>
      </c>
      <c r="F367" s="170" t="s">
        <v>796</v>
      </c>
      <c r="G367" s="171" t="s">
        <v>127</v>
      </c>
      <c r="H367" s="172">
        <v>215.136</v>
      </c>
      <c r="I367" s="173"/>
      <c r="J367" s="174">
        <f>ROUND(I367*H367,2)</f>
        <v>0</v>
      </c>
      <c r="K367" s="170" t="s">
        <v>128</v>
      </c>
      <c r="L367" s="35"/>
      <c r="M367" s="175" t="s">
        <v>1</v>
      </c>
      <c r="N367" s="176" t="s">
        <v>39</v>
      </c>
      <c r="O367" s="73"/>
      <c r="P367" s="177">
        <f>O367*H367</f>
        <v>0</v>
      </c>
      <c r="Q367" s="177">
        <v>0.00035</v>
      </c>
      <c r="R367" s="177">
        <f>Q367*H367</f>
        <v>0.075297599999999992</v>
      </c>
      <c r="S367" s="177">
        <v>0</v>
      </c>
      <c r="T367" s="178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179" t="s">
        <v>221</v>
      </c>
      <c r="AT367" s="179" t="s">
        <v>124</v>
      </c>
      <c r="AU367" s="179" t="s">
        <v>84</v>
      </c>
      <c r="AY367" s="15" t="s">
        <v>122</v>
      </c>
      <c r="BE367" s="180">
        <f>IF(N367="základní",J367,0)</f>
        <v>0</v>
      </c>
      <c r="BF367" s="180">
        <f>IF(N367="snížená",J367,0)</f>
        <v>0</v>
      </c>
      <c r="BG367" s="180">
        <f>IF(N367="zákl. přenesená",J367,0)</f>
        <v>0</v>
      </c>
      <c r="BH367" s="180">
        <f>IF(N367="sníž. přenesená",J367,0)</f>
        <v>0</v>
      </c>
      <c r="BI367" s="180">
        <f>IF(N367="nulová",J367,0)</f>
        <v>0</v>
      </c>
      <c r="BJ367" s="15" t="s">
        <v>82</v>
      </c>
      <c r="BK367" s="180">
        <f>ROUND(I367*H367,2)</f>
        <v>0</v>
      </c>
      <c r="BL367" s="15" t="s">
        <v>221</v>
      </c>
      <c r="BM367" s="179" t="s">
        <v>797</v>
      </c>
    </row>
    <row r="368" s="2" customFormat="1">
      <c r="A368" s="34"/>
      <c r="B368" s="35"/>
      <c r="C368" s="34"/>
      <c r="D368" s="181" t="s">
        <v>131</v>
      </c>
      <c r="E368" s="34"/>
      <c r="F368" s="182" t="s">
        <v>798</v>
      </c>
      <c r="G368" s="34"/>
      <c r="H368" s="34"/>
      <c r="I368" s="183"/>
      <c r="J368" s="34"/>
      <c r="K368" s="34"/>
      <c r="L368" s="35"/>
      <c r="M368" s="184"/>
      <c r="N368" s="185"/>
      <c r="O368" s="73"/>
      <c r="P368" s="73"/>
      <c r="Q368" s="73"/>
      <c r="R368" s="73"/>
      <c r="S368" s="73"/>
      <c r="T368" s="7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T368" s="15" t="s">
        <v>131</v>
      </c>
      <c r="AU368" s="15" t="s">
        <v>84</v>
      </c>
    </row>
    <row r="369" s="2" customFormat="1">
      <c r="A369" s="34"/>
      <c r="B369" s="35"/>
      <c r="C369" s="34"/>
      <c r="D369" s="186" t="s">
        <v>133</v>
      </c>
      <c r="E369" s="34"/>
      <c r="F369" s="187" t="s">
        <v>799</v>
      </c>
      <c r="G369" s="34"/>
      <c r="H369" s="34"/>
      <c r="I369" s="183"/>
      <c r="J369" s="34"/>
      <c r="K369" s="34"/>
      <c r="L369" s="35"/>
      <c r="M369" s="184"/>
      <c r="N369" s="185"/>
      <c r="O369" s="73"/>
      <c r="P369" s="73"/>
      <c r="Q369" s="73"/>
      <c r="R369" s="73"/>
      <c r="S369" s="73"/>
      <c r="T369" s="7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T369" s="15" t="s">
        <v>133</v>
      </c>
      <c r="AU369" s="15" t="s">
        <v>84</v>
      </c>
    </row>
    <row r="370" s="2" customFormat="1" ht="24.15" customHeight="1">
      <c r="A370" s="34"/>
      <c r="B370" s="167"/>
      <c r="C370" s="168" t="s">
        <v>800</v>
      </c>
      <c r="D370" s="168" t="s">
        <v>124</v>
      </c>
      <c r="E370" s="169" t="s">
        <v>801</v>
      </c>
      <c r="F370" s="170" t="s">
        <v>802</v>
      </c>
      <c r="G370" s="171" t="s">
        <v>127</v>
      </c>
      <c r="H370" s="172">
        <v>105.768</v>
      </c>
      <c r="I370" s="173"/>
      <c r="J370" s="174">
        <f>ROUND(I370*H370,2)</f>
        <v>0</v>
      </c>
      <c r="K370" s="170" t="s">
        <v>128</v>
      </c>
      <c r="L370" s="35"/>
      <c r="M370" s="175" t="s">
        <v>1</v>
      </c>
      <c r="N370" s="176" t="s">
        <v>39</v>
      </c>
      <c r="O370" s="73"/>
      <c r="P370" s="177">
        <f>O370*H370</f>
        <v>0</v>
      </c>
      <c r="Q370" s="177">
        <v>0.00029999999999999997</v>
      </c>
      <c r="R370" s="177">
        <f>Q370*H370</f>
        <v>0.031730399999999999</v>
      </c>
      <c r="S370" s="177">
        <v>0</v>
      </c>
      <c r="T370" s="178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179" t="s">
        <v>221</v>
      </c>
      <c r="AT370" s="179" t="s">
        <v>124</v>
      </c>
      <c r="AU370" s="179" t="s">
        <v>84</v>
      </c>
      <c r="AY370" s="15" t="s">
        <v>122</v>
      </c>
      <c r="BE370" s="180">
        <f>IF(N370="základní",J370,0)</f>
        <v>0</v>
      </c>
      <c r="BF370" s="180">
        <f>IF(N370="snížená",J370,0)</f>
        <v>0</v>
      </c>
      <c r="BG370" s="180">
        <f>IF(N370="zákl. přenesená",J370,0)</f>
        <v>0</v>
      </c>
      <c r="BH370" s="180">
        <f>IF(N370="sníž. přenesená",J370,0)</f>
        <v>0</v>
      </c>
      <c r="BI370" s="180">
        <f>IF(N370="nulová",J370,0)</f>
        <v>0</v>
      </c>
      <c r="BJ370" s="15" t="s">
        <v>82</v>
      </c>
      <c r="BK370" s="180">
        <f>ROUND(I370*H370,2)</f>
        <v>0</v>
      </c>
      <c r="BL370" s="15" t="s">
        <v>221</v>
      </c>
      <c r="BM370" s="179" t="s">
        <v>803</v>
      </c>
    </row>
    <row r="371" s="2" customFormat="1">
      <c r="A371" s="34"/>
      <c r="B371" s="35"/>
      <c r="C371" s="34"/>
      <c r="D371" s="181" t="s">
        <v>131</v>
      </c>
      <c r="E371" s="34"/>
      <c r="F371" s="182" t="s">
        <v>804</v>
      </c>
      <c r="G371" s="34"/>
      <c r="H371" s="34"/>
      <c r="I371" s="183"/>
      <c r="J371" s="34"/>
      <c r="K371" s="34"/>
      <c r="L371" s="35"/>
      <c r="M371" s="184"/>
      <c r="N371" s="185"/>
      <c r="O371" s="73"/>
      <c r="P371" s="73"/>
      <c r="Q371" s="73"/>
      <c r="R371" s="73"/>
      <c r="S371" s="73"/>
      <c r="T371" s="7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T371" s="15" t="s">
        <v>131</v>
      </c>
      <c r="AU371" s="15" t="s">
        <v>84</v>
      </c>
    </row>
    <row r="372" s="2" customFormat="1">
      <c r="A372" s="34"/>
      <c r="B372" s="35"/>
      <c r="C372" s="34"/>
      <c r="D372" s="186" t="s">
        <v>133</v>
      </c>
      <c r="E372" s="34"/>
      <c r="F372" s="187" t="s">
        <v>805</v>
      </c>
      <c r="G372" s="34"/>
      <c r="H372" s="34"/>
      <c r="I372" s="183"/>
      <c r="J372" s="34"/>
      <c r="K372" s="34"/>
      <c r="L372" s="35"/>
      <c r="M372" s="199"/>
      <c r="N372" s="200"/>
      <c r="O372" s="201"/>
      <c r="P372" s="201"/>
      <c r="Q372" s="201"/>
      <c r="R372" s="201"/>
      <c r="S372" s="201"/>
      <c r="T372" s="202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T372" s="15" t="s">
        <v>133</v>
      </c>
      <c r="AU372" s="15" t="s">
        <v>84</v>
      </c>
    </row>
    <row r="373" s="2" customFormat="1" ht="6.96" customHeight="1">
      <c r="A373" s="34"/>
      <c r="B373" s="56"/>
      <c r="C373" s="57"/>
      <c r="D373" s="57"/>
      <c r="E373" s="57"/>
      <c r="F373" s="57"/>
      <c r="G373" s="57"/>
      <c r="H373" s="57"/>
      <c r="I373" s="57"/>
      <c r="J373" s="57"/>
      <c r="K373" s="57"/>
      <c r="L373" s="35"/>
      <c r="M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</row>
  </sheetData>
  <autoFilter ref="C126:K372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hyperlinks>
    <hyperlink ref="F132" r:id="rId1" display="https://podminky.urs.cz/item/CS_URS_2025_01/113106171"/>
    <hyperlink ref="F135" r:id="rId2" display="https://podminky.urs.cz/item/CS_URS_2025_01/113107011"/>
    <hyperlink ref="F138" r:id="rId3" display="https://podminky.urs.cz/item/CS_URS_2025_01/113107030"/>
    <hyperlink ref="F141" r:id="rId4" display="https://podminky.urs.cz/item/CS_URS_2025_01/113107141"/>
    <hyperlink ref="F144" r:id="rId5" display="https://podminky.urs.cz/item/CS_URS_2025_01/113201112"/>
    <hyperlink ref="F148" r:id="rId6" display="https://podminky.urs.cz/item/CS_URS_2025_01/113202111"/>
    <hyperlink ref="F152" r:id="rId7" display="https://podminky.urs.cz/item/CS_URS_2025_01/115101201"/>
    <hyperlink ref="F155" r:id="rId8" display="https://podminky.urs.cz/item/CS_URS_2025_01/115101301"/>
    <hyperlink ref="F158" r:id="rId9" display="https://podminky.urs.cz/item/CS_URS_2025_01/119001421"/>
    <hyperlink ref="F161" r:id="rId10" display="https://podminky.urs.cz/item/CS_URS_2025_01/129001101"/>
    <hyperlink ref="F164" r:id="rId11" display="https://podminky.urs.cz/item/CS_URS_2025_01/129951123"/>
    <hyperlink ref="F167" r:id="rId12" display="https://podminky.urs.cz/item/CS_URS_2025_01/131213711"/>
    <hyperlink ref="F171" r:id="rId13" display="https://podminky.urs.cz/item/CS_URS_2025_01/151301201"/>
    <hyperlink ref="F174" r:id="rId14" display="https://podminky.urs.cz/item/CS_URS_2025_01/151301211"/>
    <hyperlink ref="F177" r:id="rId15" display="https://podminky.urs.cz/item/CS_URS_2025_01/151301301"/>
    <hyperlink ref="F180" r:id="rId16" display="https://podminky.urs.cz/item/CS_URS_2025_01/151301311"/>
    <hyperlink ref="F183" r:id="rId17" display="https://podminky.urs.cz/item/CS_URS_2025_01/151601501"/>
    <hyperlink ref="F186" r:id="rId18" display="https://podminky.urs.cz/item/CS_URS_2025_01/151711111"/>
    <hyperlink ref="F192" r:id="rId19" display="https://podminky.urs.cz/item/CS_URS_2025_01/151711131"/>
    <hyperlink ref="F195" r:id="rId20" display="https://podminky.urs.cz/item/CS_URS_2025_01/151712111"/>
    <hyperlink ref="F198" r:id="rId21" display="https://podminky.urs.cz/item/CS_URS_2025_01/151712121"/>
    <hyperlink ref="F201" r:id="rId22" display="https://podminky.urs.cz/item/CS_URS_2025_01/151721111"/>
    <hyperlink ref="F204" r:id="rId23" display="https://podminky.urs.cz/item/CS_URS_2025_01/162751117"/>
    <hyperlink ref="F207" r:id="rId24" display="https://podminky.urs.cz/item/CS_URS_2025_01/162751119"/>
    <hyperlink ref="F210" r:id="rId25" display="https://podminky.urs.cz/item/CS_URS_2025_01/171201231"/>
    <hyperlink ref="F213" r:id="rId26" display="https://podminky.urs.cz/item/CS_URS_2025_01/171251201"/>
    <hyperlink ref="F216" r:id="rId27" display="https://podminky.urs.cz/item/CS_URS_2025_01/174151101"/>
    <hyperlink ref="F221" r:id="rId28" display="https://podminky.urs.cz/item/CS_URS_2025_01/181311103"/>
    <hyperlink ref="F226" r:id="rId29" display="https://podminky.urs.cz/item/CS_URS_2025_01/181411131"/>
    <hyperlink ref="F231" r:id="rId30" display="https://podminky.urs.cz/item/CS_URS_2025_01/181912112"/>
    <hyperlink ref="F235" r:id="rId31" display="https://podminky.urs.cz/item/CS_URS_2025_01/225311112"/>
    <hyperlink ref="F238" r:id="rId32" display="https://podminky.urs.cz/item/CS_URS_2025_01/275322611"/>
    <hyperlink ref="F241" r:id="rId33" display="https://podminky.urs.cz/item/CS_URS_2025_01/275351121"/>
    <hyperlink ref="F244" r:id="rId34" display="https://podminky.urs.cz/item/CS_URS_2025_01/275351122"/>
    <hyperlink ref="F247" r:id="rId35" display="https://podminky.urs.cz/item/CS_URS_2025_01/275361821"/>
    <hyperlink ref="F250" r:id="rId36" display="https://podminky.urs.cz/item/CS_URS_2025_01/278381541"/>
    <hyperlink ref="F253" r:id="rId37" display="https://podminky.urs.cz/item/CS_URS_2025_01/291111111"/>
    <hyperlink ref="F257" r:id="rId38" display="https://podminky.urs.cz/item/CS_URS_2025_01/566901221"/>
    <hyperlink ref="F260" r:id="rId39" display="https://podminky.urs.cz/item/CS_URS_2025_01/566901271"/>
    <hyperlink ref="F263" r:id="rId40" display="https://podminky.urs.cz/item/CS_URS_2025_01/572351112"/>
    <hyperlink ref="F266" r:id="rId41" display="https://podminky.urs.cz/item/CS_URS_2025_01/596211110"/>
    <hyperlink ref="F270" r:id="rId42" display="https://podminky.urs.cz/item/CS_URS_2025_01/631311123"/>
    <hyperlink ref="F273" r:id="rId43" display="https://podminky.urs.cz/item/CS_URS_2025_01/631351101"/>
    <hyperlink ref="F276" r:id="rId44" display="https://podminky.urs.cz/item/CS_URS_2025_01/631351102"/>
    <hyperlink ref="F280" r:id="rId45" display="https://podminky.urs.cz/item/CS_URS_2025_01/914111112"/>
    <hyperlink ref="F284" r:id="rId46" display="https://podminky.urs.cz/item/CS_URS_2025_01/916132112"/>
    <hyperlink ref="F288" r:id="rId47" display="https://podminky.urs.cz/item/CS_URS_2025_01/916241213"/>
    <hyperlink ref="F292" r:id="rId48" display="https://podminky.urs.cz/item/CS_URS_2025_01/919732211"/>
    <hyperlink ref="F295" r:id="rId49" display="https://podminky.urs.cz/item/CS_URS_2025_01/919735111"/>
    <hyperlink ref="F298" r:id="rId50" display="https://podminky.urs.cz/item/CS_URS_2025_01/945421110"/>
    <hyperlink ref="F304" r:id="rId51" display="https://podminky.urs.cz/item/CS_URS_2025_01/953946133"/>
    <hyperlink ref="F315" r:id="rId52" display="https://podminky.urs.cz/item/CS_URS_2025_01/966006211"/>
    <hyperlink ref="F318" r:id="rId53" display="https://podminky.urs.cz/item/CS_URS_2025_01/966071131"/>
    <hyperlink ref="F321" r:id="rId54" display="https://podminky.urs.cz/item/CS_URS_2025_01/979024443"/>
    <hyperlink ref="F325" r:id="rId55" display="https://podminky.urs.cz/item/CS_URS_2025_01/979054451"/>
    <hyperlink ref="F329" r:id="rId56" display="https://podminky.urs.cz/item/CS_URS_2025_01/997013111"/>
    <hyperlink ref="F332" r:id="rId57" display="https://podminky.urs.cz/item/CS_URS_2025_01/997013501"/>
    <hyperlink ref="F335" r:id="rId58" display="https://podminky.urs.cz/item/CS_URS_2025_01/997013509"/>
    <hyperlink ref="F338" r:id="rId59" display="https://podminky.urs.cz/item/CS_URS_2025_01/997013631"/>
    <hyperlink ref="F341" r:id="rId60" display="https://podminky.urs.cz/item/CS_URS_2025_01/997013862"/>
    <hyperlink ref="F344" r:id="rId61" display="https://podminky.urs.cz/item/CS_URS_2025_01/997013875"/>
    <hyperlink ref="F354" r:id="rId62" display="https://podminky.urs.cz/item/CS_URS_2025_01/741410021"/>
    <hyperlink ref="F359" r:id="rId63" display="https://podminky.urs.cz/item/CS_URS_2025_01/998741101"/>
    <hyperlink ref="F363" r:id="rId64" display="https://podminky.urs.cz/item/CS_URS_2025_01/789124141"/>
    <hyperlink ref="F366" r:id="rId65" display="https://podminky.urs.cz/item/CS_URS_2025_01/789328211"/>
    <hyperlink ref="F369" r:id="rId66" display="https://podminky.urs.cz/item/CS_URS_2025_01/789328216"/>
    <hyperlink ref="F372" r:id="rId67" display="https://podminky.urs.cz/item/CS_URS_2025_01/7893283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="1" customFormat="1" ht="24.96" customHeight="1">
      <c r="B4" s="18"/>
      <c r="D4" s="19" t="s">
        <v>91</v>
      </c>
      <c r="L4" s="18"/>
      <c r="M4" s="116" t="s">
        <v>10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16</v>
      </c>
      <c r="L6" s="18"/>
    </row>
    <row r="7" s="1" customFormat="1" ht="16.5" customHeight="1">
      <c r="B7" s="18"/>
      <c r="E7" s="117" t="str">
        <f>'Rekapitulace stavby'!K6</f>
        <v>Oprava portálu v ulici Palachova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92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3" t="s">
        <v>806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18</v>
      </c>
      <c r="E11" s="34"/>
      <c r="F11" s="23" t="s">
        <v>1</v>
      </c>
      <c r="G11" s="34"/>
      <c r="H11" s="34"/>
      <c r="I11" s="28" t="s">
        <v>19</v>
      </c>
      <c r="J11" s="2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20</v>
      </c>
      <c r="E12" s="34"/>
      <c r="F12" s="23" t="s">
        <v>21</v>
      </c>
      <c r="G12" s="34"/>
      <c r="H12" s="34"/>
      <c r="I12" s="28" t="s">
        <v>22</v>
      </c>
      <c r="J12" s="65" t="str">
        <f>'Rekapitulace stavby'!AN8</f>
        <v>15. 4. 2025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24</v>
      </c>
      <c r="E14" s="34"/>
      <c r="F14" s="34"/>
      <c r="G14" s="34"/>
      <c r="H14" s="34"/>
      <c r="I14" s="28" t="s">
        <v>25</v>
      </c>
      <c r="J14" s="2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tr">
        <f>IF('Rekapitulace stavby'!E11="","",'Rekapitulace stavby'!E11)</f>
        <v xml:space="preserve"> </v>
      </c>
      <c r="F15" s="34"/>
      <c r="G15" s="34"/>
      <c r="H15" s="34"/>
      <c r="I15" s="28" t="s">
        <v>27</v>
      </c>
      <c r="J15" s="2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28</v>
      </c>
      <c r="E17" s="34"/>
      <c r="F17" s="34"/>
      <c r="G17" s="34"/>
      <c r="H17" s="34"/>
      <c r="I17" s="28" t="s">
        <v>25</v>
      </c>
      <c r="J17" s="29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'Rekapitulace stavby'!E14</f>
        <v>Vyplň údaj</v>
      </c>
      <c r="F18" s="23"/>
      <c r="G18" s="23"/>
      <c r="H18" s="23"/>
      <c r="I18" s="28" t="s">
        <v>27</v>
      </c>
      <c r="J18" s="29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25</v>
      </c>
      <c r="J20" s="2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IF('Rekapitulace stavby'!E17="","",'Rekapitulace stavby'!E17)</f>
        <v xml:space="preserve"> </v>
      </c>
      <c r="F21" s="34"/>
      <c r="G21" s="34"/>
      <c r="H21" s="34"/>
      <c r="I21" s="28" t="s">
        <v>27</v>
      </c>
      <c r="J21" s="2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25</v>
      </c>
      <c r="J23" s="2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IF('Rekapitulace stavby'!E20="","",'Rekapitulace stavby'!E20)</f>
        <v xml:space="preserve"> </v>
      </c>
      <c r="F24" s="34"/>
      <c r="G24" s="34"/>
      <c r="H24" s="34"/>
      <c r="I24" s="28" t="s">
        <v>27</v>
      </c>
      <c r="J24" s="2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18"/>
      <c r="B27" s="119"/>
      <c r="C27" s="118"/>
      <c r="D27" s="118"/>
      <c r="E27" s="32" t="s">
        <v>1</v>
      </c>
      <c r="F27" s="32"/>
      <c r="G27" s="32"/>
      <c r="H27" s="32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1" t="s">
        <v>34</v>
      </c>
      <c r="E30" s="34"/>
      <c r="F30" s="34"/>
      <c r="G30" s="34"/>
      <c r="H30" s="34"/>
      <c r="I30" s="34"/>
      <c r="J30" s="92">
        <f>ROUND(J121,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2" t="s">
        <v>38</v>
      </c>
      <c r="E33" s="28" t="s">
        <v>39</v>
      </c>
      <c r="F33" s="123">
        <f>ROUND((SUM(BE121:BE154)),  2)</f>
        <v>0</v>
      </c>
      <c r="G33" s="34"/>
      <c r="H33" s="34"/>
      <c r="I33" s="124">
        <v>0.20999999999999999</v>
      </c>
      <c r="J33" s="123">
        <f>ROUND(((SUM(BE121:BE154))*I33),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28" t="s">
        <v>40</v>
      </c>
      <c r="F34" s="123">
        <f>ROUND((SUM(BF121:BF154)),  2)</f>
        <v>0</v>
      </c>
      <c r="G34" s="34"/>
      <c r="H34" s="34"/>
      <c r="I34" s="124">
        <v>0.12</v>
      </c>
      <c r="J34" s="123">
        <f>ROUND(((SUM(BF121:BF154))*I34),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23">
        <f>ROUND((SUM(BG121:BG154)),  2)</f>
        <v>0</v>
      </c>
      <c r="G35" s="34"/>
      <c r="H35" s="34"/>
      <c r="I35" s="124">
        <v>0.20999999999999999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23">
        <f>ROUND((SUM(BH121:BH154)),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43</v>
      </c>
      <c r="F37" s="123">
        <f>ROUND((SUM(BI121:BI154)),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25"/>
      <c r="D39" s="126" t="s">
        <v>44</v>
      </c>
      <c r="E39" s="77"/>
      <c r="F39" s="77"/>
      <c r="G39" s="127" t="s">
        <v>45</v>
      </c>
      <c r="H39" s="128" t="s">
        <v>46</v>
      </c>
      <c r="I39" s="77"/>
      <c r="J39" s="129">
        <f>SUM(J30:J37)</f>
        <v>0</v>
      </c>
      <c r="K39" s="130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47</v>
      </c>
      <c r="E50" s="53"/>
      <c r="F50" s="53"/>
      <c r="G50" s="52" t="s">
        <v>48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49</v>
      </c>
      <c r="E61" s="37"/>
      <c r="F61" s="131" t="s">
        <v>50</v>
      </c>
      <c r="G61" s="54" t="s">
        <v>49</v>
      </c>
      <c r="H61" s="37"/>
      <c r="I61" s="37"/>
      <c r="J61" s="132" t="s">
        <v>50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51</v>
      </c>
      <c r="E65" s="55"/>
      <c r="F65" s="55"/>
      <c r="G65" s="52" t="s">
        <v>52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49</v>
      </c>
      <c r="E76" s="37"/>
      <c r="F76" s="131" t="s">
        <v>50</v>
      </c>
      <c r="G76" s="54" t="s">
        <v>49</v>
      </c>
      <c r="H76" s="37"/>
      <c r="I76" s="37"/>
      <c r="J76" s="132" t="s">
        <v>50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94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17" t="str">
        <f>E7</f>
        <v>Oprava portálu v ulici Palachova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92</v>
      </c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3" t="str">
        <f>E9</f>
        <v>vrn - Vedlejší a ostatní náklady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20</v>
      </c>
      <c r="D89" s="34"/>
      <c r="E89" s="34"/>
      <c r="F89" s="23" t="str">
        <f>F12</f>
        <v>Hradec Králové</v>
      </c>
      <c r="G89" s="34"/>
      <c r="H89" s="34"/>
      <c r="I89" s="28" t="s">
        <v>22</v>
      </c>
      <c r="J89" s="65" t="str">
        <f>IF(J12="","",J12)</f>
        <v>15. 4. 2025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24</v>
      </c>
      <c r="D91" s="34"/>
      <c r="E91" s="34"/>
      <c r="F91" s="23" t="str">
        <f>E15</f>
        <v xml:space="preserve"> </v>
      </c>
      <c r="G91" s="34"/>
      <c r="H91" s="34"/>
      <c r="I91" s="28" t="s">
        <v>30</v>
      </c>
      <c r="J91" s="32" t="str">
        <f>E21</f>
        <v xml:space="preserve"> 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28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33" t="s">
        <v>95</v>
      </c>
      <c r="D94" s="125"/>
      <c r="E94" s="125"/>
      <c r="F94" s="125"/>
      <c r="G94" s="125"/>
      <c r="H94" s="125"/>
      <c r="I94" s="125"/>
      <c r="J94" s="134" t="s">
        <v>96</v>
      </c>
      <c r="K94" s="125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35" t="s">
        <v>97</v>
      </c>
      <c r="D96" s="34"/>
      <c r="E96" s="34"/>
      <c r="F96" s="34"/>
      <c r="G96" s="34"/>
      <c r="H96" s="34"/>
      <c r="I96" s="34"/>
      <c r="J96" s="92">
        <f>J121</f>
        <v>0</v>
      </c>
      <c r="K96" s="34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98</v>
      </c>
    </row>
    <row r="97" s="9" customFormat="1" ht="24.96" customHeight="1">
      <c r="A97" s="9"/>
      <c r="B97" s="136"/>
      <c r="C97" s="9"/>
      <c r="D97" s="137" t="s">
        <v>807</v>
      </c>
      <c r="E97" s="138"/>
      <c r="F97" s="138"/>
      <c r="G97" s="138"/>
      <c r="H97" s="138"/>
      <c r="I97" s="138"/>
      <c r="J97" s="139">
        <f>J122</f>
        <v>0</v>
      </c>
      <c r="K97" s="9"/>
      <c r="L97" s="13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0"/>
      <c r="C98" s="10"/>
      <c r="D98" s="141" t="s">
        <v>808</v>
      </c>
      <c r="E98" s="142"/>
      <c r="F98" s="142"/>
      <c r="G98" s="142"/>
      <c r="H98" s="142"/>
      <c r="I98" s="142"/>
      <c r="J98" s="143">
        <f>J123</f>
        <v>0</v>
      </c>
      <c r="K98" s="10"/>
      <c r="L98" s="14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0"/>
      <c r="C99" s="10"/>
      <c r="D99" s="141" t="s">
        <v>809</v>
      </c>
      <c r="E99" s="142"/>
      <c r="F99" s="142"/>
      <c r="G99" s="142"/>
      <c r="H99" s="142"/>
      <c r="I99" s="142"/>
      <c r="J99" s="143">
        <f>J139</f>
        <v>0</v>
      </c>
      <c r="K99" s="10"/>
      <c r="L99" s="14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0"/>
      <c r="C100" s="10"/>
      <c r="D100" s="141" t="s">
        <v>810</v>
      </c>
      <c r="E100" s="142"/>
      <c r="F100" s="142"/>
      <c r="G100" s="142"/>
      <c r="H100" s="142"/>
      <c r="I100" s="142"/>
      <c r="J100" s="143">
        <f>J143</f>
        <v>0</v>
      </c>
      <c r="K100" s="10"/>
      <c r="L100" s="14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0"/>
      <c r="C101" s="10"/>
      <c r="D101" s="141" t="s">
        <v>811</v>
      </c>
      <c r="E101" s="142"/>
      <c r="F101" s="142"/>
      <c r="G101" s="142"/>
      <c r="H101" s="142"/>
      <c r="I101" s="142"/>
      <c r="J101" s="143">
        <f>J150</f>
        <v>0</v>
      </c>
      <c r="K101" s="10"/>
      <c r="L101" s="14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="2" customFormat="1" ht="6.96" customHeight="1">
      <c r="A107" s="34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107</v>
      </c>
      <c r="D108" s="34"/>
      <c r="E108" s="34"/>
      <c r="F108" s="34"/>
      <c r="G108" s="34"/>
      <c r="H108" s="34"/>
      <c r="I108" s="34"/>
      <c r="J108" s="34"/>
      <c r="K108" s="34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16</v>
      </c>
      <c r="D110" s="34"/>
      <c r="E110" s="34"/>
      <c r="F110" s="34"/>
      <c r="G110" s="34"/>
      <c r="H110" s="34"/>
      <c r="I110" s="34"/>
      <c r="J110" s="34"/>
      <c r="K110" s="34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6.5" customHeight="1">
      <c r="A111" s="34"/>
      <c r="B111" s="35"/>
      <c r="C111" s="34"/>
      <c r="D111" s="34"/>
      <c r="E111" s="117" t="str">
        <f>E7</f>
        <v>Oprava portálu v ulici Palachova</v>
      </c>
      <c r="F111" s="28"/>
      <c r="G111" s="28"/>
      <c r="H111" s="28"/>
      <c r="I111" s="34"/>
      <c r="J111" s="34"/>
      <c r="K111" s="34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92</v>
      </c>
      <c r="D112" s="34"/>
      <c r="E112" s="34"/>
      <c r="F112" s="34"/>
      <c r="G112" s="34"/>
      <c r="H112" s="34"/>
      <c r="I112" s="34"/>
      <c r="J112" s="34"/>
      <c r="K112" s="34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63" t="str">
        <f>E9</f>
        <v>vrn - Vedlejší a ostatní náklady</v>
      </c>
      <c r="F113" s="34"/>
      <c r="G113" s="34"/>
      <c r="H113" s="34"/>
      <c r="I113" s="34"/>
      <c r="J113" s="34"/>
      <c r="K113" s="34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20</v>
      </c>
      <c r="D115" s="34"/>
      <c r="E115" s="34"/>
      <c r="F115" s="23" t="str">
        <f>F12</f>
        <v>Hradec Králové</v>
      </c>
      <c r="G115" s="34"/>
      <c r="H115" s="34"/>
      <c r="I115" s="28" t="s">
        <v>22</v>
      </c>
      <c r="J115" s="65" t="str">
        <f>IF(J12="","",J12)</f>
        <v>15. 4. 2025</v>
      </c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24</v>
      </c>
      <c r="D117" s="34"/>
      <c r="E117" s="34"/>
      <c r="F117" s="23" t="str">
        <f>E15</f>
        <v xml:space="preserve"> </v>
      </c>
      <c r="G117" s="34"/>
      <c r="H117" s="34"/>
      <c r="I117" s="28" t="s">
        <v>30</v>
      </c>
      <c r="J117" s="32" t="str">
        <f>E21</f>
        <v xml:space="preserve"> </v>
      </c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28</v>
      </c>
      <c r="D118" s="34"/>
      <c r="E118" s="34"/>
      <c r="F118" s="23" t="str">
        <f>IF(E18="","",E18)</f>
        <v>Vyplň údaj</v>
      </c>
      <c r="G118" s="34"/>
      <c r="H118" s="34"/>
      <c r="I118" s="28" t="s">
        <v>32</v>
      </c>
      <c r="J118" s="32" t="str">
        <f>E24</f>
        <v xml:space="preserve"> </v>
      </c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0.32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1" customFormat="1" ht="29.28" customHeight="1">
      <c r="A120" s="144"/>
      <c r="B120" s="145"/>
      <c r="C120" s="146" t="s">
        <v>108</v>
      </c>
      <c r="D120" s="147" t="s">
        <v>59</v>
      </c>
      <c r="E120" s="147" t="s">
        <v>55</v>
      </c>
      <c r="F120" s="147" t="s">
        <v>56</v>
      </c>
      <c r="G120" s="147" t="s">
        <v>109</v>
      </c>
      <c r="H120" s="147" t="s">
        <v>110</v>
      </c>
      <c r="I120" s="147" t="s">
        <v>111</v>
      </c>
      <c r="J120" s="147" t="s">
        <v>96</v>
      </c>
      <c r="K120" s="148" t="s">
        <v>112</v>
      </c>
      <c r="L120" s="149"/>
      <c r="M120" s="82" t="s">
        <v>1</v>
      </c>
      <c r="N120" s="83" t="s">
        <v>38</v>
      </c>
      <c r="O120" s="83" t="s">
        <v>113</v>
      </c>
      <c r="P120" s="83" t="s">
        <v>114</v>
      </c>
      <c r="Q120" s="83" t="s">
        <v>115</v>
      </c>
      <c r="R120" s="83" t="s">
        <v>116</v>
      </c>
      <c r="S120" s="83" t="s">
        <v>117</v>
      </c>
      <c r="T120" s="84" t="s">
        <v>118</v>
      </c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</row>
    <row r="121" s="2" customFormat="1" ht="22.8" customHeight="1">
      <c r="A121" s="34"/>
      <c r="B121" s="35"/>
      <c r="C121" s="89" t="s">
        <v>119</v>
      </c>
      <c r="D121" s="34"/>
      <c r="E121" s="34"/>
      <c r="F121" s="34"/>
      <c r="G121" s="34"/>
      <c r="H121" s="34"/>
      <c r="I121" s="34"/>
      <c r="J121" s="150">
        <f>BK121</f>
        <v>0</v>
      </c>
      <c r="K121" s="34"/>
      <c r="L121" s="35"/>
      <c r="M121" s="85"/>
      <c r="N121" s="69"/>
      <c r="O121" s="86"/>
      <c r="P121" s="151">
        <f>P122</f>
        <v>0</v>
      </c>
      <c r="Q121" s="86"/>
      <c r="R121" s="151">
        <f>R122</f>
        <v>0</v>
      </c>
      <c r="S121" s="86"/>
      <c r="T121" s="152">
        <f>T122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5" t="s">
        <v>73</v>
      </c>
      <c r="AU121" s="15" t="s">
        <v>98</v>
      </c>
      <c r="BK121" s="153">
        <f>BK122</f>
        <v>0</v>
      </c>
    </row>
    <row r="122" s="12" customFormat="1" ht="25.92" customHeight="1">
      <c r="A122" s="12"/>
      <c r="B122" s="154"/>
      <c r="C122" s="12"/>
      <c r="D122" s="155" t="s">
        <v>73</v>
      </c>
      <c r="E122" s="156" t="s">
        <v>812</v>
      </c>
      <c r="F122" s="156" t="s">
        <v>813</v>
      </c>
      <c r="G122" s="12"/>
      <c r="H122" s="12"/>
      <c r="I122" s="157"/>
      <c r="J122" s="158">
        <f>BK122</f>
        <v>0</v>
      </c>
      <c r="K122" s="12"/>
      <c r="L122" s="154"/>
      <c r="M122" s="159"/>
      <c r="N122" s="160"/>
      <c r="O122" s="160"/>
      <c r="P122" s="161">
        <f>P123+P139+P143+P150</f>
        <v>0</v>
      </c>
      <c r="Q122" s="160"/>
      <c r="R122" s="161">
        <f>R123+R139+R143+R150</f>
        <v>0</v>
      </c>
      <c r="S122" s="160"/>
      <c r="T122" s="162">
        <f>T123+T139+T143+T150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5" t="s">
        <v>154</v>
      </c>
      <c r="AT122" s="163" t="s">
        <v>73</v>
      </c>
      <c r="AU122" s="163" t="s">
        <v>74</v>
      </c>
      <c r="AY122" s="155" t="s">
        <v>122</v>
      </c>
      <c r="BK122" s="164">
        <f>BK123+BK139+BK143+BK150</f>
        <v>0</v>
      </c>
    </row>
    <row r="123" s="12" customFormat="1" ht="22.8" customHeight="1">
      <c r="A123" s="12"/>
      <c r="B123" s="154"/>
      <c r="C123" s="12"/>
      <c r="D123" s="155" t="s">
        <v>73</v>
      </c>
      <c r="E123" s="165" t="s">
        <v>814</v>
      </c>
      <c r="F123" s="165" t="s">
        <v>815</v>
      </c>
      <c r="G123" s="12"/>
      <c r="H123" s="12"/>
      <c r="I123" s="157"/>
      <c r="J123" s="166">
        <f>BK123</f>
        <v>0</v>
      </c>
      <c r="K123" s="12"/>
      <c r="L123" s="154"/>
      <c r="M123" s="159"/>
      <c r="N123" s="160"/>
      <c r="O123" s="160"/>
      <c r="P123" s="161">
        <f>SUM(P124:P138)</f>
        <v>0</v>
      </c>
      <c r="Q123" s="160"/>
      <c r="R123" s="161">
        <f>SUM(R124:R138)</f>
        <v>0</v>
      </c>
      <c r="S123" s="160"/>
      <c r="T123" s="162">
        <f>SUM(T124:T138)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5" t="s">
        <v>154</v>
      </c>
      <c r="AT123" s="163" t="s">
        <v>73</v>
      </c>
      <c r="AU123" s="163" t="s">
        <v>82</v>
      </c>
      <c r="AY123" s="155" t="s">
        <v>122</v>
      </c>
      <c r="BK123" s="164">
        <f>SUM(BK124:BK138)</f>
        <v>0</v>
      </c>
    </row>
    <row r="124" s="2" customFormat="1" ht="16.5" customHeight="1">
      <c r="A124" s="34"/>
      <c r="B124" s="167"/>
      <c r="C124" s="168" t="s">
        <v>82</v>
      </c>
      <c r="D124" s="168" t="s">
        <v>124</v>
      </c>
      <c r="E124" s="169" t="s">
        <v>816</v>
      </c>
      <c r="F124" s="170" t="s">
        <v>817</v>
      </c>
      <c r="G124" s="171" t="s">
        <v>686</v>
      </c>
      <c r="H124" s="172">
        <v>1</v>
      </c>
      <c r="I124" s="173"/>
      <c r="J124" s="174">
        <f>ROUND(I124*H124,2)</f>
        <v>0</v>
      </c>
      <c r="K124" s="170" t="s">
        <v>128</v>
      </c>
      <c r="L124" s="35"/>
      <c r="M124" s="175" t="s">
        <v>1</v>
      </c>
      <c r="N124" s="176" t="s">
        <v>39</v>
      </c>
      <c r="O124" s="73"/>
      <c r="P124" s="177">
        <f>O124*H124</f>
        <v>0</v>
      </c>
      <c r="Q124" s="177">
        <v>0</v>
      </c>
      <c r="R124" s="177">
        <f>Q124*H124</f>
        <v>0</v>
      </c>
      <c r="S124" s="177">
        <v>0</v>
      </c>
      <c r="T124" s="17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79" t="s">
        <v>818</v>
      </c>
      <c r="AT124" s="179" t="s">
        <v>124</v>
      </c>
      <c r="AU124" s="179" t="s">
        <v>84</v>
      </c>
      <c r="AY124" s="15" t="s">
        <v>122</v>
      </c>
      <c r="BE124" s="180">
        <f>IF(N124="základní",J124,0)</f>
        <v>0</v>
      </c>
      <c r="BF124" s="180">
        <f>IF(N124="snížená",J124,0)</f>
        <v>0</v>
      </c>
      <c r="BG124" s="180">
        <f>IF(N124="zákl. přenesená",J124,0)</f>
        <v>0</v>
      </c>
      <c r="BH124" s="180">
        <f>IF(N124="sníž. přenesená",J124,0)</f>
        <v>0</v>
      </c>
      <c r="BI124" s="180">
        <f>IF(N124="nulová",J124,0)</f>
        <v>0</v>
      </c>
      <c r="BJ124" s="15" t="s">
        <v>82</v>
      </c>
      <c r="BK124" s="180">
        <f>ROUND(I124*H124,2)</f>
        <v>0</v>
      </c>
      <c r="BL124" s="15" t="s">
        <v>818</v>
      </c>
      <c r="BM124" s="179" t="s">
        <v>819</v>
      </c>
    </row>
    <row r="125" s="2" customFormat="1">
      <c r="A125" s="34"/>
      <c r="B125" s="35"/>
      <c r="C125" s="34"/>
      <c r="D125" s="181" t="s">
        <v>131</v>
      </c>
      <c r="E125" s="34"/>
      <c r="F125" s="182" t="s">
        <v>817</v>
      </c>
      <c r="G125" s="34"/>
      <c r="H125" s="34"/>
      <c r="I125" s="183"/>
      <c r="J125" s="34"/>
      <c r="K125" s="34"/>
      <c r="L125" s="35"/>
      <c r="M125" s="184"/>
      <c r="N125" s="185"/>
      <c r="O125" s="73"/>
      <c r="P125" s="73"/>
      <c r="Q125" s="73"/>
      <c r="R125" s="73"/>
      <c r="S125" s="73"/>
      <c r="T125" s="7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5" t="s">
        <v>131</v>
      </c>
      <c r="AU125" s="15" t="s">
        <v>84</v>
      </c>
    </row>
    <row r="126" s="2" customFormat="1">
      <c r="A126" s="34"/>
      <c r="B126" s="35"/>
      <c r="C126" s="34"/>
      <c r="D126" s="186" t="s">
        <v>133</v>
      </c>
      <c r="E126" s="34"/>
      <c r="F126" s="187" t="s">
        <v>820</v>
      </c>
      <c r="G126" s="34"/>
      <c r="H126" s="34"/>
      <c r="I126" s="183"/>
      <c r="J126" s="34"/>
      <c r="K126" s="34"/>
      <c r="L126" s="35"/>
      <c r="M126" s="184"/>
      <c r="N126" s="185"/>
      <c r="O126" s="73"/>
      <c r="P126" s="73"/>
      <c r="Q126" s="73"/>
      <c r="R126" s="73"/>
      <c r="S126" s="73"/>
      <c r="T126" s="7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5" t="s">
        <v>133</v>
      </c>
      <c r="AU126" s="15" t="s">
        <v>84</v>
      </c>
    </row>
    <row r="127" s="2" customFormat="1" ht="16.5" customHeight="1">
      <c r="A127" s="34"/>
      <c r="B127" s="167"/>
      <c r="C127" s="168" t="s">
        <v>84</v>
      </c>
      <c r="D127" s="168" t="s">
        <v>124</v>
      </c>
      <c r="E127" s="169" t="s">
        <v>821</v>
      </c>
      <c r="F127" s="170" t="s">
        <v>822</v>
      </c>
      <c r="G127" s="171" t="s">
        <v>686</v>
      </c>
      <c r="H127" s="172">
        <v>1</v>
      </c>
      <c r="I127" s="173"/>
      <c r="J127" s="174">
        <f>ROUND(I127*H127,2)</f>
        <v>0</v>
      </c>
      <c r="K127" s="170" t="s">
        <v>1</v>
      </c>
      <c r="L127" s="35"/>
      <c r="M127" s="175" t="s">
        <v>1</v>
      </c>
      <c r="N127" s="176" t="s">
        <v>39</v>
      </c>
      <c r="O127" s="73"/>
      <c r="P127" s="177">
        <f>O127*H127</f>
        <v>0</v>
      </c>
      <c r="Q127" s="177">
        <v>0</v>
      </c>
      <c r="R127" s="177">
        <f>Q127*H127</f>
        <v>0</v>
      </c>
      <c r="S127" s="177">
        <v>0</v>
      </c>
      <c r="T127" s="17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79" t="s">
        <v>818</v>
      </c>
      <c r="AT127" s="179" t="s">
        <v>124</v>
      </c>
      <c r="AU127" s="179" t="s">
        <v>84</v>
      </c>
      <c r="AY127" s="15" t="s">
        <v>122</v>
      </c>
      <c r="BE127" s="180">
        <f>IF(N127="základní",J127,0)</f>
        <v>0</v>
      </c>
      <c r="BF127" s="180">
        <f>IF(N127="snížená",J127,0)</f>
        <v>0</v>
      </c>
      <c r="BG127" s="180">
        <f>IF(N127="zákl. přenesená",J127,0)</f>
        <v>0</v>
      </c>
      <c r="BH127" s="180">
        <f>IF(N127="sníž. přenesená",J127,0)</f>
        <v>0</v>
      </c>
      <c r="BI127" s="180">
        <f>IF(N127="nulová",J127,0)</f>
        <v>0</v>
      </c>
      <c r="BJ127" s="15" t="s">
        <v>82</v>
      </c>
      <c r="BK127" s="180">
        <f>ROUND(I127*H127,2)</f>
        <v>0</v>
      </c>
      <c r="BL127" s="15" t="s">
        <v>818</v>
      </c>
      <c r="BM127" s="179" t="s">
        <v>823</v>
      </c>
    </row>
    <row r="128" s="2" customFormat="1">
      <c r="A128" s="34"/>
      <c r="B128" s="35"/>
      <c r="C128" s="34"/>
      <c r="D128" s="181" t="s">
        <v>131</v>
      </c>
      <c r="E128" s="34"/>
      <c r="F128" s="182" t="s">
        <v>822</v>
      </c>
      <c r="G128" s="34"/>
      <c r="H128" s="34"/>
      <c r="I128" s="183"/>
      <c r="J128" s="34"/>
      <c r="K128" s="34"/>
      <c r="L128" s="35"/>
      <c r="M128" s="184"/>
      <c r="N128" s="185"/>
      <c r="O128" s="73"/>
      <c r="P128" s="73"/>
      <c r="Q128" s="73"/>
      <c r="R128" s="73"/>
      <c r="S128" s="73"/>
      <c r="T128" s="7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131</v>
      </c>
      <c r="AU128" s="15" t="s">
        <v>84</v>
      </c>
    </row>
    <row r="129" s="2" customFormat="1" ht="16.5" customHeight="1">
      <c r="A129" s="34"/>
      <c r="B129" s="167"/>
      <c r="C129" s="168" t="s">
        <v>140</v>
      </c>
      <c r="D129" s="168" t="s">
        <v>124</v>
      </c>
      <c r="E129" s="169" t="s">
        <v>824</v>
      </c>
      <c r="F129" s="170" t="s">
        <v>825</v>
      </c>
      <c r="G129" s="171" t="s">
        <v>686</v>
      </c>
      <c r="H129" s="172">
        <v>1</v>
      </c>
      <c r="I129" s="173"/>
      <c r="J129" s="174">
        <f>ROUND(I129*H129,2)</f>
        <v>0</v>
      </c>
      <c r="K129" s="170" t="s">
        <v>128</v>
      </c>
      <c r="L129" s="35"/>
      <c r="M129" s="175" t="s">
        <v>1</v>
      </c>
      <c r="N129" s="176" t="s">
        <v>39</v>
      </c>
      <c r="O129" s="73"/>
      <c r="P129" s="177">
        <f>O129*H129</f>
        <v>0</v>
      </c>
      <c r="Q129" s="177">
        <v>0</v>
      </c>
      <c r="R129" s="177">
        <f>Q129*H129</f>
        <v>0</v>
      </c>
      <c r="S129" s="177">
        <v>0</v>
      </c>
      <c r="T129" s="17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79" t="s">
        <v>818</v>
      </c>
      <c r="AT129" s="179" t="s">
        <v>124</v>
      </c>
      <c r="AU129" s="179" t="s">
        <v>84</v>
      </c>
      <c r="AY129" s="15" t="s">
        <v>122</v>
      </c>
      <c r="BE129" s="180">
        <f>IF(N129="základní",J129,0)</f>
        <v>0</v>
      </c>
      <c r="BF129" s="180">
        <f>IF(N129="snížená",J129,0)</f>
        <v>0</v>
      </c>
      <c r="BG129" s="180">
        <f>IF(N129="zákl. přenesená",J129,0)</f>
        <v>0</v>
      </c>
      <c r="BH129" s="180">
        <f>IF(N129="sníž. přenesená",J129,0)</f>
        <v>0</v>
      </c>
      <c r="BI129" s="180">
        <f>IF(N129="nulová",J129,0)</f>
        <v>0</v>
      </c>
      <c r="BJ129" s="15" t="s">
        <v>82</v>
      </c>
      <c r="BK129" s="180">
        <f>ROUND(I129*H129,2)</f>
        <v>0</v>
      </c>
      <c r="BL129" s="15" t="s">
        <v>818</v>
      </c>
      <c r="BM129" s="179" t="s">
        <v>826</v>
      </c>
    </row>
    <row r="130" s="2" customFormat="1">
      <c r="A130" s="34"/>
      <c r="B130" s="35"/>
      <c r="C130" s="34"/>
      <c r="D130" s="181" t="s">
        <v>131</v>
      </c>
      <c r="E130" s="34"/>
      <c r="F130" s="182" t="s">
        <v>825</v>
      </c>
      <c r="G130" s="34"/>
      <c r="H130" s="34"/>
      <c r="I130" s="183"/>
      <c r="J130" s="34"/>
      <c r="K130" s="34"/>
      <c r="L130" s="35"/>
      <c r="M130" s="184"/>
      <c r="N130" s="185"/>
      <c r="O130" s="73"/>
      <c r="P130" s="73"/>
      <c r="Q130" s="73"/>
      <c r="R130" s="73"/>
      <c r="S130" s="73"/>
      <c r="T130" s="7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5" t="s">
        <v>131</v>
      </c>
      <c r="AU130" s="15" t="s">
        <v>84</v>
      </c>
    </row>
    <row r="131" s="2" customFormat="1">
      <c r="A131" s="34"/>
      <c r="B131" s="35"/>
      <c r="C131" s="34"/>
      <c r="D131" s="186" t="s">
        <v>133</v>
      </c>
      <c r="E131" s="34"/>
      <c r="F131" s="187" t="s">
        <v>827</v>
      </c>
      <c r="G131" s="34"/>
      <c r="H131" s="34"/>
      <c r="I131" s="183"/>
      <c r="J131" s="34"/>
      <c r="K131" s="34"/>
      <c r="L131" s="35"/>
      <c r="M131" s="184"/>
      <c r="N131" s="185"/>
      <c r="O131" s="73"/>
      <c r="P131" s="73"/>
      <c r="Q131" s="73"/>
      <c r="R131" s="73"/>
      <c r="S131" s="73"/>
      <c r="T131" s="7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5" t="s">
        <v>133</v>
      </c>
      <c r="AU131" s="15" t="s">
        <v>84</v>
      </c>
    </row>
    <row r="132" s="2" customFormat="1" ht="16.5" customHeight="1">
      <c r="A132" s="34"/>
      <c r="B132" s="167"/>
      <c r="C132" s="168" t="s">
        <v>129</v>
      </c>
      <c r="D132" s="168" t="s">
        <v>124</v>
      </c>
      <c r="E132" s="169" t="s">
        <v>828</v>
      </c>
      <c r="F132" s="170" t="s">
        <v>829</v>
      </c>
      <c r="G132" s="171" t="s">
        <v>686</v>
      </c>
      <c r="H132" s="172">
        <v>1</v>
      </c>
      <c r="I132" s="173"/>
      <c r="J132" s="174">
        <f>ROUND(I132*H132,2)</f>
        <v>0</v>
      </c>
      <c r="K132" s="170" t="s">
        <v>830</v>
      </c>
      <c r="L132" s="35"/>
      <c r="M132" s="175" t="s">
        <v>1</v>
      </c>
      <c r="N132" s="176" t="s">
        <v>39</v>
      </c>
      <c r="O132" s="73"/>
      <c r="P132" s="177">
        <f>O132*H132</f>
        <v>0</v>
      </c>
      <c r="Q132" s="177">
        <v>0</v>
      </c>
      <c r="R132" s="177">
        <f>Q132*H132</f>
        <v>0</v>
      </c>
      <c r="S132" s="177">
        <v>0</v>
      </c>
      <c r="T132" s="17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79" t="s">
        <v>818</v>
      </c>
      <c r="AT132" s="179" t="s">
        <v>124</v>
      </c>
      <c r="AU132" s="179" t="s">
        <v>84</v>
      </c>
      <c r="AY132" s="15" t="s">
        <v>122</v>
      </c>
      <c r="BE132" s="180">
        <f>IF(N132="základní",J132,0)</f>
        <v>0</v>
      </c>
      <c r="BF132" s="180">
        <f>IF(N132="snížená",J132,0)</f>
        <v>0</v>
      </c>
      <c r="BG132" s="180">
        <f>IF(N132="zákl. přenesená",J132,0)</f>
        <v>0</v>
      </c>
      <c r="BH132" s="180">
        <f>IF(N132="sníž. přenesená",J132,0)</f>
        <v>0</v>
      </c>
      <c r="BI132" s="180">
        <f>IF(N132="nulová",J132,0)</f>
        <v>0</v>
      </c>
      <c r="BJ132" s="15" t="s">
        <v>82</v>
      </c>
      <c r="BK132" s="180">
        <f>ROUND(I132*H132,2)</f>
        <v>0</v>
      </c>
      <c r="BL132" s="15" t="s">
        <v>818</v>
      </c>
      <c r="BM132" s="179" t="s">
        <v>831</v>
      </c>
    </row>
    <row r="133" s="2" customFormat="1">
      <c r="A133" s="34"/>
      <c r="B133" s="35"/>
      <c r="C133" s="34"/>
      <c r="D133" s="181" t="s">
        <v>131</v>
      </c>
      <c r="E133" s="34"/>
      <c r="F133" s="182" t="s">
        <v>829</v>
      </c>
      <c r="G133" s="34"/>
      <c r="H133" s="34"/>
      <c r="I133" s="183"/>
      <c r="J133" s="34"/>
      <c r="K133" s="34"/>
      <c r="L133" s="35"/>
      <c r="M133" s="184"/>
      <c r="N133" s="185"/>
      <c r="O133" s="73"/>
      <c r="P133" s="73"/>
      <c r="Q133" s="73"/>
      <c r="R133" s="73"/>
      <c r="S133" s="73"/>
      <c r="T133" s="7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5" t="s">
        <v>131</v>
      </c>
      <c r="AU133" s="15" t="s">
        <v>84</v>
      </c>
    </row>
    <row r="134" s="2" customFormat="1">
      <c r="A134" s="34"/>
      <c r="B134" s="35"/>
      <c r="C134" s="34"/>
      <c r="D134" s="186" t="s">
        <v>133</v>
      </c>
      <c r="E134" s="34"/>
      <c r="F134" s="187" t="s">
        <v>832</v>
      </c>
      <c r="G134" s="34"/>
      <c r="H134" s="34"/>
      <c r="I134" s="183"/>
      <c r="J134" s="34"/>
      <c r="K134" s="34"/>
      <c r="L134" s="35"/>
      <c r="M134" s="184"/>
      <c r="N134" s="185"/>
      <c r="O134" s="73"/>
      <c r="P134" s="73"/>
      <c r="Q134" s="73"/>
      <c r="R134" s="73"/>
      <c r="S134" s="73"/>
      <c r="T134" s="7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5" t="s">
        <v>133</v>
      </c>
      <c r="AU134" s="15" t="s">
        <v>84</v>
      </c>
    </row>
    <row r="135" s="2" customFormat="1" ht="16.5" customHeight="1">
      <c r="A135" s="34"/>
      <c r="B135" s="167"/>
      <c r="C135" s="168" t="s">
        <v>154</v>
      </c>
      <c r="D135" s="168" t="s">
        <v>124</v>
      </c>
      <c r="E135" s="169" t="s">
        <v>833</v>
      </c>
      <c r="F135" s="170" t="s">
        <v>834</v>
      </c>
      <c r="G135" s="171" t="s">
        <v>686</v>
      </c>
      <c r="H135" s="172">
        <v>1</v>
      </c>
      <c r="I135" s="173"/>
      <c r="J135" s="174">
        <f>ROUND(I135*H135,2)</f>
        <v>0</v>
      </c>
      <c r="K135" s="170" t="s">
        <v>830</v>
      </c>
      <c r="L135" s="35"/>
      <c r="M135" s="175" t="s">
        <v>1</v>
      </c>
      <c r="N135" s="176" t="s">
        <v>39</v>
      </c>
      <c r="O135" s="73"/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79" t="s">
        <v>818</v>
      </c>
      <c r="AT135" s="179" t="s">
        <v>124</v>
      </c>
      <c r="AU135" s="179" t="s">
        <v>84</v>
      </c>
      <c r="AY135" s="15" t="s">
        <v>122</v>
      </c>
      <c r="BE135" s="180">
        <f>IF(N135="základní",J135,0)</f>
        <v>0</v>
      </c>
      <c r="BF135" s="180">
        <f>IF(N135="snížená",J135,0)</f>
        <v>0</v>
      </c>
      <c r="BG135" s="180">
        <f>IF(N135="zákl. přenesená",J135,0)</f>
        <v>0</v>
      </c>
      <c r="BH135" s="180">
        <f>IF(N135="sníž. přenesená",J135,0)</f>
        <v>0</v>
      </c>
      <c r="BI135" s="180">
        <f>IF(N135="nulová",J135,0)</f>
        <v>0</v>
      </c>
      <c r="BJ135" s="15" t="s">
        <v>82</v>
      </c>
      <c r="BK135" s="180">
        <f>ROUND(I135*H135,2)</f>
        <v>0</v>
      </c>
      <c r="BL135" s="15" t="s">
        <v>818</v>
      </c>
      <c r="BM135" s="179" t="s">
        <v>835</v>
      </c>
    </row>
    <row r="136" s="2" customFormat="1">
      <c r="A136" s="34"/>
      <c r="B136" s="35"/>
      <c r="C136" s="34"/>
      <c r="D136" s="181" t="s">
        <v>131</v>
      </c>
      <c r="E136" s="34"/>
      <c r="F136" s="182" t="s">
        <v>834</v>
      </c>
      <c r="G136" s="34"/>
      <c r="H136" s="34"/>
      <c r="I136" s="183"/>
      <c r="J136" s="34"/>
      <c r="K136" s="34"/>
      <c r="L136" s="35"/>
      <c r="M136" s="184"/>
      <c r="N136" s="185"/>
      <c r="O136" s="73"/>
      <c r="P136" s="73"/>
      <c r="Q136" s="73"/>
      <c r="R136" s="73"/>
      <c r="S136" s="73"/>
      <c r="T136" s="7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5" t="s">
        <v>131</v>
      </c>
      <c r="AU136" s="15" t="s">
        <v>84</v>
      </c>
    </row>
    <row r="137" s="2" customFormat="1">
      <c r="A137" s="34"/>
      <c r="B137" s="35"/>
      <c r="C137" s="34"/>
      <c r="D137" s="186" t="s">
        <v>133</v>
      </c>
      <c r="E137" s="34"/>
      <c r="F137" s="187" t="s">
        <v>836</v>
      </c>
      <c r="G137" s="34"/>
      <c r="H137" s="34"/>
      <c r="I137" s="183"/>
      <c r="J137" s="34"/>
      <c r="K137" s="34"/>
      <c r="L137" s="35"/>
      <c r="M137" s="184"/>
      <c r="N137" s="185"/>
      <c r="O137" s="73"/>
      <c r="P137" s="73"/>
      <c r="Q137" s="73"/>
      <c r="R137" s="73"/>
      <c r="S137" s="73"/>
      <c r="T137" s="7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5" t="s">
        <v>133</v>
      </c>
      <c r="AU137" s="15" t="s">
        <v>84</v>
      </c>
    </row>
    <row r="138" s="2" customFormat="1">
      <c r="A138" s="34"/>
      <c r="B138" s="35"/>
      <c r="C138" s="34"/>
      <c r="D138" s="181" t="s">
        <v>152</v>
      </c>
      <c r="E138" s="34"/>
      <c r="F138" s="188" t="s">
        <v>837</v>
      </c>
      <c r="G138" s="34"/>
      <c r="H138" s="34"/>
      <c r="I138" s="183"/>
      <c r="J138" s="34"/>
      <c r="K138" s="34"/>
      <c r="L138" s="35"/>
      <c r="M138" s="184"/>
      <c r="N138" s="185"/>
      <c r="O138" s="73"/>
      <c r="P138" s="73"/>
      <c r="Q138" s="73"/>
      <c r="R138" s="73"/>
      <c r="S138" s="73"/>
      <c r="T138" s="7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5" t="s">
        <v>152</v>
      </c>
      <c r="AU138" s="15" t="s">
        <v>84</v>
      </c>
    </row>
    <row r="139" s="12" customFormat="1" ht="22.8" customHeight="1">
      <c r="A139" s="12"/>
      <c r="B139" s="154"/>
      <c r="C139" s="12"/>
      <c r="D139" s="155" t="s">
        <v>73</v>
      </c>
      <c r="E139" s="165" t="s">
        <v>838</v>
      </c>
      <c r="F139" s="165" t="s">
        <v>839</v>
      </c>
      <c r="G139" s="12"/>
      <c r="H139" s="12"/>
      <c r="I139" s="157"/>
      <c r="J139" s="166">
        <f>BK139</f>
        <v>0</v>
      </c>
      <c r="K139" s="12"/>
      <c r="L139" s="154"/>
      <c r="M139" s="159"/>
      <c r="N139" s="160"/>
      <c r="O139" s="160"/>
      <c r="P139" s="161">
        <f>SUM(P140:P142)</f>
        <v>0</v>
      </c>
      <c r="Q139" s="160"/>
      <c r="R139" s="161">
        <f>SUM(R140:R142)</f>
        <v>0</v>
      </c>
      <c r="S139" s="160"/>
      <c r="T139" s="162">
        <f>SUM(T140:T142)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55" t="s">
        <v>154</v>
      </c>
      <c r="AT139" s="163" t="s">
        <v>73</v>
      </c>
      <c r="AU139" s="163" t="s">
        <v>82</v>
      </c>
      <c r="AY139" s="155" t="s">
        <v>122</v>
      </c>
      <c r="BK139" s="164">
        <f>SUM(BK140:BK142)</f>
        <v>0</v>
      </c>
    </row>
    <row r="140" s="2" customFormat="1" ht="16.5" customHeight="1">
      <c r="A140" s="34"/>
      <c r="B140" s="167"/>
      <c r="C140" s="168" t="s">
        <v>161</v>
      </c>
      <c r="D140" s="168" t="s">
        <v>124</v>
      </c>
      <c r="E140" s="169" t="s">
        <v>840</v>
      </c>
      <c r="F140" s="170" t="s">
        <v>839</v>
      </c>
      <c r="G140" s="171" t="s">
        <v>686</v>
      </c>
      <c r="H140" s="172">
        <v>1</v>
      </c>
      <c r="I140" s="173"/>
      <c r="J140" s="174">
        <f>ROUND(I140*H140,2)</f>
        <v>0</v>
      </c>
      <c r="K140" s="170" t="s">
        <v>830</v>
      </c>
      <c r="L140" s="35"/>
      <c r="M140" s="175" t="s">
        <v>1</v>
      </c>
      <c r="N140" s="176" t="s">
        <v>39</v>
      </c>
      <c r="O140" s="73"/>
      <c r="P140" s="177">
        <f>O140*H140</f>
        <v>0</v>
      </c>
      <c r="Q140" s="177">
        <v>0</v>
      </c>
      <c r="R140" s="177">
        <f>Q140*H140</f>
        <v>0</v>
      </c>
      <c r="S140" s="177">
        <v>0</v>
      </c>
      <c r="T140" s="17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79" t="s">
        <v>818</v>
      </c>
      <c r="AT140" s="179" t="s">
        <v>124</v>
      </c>
      <c r="AU140" s="179" t="s">
        <v>84</v>
      </c>
      <c r="AY140" s="15" t="s">
        <v>122</v>
      </c>
      <c r="BE140" s="180">
        <f>IF(N140="základní",J140,0)</f>
        <v>0</v>
      </c>
      <c r="BF140" s="180">
        <f>IF(N140="snížená",J140,0)</f>
        <v>0</v>
      </c>
      <c r="BG140" s="180">
        <f>IF(N140="zákl. přenesená",J140,0)</f>
        <v>0</v>
      </c>
      <c r="BH140" s="180">
        <f>IF(N140="sníž. přenesená",J140,0)</f>
        <v>0</v>
      </c>
      <c r="BI140" s="180">
        <f>IF(N140="nulová",J140,0)</f>
        <v>0</v>
      </c>
      <c r="BJ140" s="15" t="s">
        <v>82</v>
      </c>
      <c r="BK140" s="180">
        <f>ROUND(I140*H140,2)</f>
        <v>0</v>
      </c>
      <c r="BL140" s="15" t="s">
        <v>818</v>
      </c>
      <c r="BM140" s="179" t="s">
        <v>841</v>
      </c>
    </row>
    <row r="141" s="2" customFormat="1">
      <c r="A141" s="34"/>
      <c r="B141" s="35"/>
      <c r="C141" s="34"/>
      <c r="D141" s="181" t="s">
        <v>131</v>
      </c>
      <c r="E141" s="34"/>
      <c r="F141" s="182" t="s">
        <v>839</v>
      </c>
      <c r="G141" s="34"/>
      <c r="H141" s="34"/>
      <c r="I141" s="183"/>
      <c r="J141" s="34"/>
      <c r="K141" s="34"/>
      <c r="L141" s="35"/>
      <c r="M141" s="184"/>
      <c r="N141" s="185"/>
      <c r="O141" s="73"/>
      <c r="P141" s="73"/>
      <c r="Q141" s="73"/>
      <c r="R141" s="73"/>
      <c r="S141" s="73"/>
      <c r="T141" s="7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5" t="s">
        <v>131</v>
      </c>
      <c r="AU141" s="15" t="s">
        <v>84</v>
      </c>
    </row>
    <row r="142" s="2" customFormat="1">
      <c r="A142" s="34"/>
      <c r="B142" s="35"/>
      <c r="C142" s="34"/>
      <c r="D142" s="186" t="s">
        <v>133</v>
      </c>
      <c r="E142" s="34"/>
      <c r="F142" s="187" t="s">
        <v>842</v>
      </c>
      <c r="G142" s="34"/>
      <c r="H142" s="34"/>
      <c r="I142" s="183"/>
      <c r="J142" s="34"/>
      <c r="K142" s="34"/>
      <c r="L142" s="35"/>
      <c r="M142" s="184"/>
      <c r="N142" s="185"/>
      <c r="O142" s="73"/>
      <c r="P142" s="73"/>
      <c r="Q142" s="73"/>
      <c r="R142" s="73"/>
      <c r="S142" s="73"/>
      <c r="T142" s="7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5" t="s">
        <v>133</v>
      </c>
      <c r="AU142" s="15" t="s">
        <v>84</v>
      </c>
    </row>
    <row r="143" s="12" customFormat="1" ht="22.8" customHeight="1">
      <c r="A143" s="12"/>
      <c r="B143" s="154"/>
      <c r="C143" s="12"/>
      <c r="D143" s="155" t="s">
        <v>73</v>
      </c>
      <c r="E143" s="165" t="s">
        <v>843</v>
      </c>
      <c r="F143" s="165" t="s">
        <v>844</v>
      </c>
      <c r="G143" s="12"/>
      <c r="H143" s="12"/>
      <c r="I143" s="157"/>
      <c r="J143" s="166">
        <f>BK143</f>
        <v>0</v>
      </c>
      <c r="K143" s="12"/>
      <c r="L143" s="154"/>
      <c r="M143" s="159"/>
      <c r="N143" s="160"/>
      <c r="O143" s="160"/>
      <c r="P143" s="161">
        <f>SUM(P144:P149)</f>
        <v>0</v>
      </c>
      <c r="Q143" s="160"/>
      <c r="R143" s="161">
        <f>SUM(R144:R149)</f>
        <v>0</v>
      </c>
      <c r="S143" s="160"/>
      <c r="T143" s="162">
        <f>SUM(T144:T149)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5" t="s">
        <v>154</v>
      </c>
      <c r="AT143" s="163" t="s">
        <v>73</v>
      </c>
      <c r="AU143" s="163" t="s">
        <v>82</v>
      </c>
      <c r="AY143" s="155" t="s">
        <v>122</v>
      </c>
      <c r="BK143" s="164">
        <f>SUM(BK144:BK149)</f>
        <v>0</v>
      </c>
    </row>
    <row r="144" s="2" customFormat="1" ht="16.5" customHeight="1">
      <c r="A144" s="34"/>
      <c r="B144" s="167"/>
      <c r="C144" s="168" t="s">
        <v>167</v>
      </c>
      <c r="D144" s="168" t="s">
        <v>124</v>
      </c>
      <c r="E144" s="169" t="s">
        <v>845</v>
      </c>
      <c r="F144" s="170" t="s">
        <v>844</v>
      </c>
      <c r="G144" s="171" t="s">
        <v>686</v>
      </c>
      <c r="H144" s="172">
        <v>1</v>
      </c>
      <c r="I144" s="173"/>
      <c r="J144" s="174">
        <f>ROUND(I144*H144,2)</f>
        <v>0</v>
      </c>
      <c r="K144" s="170" t="s">
        <v>830</v>
      </c>
      <c r="L144" s="35"/>
      <c r="M144" s="175" t="s">
        <v>1</v>
      </c>
      <c r="N144" s="176" t="s">
        <v>39</v>
      </c>
      <c r="O144" s="73"/>
      <c r="P144" s="177">
        <f>O144*H144</f>
        <v>0</v>
      </c>
      <c r="Q144" s="177">
        <v>0</v>
      </c>
      <c r="R144" s="177">
        <f>Q144*H144</f>
        <v>0</v>
      </c>
      <c r="S144" s="177">
        <v>0</v>
      </c>
      <c r="T144" s="17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79" t="s">
        <v>818</v>
      </c>
      <c r="AT144" s="179" t="s">
        <v>124</v>
      </c>
      <c r="AU144" s="179" t="s">
        <v>84</v>
      </c>
      <c r="AY144" s="15" t="s">
        <v>122</v>
      </c>
      <c r="BE144" s="180">
        <f>IF(N144="základní",J144,0)</f>
        <v>0</v>
      </c>
      <c r="BF144" s="180">
        <f>IF(N144="snížená",J144,0)</f>
        <v>0</v>
      </c>
      <c r="BG144" s="180">
        <f>IF(N144="zákl. přenesená",J144,0)</f>
        <v>0</v>
      </c>
      <c r="BH144" s="180">
        <f>IF(N144="sníž. přenesená",J144,0)</f>
        <v>0</v>
      </c>
      <c r="BI144" s="180">
        <f>IF(N144="nulová",J144,0)</f>
        <v>0</v>
      </c>
      <c r="BJ144" s="15" t="s">
        <v>82</v>
      </c>
      <c r="BK144" s="180">
        <f>ROUND(I144*H144,2)</f>
        <v>0</v>
      </c>
      <c r="BL144" s="15" t="s">
        <v>818</v>
      </c>
      <c r="BM144" s="179" t="s">
        <v>846</v>
      </c>
    </row>
    <row r="145" s="2" customFormat="1">
      <c r="A145" s="34"/>
      <c r="B145" s="35"/>
      <c r="C145" s="34"/>
      <c r="D145" s="181" t="s">
        <v>131</v>
      </c>
      <c r="E145" s="34"/>
      <c r="F145" s="182" t="s">
        <v>844</v>
      </c>
      <c r="G145" s="34"/>
      <c r="H145" s="34"/>
      <c r="I145" s="183"/>
      <c r="J145" s="34"/>
      <c r="K145" s="34"/>
      <c r="L145" s="35"/>
      <c r="M145" s="184"/>
      <c r="N145" s="185"/>
      <c r="O145" s="73"/>
      <c r="P145" s="73"/>
      <c r="Q145" s="73"/>
      <c r="R145" s="73"/>
      <c r="S145" s="73"/>
      <c r="T145" s="7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5" t="s">
        <v>131</v>
      </c>
      <c r="AU145" s="15" t="s">
        <v>84</v>
      </c>
    </row>
    <row r="146" s="2" customFormat="1">
      <c r="A146" s="34"/>
      <c r="B146" s="35"/>
      <c r="C146" s="34"/>
      <c r="D146" s="186" t="s">
        <v>133</v>
      </c>
      <c r="E146" s="34"/>
      <c r="F146" s="187" t="s">
        <v>847</v>
      </c>
      <c r="G146" s="34"/>
      <c r="H146" s="34"/>
      <c r="I146" s="183"/>
      <c r="J146" s="34"/>
      <c r="K146" s="34"/>
      <c r="L146" s="35"/>
      <c r="M146" s="184"/>
      <c r="N146" s="185"/>
      <c r="O146" s="73"/>
      <c r="P146" s="73"/>
      <c r="Q146" s="73"/>
      <c r="R146" s="73"/>
      <c r="S146" s="73"/>
      <c r="T146" s="7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5" t="s">
        <v>133</v>
      </c>
      <c r="AU146" s="15" t="s">
        <v>84</v>
      </c>
    </row>
    <row r="147" s="2" customFormat="1" ht="24.15" customHeight="1">
      <c r="A147" s="34"/>
      <c r="B147" s="167"/>
      <c r="C147" s="168" t="s">
        <v>173</v>
      </c>
      <c r="D147" s="168" t="s">
        <v>124</v>
      </c>
      <c r="E147" s="169" t="s">
        <v>848</v>
      </c>
      <c r="F147" s="170" t="s">
        <v>849</v>
      </c>
      <c r="G147" s="171" t="s">
        <v>686</v>
      </c>
      <c r="H147" s="172">
        <v>1</v>
      </c>
      <c r="I147" s="173"/>
      <c r="J147" s="174">
        <f>ROUND(I147*H147,2)</f>
        <v>0</v>
      </c>
      <c r="K147" s="170" t="s">
        <v>1</v>
      </c>
      <c r="L147" s="35"/>
      <c r="M147" s="175" t="s">
        <v>1</v>
      </c>
      <c r="N147" s="176" t="s">
        <v>39</v>
      </c>
      <c r="O147" s="73"/>
      <c r="P147" s="177">
        <f>O147*H147</f>
        <v>0</v>
      </c>
      <c r="Q147" s="177">
        <v>0</v>
      </c>
      <c r="R147" s="177">
        <f>Q147*H147</f>
        <v>0</v>
      </c>
      <c r="S147" s="177">
        <v>0</v>
      </c>
      <c r="T147" s="17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79" t="s">
        <v>818</v>
      </c>
      <c r="AT147" s="179" t="s">
        <v>124</v>
      </c>
      <c r="AU147" s="179" t="s">
        <v>84</v>
      </c>
      <c r="AY147" s="15" t="s">
        <v>122</v>
      </c>
      <c r="BE147" s="180">
        <f>IF(N147="základní",J147,0)</f>
        <v>0</v>
      </c>
      <c r="BF147" s="180">
        <f>IF(N147="snížená",J147,0)</f>
        <v>0</v>
      </c>
      <c r="BG147" s="180">
        <f>IF(N147="zákl. přenesená",J147,0)</f>
        <v>0</v>
      </c>
      <c r="BH147" s="180">
        <f>IF(N147="sníž. přenesená",J147,0)</f>
        <v>0</v>
      </c>
      <c r="BI147" s="180">
        <f>IF(N147="nulová",J147,0)</f>
        <v>0</v>
      </c>
      <c r="BJ147" s="15" t="s">
        <v>82</v>
      </c>
      <c r="BK147" s="180">
        <f>ROUND(I147*H147,2)</f>
        <v>0</v>
      </c>
      <c r="BL147" s="15" t="s">
        <v>818</v>
      </c>
      <c r="BM147" s="179" t="s">
        <v>850</v>
      </c>
    </row>
    <row r="148" s="2" customFormat="1">
      <c r="A148" s="34"/>
      <c r="B148" s="35"/>
      <c r="C148" s="34"/>
      <c r="D148" s="181" t="s">
        <v>131</v>
      </c>
      <c r="E148" s="34"/>
      <c r="F148" s="182" t="s">
        <v>849</v>
      </c>
      <c r="G148" s="34"/>
      <c r="H148" s="34"/>
      <c r="I148" s="183"/>
      <c r="J148" s="34"/>
      <c r="K148" s="34"/>
      <c r="L148" s="35"/>
      <c r="M148" s="184"/>
      <c r="N148" s="185"/>
      <c r="O148" s="73"/>
      <c r="P148" s="73"/>
      <c r="Q148" s="73"/>
      <c r="R148" s="73"/>
      <c r="S148" s="73"/>
      <c r="T148" s="7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5" t="s">
        <v>131</v>
      </c>
      <c r="AU148" s="15" t="s">
        <v>84</v>
      </c>
    </row>
    <row r="149" s="2" customFormat="1">
      <c r="A149" s="34"/>
      <c r="B149" s="35"/>
      <c r="C149" s="34"/>
      <c r="D149" s="181" t="s">
        <v>152</v>
      </c>
      <c r="E149" s="34"/>
      <c r="F149" s="188" t="s">
        <v>851</v>
      </c>
      <c r="G149" s="34"/>
      <c r="H149" s="34"/>
      <c r="I149" s="183"/>
      <c r="J149" s="34"/>
      <c r="K149" s="34"/>
      <c r="L149" s="35"/>
      <c r="M149" s="184"/>
      <c r="N149" s="185"/>
      <c r="O149" s="73"/>
      <c r="P149" s="73"/>
      <c r="Q149" s="73"/>
      <c r="R149" s="73"/>
      <c r="S149" s="73"/>
      <c r="T149" s="7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T149" s="15" t="s">
        <v>152</v>
      </c>
      <c r="AU149" s="15" t="s">
        <v>84</v>
      </c>
    </row>
    <row r="150" s="12" customFormat="1" ht="22.8" customHeight="1">
      <c r="A150" s="12"/>
      <c r="B150" s="154"/>
      <c r="C150" s="12"/>
      <c r="D150" s="155" t="s">
        <v>73</v>
      </c>
      <c r="E150" s="165" t="s">
        <v>852</v>
      </c>
      <c r="F150" s="165" t="s">
        <v>853</v>
      </c>
      <c r="G150" s="12"/>
      <c r="H150" s="12"/>
      <c r="I150" s="157"/>
      <c r="J150" s="166">
        <f>BK150</f>
        <v>0</v>
      </c>
      <c r="K150" s="12"/>
      <c r="L150" s="154"/>
      <c r="M150" s="159"/>
      <c r="N150" s="160"/>
      <c r="O150" s="160"/>
      <c r="P150" s="161">
        <f>SUM(P151:P154)</f>
        <v>0</v>
      </c>
      <c r="Q150" s="160"/>
      <c r="R150" s="161">
        <f>SUM(R151:R154)</f>
        <v>0</v>
      </c>
      <c r="S150" s="160"/>
      <c r="T150" s="162">
        <f>SUM(T151:T154)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5" t="s">
        <v>154</v>
      </c>
      <c r="AT150" s="163" t="s">
        <v>73</v>
      </c>
      <c r="AU150" s="163" t="s">
        <v>82</v>
      </c>
      <c r="AY150" s="155" t="s">
        <v>122</v>
      </c>
      <c r="BK150" s="164">
        <f>SUM(BK151:BK154)</f>
        <v>0</v>
      </c>
    </row>
    <row r="151" s="2" customFormat="1" ht="16.5" customHeight="1">
      <c r="A151" s="34"/>
      <c r="B151" s="167"/>
      <c r="C151" s="168" t="s">
        <v>179</v>
      </c>
      <c r="D151" s="168" t="s">
        <v>124</v>
      </c>
      <c r="E151" s="169" t="s">
        <v>854</v>
      </c>
      <c r="F151" s="170" t="s">
        <v>855</v>
      </c>
      <c r="G151" s="171" t="s">
        <v>235</v>
      </c>
      <c r="H151" s="172">
        <v>1</v>
      </c>
      <c r="I151" s="173"/>
      <c r="J151" s="174">
        <f>ROUND(I151*H151,2)</f>
        <v>0</v>
      </c>
      <c r="K151" s="170" t="s">
        <v>830</v>
      </c>
      <c r="L151" s="35"/>
      <c r="M151" s="175" t="s">
        <v>1</v>
      </c>
      <c r="N151" s="176" t="s">
        <v>39</v>
      </c>
      <c r="O151" s="73"/>
      <c r="P151" s="177">
        <f>O151*H151</f>
        <v>0</v>
      </c>
      <c r="Q151" s="177">
        <v>0</v>
      </c>
      <c r="R151" s="177">
        <f>Q151*H151</f>
        <v>0</v>
      </c>
      <c r="S151" s="177">
        <v>0</v>
      </c>
      <c r="T151" s="17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79" t="s">
        <v>818</v>
      </c>
      <c r="AT151" s="179" t="s">
        <v>124</v>
      </c>
      <c r="AU151" s="179" t="s">
        <v>84</v>
      </c>
      <c r="AY151" s="15" t="s">
        <v>122</v>
      </c>
      <c r="BE151" s="180">
        <f>IF(N151="základní",J151,0)</f>
        <v>0</v>
      </c>
      <c r="BF151" s="180">
        <f>IF(N151="snížená",J151,0)</f>
        <v>0</v>
      </c>
      <c r="BG151" s="180">
        <f>IF(N151="zákl. přenesená",J151,0)</f>
        <v>0</v>
      </c>
      <c r="BH151" s="180">
        <f>IF(N151="sníž. přenesená",J151,0)</f>
        <v>0</v>
      </c>
      <c r="BI151" s="180">
        <f>IF(N151="nulová",J151,0)</f>
        <v>0</v>
      </c>
      <c r="BJ151" s="15" t="s">
        <v>82</v>
      </c>
      <c r="BK151" s="180">
        <f>ROUND(I151*H151,2)</f>
        <v>0</v>
      </c>
      <c r="BL151" s="15" t="s">
        <v>818</v>
      </c>
      <c r="BM151" s="179" t="s">
        <v>856</v>
      </c>
    </row>
    <row r="152" s="2" customFormat="1">
      <c r="A152" s="34"/>
      <c r="B152" s="35"/>
      <c r="C152" s="34"/>
      <c r="D152" s="181" t="s">
        <v>131</v>
      </c>
      <c r="E152" s="34"/>
      <c r="F152" s="182" t="s">
        <v>855</v>
      </c>
      <c r="G152" s="34"/>
      <c r="H152" s="34"/>
      <c r="I152" s="183"/>
      <c r="J152" s="34"/>
      <c r="K152" s="34"/>
      <c r="L152" s="35"/>
      <c r="M152" s="184"/>
      <c r="N152" s="185"/>
      <c r="O152" s="73"/>
      <c r="P152" s="73"/>
      <c r="Q152" s="73"/>
      <c r="R152" s="73"/>
      <c r="S152" s="73"/>
      <c r="T152" s="7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5" t="s">
        <v>131</v>
      </c>
      <c r="AU152" s="15" t="s">
        <v>84</v>
      </c>
    </row>
    <row r="153" s="2" customFormat="1">
      <c r="A153" s="34"/>
      <c r="B153" s="35"/>
      <c r="C153" s="34"/>
      <c r="D153" s="186" t="s">
        <v>133</v>
      </c>
      <c r="E153" s="34"/>
      <c r="F153" s="187" t="s">
        <v>857</v>
      </c>
      <c r="G153" s="34"/>
      <c r="H153" s="34"/>
      <c r="I153" s="183"/>
      <c r="J153" s="34"/>
      <c r="K153" s="34"/>
      <c r="L153" s="35"/>
      <c r="M153" s="184"/>
      <c r="N153" s="185"/>
      <c r="O153" s="73"/>
      <c r="P153" s="73"/>
      <c r="Q153" s="73"/>
      <c r="R153" s="73"/>
      <c r="S153" s="73"/>
      <c r="T153" s="7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T153" s="15" t="s">
        <v>133</v>
      </c>
      <c r="AU153" s="15" t="s">
        <v>84</v>
      </c>
    </row>
    <row r="154" s="2" customFormat="1">
      <c r="A154" s="34"/>
      <c r="B154" s="35"/>
      <c r="C154" s="34"/>
      <c r="D154" s="181" t="s">
        <v>152</v>
      </c>
      <c r="E154" s="34"/>
      <c r="F154" s="188" t="s">
        <v>858</v>
      </c>
      <c r="G154" s="34"/>
      <c r="H154" s="34"/>
      <c r="I154" s="183"/>
      <c r="J154" s="34"/>
      <c r="K154" s="34"/>
      <c r="L154" s="35"/>
      <c r="M154" s="199"/>
      <c r="N154" s="200"/>
      <c r="O154" s="201"/>
      <c r="P154" s="201"/>
      <c r="Q154" s="201"/>
      <c r="R154" s="201"/>
      <c r="S154" s="201"/>
      <c r="T154" s="202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5" t="s">
        <v>152</v>
      </c>
      <c r="AU154" s="15" t="s">
        <v>84</v>
      </c>
    </row>
    <row r="155" s="2" customFormat="1" ht="6.96" customHeight="1">
      <c r="A155" s="34"/>
      <c r="B155" s="56"/>
      <c r="C155" s="57"/>
      <c r="D155" s="57"/>
      <c r="E155" s="57"/>
      <c r="F155" s="57"/>
      <c r="G155" s="57"/>
      <c r="H155" s="57"/>
      <c r="I155" s="57"/>
      <c r="J155" s="57"/>
      <c r="K155" s="57"/>
      <c r="L155" s="35"/>
      <c r="M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</row>
  </sheetData>
  <autoFilter ref="C120:K154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126" r:id="rId1" display="https://podminky.urs.cz/item/CS_URS_2025_01/012203000"/>
    <hyperlink ref="F131" r:id="rId2" display="https://podminky.urs.cz/item/CS_URS_2025_01/012403000"/>
    <hyperlink ref="F134" r:id="rId3" display="https://podminky.urs.cz/item/CS_URS_2023_02/013254000"/>
    <hyperlink ref="F137" r:id="rId4" display="https://podminky.urs.cz/item/CS_URS_2023_02/013294000"/>
    <hyperlink ref="F142" r:id="rId5" display="https://podminky.urs.cz/item/CS_URS_2023_02/030001000"/>
    <hyperlink ref="F146" r:id="rId6" display="https://podminky.urs.cz/item/CS_URS_2023_02/070001000"/>
    <hyperlink ref="F153" r:id="rId7" display="https://podminky.urs.cz/item/CS_URS_2023_02/09150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HAVHAV\Radek 2009</dc:creator>
  <cp:lastModifiedBy>HAVHAV\Radek 2009</cp:lastModifiedBy>
  <dcterms:created xsi:type="dcterms:W3CDTF">2026-01-20T09:37:48Z</dcterms:created>
  <dcterms:modified xsi:type="dcterms:W3CDTF">2026-01-20T09:37:52Z</dcterms:modified>
</cp:coreProperties>
</file>