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376" windowHeight="8616" tabRatio="504"/>
  </bookViews>
  <sheets>
    <sheet name="vykaz vymer" sheetId="2" r:id="rId1"/>
  </sheets>
  <definedNames>
    <definedName name="_xlnm.Print_Area" localSheetId="0">'vykaz vymer'!$A$1:$E$50</definedName>
  </definedNames>
  <calcPr calcId="162913"/>
</workbook>
</file>

<file path=xl/calcChain.xml><?xml version="1.0" encoding="utf-8"?>
<calcChain xmlns="http://schemas.openxmlformats.org/spreadsheetml/2006/main">
  <c r="D12" i="2" l="1"/>
  <c r="D38" i="2" l="1"/>
  <c r="D42" i="2"/>
  <c r="D6" i="2"/>
  <c r="D41" i="2" s="1"/>
  <c r="D40" i="2"/>
  <c r="D39" i="2"/>
  <c r="D21" i="2"/>
  <c r="D19" i="2"/>
  <c r="D35" i="2" l="1"/>
  <c r="D34" i="2"/>
  <c r="D31" i="2"/>
  <c r="D30" i="2"/>
  <c r="D29" i="2"/>
  <c r="D27" i="2"/>
  <c r="D23" i="2"/>
  <c r="D24" i="2" s="1"/>
  <c r="D20" i="2"/>
  <c r="D17" i="2"/>
  <c r="F37" i="2"/>
  <c r="D13" i="2"/>
  <c r="D14" i="2"/>
  <c r="D15" i="2"/>
  <c r="D25" i="2"/>
  <c r="D43" i="2"/>
  <c r="D28" i="2" l="1"/>
  <c r="D18" i="2"/>
</calcChain>
</file>

<file path=xl/sharedStrings.xml><?xml version="1.0" encoding="utf-8"?>
<sst xmlns="http://schemas.openxmlformats.org/spreadsheetml/2006/main" count="110" uniqueCount="67">
  <si>
    <t>ks</t>
  </si>
  <si>
    <t>zařazení</t>
  </si>
  <si>
    <t>popis</t>
  </si>
  <si>
    <t>jednotky</t>
  </si>
  <si>
    <t>množství</t>
  </si>
  <si>
    <t>m²</t>
  </si>
  <si>
    <t>m³</t>
  </si>
  <si>
    <t>dle reality</t>
  </si>
  <si>
    <t>výsadba cibulovin a hlíznatých rostlin</t>
  </si>
  <si>
    <t>výsadba/ rostlinný materiál</t>
  </si>
  <si>
    <t>doprava</t>
  </si>
  <si>
    <t>celek</t>
  </si>
  <si>
    <t>elektroinstalace</t>
  </si>
  <si>
    <t>příprava</t>
  </si>
  <si>
    <t xml:space="preserve"> </t>
  </si>
  <si>
    <t>vodní přípojky</t>
  </si>
  <si>
    <t>štěrkové plochy</t>
  </si>
  <si>
    <t>kamenické práce</t>
  </si>
  <si>
    <t>ostatní</t>
  </si>
  <si>
    <t>výsadbové plochy mulčované borkou</t>
  </si>
  <si>
    <t>plochy zpevňování svahů</t>
  </si>
  <si>
    <r>
      <t>m</t>
    </r>
    <r>
      <rPr>
        <vertAlign val="superscript"/>
        <sz val="10"/>
        <rFont val="Arial"/>
        <family val="2"/>
        <charset val="238"/>
      </rPr>
      <t>3</t>
    </r>
  </si>
  <si>
    <t>osazení a napojení retenční nádrže</t>
  </si>
  <si>
    <t>osazení pumpy</t>
  </si>
  <si>
    <r>
      <t>mulčování výsadeb borkou;</t>
    </r>
    <r>
      <rPr>
        <sz val="10"/>
        <rFont val="Arial"/>
        <family val="2"/>
        <charset val="238"/>
      </rPr>
      <t xml:space="preserve"> mulčovací kůra, jemná frakce, tl. 5 cm</t>
    </r>
  </si>
  <si>
    <r>
      <t>výsadba trvalek, 5 ks/m</t>
    </r>
    <r>
      <rPr>
        <vertAlign val="superscript"/>
        <sz val="10"/>
        <rFont val="Arial"/>
        <family val="2"/>
        <charset val="238"/>
      </rPr>
      <t>2</t>
    </r>
  </si>
  <si>
    <r>
      <rPr>
        <b/>
        <sz val="10"/>
        <rFont val="Arial"/>
        <family val="2"/>
        <charset val="238"/>
      </rPr>
      <t xml:space="preserve">obsypání štěrkem; </t>
    </r>
    <r>
      <rPr>
        <sz val="10"/>
        <rFont val="Arial"/>
        <family val="2"/>
        <charset val="238"/>
      </rPr>
      <t>obsypání nádrže a hutnění, štěrkopísek fr. 0/32</t>
    </r>
  </si>
  <si>
    <r>
      <t xml:space="preserve">zpevnění svahu geotextilií; </t>
    </r>
    <r>
      <rPr>
        <sz val="10"/>
        <rFont val="Arial"/>
        <family val="2"/>
        <charset val="238"/>
      </rPr>
      <t>jutová síť, velikost oka 10x30 mm</t>
    </r>
  </si>
  <si>
    <r>
      <t>m</t>
    </r>
    <r>
      <rPr>
        <vertAlign val="superscript"/>
        <sz val="10"/>
        <rFont val="Arial"/>
        <family val="2"/>
        <charset val="238"/>
      </rPr>
      <t>2</t>
    </r>
  </si>
  <si>
    <t>zasakovací plocha</t>
  </si>
  <si>
    <r>
      <rPr>
        <b/>
        <sz val="10"/>
        <rFont val="Arial"/>
        <family val="2"/>
        <charset val="238"/>
      </rPr>
      <t>podkladová vrstva štěrku pod retenční nádrž;</t>
    </r>
    <r>
      <rPr>
        <sz val="10"/>
        <rFont val="Arial"/>
        <family val="2"/>
        <charset val="238"/>
      </rPr>
      <t xml:space="preserve"> pod retenční nádrží, fr. 8/16, tl. 10 cm</t>
    </r>
  </si>
  <si>
    <t>travnaté plochy - obnova po stavebních pracích</t>
  </si>
  <si>
    <t>přípravy pro uložení retenční nádrže</t>
  </si>
  <si>
    <t>práce s půdou</t>
  </si>
  <si>
    <t>přehled ploch</t>
  </si>
  <si>
    <t>štěrkové plochy/ cestičky</t>
  </si>
  <si>
    <t>t</t>
  </si>
  <si>
    <t>likvidace výkopku na skládce</t>
  </si>
  <si>
    <t>hutnění vibrační deskou</t>
  </si>
  <si>
    <t>jednotková cena</t>
  </si>
  <si>
    <t xml:space="preserve">cena celkem </t>
  </si>
  <si>
    <t xml:space="preserve">CENA CELKEM </t>
  </si>
  <si>
    <t>DPH</t>
  </si>
  <si>
    <t>CENA CELKEM VČETNĚ DPH</t>
  </si>
  <si>
    <t>kamenivo</t>
  </si>
  <si>
    <t>zemina - ornice</t>
  </si>
  <si>
    <t>kpl</t>
  </si>
  <si>
    <r>
      <t xml:space="preserve">štěrkové cestičky; </t>
    </r>
    <r>
      <rPr>
        <sz val="10"/>
        <rFont val="Arial"/>
        <family val="2"/>
        <charset val="238"/>
      </rPr>
      <t>šířka 40 cm, fr. 4/8, tl. 10 cm</t>
    </r>
  </si>
  <si>
    <t>výkop lože štěrkové cesty</t>
  </si>
  <si>
    <r>
      <t xml:space="preserve">štěrkový povrch; </t>
    </r>
    <r>
      <rPr>
        <sz val="10"/>
        <rFont val="Arial"/>
        <family val="2"/>
        <charset val="238"/>
      </rPr>
      <t>fr. 8/16, tl. 10 cm</t>
    </r>
  </si>
  <si>
    <r>
      <t>zasakovací plocha;</t>
    </r>
    <r>
      <rPr>
        <sz val="10"/>
        <rFont val="Arial"/>
        <family val="2"/>
        <charset val="238"/>
      </rPr>
      <t xml:space="preserve"> podkladový štěrk fr. 8/16 tl. 10 cm</t>
    </r>
  </si>
  <si>
    <r>
      <t>zasakovací plocha;</t>
    </r>
    <r>
      <rPr>
        <sz val="10"/>
        <rFont val="Arial"/>
        <family val="2"/>
        <charset val="238"/>
      </rPr>
      <t>praný písek fr. 0/4, tl. 20 cm</t>
    </r>
  </si>
  <si>
    <t>terénní modelace příprava pro pokládku</t>
  </si>
  <si>
    <t>jeřábnické práce při ukládce desky</t>
  </si>
  <si>
    <t>vytyčení stavby</t>
  </si>
  <si>
    <t>výkop lože zasakovací plochy</t>
  </si>
  <si>
    <r>
      <t>pěstební substrát;</t>
    </r>
    <r>
      <rPr>
        <sz val="10"/>
        <rFont val="Arial"/>
        <family val="2"/>
        <charset val="238"/>
      </rPr>
      <t xml:space="preserve"> standardní pěstební substrát, tl. 20 cm, na nových terénních modelacích</t>
    </r>
  </si>
  <si>
    <r>
      <t xml:space="preserve">pěstební substrát; </t>
    </r>
    <r>
      <rPr>
        <sz val="10"/>
        <rFont val="Arial"/>
        <family val="2"/>
        <charset val="238"/>
      </rPr>
      <t>standardní pěstební substrát, tl. 5 cm, promícháno se stávající zeminou, v okolí terénních modelací</t>
    </r>
  </si>
  <si>
    <t xml:space="preserve">štěrkové lože, štěrk fr.16/32, tl. 10 cm </t>
  </si>
  <si>
    <r>
      <rPr>
        <b/>
        <sz val="10"/>
        <rFont val="Arial"/>
        <family val="2"/>
        <charset val="238"/>
      </rPr>
      <t>hrubé terénní modelace</t>
    </r>
    <r>
      <rPr>
        <sz val="10"/>
        <rFont val="Arial"/>
        <family val="2"/>
        <charset val="238"/>
      </rPr>
      <t>, násyp směsi tříděného kameniva fr. 32/64 se zeminou v poměru 3:1, výška dle navržených modelací - hutnění po 30cm výšky</t>
    </r>
  </si>
  <si>
    <t>zřízení staveniště (oplocení, mobilní WC)</t>
  </si>
  <si>
    <r>
      <rPr>
        <b/>
        <sz val="10"/>
        <color rgb="FFFF0000"/>
        <rFont val="Arial"/>
        <family val="2"/>
        <charset val="238"/>
      </rPr>
      <t>osazení betonových uměleckých prvků</t>
    </r>
    <r>
      <rPr>
        <sz val="10"/>
        <color rgb="FFFF0000"/>
        <rFont val="Arial"/>
        <family val="2"/>
        <charset val="238"/>
      </rPr>
      <t>; odhadovaná velikost 80x80x80 cm</t>
    </r>
  </si>
  <si>
    <r>
      <rPr>
        <b/>
        <sz val="11"/>
        <color theme="1"/>
        <rFont val="Calibri"/>
        <family val="2"/>
        <charset val="238"/>
        <scheme val="minor"/>
      </rPr>
      <t>obnova trávníku;</t>
    </r>
    <r>
      <rPr>
        <sz val="11"/>
        <color theme="1"/>
        <rFont val="Calibri"/>
        <family val="2"/>
        <scheme val="minor"/>
      </rPr>
      <t xml:space="preserve"> příprava půdy, založení trávníku výsevem, uválcování</t>
    </r>
  </si>
  <si>
    <t>autorský dozor, dohled nad postupem a technologií</t>
  </si>
  <si>
    <r>
      <t xml:space="preserve">kamenné desky; pískovec </t>
    </r>
    <r>
      <rPr>
        <sz val="10"/>
        <rFont val="Arial"/>
        <family val="2"/>
        <charset val="238"/>
      </rPr>
      <t>tryskaný povrch, vybroušené rýhy, rozměr 2800x1000x200 mm - zakázková výroba</t>
    </r>
  </si>
  <si>
    <r>
      <rPr>
        <b/>
        <sz val="10"/>
        <rFont val="Arial"/>
        <family val="2"/>
        <charset val="238"/>
      </rPr>
      <t>výkop pro retenční nádrž;</t>
    </r>
    <r>
      <rPr>
        <sz val="10"/>
        <rFont val="Arial"/>
        <family val="2"/>
        <charset val="238"/>
      </rPr>
      <t xml:space="preserve"> bude zasypána</t>
    </r>
  </si>
  <si>
    <t>Příloha č.1 Podrobný položkový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</si>
</sst>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3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wrapText="1"/>
    </xf>
    <xf numFmtId="0" fontId="4" fillId="0" borderId="8" xfId="0" applyFont="1" applyFill="1" applyBorder="1" applyAlignment="1">
      <alignment horizontal="left" wrapText="1"/>
    </xf>
    <xf numFmtId="0" fontId="2" fillId="0" borderId="25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 wrapText="1"/>
    </xf>
    <xf numFmtId="0" fontId="2" fillId="0" borderId="26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0" fillId="0" borderId="27" xfId="0" applyBorder="1"/>
    <xf numFmtId="0" fontId="0" fillId="0" borderId="36" xfId="0" applyBorder="1"/>
    <xf numFmtId="0" fontId="0" fillId="0" borderId="20" xfId="0" applyBorder="1"/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7" fillId="0" borderId="36" xfId="0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7" fillId="0" borderId="2" xfId="0" applyFont="1" applyBorder="1" applyAlignment="1">
      <alignment wrapText="1"/>
    </xf>
    <xf numFmtId="164" fontId="3" fillId="0" borderId="0" xfId="0" applyNumberFormat="1" applyFont="1" applyFill="1" applyBorder="1" applyAlignment="1">
      <alignment vertical="center"/>
    </xf>
    <xf numFmtId="0" fontId="6" fillId="2" borderId="28" xfId="0" applyFont="1" applyFill="1" applyBorder="1" applyAlignment="1">
      <alignment wrapText="1"/>
    </xf>
    <xf numFmtId="0" fontId="6" fillId="2" borderId="28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left" wrapText="1"/>
    </xf>
    <xf numFmtId="0" fontId="2" fillId="2" borderId="14" xfId="0" applyFont="1" applyFill="1" applyBorder="1" applyAlignment="1">
      <alignment horizontal="center"/>
    </xf>
    <xf numFmtId="0" fontId="2" fillId="0" borderId="12" xfId="0" applyFont="1" applyFill="1" applyBorder="1" applyAlignment="1">
      <alignment vertical="center" wrapText="1"/>
    </xf>
    <xf numFmtId="0" fontId="9" fillId="0" borderId="0" xfId="0" applyFont="1"/>
    <xf numFmtId="164" fontId="10" fillId="0" borderId="0" xfId="0" applyNumberFormat="1" applyFont="1"/>
    <xf numFmtId="164" fontId="11" fillId="0" borderId="25" xfId="0" applyNumberFormat="1" applyFont="1" applyBorder="1"/>
    <xf numFmtId="164" fontId="10" fillId="0" borderId="6" xfId="0" applyNumberFormat="1" applyFont="1" applyBorder="1"/>
    <xf numFmtId="164" fontId="10" fillId="0" borderId="13" xfId="0" applyNumberFormat="1" applyFont="1" applyBorder="1"/>
    <xf numFmtId="164" fontId="10" fillId="0" borderId="1" xfId="0" applyNumberFormat="1" applyFont="1" applyBorder="1"/>
    <xf numFmtId="164" fontId="10" fillId="0" borderId="9" xfId="0" applyNumberFormat="1" applyFont="1" applyBorder="1"/>
    <xf numFmtId="164" fontId="10" fillId="0" borderId="14" xfId="0" applyNumberFormat="1" applyFont="1" applyBorder="1"/>
    <xf numFmtId="164" fontId="10" fillId="0" borderId="15" xfId="0" applyNumberFormat="1" applyFont="1" applyBorder="1"/>
    <xf numFmtId="164" fontId="10" fillId="0" borderId="25" xfId="0" applyNumberFormat="1" applyFont="1" applyBorder="1"/>
    <xf numFmtId="164" fontId="10" fillId="0" borderId="18" xfId="0" applyNumberFormat="1" applyFont="1" applyBorder="1"/>
    <xf numFmtId="164" fontId="10" fillId="0" borderId="21" xfId="0" applyNumberFormat="1" applyFont="1" applyBorder="1"/>
    <xf numFmtId="164" fontId="10" fillId="0" borderId="36" xfId="0" applyNumberFormat="1" applyFont="1" applyBorder="1"/>
    <xf numFmtId="164" fontId="10" fillId="0" borderId="19" xfId="0" applyNumberFormat="1" applyFont="1" applyBorder="1"/>
    <xf numFmtId="164" fontId="10" fillId="0" borderId="11" xfId="0" applyNumberFormat="1" applyFont="1" applyBorder="1"/>
    <xf numFmtId="164" fontId="10" fillId="0" borderId="2" xfId="0" applyNumberFormat="1" applyFont="1" applyBorder="1"/>
    <xf numFmtId="0" fontId="2" fillId="0" borderId="8" xfId="0" applyFont="1" applyFill="1" applyBorder="1" applyAlignment="1">
      <alignment horizontal="left" wrapText="1"/>
    </xf>
    <xf numFmtId="0" fontId="2" fillId="0" borderId="26" xfId="0" applyFont="1" applyFill="1" applyBorder="1" applyAlignment="1">
      <alignment horizontal="left" wrapText="1"/>
    </xf>
    <xf numFmtId="2" fontId="6" fillId="2" borderId="36" xfId="0" applyNumberFormat="1" applyFont="1" applyFill="1" applyBorder="1" applyAlignment="1">
      <alignment horizontal="center" vertical="center"/>
    </xf>
    <xf numFmtId="2" fontId="2" fillId="2" borderId="34" xfId="0" applyNumberFormat="1" applyFont="1" applyFill="1" applyBorder="1" applyAlignment="1">
      <alignment horizontal="center" vertical="center"/>
    </xf>
    <xf numFmtId="2" fontId="2" fillId="2" borderId="31" xfId="0" applyNumberFormat="1" applyFont="1" applyFill="1" applyBorder="1" applyAlignment="1">
      <alignment horizontal="center" vertical="center"/>
    </xf>
    <xf numFmtId="2" fontId="2" fillId="2" borderId="33" xfId="0" applyNumberFormat="1" applyFont="1" applyFill="1" applyBorder="1" applyAlignment="1">
      <alignment horizontal="center" vertical="center"/>
    </xf>
    <xf numFmtId="2" fontId="2" fillId="0" borderId="37" xfId="0" applyNumberFormat="1" applyFont="1" applyFill="1" applyBorder="1" applyAlignment="1">
      <alignment horizontal="center" vertical="center"/>
    </xf>
    <xf numFmtId="2" fontId="2" fillId="0" borderId="32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2" fontId="2" fillId="0" borderId="14" xfId="0" applyNumberFormat="1" applyFont="1" applyFill="1" applyBorder="1" applyAlignment="1">
      <alignment horizontal="center" vertical="center"/>
    </xf>
    <xf numFmtId="2" fontId="2" fillId="0" borderId="35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164" fontId="10" fillId="0" borderId="4" xfId="0" applyNumberFormat="1" applyFont="1" applyBorder="1"/>
    <xf numFmtId="0" fontId="2" fillId="0" borderId="21" xfId="0" applyFont="1" applyFill="1" applyBorder="1" applyAlignment="1">
      <alignment horizontal="center"/>
    </xf>
    <xf numFmtId="165" fontId="2" fillId="2" borderId="31" xfId="0" applyNumberFormat="1" applyFont="1" applyFill="1" applyBorder="1" applyAlignment="1">
      <alignment horizontal="center" vertical="center"/>
    </xf>
    <xf numFmtId="2" fontId="2" fillId="0" borderId="25" xfId="0" applyNumberFormat="1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vertical="center" wrapText="1"/>
    </xf>
    <xf numFmtId="164" fontId="10" fillId="0" borderId="6" xfId="0" applyNumberFormat="1" applyFont="1" applyFill="1" applyBorder="1"/>
    <xf numFmtId="164" fontId="10" fillId="0" borderId="13" xfId="0" applyNumberFormat="1" applyFont="1" applyFill="1" applyBorder="1"/>
    <xf numFmtId="0" fontId="2" fillId="0" borderId="8" xfId="0" applyFont="1" applyFill="1" applyBorder="1" applyAlignment="1">
      <alignment vertical="center" wrapText="1"/>
    </xf>
    <xf numFmtId="164" fontId="10" fillId="0" borderId="1" xfId="0" applyNumberFormat="1" applyFont="1" applyFill="1" applyBorder="1"/>
    <xf numFmtId="164" fontId="10" fillId="0" borderId="9" xfId="0" applyNumberFormat="1" applyFont="1" applyFill="1" applyBorder="1"/>
    <xf numFmtId="164" fontId="10" fillId="0" borderId="14" xfId="0" applyNumberFormat="1" applyFont="1" applyFill="1" applyBorder="1"/>
    <xf numFmtId="164" fontId="10" fillId="0" borderId="15" xfId="0" applyNumberFormat="1" applyFont="1" applyFill="1" applyBorder="1"/>
    <xf numFmtId="2" fontId="2" fillId="0" borderId="21" xfId="0" applyNumberFormat="1" applyFont="1" applyFill="1" applyBorder="1" applyAlignment="1">
      <alignment horizontal="center" vertical="center"/>
    </xf>
    <xf numFmtId="164" fontId="10" fillId="0" borderId="21" xfId="0" applyNumberFormat="1" applyFont="1" applyFill="1" applyBorder="1"/>
    <xf numFmtId="164" fontId="10" fillId="0" borderId="22" xfId="0" applyNumberFormat="1" applyFont="1" applyFill="1" applyBorder="1"/>
    <xf numFmtId="164" fontId="10" fillId="0" borderId="25" xfId="0" applyNumberFormat="1" applyFont="1" applyFill="1" applyBorder="1"/>
    <xf numFmtId="164" fontId="10" fillId="0" borderId="18" xfId="0" applyNumberFormat="1" applyFont="1" applyFill="1" applyBorder="1"/>
    <xf numFmtId="0" fontId="9" fillId="0" borderId="0" xfId="0" applyFont="1" applyFill="1"/>
    <xf numFmtId="0" fontId="2" fillId="0" borderId="10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0" fillId="0" borderId="0" xfId="0" applyFont="1" applyFill="1"/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4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/>
    <xf numFmtId="164" fontId="10" fillId="0" borderId="4" xfId="0" applyNumberFormat="1" applyFont="1" applyFill="1" applyBorder="1"/>
    <xf numFmtId="164" fontId="10" fillId="0" borderId="38" xfId="0" applyNumberFormat="1" applyFont="1" applyFill="1" applyBorder="1"/>
    <xf numFmtId="164" fontId="10" fillId="0" borderId="23" xfId="0" applyNumberFormat="1" applyFont="1" applyBorder="1"/>
    <xf numFmtId="164" fontId="10" fillId="0" borderId="38" xfId="0" applyNumberFormat="1" applyFont="1" applyBorder="1"/>
    <xf numFmtId="164" fontId="10" fillId="0" borderId="22" xfId="0" applyNumberFormat="1" applyFont="1" applyBorder="1"/>
    <xf numFmtId="0" fontId="2" fillId="0" borderId="19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/>
    </xf>
    <xf numFmtId="2" fontId="8" fillId="0" borderId="35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Border="1"/>
    <xf numFmtId="164" fontId="9" fillId="0" borderId="38" xfId="0" applyNumberFormat="1" applyFont="1" applyBorder="1"/>
    <xf numFmtId="0" fontId="1" fillId="0" borderId="41" xfId="0" applyFont="1" applyBorder="1" applyAlignment="1">
      <alignment wrapText="1"/>
    </xf>
    <xf numFmtId="0" fontId="4" fillId="0" borderId="39" xfId="0" applyFont="1" applyFill="1" applyBorder="1" applyAlignment="1">
      <alignment horizontal="left" wrapText="1"/>
    </xf>
    <xf numFmtId="0" fontId="2" fillId="0" borderId="39" xfId="0" applyFont="1" applyFill="1" applyBorder="1" applyAlignment="1">
      <alignment wrapText="1"/>
    </xf>
    <xf numFmtId="0" fontId="2" fillId="0" borderId="42" xfId="0" applyFont="1" applyFill="1" applyBorder="1" applyAlignment="1">
      <alignment wrapText="1"/>
    </xf>
    <xf numFmtId="0" fontId="2" fillId="0" borderId="27" xfId="0" applyFont="1" applyFill="1" applyBorder="1" applyAlignment="1">
      <alignment vertical="center" wrapText="1"/>
    </xf>
    <xf numFmtId="0" fontId="2" fillId="0" borderId="36" xfId="0" applyFont="1" applyFill="1" applyBorder="1" applyAlignment="1">
      <alignment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164" fontId="10" fillId="0" borderId="28" xfId="0" applyNumberFormat="1" applyFont="1" applyFill="1" applyBorder="1"/>
    <xf numFmtId="164" fontId="10" fillId="0" borderId="44" xfId="0" applyNumberFormat="1" applyFont="1" applyFill="1" applyBorder="1"/>
    <xf numFmtId="164" fontId="10" fillId="0" borderId="45" xfId="0" applyNumberFormat="1" applyFont="1" applyBorder="1"/>
    <xf numFmtId="0" fontId="4" fillId="0" borderId="12" xfId="0" applyFont="1" applyFill="1" applyBorder="1" applyAlignment="1">
      <alignment horizontal="left" wrapText="1"/>
    </xf>
    <xf numFmtId="0" fontId="0" fillId="0" borderId="0" xfId="0" applyBorder="1" applyAlignment="1">
      <alignment wrapText="1"/>
    </xf>
    <xf numFmtId="0" fontId="0" fillId="0" borderId="0" xfId="0" applyBorder="1"/>
    <xf numFmtId="2" fontId="0" fillId="0" borderId="0" xfId="0" applyNumberFormat="1" applyBorder="1" applyAlignment="1">
      <alignment horizontal="center" vertical="center"/>
    </xf>
    <xf numFmtId="164" fontId="10" fillId="0" borderId="0" xfId="0" applyNumberFormat="1" applyFont="1" applyBorder="1"/>
    <xf numFmtId="0" fontId="0" fillId="0" borderId="0" xfId="0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3" fontId="10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abSelected="1" zoomScaleNormal="100" zoomScaleSheetLayoutView="100" workbookViewId="0">
      <selection activeCell="B13" sqref="B13"/>
    </sheetView>
  </sheetViews>
  <sheetFormatPr defaultRowHeight="14.4" x14ac:dyDescent="0.3"/>
  <cols>
    <col min="1" max="1" width="10.6640625" customWidth="1"/>
    <col min="2" max="2" width="66.6640625" style="9" customWidth="1"/>
    <col min="3" max="3" width="8.5546875" customWidth="1"/>
    <col min="4" max="4" width="12.88671875" style="65" customWidth="1"/>
    <col min="5" max="5" width="20.33203125" style="37" customWidth="1"/>
    <col min="6" max="6" width="17.33203125" style="37" customWidth="1"/>
    <col min="7" max="10" width="12.44140625" customWidth="1"/>
  </cols>
  <sheetData>
    <row r="1" spans="1:12" ht="16.2" thickBot="1" x14ac:dyDescent="0.35">
      <c r="A1" s="1" t="s">
        <v>66</v>
      </c>
      <c r="B1" s="10"/>
      <c r="C1" s="1"/>
      <c r="D1" s="66"/>
      <c r="E1" s="28"/>
    </row>
    <row r="2" spans="1:12" ht="15" thickBot="1" x14ac:dyDescent="0.35">
      <c r="A2" s="16" t="s">
        <v>1</v>
      </c>
      <c r="B2" s="29" t="s">
        <v>2</v>
      </c>
      <c r="C2" s="30" t="s">
        <v>3</v>
      </c>
      <c r="D2" s="54" t="s">
        <v>4</v>
      </c>
      <c r="E2" s="38" t="s">
        <v>39</v>
      </c>
      <c r="F2" s="38" t="s">
        <v>40</v>
      </c>
    </row>
    <row r="3" spans="1:12" x14ac:dyDescent="0.3">
      <c r="A3" s="131" t="s">
        <v>34</v>
      </c>
      <c r="B3" s="31" t="s">
        <v>35</v>
      </c>
      <c r="C3" s="32" t="s">
        <v>5</v>
      </c>
      <c r="D3" s="55">
        <v>26.5</v>
      </c>
      <c r="E3" s="39"/>
      <c r="F3" s="40"/>
      <c r="L3" t="s">
        <v>14</v>
      </c>
    </row>
    <row r="4" spans="1:12" x14ac:dyDescent="0.3">
      <c r="A4" s="131"/>
      <c r="B4" s="17" t="s">
        <v>29</v>
      </c>
      <c r="C4" s="18" t="s">
        <v>5</v>
      </c>
      <c r="D4" s="56">
        <v>11.7</v>
      </c>
      <c r="E4" s="41"/>
      <c r="F4" s="42"/>
    </row>
    <row r="5" spans="1:12" x14ac:dyDescent="0.3">
      <c r="A5" s="131"/>
      <c r="B5" s="17" t="s">
        <v>31</v>
      </c>
      <c r="C5" s="18"/>
      <c r="D5" s="59" t="s">
        <v>7</v>
      </c>
      <c r="E5" s="41"/>
      <c r="F5" s="42"/>
    </row>
    <row r="6" spans="1:12" x14ac:dyDescent="0.3">
      <c r="A6" s="131"/>
      <c r="B6" s="17" t="s">
        <v>20</v>
      </c>
      <c r="C6" s="18" t="s">
        <v>5</v>
      </c>
      <c r="D6" s="73">
        <f>119.4*1.3</f>
        <v>155.22</v>
      </c>
      <c r="E6" s="41"/>
      <c r="F6" s="42"/>
    </row>
    <row r="7" spans="1:12" ht="15" thickBot="1" x14ac:dyDescent="0.35">
      <c r="A7" s="132"/>
      <c r="B7" s="33" t="s">
        <v>19</v>
      </c>
      <c r="C7" s="34" t="s">
        <v>5</v>
      </c>
      <c r="D7" s="57">
        <v>193.8</v>
      </c>
      <c r="E7" s="43"/>
      <c r="F7" s="44"/>
    </row>
    <row r="8" spans="1:12" ht="15" thickTop="1" x14ac:dyDescent="0.3">
      <c r="A8" s="133" t="s">
        <v>13</v>
      </c>
      <c r="B8" s="35" t="s">
        <v>12</v>
      </c>
      <c r="C8" s="2"/>
      <c r="D8" s="58" t="s">
        <v>7</v>
      </c>
      <c r="E8" s="39"/>
      <c r="F8" s="40"/>
    </row>
    <row r="9" spans="1:12" x14ac:dyDescent="0.3">
      <c r="A9" s="134"/>
      <c r="B9" s="8" t="s">
        <v>15</v>
      </c>
      <c r="C9" s="3"/>
      <c r="D9" s="59" t="s">
        <v>7</v>
      </c>
      <c r="E9" s="41"/>
      <c r="F9" s="42"/>
    </row>
    <row r="10" spans="1:12" x14ac:dyDescent="0.3">
      <c r="A10" s="134"/>
      <c r="B10" s="8" t="s">
        <v>22</v>
      </c>
      <c r="C10" s="13"/>
      <c r="D10" s="59" t="s">
        <v>7</v>
      </c>
      <c r="E10" s="41"/>
      <c r="F10" s="42"/>
    </row>
    <row r="11" spans="1:12" ht="15" thickBot="1" x14ac:dyDescent="0.35">
      <c r="A11" s="134"/>
      <c r="B11" s="8" t="s">
        <v>23</v>
      </c>
      <c r="C11" s="13"/>
      <c r="D11" s="59" t="s">
        <v>7</v>
      </c>
      <c r="E11" s="45"/>
      <c r="F11" s="46"/>
    </row>
    <row r="12" spans="1:12" ht="15" customHeight="1" x14ac:dyDescent="0.3">
      <c r="A12" s="137" t="s">
        <v>32</v>
      </c>
      <c r="B12" s="35" t="s">
        <v>65</v>
      </c>
      <c r="C12" s="2" t="s">
        <v>21</v>
      </c>
      <c r="D12" s="60">
        <f>2.4*1.4*0.3</f>
        <v>1.008</v>
      </c>
      <c r="E12" s="39"/>
      <c r="F12" s="40"/>
    </row>
    <row r="13" spans="1:12" ht="25.5" customHeight="1" x14ac:dyDescent="0.3">
      <c r="A13" s="138"/>
      <c r="B13" s="78" t="s">
        <v>30</v>
      </c>
      <c r="C13" s="3" t="s">
        <v>21</v>
      </c>
      <c r="D13" s="61">
        <f>2.4*1.4*0.1</f>
        <v>0.33600000000000002</v>
      </c>
      <c r="E13" s="41"/>
      <c r="F13" s="42"/>
    </row>
    <row r="14" spans="1:12" ht="25.5" customHeight="1" x14ac:dyDescent="0.3">
      <c r="A14" s="138"/>
      <c r="B14" s="78" t="s">
        <v>38</v>
      </c>
      <c r="C14" s="3" t="s">
        <v>28</v>
      </c>
      <c r="D14" s="61">
        <f>2.4*1.4</f>
        <v>3.36</v>
      </c>
      <c r="E14" s="41"/>
      <c r="F14" s="42"/>
    </row>
    <row r="15" spans="1:12" ht="16.8" thickBot="1" x14ac:dyDescent="0.35">
      <c r="A15" s="138"/>
      <c r="B15" s="15" t="s">
        <v>26</v>
      </c>
      <c r="C15" s="4" t="s">
        <v>21</v>
      </c>
      <c r="D15" s="63">
        <f>1.36*1</f>
        <v>1.36</v>
      </c>
      <c r="E15" s="43"/>
      <c r="F15" s="44"/>
    </row>
    <row r="16" spans="1:12" ht="39.6" x14ac:dyDescent="0.3">
      <c r="A16" s="137" t="s">
        <v>33</v>
      </c>
      <c r="B16" s="75" t="s">
        <v>59</v>
      </c>
      <c r="C16" s="72" t="s">
        <v>21</v>
      </c>
      <c r="D16" s="83">
        <v>62</v>
      </c>
      <c r="E16" s="47"/>
      <c r="F16" s="100"/>
    </row>
    <row r="17" spans="1:7" ht="16.2" x14ac:dyDescent="0.3">
      <c r="A17" s="138"/>
      <c r="B17" s="78" t="s">
        <v>44</v>
      </c>
      <c r="C17" s="3" t="s">
        <v>21</v>
      </c>
      <c r="D17" s="61">
        <f>D16/4*3</f>
        <v>46.5</v>
      </c>
      <c r="E17" s="41"/>
      <c r="F17" s="42"/>
    </row>
    <row r="18" spans="1:7" ht="16.8" thickBot="1" x14ac:dyDescent="0.35">
      <c r="A18" s="139"/>
      <c r="B18" s="15" t="s">
        <v>45</v>
      </c>
      <c r="C18" s="4" t="s">
        <v>21</v>
      </c>
      <c r="D18" s="63">
        <f>D16-D17</f>
        <v>15.5</v>
      </c>
      <c r="E18" s="43"/>
      <c r="F18" s="44"/>
    </row>
    <row r="19" spans="1:7" s="36" customFormat="1" ht="26.4" customHeight="1" x14ac:dyDescent="0.3">
      <c r="A19" s="137" t="s">
        <v>16</v>
      </c>
      <c r="B19" s="75" t="s">
        <v>48</v>
      </c>
      <c r="C19" s="72" t="s">
        <v>21</v>
      </c>
      <c r="D19" s="83">
        <f>19.2*0.1</f>
        <v>1.92</v>
      </c>
      <c r="E19" s="84"/>
      <c r="F19" s="85"/>
    </row>
    <row r="20" spans="1:7" x14ac:dyDescent="0.3">
      <c r="A20" s="138"/>
      <c r="B20" s="78" t="s">
        <v>37</v>
      </c>
      <c r="C20" s="3" t="s">
        <v>36</v>
      </c>
      <c r="D20" s="61">
        <f>D19*2</f>
        <v>3.84</v>
      </c>
      <c r="E20" s="79"/>
      <c r="F20" s="80"/>
    </row>
    <row r="21" spans="1:7" ht="16.2" customHeight="1" x14ac:dyDescent="0.3">
      <c r="A21" s="138"/>
      <c r="B21" s="12" t="s">
        <v>47</v>
      </c>
      <c r="C21" s="3" t="s">
        <v>21</v>
      </c>
      <c r="D21" s="61">
        <f>19.2*0.1</f>
        <v>1.92</v>
      </c>
      <c r="E21" s="79"/>
      <c r="F21" s="80"/>
    </row>
    <row r="22" spans="1:7" ht="16.2" customHeight="1" thickBot="1" x14ac:dyDescent="0.35">
      <c r="A22" s="138"/>
      <c r="B22" s="15" t="s">
        <v>38</v>
      </c>
      <c r="C22" s="4" t="s">
        <v>28</v>
      </c>
      <c r="D22" s="63">
        <v>19.2</v>
      </c>
      <c r="E22" s="81"/>
      <c r="F22" s="82"/>
    </row>
    <row r="23" spans="1:7" ht="16.2" customHeight="1" x14ac:dyDescent="0.3">
      <c r="A23" s="138"/>
      <c r="B23" s="75" t="s">
        <v>48</v>
      </c>
      <c r="C23" s="72" t="s">
        <v>21</v>
      </c>
      <c r="D23" s="83">
        <f>7.3*0.1</f>
        <v>0.73</v>
      </c>
      <c r="E23" s="84"/>
      <c r="F23" s="85"/>
    </row>
    <row r="24" spans="1:7" ht="16.2" customHeight="1" x14ac:dyDescent="0.3">
      <c r="A24" s="138"/>
      <c r="B24" s="78" t="s">
        <v>37</v>
      </c>
      <c r="C24" s="3" t="s">
        <v>36</v>
      </c>
      <c r="D24" s="61">
        <f>D23*2</f>
        <v>1.46</v>
      </c>
      <c r="E24" s="79"/>
      <c r="F24" s="80"/>
    </row>
    <row r="25" spans="1:7" ht="16.2" x14ac:dyDescent="0.3">
      <c r="A25" s="138"/>
      <c r="B25" s="12" t="s">
        <v>49</v>
      </c>
      <c r="C25" s="3" t="s">
        <v>21</v>
      </c>
      <c r="D25" s="61">
        <f>7.3*0.1</f>
        <v>0.73</v>
      </c>
      <c r="E25" s="79"/>
      <c r="F25" s="80"/>
    </row>
    <row r="26" spans="1:7" ht="16.8" thickBot="1" x14ac:dyDescent="0.35">
      <c r="A26" s="138"/>
      <c r="B26" s="8" t="s">
        <v>38</v>
      </c>
      <c r="C26" s="13" t="s">
        <v>28</v>
      </c>
      <c r="D26" s="74">
        <v>7.3</v>
      </c>
      <c r="E26" s="86"/>
      <c r="F26" s="87"/>
    </row>
    <row r="27" spans="1:7" ht="16.2" x14ac:dyDescent="0.3">
      <c r="A27" s="138"/>
      <c r="B27" s="35" t="s">
        <v>55</v>
      </c>
      <c r="C27" s="2" t="s">
        <v>21</v>
      </c>
      <c r="D27" s="60">
        <f>D4*0.3</f>
        <v>3.51</v>
      </c>
      <c r="E27" s="76"/>
      <c r="F27" s="77"/>
    </row>
    <row r="28" spans="1:7" x14ac:dyDescent="0.3">
      <c r="A28" s="138"/>
      <c r="B28" s="78" t="s">
        <v>37</v>
      </c>
      <c r="C28" s="3" t="s">
        <v>36</v>
      </c>
      <c r="D28" s="61">
        <f>D27*2</f>
        <v>7.02</v>
      </c>
      <c r="E28" s="79"/>
      <c r="F28" s="80"/>
    </row>
    <row r="29" spans="1:7" ht="16.2" x14ac:dyDescent="0.3">
      <c r="A29" s="138"/>
      <c r="B29" s="12" t="s">
        <v>50</v>
      </c>
      <c r="C29" s="3" t="s">
        <v>21</v>
      </c>
      <c r="D29" s="61">
        <f>D4*0.1</f>
        <v>1.17</v>
      </c>
      <c r="E29" s="79"/>
      <c r="F29" s="80"/>
    </row>
    <row r="30" spans="1:7" ht="16.2" x14ac:dyDescent="0.3">
      <c r="A30" s="138"/>
      <c r="B30" s="12" t="s">
        <v>51</v>
      </c>
      <c r="C30" s="3" t="s">
        <v>21</v>
      </c>
      <c r="D30" s="74">
        <f>D4*0.2</f>
        <v>2.34</v>
      </c>
      <c r="E30" s="86"/>
      <c r="F30" s="80"/>
    </row>
    <row r="31" spans="1:7" ht="16.8" thickBot="1" x14ac:dyDescent="0.35">
      <c r="A31" s="139"/>
      <c r="B31" s="8" t="s">
        <v>38</v>
      </c>
      <c r="C31" s="13" t="s">
        <v>28</v>
      </c>
      <c r="D31" s="74">
        <f>D4</f>
        <v>11.7</v>
      </c>
      <c r="E31" s="86"/>
      <c r="F31" s="87"/>
    </row>
    <row r="32" spans="1:7" ht="27" x14ac:dyDescent="0.3">
      <c r="A32" s="137" t="s">
        <v>17</v>
      </c>
      <c r="B32" s="118" t="s">
        <v>64</v>
      </c>
      <c r="C32" s="2" t="s">
        <v>0</v>
      </c>
      <c r="D32" s="60">
        <v>2</v>
      </c>
      <c r="E32" s="39"/>
      <c r="F32" s="40"/>
      <c r="G32" s="36"/>
    </row>
    <row r="33" spans="1:7" x14ac:dyDescent="0.3">
      <c r="A33" s="138"/>
      <c r="B33" s="52" t="s">
        <v>52</v>
      </c>
      <c r="C33" s="3" t="s">
        <v>46</v>
      </c>
      <c r="D33" s="61">
        <v>1</v>
      </c>
      <c r="E33" s="41"/>
      <c r="F33" s="42"/>
    </row>
    <row r="34" spans="1:7" x14ac:dyDescent="0.3">
      <c r="A34" s="138"/>
      <c r="B34" s="52" t="s">
        <v>58</v>
      </c>
      <c r="C34" s="3" t="s">
        <v>6</v>
      </c>
      <c r="D34" s="62">
        <f>(2.8*1*2)*0.1</f>
        <v>0.55999999999999994</v>
      </c>
      <c r="E34" s="41"/>
      <c r="F34" s="42"/>
    </row>
    <row r="35" spans="1:7" ht="16.2" x14ac:dyDescent="0.3">
      <c r="A35" s="138"/>
      <c r="B35" s="52" t="s">
        <v>38</v>
      </c>
      <c r="C35" s="3" t="s">
        <v>28</v>
      </c>
      <c r="D35" s="61">
        <f>2.8*1*2</f>
        <v>5.6</v>
      </c>
      <c r="E35" s="41"/>
      <c r="F35" s="42"/>
    </row>
    <row r="36" spans="1:7" ht="15" thickBot="1" x14ac:dyDescent="0.35">
      <c r="A36" s="139"/>
      <c r="B36" s="53" t="s">
        <v>53</v>
      </c>
      <c r="C36" s="4" t="s">
        <v>46</v>
      </c>
      <c r="D36" s="63">
        <v>1</v>
      </c>
      <c r="E36" s="43"/>
      <c r="F36" s="44"/>
    </row>
    <row r="37" spans="1:7" ht="15" customHeight="1" thickBot="1" x14ac:dyDescent="0.35">
      <c r="A37" s="101" t="s">
        <v>18</v>
      </c>
      <c r="B37" s="102" t="s">
        <v>61</v>
      </c>
      <c r="C37" s="103" t="s">
        <v>0</v>
      </c>
      <c r="D37" s="104">
        <v>3</v>
      </c>
      <c r="E37" s="105"/>
      <c r="F37" s="106">
        <f t="shared" ref="F37" si="0">E37*D37</f>
        <v>0</v>
      </c>
    </row>
    <row r="38" spans="1:7" x14ac:dyDescent="0.3">
      <c r="A38" s="135" t="s">
        <v>9</v>
      </c>
      <c r="B38" s="107" t="s">
        <v>62</v>
      </c>
      <c r="C38" s="72"/>
      <c r="D38" s="70" t="str">
        <f>D5</f>
        <v>dle reality</v>
      </c>
      <c r="E38" s="47"/>
      <c r="F38" s="100"/>
    </row>
    <row r="39" spans="1:7" ht="27" x14ac:dyDescent="0.3">
      <c r="A39" s="134"/>
      <c r="B39" s="108" t="s">
        <v>56</v>
      </c>
      <c r="C39" s="3" t="s">
        <v>21</v>
      </c>
      <c r="D39" s="61">
        <f>111.6*0.2</f>
        <v>22.32</v>
      </c>
      <c r="E39" s="41"/>
      <c r="F39" s="42"/>
    </row>
    <row r="40" spans="1:7" ht="27" x14ac:dyDescent="0.3">
      <c r="A40" s="134"/>
      <c r="B40" s="108" t="s">
        <v>57</v>
      </c>
      <c r="C40" s="3" t="s">
        <v>21</v>
      </c>
      <c r="D40" s="61">
        <f>82.2*0.05</f>
        <v>4.1100000000000003</v>
      </c>
      <c r="E40" s="41"/>
      <c r="F40" s="42"/>
    </row>
    <row r="41" spans="1:7" ht="15" customHeight="1" x14ac:dyDescent="0.3">
      <c r="A41" s="134"/>
      <c r="B41" s="108" t="s">
        <v>27</v>
      </c>
      <c r="C41" s="3" t="s">
        <v>28</v>
      </c>
      <c r="D41" s="61">
        <f>D6</f>
        <v>155.22</v>
      </c>
      <c r="E41" s="41"/>
      <c r="F41" s="42"/>
    </row>
    <row r="42" spans="1:7" x14ac:dyDescent="0.3">
      <c r="A42" s="134"/>
      <c r="B42" s="108" t="s">
        <v>24</v>
      </c>
      <c r="C42" s="3" t="s">
        <v>6</v>
      </c>
      <c r="D42" s="61">
        <f>D7*0.05</f>
        <v>9.6900000000000013</v>
      </c>
      <c r="E42" s="41"/>
      <c r="F42" s="42"/>
    </row>
    <row r="43" spans="1:7" ht="16.2" x14ac:dyDescent="0.3">
      <c r="A43" s="134"/>
      <c r="B43" s="109" t="s">
        <v>25</v>
      </c>
      <c r="C43" s="6" t="s">
        <v>0</v>
      </c>
      <c r="D43" s="93">
        <f>D7*5</f>
        <v>969</v>
      </c>
      <c r="E43" s="41"/>
      <c r="F43" s="42"/>
    </row>
    <row r="44" spans="1:7" ht="15" thickBot="1" x14ac:dyDescent="0.35">
      <c r="A44" s="136"/>
      <c r="B44" s="110" t="s">
        <v>8</v>
      </c>
      <c r="C44" s="14" t="s">
        <v>0</v>
      </c>
      <c r="D44" s="94">
        <v>100</v>
      </c>
      <c r="E44" s="43"/>
      <c r="F44" s="44"/>
    </row>
    <row r="45" spans="1:7" s="36" customFormat="1" ht="15" thickBot="1" x14ac:dyDescent="0.35">
      <c r="A45" s="111"/>
      <c r="B45" s="112" t="s">
        <v>60</v>
      </c>
      <c r="C45" s="113" t="s">
        <v>46</v>
      </c>
      <c r="D45" s="114">
        <v>1</v>
      </c>
      <c r="E45" s="115"/>
      <c r="F45" s="116"/>
      <c r="G45" s="92"/>
    </row>
    <row r="46" spans="1:7" s="36" customFormat="1" ht="15" thickBot="1" x14ac:dyDescent="0.35">
      <c r="A46" s="89"/>
      <c r="B46" s="90" t="s">
        <v>54</v>
      </c>
      <c r="C46" s="91" t="s">
        <v>46</v>
      </c>
      <c r="D46" s="91">
        <v>1</v>
      </c>
      <c r="E46" s="96"/>
      <c r="F46" s="97"/>
      <c r="G46" s="92"/>
    </row>
    <row r="47" spans="1:7" s="36" customFormat="1" ht="15" thickBot="1" x14ac:dyDescent="0.35">
      <c r="A47" s="89"/>
      <c r="B47" s="90"/>
      <c r="C47" s="91"/>
      <c r="D47" s="91"/>
      <c r="E47" s="96"/>
      <c r="F47" s="97"/>
      <c r="G47" s="92"/>
    </row>
    <row r="48" spans="1:7" s="36" customFormat="1" ht="15" thickBot="1" x14ac:dyDescent="0.35">
      <c r="A48" s="89"/>
      <c r="B48" s="90" t="s">
        <v>63</v>
      </c>
      <c r="C48" s="91" t="s">
        <v>46</v>
      </c>
      <c r="D48" s="91">
        <v>1</v>
      </c>
      <c r="E48" s="95"/>
      <c r="F48" s="97"/>
      <c r="G48" s="88"/>
    </row>
    <row r="49" spans="1:7" ht="15" thickBot="1" x14ac:dyDescent="0.35">
      <c r="A49" s="7"/>
      <c r="B49" s="11" t="s">
        <v>10</v>
      </c>
      <c r="C49" s="5" t="s">
        <v>11</v>
      </c>
      <c r="D49" s="64">
        <v>1</v>
      </c>
      <c r="E49" s="71"/>
      <c r="F49" s="99"/>
    </row>
    <row r="50" spans="1:7" ht="15" thickBot="1" x14ac:dyDescent="0.35">
      <c r="A50" s="128"/>
      <c r="B50" s="129"/>
      <c r="C50" s="129"/>
      <c r="D50" s="130"/>
      <c r="E50" s="98"/>
      <c r="F50" s="117"/>
    </row>
    <row r="51" spans="1:7" ht="15" thickBot="1" x14ac:dyDescent="0.35">
      <c r="A51" s="19"/>
      <c r="B51" s="25" t="s">
        <v>41</v>
      </c>
      <c r="C51" s="20"/>
      <c r="D51" s="67"/>
      <c r="E51" s="48"/>
      <c r="F51" s="49"/>
    </row>
    <row r="52" spans="1:7" ht="15" thickBot="1" x14ac:dyDescent="0.35">
      <c r="A52" s="23"/>
      <c r="B52" s="26" t="s">
        <v>42</v>
      </c>
      <c r="C52" s="24"/>
      <c r="D52" s="68"/>
      <c r="E52" s="50"/>
      <c r="F52" s="49"/>
    </row>
    <row r="53" spans="1:7" ht="15" thickBot="1" x14ac:dyDescent="0.35">
      <c r="A53" s="21"/>
      <c r="B53" s="27" t="s">
        <v>43</v>
      </c>
      <c r="C53" s="22"/>
      <c r="D53" s="69"/>
      <c r="E53" s="51"/>
      <c r="F53" s="49"/>
    </row>
    <row r="55" spans="1:7" x14ac:dyDescent="0.3">
      <c r="B55" s="119"/>
      <c r="C55" s="120"/>
      <c r="D55" s="121"/>
      <c r="E55" s="122"/>
      <c r="F55" s="122"/>
      <c r="G55" s="120"/>
    </row>
    <row r="56" spans="1:7" x14ac:dyDescent="0.3">
      <c r="B56" s="119"/>
      <c r="C56" s="123"/>
      <c r="D56" s="121"/>
      <c r="E56" s="124"/>
      <c r="F56" s="124"/>
      <c r="G56" s="123"/>
    </row>
    <row r="57" spans="1:7" x14ac:dyDescent="0.3">
      <c r="B57" s="119"/>
      <c r="C57" s="125"/>
      <c r="D57" s="121"/>
      <c r="E57" s="126"/>
      <c r="F57" s="122"/>
      <c r="G57" s="127"/>
    </row>
    <row r="58" spans="1:7" x14ac:dyDescent="0.3">
      <c r="B58" s="119"/>
      <c r="C58" s="125"/>
      <c r="D58" s="121"/>
      <c r="E58" s="126"/>
      <c r="F58" s="122"/>
      <c r="G58" s="127"/>
    </row>
    <row r="59" spans="1:7" x14ac:dyDescent="0.3">
      <c r="B59" s="119"/>
      <c r="C59" s="125"/>
      <c r="D59" s="121"/>
      <c r="E59" s="126"/>
      <c r="F59" s="122"/>
      <c r="G59" s="127"/>
    </row>
    <row r="60" spans="1:7" x14ac:dyDescent="0.3">
      <c r="B60" s="119"/>
      <c r="C60" s="125"/>
      <c r="D60" s="121"/>
      <c r="E60" s="126"/>
      <c r="F60" s="122"/>
      <c r="G60" s="127"/>
    </row>
    <row r="61" spans="1:7" x14ac:dyDescent="0.3">
      <c r="B61" s="119"/>
      <c r="C61" s="125"/>
      <c r="D61" s="121"/>
      <c r="E61" s="126"/>
      <c r="F61" s="122"/>
      <c r="G61" s="127"/>
    </row>
    <row r="62" spans="1:7" x14ac:dyDescent="0.3">
      <c r="B62" s="119"/>
      <c r="C62" s="125"/>
      <c r="D62" s="121"/>
      <c r="E62" s="126"/>
      <c r="F62" s="122"/>
      <c r="G62" s="127"/>
    </row>
    <row r="63" spans="1:7" x14ac:dyDescent="0.3">
      <c r="B63" s="119"/>
      <c r="C63" s="120"/>
      <c r="D63" s="121"/>
      <c r="E63" s="122"/>
      <c r="F63" s="122"/>
      <c r="G63" s="127"/>
    </row>
  </sheetData>
  <mergeCells count="8">
    <mergeCell ref="A50:D50"/>
    <mergeCell ref="A3:A7"/>
    <mergeCell ref="A8:A11"/>
    <mergeCell ref="A38:A44"/>
    <mergeCell ref="A12:A15"/>
    <mergeCell ref="A16:A18"/>
    <mergeCell ref="A19:A31"/>
    <mergeCell ref="A32:A36"/>
  </mergeCells>
  <pageMargins left="0.7" right="0.7" top="0.78740157499999996" bottom="0.78740157499999996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vykaz vymer</vt:lpstr>
      <vt:lpstr>'vykaz vymer'!Oblast_tisku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2019-12-05T10:11:50Z</dcterms:modified>
</cp:coreProperties>
</file>