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0" windowWidth="0" windowHeight="0"/>
  </bookViews>
  <sheets>
    <sheet name="Rekapitulace stavby" sheetId="1" r:id="rId1"/>
    <sheet name="D.1.1.5 - Vnější žaluzie ..." sheetId="2" r:id="rId2"/>
    <sheet name="Pokyny pro vyplnění" sheetId="3" r:id="rId3"/>
  </sheets>
  <definedNames>
    <definedName name="_xlnm.Print_Area" localSheetId="0">'Rekapitulace stavby'!$D$4:$AO$36,'Rekapitulace stavby'!$C$42:$AQ$57</definedName>
    <definedName name="_xlnm.Print_Titles" localSheetId="0">'Rekapitulace stavby'!$52:$52</definedName>
    <definedName name="_xlnm._FilterDatabase" localSheetId="1" hidden="1">'D.1.1.5 - Vnější žaluzie ...'!$C$89:$K$167</definedName>
    <definedName name="_xlnm.Print_Area" localSheetId="1">'D.1.1.5 - Vnější žaluzie ...'!$C$4:$J$41,'D.1.1.5 - Vnější žaluzie ...'!$C$47:$J$69,'D.1.1.5 - Vnější žaluzie ...'!$C$75:$K$167</definedName>
    <definedName name="_xlnm.Print_Titles" localSheetId="1">'D.1.1.5 - Vnější žaluzie ...'!$89:$89</definedName>
    <definedName name="_xlnm.Print_Area" localSheetId="2">'Pokyny pro vyplnění'!$B$2:$K$71,'Pokyny pro vyplnění'!$B$74:$K$118,'Pokyny pro vyplnění'!$B$121:$K$190,'Pokyny pro vyplnění'!$B$198:$K$218</definedName>
  </definedNames>
  <calcPr/>
</workbook>
</file>

<file path=xl/calcChain.xml><?xml version="1.0" encoding="utf-8"?>
<calcChain xmlns="http://schemas.openxmlformats.org/spreadsheetml/2006/main">
  <c i="2" r="J39"/>
  <c r="J38"/>
  <c i="1" r="AY56"/>
  <c i="2" r="J37"/>
  <c i="1" r="AX56"/>
  <c i="2" r="BI166"/>
  <c r="BH166"/>
  <c r="BG166"/>
  <c r="BF166"/>
  <c r="T166"/>
  <c r="R166"/>
  <c r="P166"/>
  <c r="BK166"/>
  <c r="J166"/>
  <c r="BE166"/>
  <c r="BI164"/>
  <c r="BH164"/>
  <c r="BG164"/>
  <c r="BF164"/>
  <c r="T164"/>
  <c r="R164"/>
  <c r="P164"/>
  <c r="BK164"/>
  <c r="J164"/>
  <c r="BE164"/>
  <c r="BI162"/>
  <c r="BH162"/>
  <c r="BG162"/>
  <c r="BF162"/>
  <c r="T162"/>
  <c r="R162"/>
  <c r="P162"/>
  <c r="BK162"/>
  <c r="J162"/>
  <c r="BE162"/>
  <c r="BI160"/>
  <c r="BH160"/>
  <c r="BG160"/>
  <c r="BF160"/>
  <c r="T160"/>
  <c r="R160"/>
  <c r="P160"/>
  <c r="BK160"/>
  <c r="J160"/>
  <c r="BE160"/>
  <c r="BI158"/>
  <c r="BH158"/>
  <c r="BG158"/>
  <c r="BF158"/>
  <c r="T158"/>
  <c r="R158"/>
  <c r="P158"/>
  <c r="BK158"/>
  <c r="J158"/>
  <c r="BE158"/>
  <c r="BI156"/>
  <c r="BH156"/>
  <c r="BG156"/>
  <c r="BF156"/>
  <c r="T156"/>
  <c r="R156"/>
  <c r="P156"/>
  <c r="BK156"/>
  <c r="J156"/>
  <c r="BE156"/>
  <c r="BI147"/>
  <c r="BH147"/>
  <c r="BG147"/>
  <c r="BF147"/>
  <c r="T147"/>
  <c r="T146"/>
  <c r="R147"/>
  <c r="R146"/>
  <c r="P147"/>
  <c r="P146"/>
  <c r="BK147"/>
  <c r="BK146"/>
  <c r="J146"/>
  <c r="J147"/>
  <c r="BE147"/>
  <c r="J68"/>
  <c r="BI144"/>
  <c r="BH144"/>
  <c r="BG144"/>
  <c r="BF144"/>
  <c r="T144"/>
  <c r="R144"/>
  <c r="P144"/>
  <c r="BK144"/>
  <c r="J144"/>
  <c r="BE144"/>
  <c r="BI140"/>
  <c r="BH140"/>
  <c r="BG140"/>
  <c r="BF140"/>
  <c r="T140"/>
  <c r="T139"/>
  <c r="R140"/>
  <c r="R139"/>
  <c r="P140"/>
  <c r="P139"/>
  <c r="BK140"/>
  <c r="BK139"/>
  <c r="J139"/>
  <c r="J140"/>
  <c r="BE140"/>
  <c r="J67"/>
  <c r="BI137"/>
  <c r="BH137"/>
  <c r="BG137"/>
  <c r="BF137"/>
  <c r="T137"/>
  <c r="R137"/>
  <c r="P137"/>
  <c r="BK137"/>
  <c r="J137"/>
  <c r="BE137"/>
  <c r="BI135"/>
  <c r="BH135"/>
  <c r="BG135"/>
  <c r="BF135"/>
  <c r="T135"/>
  <c r="R135"/>
  <c r="P135"/>
  <c r="BK135"/>
  <c r="J135"/>
  <c r="BE135"/>
  <c r="BI133"/>
  <c r="BH133"/>
  <c r="BG133"/>
  <c r="BF133"/>
  <c r="T133"/>
  <c r="R133"/>
  <c r="P133"/>
  <c r="BK133"/>
  <c r="J133"/>
  <c r="BE133"/>
  <c r="BI131"/>
  <c r="BH131"/>
  <c r="BG131"/>
  <c r="BF131"/>
  <c r="T131"/>
  <c r="R131"/>
  <c r="P131"/>
  <c r="BK131"/>
  <c r="J131"/>
  <c r="BE131"/>
  <c r="BI129"/>
  <c r="BH129"/>
  <c r="BG129"/>
  <c r="BF129"/>
  <c r="T129"/>
  <c r="R129"/>
  <c r="P129"/>
  <c r="BK129"/>
  <c r="J129"/>
  <c r="BE129"/>
  <c r="BI121"/>
  <c r="BH121"/>
  <c r="BG121"/>
  <c r="BF121"/>
  <c r="T121"/>
  <c r="T120"/>
  <c r="R121"/>
  <c r="R120"/>
  <c r="P121"/>
  <c r="P120"/>
  <c r="BK121"/>
  <c r="BK120"/>
  <c r="J120"/>
  <c r="J121"/>
  <c r="BE121"/>
  <c r="J66"/>
  <c r="BI118"/>
  <c r="BH118"/>
  <c r="BG118"/>
  <c r="BF118"/>
  <c r="T118"/>
  <c r="R118"/>
  <c r="P118"/>
  <c r="BK118"/>
  <c r="J118"/>
  <c r="BE118"/>
  <c r="BI116"/>
  <c r="BH116"/>
  <c r="BG116"/>
  <c r="BF116"/>
  <c r="T116"/>
  <c r="R116"/>
  <c r="P116"/>
  <c r="BK116"/>
  <c r="J116"/>
  <c r="BE116"/>
  <c r="BI114"/>
  <c r="BH114"/>
  <c r="BG114"/>
  <c r="BF114"/>
  <c r="T114"/>
  <c r="R114"/>
  <c r="P114"/>
  <c r="BK114"/>
  <c r="J114"/>
  <c r="BE114"/>
  <c r="BI112"/>
  <c r="BH112"/>
  <c r="BG112"/>
  <c r="BF112"/>
  <c r="T112"/>
  <c r="R112"/>
  <c r="P112"/>
  <c r="BK112"/>
  <c r="J112"/>
  <c r="BE112"/>
  <c r="BI110"/>
  <c r="BH110"/>
  <c r="BG110"/>
  <c r="BF110"/>
  <c r="T110"/>
  <c r="R110"/>
  <c r="P110"/>
  <c r="BK110"/>
  <c r="J110"/>
  <c r="BE110"/>
  <c r="BI108"/>
  <c r="BH108"/>
  <c r="BG108"/>
  <c r="BF108"/>
  <c r="T108"/>
  <c r="R108"/>
  <c r="P108"/>
  <c r="BK108"/>
  <c r="J108"/>
  <c r="BE108"/>
  <c r="BI106"/>
  <c r="BH106"/>
  <c r="BG106"/>
  <c r="BF106"/>
  <c r="T106"/>
  <c r="R106"/>
  <c r="P106"/>
  <c r="BK106"/>
  <c r="J106"/>
  <c r="BE106"/>
  <c r="BI104"/>
  <c r="BH104"/>
  <c r="BG104"/>
  <c r="BF104"/>
  <c r="T104"/>
  <c r="R104"/>
  <c r="P104"/>
  <c r="BK104"/>
  <c r="J104"/>
  <c r="BE104"/>
  <c r="BI102"/>
  <c r="BH102"/>
  <c r="BG102"/>
  <c r="BF102"/>
  <c r="T102"/>
  <c r="R102"/>
  <c r="P102"/>
  <c r="BK102"/>
  <c r="J102"/>
  <c r="BE102"/>
  <c r="BI100"/>
  <c r="BH100"/>
  <c r="BG100"/>
  <c r="BF100"/>
  <c r="T100"/>
  <c r="R100"/>
  <c r="P100"/>
  <c r="BK100"/>
  <c r="J100"/>
  <c r="BE100"/>
  <c r="BI98"/>
  <c r="BH98"/>
  <c r="BG98"/>
  <c r="BF98"/>
  <c r="T98"/>
  <c r="R98"/>
  <c r="P98"/>
  <c r="BK98"/>
  <c r="J98"/>
  <c r="BE98"/>
  <c r="BI93"/>
  <c r="F39"/>
  <c i="1" r="BD56"/>
  <c i="2" r="BH93"/>
  <c r="F38"/>
  <c i="1" r="BC56"/>
  <c i="2" r="BG93"/>
  <c r="F37"/>
  <c i="1" r="BB56"/>
  <c i="2" r="BF93"/>
  <c r="J36"/>
  <c i="1" r="AW56"/>
  <c i="2" r="F36"/>
  <c i="1" r="BA56"/>
  <c i="2" r="T93"/>
  <c r="T92"/>
  <c r="T91"/>
  <c r="T90"/>
  <c r="R93"/>
  <c r="R92"/>
  <c r="R91"/>
  <c r="R90"/>
  <c r="P93"/>
  <c r="P92"/>
  <c r="P91"/>
  <c r="P90"/>
  <c i="1" r="AU56"/>
  <c i="2" r="BK93"/>
  <c r="BK92"/>
  <c r="J92"/>
  <c r="BK91"/>
  <c r="J91"/>
  <c r="BK90"/>
  <c r="J90"/>
  <c r="J63"/>
  <c r="J32"/>
  <c i="1" r="AG56"/>
  <c i="2" r="J93"/>
  <c r="BE93"/>
  <c r="J35"/>
  <c i="1" r="AV56"/>
  <c i="2" r="F35"/>
  <c i="1" r="AZ56"/>
  <c i="2" r="J65"/>
  <c r="J64"/>
  <c r="J87"/>
  <c r="J86"/>
  <c r="F86"/>
  <c r="F84"/>
  <c r="E82"/>
  <c r="J59"/>
  <c r="J58"/>
  <c r="F58"/>
  <c r="F56"/>
  <c r="E54"/>
  <c r="J41"/>
  <c r="J20"/>
  <c r="E20"/>
  <c r="F87"/>
  <c r="F59"/>
  <c r="J19"/>
  <c r="J14"/>
  <c r="J84"/>
  <c r="J56"/>
  <c r="E7"/>
  <c r="E78"/>
  <c r="E50"/>
  <c i="1" r="BD55"/>
  <c r="BC55"/>
  <c r="BB55"/>
  <c r="BA55"/>
  <c r="AZ55"/>
  <c r="AY55"/>
  <c r="AX55"/>
  <c r="AW55"/>
  <c r="AV55"/>
  <c r="AU55"/>
  <c r="AT55"/>
  <c r="AS55"/>
  <c r="AG55"/>
  <c r="BD54"/>
  <c r="W33"/>
  <c r="BC54"/>
  <c r="W32"/>
  <c r="BB54"/>
  <c r="W31"/>
  <c r="BA54"/>
  <c r="W30"/>
  <c r="AZ54"/>
  <c r="W29"/>
  <c r="AY54"/>
  <c r="AX54"/>
  <c r="AW54"/>
  <c r="AK30"/>
  <c r="AV54"/>
  <c r="AK29"/>
  <c r="AU54"/>
  <c r="AT54"/>
  <c r="AS54"/>
  <c r="AG54"/>
  <c r="AK26"/>
  <c r="AT56"/>
  <c r="AN56"/>
  <c r="AN55"/>
  <c r="AN54"/>
  <c r="L50"/>
  <c r="AM50"/>
  <c r="AM49"/>
  <c r="L49"/>
  <c r="AM47"/>
  <c r="L47"/>
  <c r="L45"/>
  <c r="L44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<sst xmlns="http://schemas.openxmlformats.org/spreadsheetml/2006/main">
  <si>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</si>
  <si>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</si>
  <si>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</si>
  <si>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</si>
  <si>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</si>
  <si>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{4f7d7c86-f45c-488f-a85e-d0b76dd13a62}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</si>
  <si>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</si>
  <si>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</si>
  <si>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</si>
  <si>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</si>
  <si>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</si>
  <si>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</si>
  <si>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</si>
  <si>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</si>
  <si>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201851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</si>
  <si>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</si>
  <si>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</si>
  <si>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Snížení energetické náročnosti obj. MŠ, Čimelice č.p.303, na par.č.400</t>
  </si>
  <si>
    <t>KSO:</t>
  </si>
  <si>
    <t/>
  </si>
  <si>
    <t>CC-CZ:</t>
  </si>
  <si>
    <t>Místo:</t>
  </si>
  <si>
    <t>Čimelice 115, Čimelice</t>
  </si>
  <si>
    <t>Datum:</t>
  </si>
  <si>
    <t>6. 8. 2019</t>
  </si>
  <si>
    <t>Zadavatel:</t>
  </si>
  <si>
    <t>IČ:</t>
  </si>
  <si>
    <t>ZŠ a MŠ Čimelice</t>
  </si>
  <si>
    <t>DIČ:</t>
  </si>
  <si>
    <t>Uchazeč:</t>
  </si>
  <si>
    <t>Vyplň údaj</t>
  </si>
  <si>
    <t>Projektant:</t>
  </si>
  <si>
    <t>Ing. Jaroslav Žák</t>
  </si>
  <si>
    <t>True</t>
  </si>
  <si>
    <t>Zpracovatel:</t>
  </si>
  <si>
    <t>Michal Jirka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</si>
  <si>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</si>
  <si>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</si>
  <si>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</si>
  <si>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</si>
  <si>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</si>
  <si>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</si>
  <si>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</si>
  <si>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</si>
  <si>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</si>
  <si>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</si>
  <si>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</si>
  <si>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</si>
  <si>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</si>
  <si>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</si>
  <si>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</si>
  <si>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</si>
  <si>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</si>
  <si>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</si>
  <si>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</si>
  <si>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</si>
  <si>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</si>
  <si>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</si>
  <si>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</si>
  <si>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</si>
  <si>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</si>
  <si>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</si>
  <si>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</si>
  <si>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</si>
  <si>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</si>
  <si>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</si>
  <si>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</si>
  <si>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</si>
  <si>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</si>
  <si>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</si>
  <si>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</si>
  <si>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</si>
  <si>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</si>
  <si>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</si>
  <si>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</si>
  <si>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</si>
  <si>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D.1.1</t>
  </si>
  <si>
    <t xml:space="preserve">Architektonicko-stavební řešení </t>
  </si>
  <si>
    <t>STA</t>
  </si>
  <si>
    <t>1</t>
  </si>
  <si>
    <t>{02a74d76-7a6c-4cee-801c-5595016e88eb}</t>
  </si>
  <si>
    <t>2</t>
  </si>
  <si>
    <t>/</t>
  </si>
  <si>
    <t>D.1.1.5</t>
  </si>
  <si>
    <t>Vnější žaluzie - objekty G, H, C, D, E</t>
  </si>
  <si>
    <t>Soupis</t>
  </si>
  <si>
    <t>{efd76e0c-e0ad-43f8-889c-1b1ef51a1244}</t>
  </si>
  <si>
    <t>KRYCÍ LIST SOUPISU PRACÍ</t>
  </si>
  <si>
    <t>Objekt:</t>
  </si>
  <si>
    <t xml:space="preserve">D.1.1 - Architektonicko-stavební řešení </t>
  </si>
  <si>
    <t>Soupis:</t>
  </si>
  <si>
    <t>D.1.1.5 - Vnější žaluzie - objekty G, H, C, D, E</t>
  </si>
  <si>
    <t>REKAPITULACE ČLENĚNÍ SOUPISU PRACÍ</t>
  </si>
  <si>
    <t>Kód dílu - Popis</t>
  </si>
  <si>
    <t>Cena celkem [CZK]</t>
  </si>
  <si>
    <t>-1</t>
  </si>
  <si>
    <t>PSV - Práce a dodávky PSV</t>
  </si>
  <si>
    <t xml:space="preserve">    D1 - Objekt G</t>
  </si>
  <si>
    <t xml:space="preserve">    D2 - Objekt H</t>
  </si>
  <si>
    <t xml:space="preserve">    D3 - Objekt C</t>
  </si>
  <si>
    <t xml:space="preserve">    D4 - Objekt D, 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</si>
  <si>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</si>
  <si>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</si>
  <si>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</si>
  <si>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</si>
  <si>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</si>
  <si>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</si>
  <si>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</si>
  <si>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</si>
  <si>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</si>
  <si>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</si>
  <si>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</si>
  <si>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</si>
  <si>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</si>
  <si>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PSV</t>
  </si>
  <si>
    <t>Práce a dodávky PSV</t>
  </si>
  <si>
    <t>ROZPOCET</t>
  </si>
  <si>
    <t>D1</t>
  </si>
  <si>
    <t>Objekt G</t>
  </si>
  <si>
    <t>K</t>
  </si>
  <si>
    <t>766999R1</t>
  </si>
  <si>
    <t xml:space="preserve">Montáž venkovních žaluzií </t>
  </si>
  <si>
    <t>m2</t>
  </si>
  <si>
    <t>vlastní položka</t>
  </si>
  <si>
    <t>16</t>
  </si>
  <si>
    <t>-1141280693</t>
  </si>
  <si>
    <t>PP</t>
  </si>
  <si>
    <t>VV</t>
  </si>
  <si>
    <t>2*4,44*2,1+2*4,45*2,95+2*5,33*2,95+2*1,76*2,1+1*4,44*2,65+3,9*2,1*1</t>
  </si>
  <si>
    <t>0,88*1,5*3+1,76*1,5*2+1,76*2,1*5+0,88*2,1*1+0,88*2,95*1+0,88*2,1*1</t>
  </si>
  <si>
    <t>Součet</t>
  </si>
  <si>
    <t>4</t>
  </si>
  <si>
    <t>M</t>
  </si>
  <si>
    <t>VŽ1</t>
  </si>
  <si>
    <t>venkovní žaluzie na stávající okno 4440/2100 mm_viz. odkaz Fs</t>
  </si>
  <si>
    <t>kus</t>
  </si>
  <si>
    <t>32</t>
  </si>
  <si>
    <t>-145354712</t>
  </si>
  <si>
    <t>Venkovní žaluzie na stávající okno
s hliníkovými lamelami tvaru "C" š.80 mm
barva lamel: stříbrná
v roletovém hliníkovém boxu kotveném nad oknem do fasády
barva boxu: v barvě fasády
s bočními vodícími lanky
s elektrickým pohonem s ovládáním z interiéru
nebo na dálkové ovládání</t>
  </si>
  <si>
    <t>3</t>
  </si>
  <si>
    <t>VŽ2</t>
  </si>
  <si>
    <t>venkovní žaluzie na stávající prosklenou stěnu s balkonovými dveřmi, celkový rozměr 4450/2950 mm_viz. odkaz Fs</t>
  </si>
  <si>
    <t>358531848</t>
  </si>
  <si>
    <t>Venkovní žaluzie na stávající prosklenou stěnu s balkonovými dveřmi
s hliníkovými lamelami tvaru "C" š.80 mm
barva lamel: stříbrná
v roletovém hliníkovém boxu kotveném nad oknem do fasády
barva boxu: v barvě fasády
s bočními vodícími lanky
s elektrickým pohonem s ovládáním z interiéru
nebo na dálkové ovládání</t>
  </si>
  <si>
    <t>VŽ3</t>
  </si>
  <si>
    <t>venkovní žaluzie na stávající prosklenou stěnu s balkonovými dveřmi, celkový rozměr 5330/2950 mm_viz. odkaz Fs</t>
  </si>
  <si>
    <t>-1800202447</t>
  </si>
  <si>
    <t>5</t>
  </si>
  <si>
    <t>VŽ4</t>
  </si>
  <si>
    <t>venkovní žaluzie na stávající okno 1760/2100 mm_viz. odkaz Fs</t>
  </si>
  <si>
    <t>21112027</t>
  </si>
  <si>
    <t>6</t>
  </si>
  <si>
    <t>VŽ5</t>
  </si>
  <si>
    <t>venkovní žaluzie na stávající prosklenou stěnu s balkonovými dveřmi, celkový rozměr 4440/2950 mm_viz. odkaz Fs</t>
  </si>
  <si>
    <t>-725492938</t>
  </si>
  <si>
    <t>7</t>
  </si>
  <si>
    <t>VŽ6</t>
  </si>
  <si>
    <t>venkovní žaluzie na stávající okno 3900/2100 mm_viz. odkaz Fs</t>
  </si>
  <si>
    <t>-1602405366</t>
  </si>
  <si>
    <t>8</t>
  </si>
  <si>
    <t>VŽ7</t>
  </si>
  <si>
    <t>venkovní žaluzie nové okno 880/1500 mm_viz. odkaz F11</t>
  </si>
  <si>
    <t>410339288</t>
  </si>
  <si>
    <t>Venkovní žaluzie s hliníkovými lamelami tvaru "C" š.80 mm
barva lamel: stříbrná
v roletovém hliníkovém boxu kotveném nad oknem do fasády
barva boxu: v barvě fasády
s bočními vodícími lanky
s elektrickým pohonem s ovládáním z interiéru
nebo na dálkové ovládání</t>
  </si>
  <si>
    <t>9</t>
  </si>
  <si>
    <t>VŽ8</t>
  </si>
  <si>
    <t>venkovní žaluzie nové okno 1760/1500 mm_viz. odkaz F12</t>
  </si>
  <si>
    <t>384312252</t>
  </si>
  <si>
    <t>10</t>
  </si>
  <si>
    <t>VŽ9</t>
  </si>
  <si>
    <t>venkovní žaluzie nové okno 1760/2100 mm_viz. odkaz F13</t>
  </si>
  <si>
    <t>9732991</t>
  </si>
  <si>
    <t>11</t>
  </si>
  <si>
    <t>VŽ10</t>
  </si>
  <si>
    <t>venkovní žaluzie nové balkonové dveře s oknem a nadsvětlíkem 880/2100 + 880/2950 mm_viz. odkaz F14</t>
  </si>
  <si>
    <t>1326997197</t>
  </si>
  <si>
    <t>12</t>
  </si>
  <si>
    <t>VŽ11</t>
  </si>
  <si>
    <t>venkovní žaluzie nové okno 880/2100 mm_viz. odkaz F15</t>
  </si>
  <si>
    <t>-1451339831</t>
  </si>
  <si>
    <t>D2</t>
  </si>
  <si>
    <t>Objekt H</t>
  </si>
  <si>
    <t>13</t>
  </si>
  <si>
    <t>-1329297594</t>
  </si>
  <si>
    <t>1,76*2,1*3</t>
  </si>
  <si>
    <t>1,76*1,5*1</t>
  </si>
  <si>
    <t>0,88*1,5*1</t>
  </si>
  <si>
    <t>0,88*2,1*1+0,88*2,945*1</t>
  </si>
  <si>
    <t>5*0,88*2,1+0,88*2,945*1</t>
  </si>
  <si>
    <t>14</t>
  </si>
  <si>
    <t>VŽ12</t>
  </si>
  <si>
    <t>venkovní žaluzie na nové okno 1760/2100 mm_viz. odkaz F18</t>
  </si>
  <si>
    <t>-1935313235</t>
  </si>
  <si>
    <t>VŽ13</t>
  </si>
  <si>
    <t>venkovní žaluzie na nové okno 1760/1500 mm_viz. odkaz F19</t>
  </si>
  <si>
    <t>1737799178</t>
  </si>
  <si>
    <t>VŽ14</t>
  </si>
  <si>
    <t>venkovní žaluzie na nové okno 880/1500 mm_viz. odkaz F20</t>
  </si>
  <si>
    <t>867115566</t>
  </si>
  <si>
    <t>17</t>
  </si>
  <si>
    <t>VŽ15</t>
  </si>
  <si>
    <t>venkovní žaluzie na nové okno + balkonové dveře 880/2100 + 880/2945 mm_viz. odkaz F22</t>
  </si>
  <si>
    <t>-686619722</t>
  </si>
  <si>
    <t>18</t>
  </si>
  <si>
    <t>VŽ16</t>
  </si>
  <si>
    <t>venkovní žaluzie na nové okno + balkonové dveře 5 x 880/2100 + 880/2945 mm_viz. odkaz F23</t>
  </si>
  <si>
    <t>728517538</t>
  </si>
  <si>
    <t>D3</t>
  </si>
  <si>
    <t>Objekt C</t>
  </si>
  <si>
    <t>19</t>
  </si>
  <si>
    <t>345073310</t>
  </si>
  <si>
    <t>1,76*2,06*16</t>
  </si>
  <si>
    <t>20</t>
  </si>
  <si>
    <t>VŽ23</t>
  </si>
  <si>
    <t>venkovní žaluzie na nové okno 1760/2060 mm_viz. odkaz F25</t>
  </si>
  <si>
    <t>159723847</t>
  </si>
  <si>
    <t>Venkovní žaluzie s hliníkovými lamelami tvaru "C" š.80 mm
způsob skládání žaluzií - CC pro nižší výšku stažené žaluzie
barva lamel: stříbrná
v hliníkovém boxu kotveném nad oknem do fasády
barva boxu: v barvě fasády
s bočními vodícími lanky
s elektrickým pohonem s ovládáním z interiéru
nebo na dálkové ovládání_x000d_</t>
  </si>
  <si>
    <t>D4</t>
  </si>
  <si>
    <t>Objekt D, E</t>
  </si>
  <si>
    <t>93596633</t>
  </si>
  <si>
    <t>3*1,2*1,5+0,88*2,4</t>
  </si>
  <si>
    <t>1,18*1,5*3</t>
  </si>
  <si>
    <t>0,88*1,8</t>
  </si>
  <si>
    <t>1,76*1,5</t>
  </si>
  <si>
    <t>2,64*2,1</t>
  </si>
  <si>
    <t>4,72*1,8</t>
  </si>
  <si>
    <t>22</t>
  </si>
  <si>
    <t>VŽ17</t>
  </si>
  <si>
    <t>venkovní žaluzie na stávající prosklenou stěnu viz. odkaz Fs</t>
  </si>
  <si>
    <t>328128578</t>
  </si>
  <si>
    <t>23</t>
  </si>
  <si>
    <t>VŽ18</t>
  </si>
  <si>
    <t>venkovní žaluzie na stávající okno viz. odkaz Fs</t>
  </si>
  <si>
    <t>-587557514</t>
  </si>
  <si>
    <t>24</t>
  </si>
  <si>
    <t>VŽ19</t>
  </si>
  <si>
    <t>venkovní žaluzie na nové okno 880/1800 mm viz. odkaz F4</t>
  </si>
  <si>
    <t>-1154744643</t>
  </si>
  <si>
    <t>25</t>
  </si>
  <si>
    <t>VŽ20</t>
  </si>
  <si>
    <t>venkovní žaluzie na nové okno 1760/1500 mm viz. odkaz F5</t>
  </si>
  <si>
    <t>-1797512088</t>
  </si>
  <si>
    <t>26</t>
  </si>
  <si>
    <t>VŽ21</t>
  </si>
  <si>
    <t>venkovní žaluzie na nové okno 2640/2100 mm viz. odkaz F6</t>
  </si>
  <si>
    <t>-1595467067</t>
  </si>
  <si>
    <t>27</t>
  </si>
  <si>
    <t>VŽ22</t>
  </si>
  <si>
    <t xml:space="preserve">venkovní žaluzie na nové okno 4720/1800  mm viz. odkaz F7</t>
  </si>
  <si>
    <t>-1666367643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</si>
  <si>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</si>
  <si>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</si>
  <si>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</si>
  <si>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</si>
  <si>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Trebuchet MS"/>
        <charset val="238"/>
        <i val="1"/>
        <color auto="1"/>
        <sz val="9"/>
        <scheme val="none"/>
      </rPr>
      <t xml:space="preserve">Rekapitulace stavby </t>
    </r>
    <r>
      <rPr>
        <rFont val="Trebuchet MS"/>
        <charset val="238"/>
        <color auto="1"/>
        <sz val="9"/>
        <scheme val="none"/>
      </rPr>
      <t>obsahuje sestavu Rekapitulace stavby a Rekapitulace objektů stavby a soupisů prací.</t>
    </r>
  </si>
  <si>
    <r>
      <t xml:space="preserve">V sestavě </t>
    </r>
    <r>
      <rPr>
        <rFont val="Trebuchet MS"/>
        <charset val="238"/>
        <b val="1"/>
        <color auto="1"/>
        <sz val="9"/>
        <scheme val="none"/>
      </rPr>
      <t>Rekapitulace stavby</t>
    </r>
    <r>
      <rPr>
        <rFont val="Trebuchet MS"/>
        <charset val="238"/>
        <color auto="1"/>
        <sz val="9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</si>
  <si>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</si>
  <si>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</si>
  <si>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Trebuchet MS"/>
        <charset val="238"/>
        <b val="1"/>
        <color auto="1"/>
        <sz val="9"/>
        <scheme val="none"/>
      </rPr>
      <t>Rekapitulace objektů stavby a soupisů prací</t>
    </r>
    <r>
      <rPr>
        <rFont val="Trebuchet MS"/>
        <charset val="238"/>
        <color auto="1"/>
        <sz val="9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</si>
  <si>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</si>
  <si>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</si>
  <si>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</si>
  <si>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</si>
  <si>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</si>
  <si>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</si>
  <si>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</si>
  <si>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</si>
  <si>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</si>
  <si>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</si>
  <si>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</si>
  <si>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</si>
  <si>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rFont val="Trebuchet MS"/>
        <charset val="238"/>
        <i val="1"/>
        <color auto="1"/>
        <sz val="9"/>
        <scheme val="none"/>
      </rPr>
      <t xml:space="preserve">Soupis prací </t>
    </r>
    <r>
      <rPr>
        <rFont val="Trebuchet MS"/>
        <charset val="238"/>
        <color auto="1"/>
        <sz val="9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</si>
  <si>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</si>
  <si>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Trebuchet MS"/>
        <charset val="238"/>
        <b val="1"/>
        <color auto="1"/>
        <sz val="9"/>
        <scheme val="none"/>
      </rPr>
      <t>Krycí list soupisu</t>
    </r>
    <r>
      <rPr>
        <rFont val="Trebuchet MS"/>
        <charset val="238"/>
        <color auto="1"/>
        <sz val="9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</si>
  <si>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</si>
  <si>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Trebuchet MS"/>
        <charset val="238"/>
        <b val="1"/>
        <color auto="1"/>
        <sz val="9"/>
        <scheme val="none"/>
      </rPr>
      <t>Rekapitulace členění soupisu prací</t>
    </r>
    <r>
      <rPr>
        <rFont val="Trebuchet MS"/>
        <charset val="238"/>
        <color auto="1"/>
        <sz val="9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</si>
  <si>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</si>
  <si>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Trebuchet MS"/>
        <charset val="238"/>
        <b val="1"/>
        <color auto="1"/>
        <sz val="9"/>
        <scheme val="none"/>
      </rPr>
      <t xml:space="preserve">Soupis prací </t>
    </r>
    <r>
      <rPr>
        <rFont val="Trebuchet MS"/>
        <charset val="238"/>
        <color auto="1"/>
        <sz val="9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</si>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</sst>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5" fillId="0" borderId="0" applyNumberFormat="0" applyFill="0" applyBorder="0" applyAlignment="0" applyProtection="0"/>
  </cellStyleXfs>
  <cellXfs count="35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7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horizontal="right"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7" fillId="0" borderId="15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29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166" fontId="1" fillId="0" borderId="21" xfId="0" applyNumberFormat="1" applyFont="1" applyBorder="1" applyAlignment="1" applyProtection="1">
      <alignment vertical="center"/>
    </xf>
    <xf numFmtId="4" fontId="1" fillId="0" borderId="22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3" xfId="0" applyBorder="1" applyProtection="1">
      <protection locked="0"/>
    </xf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/>
      <protection locked="0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0" fillId="0" borderId="13" xfId="0" applyFont="1" applyBorder="1" applyAlignment="1" applyProtection="1">
      <alignment vertical="center"/>
      <protection locked="0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right" vertical="center"/>
      <protection locked="0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0" fontId="0" fillId="4" borderId="8" xfId="0" applyFont="1" applyFill="1" applyBorder="1" applyAlignment="1" applyProtection="1">
      <alignment vertical="center"/>
      <protection locked="0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1" xfId="0" applyFont="1" applyBorder="1" applyAlignment="1" applyProtection="1">
      <alignment vertical="center"/>
      <protection locked="0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0" fillId="4" borderId="0" xfId="0" applyFont="1" applyFill="1" applyAlignment="1" applyProtection="1">
      <alignment vertical="center"/>
      <protection locked="0"/>
    </xf>
    <xf numFmtId="0" fontId="21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0" fontId="6" fillId="0" borderId="21" xfId="0" applyFont="1" applyBorder="1" applyAlignment="1" applyProtection="1">
      <alignment vertical="center"/>
      <protection locked="0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vertical="center"/>
      <protection locked="0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  <protection locked="0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6" fillId="0" borderId="23" xfId="0" applyFont="1" applyBorder="1" applyAlignment="1" applyProtection="1">
      <alignment horizontal="center" vertical="center"/>
    </xf>
    <xf numFmtId="49" fontId="36" fillId="0" borderId="23" xfId="0" applyNumberFormat="1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center" vertical="center" wrapText="1"/>
    </xf>
    <xf numFmtId="167" fontId="36" fillId="0" borderId="23" xfId="0" applyNumberFormat="1" applyFont="1" applyBorder="1" applyAlignment="1" applyProtection="1">
      <alignment vertical="center"/>
    </xf>
    <xf numFmtId="4" fontId="36" fillId="2" borderId="23" xfId="0" applyNumberFormat="1" applyFont="1" applyFill="1" applyBorder="1" applyAlignment="1" applyProtection="1">
      <alignment vertical="center"/>
      <protection locked="0"/>
    </xf>
    <xf numFmtId="4" fontId="36" fillId="0" borderId="23" xfId="0" applyNumberFormat="1" applyFont="1" applyBorder="1" applyAlignment="1" applyProtection="1">
      <alignment vertical="center"/>
    </xf>
    <xf numFmtId="0" fontId="37" fillId="0" borderId="4" xfId="0" applyFont="1" applyBorder="1" applyAlignment="1">
      <alignment vertical="center"/>
    </xf>
    <xf numFmtId="0" fontId="36" fillId="2" borderId="15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8" fillId="0" borderId="24" xfId="0" applyFont="1" applyBorder="1" applyAlignment="1">
      <alignment vertical="center" wrapText="1"/>
    </xf>
    <xf numFmtId="0" fontId="38" fillId="0" borderId="25" xfId="0" applyFont="1" applyBorder="1" applyAlignment="1">
      <alignment vertical="center" wrapText="1"/>
    </xf>
    <xf numFmtId="0" fontId="38" fillId="0" borderId="26" xfId="0" applyFont="1" applyBorder="1" applyAlignment="1">
      <alignment vertical="center" wrapText="1"/>
    </xf>
    <xf numFmtId="0" fontId="38" fillId="0" borderId="27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7" xfId="0" applyFont="1" applyBorder="1" applyAlignment="1">
      <alignment vertical="center" wrapText="1"/>
    </xf>
    <xf numFmtId="0" fontId="40" fillId="0" borderId="29" xfId="0" applyFont="1" applyBorder="1" applyAlignment="1">
      <alignment horizontal="left" wrapText="1"/>
    </xf>
    <xf numFmtId="0" fontId="38" fillId="0" borderId="28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1" fillId="0" borderId="27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vertical="center"/>
    </xf>
    <xf numFmtId="49" fontId="41" fillId="0" borderId="1" xfId="0" applyNumberFormat="1" applyFont="1" applyBorder="1" applyAlignment="1">
      <alignment horizontal="left" vertical="center" wrapText="1"/>
    </xf>
    <xf numFmtId="49" fontId="41" fillId="0" borderId="1" xfId="0" applyNumberFormat="1" applyFont="1" applyBorder="1" applyAlignment="1">
      <alignment vertical="center" wrapText="1"/>
    </xf>
    <xf numFmtId="0" fontId="38" fillId="0" borderId="30" xfId="0" applyFont="1" applyBorder="1" applyAlignment="1">
      <alignment vertical="center" wrapText="1"/>
    </xf>
    <xf numFmtId="0" fontId="42" fillId="0" borderId="29" xfId="0" applyFont="1" applyBorder="1" applyAlignment="1">
      <alignment vertical="center" wrapText="1"/>
    </xf>
    <xf numFmtId="0" fontId="38" fillId="0" borderId="31" xfId="0" applyFont="1" applyBorder="1" applyAlignment="1">
      <alignment vertical="center" wrapText="1"/>
    </xf>
    <xf numFmtId="0" fontId="38" fillId="0" borderId="1" xfId="0" applyFont="1" applyBorder="1" applyAlignment="1">
      <alignment vertical="top"/>
    </xf>
    <xf numFmtId="0" fontId="38" fillId="0" borderId="0" xfId="0" applyFont="1" applyAlignment="1">
      <alignment vertical="top"/>
    </xf>
    <xf numFmtId="0" fontId="38" fillId="0" borderId="24" xfId="0" applyFont="1" applyBorder="1" applyAlignment="1">
      <alignment horizontal="left" vertical="center"/>
    </xf>
    <xf numFmtId="0" fontId="38" fillId="0" borderId="25" xfId="0" applyFont="1" applyBorder="1" applyAlignment="1">
      <alignment horizontal="left" vertical="center"/>
    </xf>
    <xf numFmtId="0" fontId="38" fillId="0" borderId="26" xfId="0" applyFont="1" applyBorder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8" fillId="0" borderId="28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40" fillId="0" borderId="29" xfId="0" applyFont="1" applyBorder="1" applyAlignment="1">
      <alignment horizontal="center" vertical="center"/>
    </xf>
    <xf numFmtId="0" fontId="43" fillId="0" borderId="29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1" fillId="0" borderId="27" xfId="0" applyFont="1" applyBorder="1" applyAlignment="1">
      <alignment horizontal="left" vertical="center"/>
    </xf>
    <xf numFmtId="0" fontId="41" fillId="0" borderId="1" xfId="0" applyFont="1" applyFill="1" applyBorder="1" applyAlignment="1">
      <alignment horizontal="left" vertical="center"/>
    </xf>
    <xf numFmtId="0" fontId="41" fillId="0" borderId="1" xfId="0" applyFont="1" applyFill="1" applyBorder="1" applyAlignment="1">
      <alignment horizontal="center" vertical="center"/>
    </xf>
    <xf numFmtId="0" fontId="38" fillId="0" borderId="30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/>
    </xf>
    <xf numFmtId="0" fontId="41" fillId="0" borderId="30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vertical="center" wrapText="1"/>
    </xf>
    <xf numFmtId="0" fontId="41" fillId="0" borderId="3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center" vertical="top"/>
    </xf>
    <xf numFmtId="0" fontId="41" fillId="0" borderId="30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3" fillId="0" borderId="0" xfId="0" applyFont="1" applyAlignment="1">
      <alignment vertical="center"/>
    </xf>
    <xf numFmtId="0" fontId="40" fillId="0" borderId="1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0" fillId="0" borderId="1" xfId="0" applyBorder="1" applyAlignment="1">
      <alignment vertical="top"/>
    </xf>
    <xf numFmtId="49" fontId="41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0" fillId="0" borderId="29" xfId="0" applyFont="1" applyBorder="1" applyAlignment="1">
      <alignment horizontal="left"/>
    </xf>
    <xf numFmtId="0" fontId="43" fillId="0" borderId="29" xfId="0" applyFont="1" applyBorder="1" applyAlignment="1"/>
    <xf numFmtId="0" fontId="38" fillId="0" borderId="27" xfId="0" applyFont="1" applyBorder="1" applyAlignment="1">
      <alignment vertical="top"/>
    </xf>
    <xf numFmtId="0" fontId="38" fillId="0" borderId="28" xfId="0" applyFont="1" applyBorder="1" applyAlignment="1">
      <alignment vertical="top"/>
    </xf>
    <xf numFmtId="0" fontId="38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left" vertical="top"/>
    </xf>
    <xf numFmtId="0" fontId="38" fillId="0" borderId="30" xfId="0" applyFont="1" applyBorder="1" applyAlignment="1">
      <alignment vertical="top"/>
    </xf>
    <xf numFmtId="0" fontId="38" fillId="0" borderId="29" xfId="0" applyFont="1" applyBorder="1" applyAlignment="1">
      <alignment vertical="top"/>
    </xf>
    <xf numFmtId="0" fontId="38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" style="1" customWidth="1"/>
    <col min="2" max="2" width="1.67" style="1" customWidth="1"/>
    <col min="3" max="3" width="4.17" style="1" customWidth="1"/>
    <col min="4" max="4" width="2.67" style="1" customWidth="1"/>
    <col min="5" max="5" width="2.67" style="1" customWidth="1"/>
    <col min="6" max="6" width="2.67" style="1" customWidth="1"/>
    <col min="7" max="7" width="2.67" style="1" customWidth="1"/>
    <col min="8" max="8" width="2.67" style="1" customWidth="1"/>
    <col min="9" max="9" width="2.67" style="1" customWidth="1"/>
    <col min="10" max="10" width="2.67" style="1" customWidth="1"/>
    <col min="11" max="11" width="2.67" style="1" customWidth="1"/>
    <col min="12" max="12" width="2.67" style="1" customWidth="1"/>
    <col min="13" max="13" width="2.67" style="1" customWidth="1"/>
    <col min="14" max="14" width="2.67" style="1" customWidth="1"/>
    <col min="15" max="15" width="2.67" style="1" customWidth="1"/>
    <col min="16" max="16" width="2.67" style="1" customWidth="1"/>
    <col min="17" max="17" width="2.67" style="1" customWidth="1"/>
    <col min="18" max="18" width="2.67" style="1" customWidth="1"/>
    <col min="19" max="19" width="2.67" style="1" customWidth="1"/>
    <col min="20" max="20" width="2.67" style="1" customWidth="1"/>
    <col min="21" max="21" width="2.67" style="1" customWidth="1"/>
    <col min="22" max="22" width="2.67" style="1" customWidth="1"/>
    <col min="23" max="23" width="2.67" style="1" customWidth="1"/>
    <col min="24" max="24" width="2.67" style="1" customWidth="1"/>
    <col min="25" max="25" width="2.67" style="1" customWidth="1"/>
    <col min="26" max="26" width="2.67" style="1" customWidth="1"/>
    <col min="27" max="27" width="2.67" style="1" customWidth="1"/>
    <col min="28" max="28" width="2.67" style="1" customWidth="1"/>
    <col min="29" max="29" width="2.67" style="1" customWidth="1"/>
    <col min="30" max="30" width="2.67" style="1" customWidth="1"/>
    <col min="31" max="31" width="2.67" style="1" customWidth="1"/>
    <col min="32" max="32" width="2.67" style="1" customWidth="1"/>
    <col min="33" max="33" width="2.67" style="1" customWidth="1"/>
    <col min="34" max="34" width="3.33" style="1" customWidth="1"/>
    <col min="35" max="35" width="31.67" style="1" customWidth="1"/>
    <col min="36" max="36" width="2.5" style="1" customWidth="1"/>
    <col min="37" max="37" width="2.5" style="1" customWidth="1"/>
    <col min="38" max="38" width="8.33" style="1" customWidth="1"/>
    <col min="39" max="39" width="3.33" style="1" customWidth="1"/>
    <col min="40" max="40" width="13.33" style="1" customWidth="1"/>
    <col min="41" max="41" width="7.5" style="1" customWidth="1"/>
    <col min="42" max="42" width="4.17" style="1" customWidth="1"/>
    <col min="43" max="43" width="15.67" style="1" customWidth="1"/>
    <col min="44" max="44" width="13.67" style="1" customWidth="1"/>
    <col min="45" max="45" width="25.83" style="1" hidden="1" customWidth="1"/>
    <col min="46" max="46" width="25.83" style="1" hidden="1" customWidth="1"/>
    <col min="47" max="47" width="25.83" style="1" hidden="1" customWidth="1"/>
    <col min="48" max="48" width="21.67" style="1" hidden="1" customWidth="1"/>
    <col min="49" max="49" width="21.67" style="1" hidden="1" customWidth="1"/>
    <col min="50" max="50" width="25" style="1" hidden="1" customWidth="1"/>
    <col min="51" max="51" width="25" style="1" hidden="1" customWidth="1"/>
    <col min="52" max="52" width="21.67" style="1" hidden="1" customWidth="1"/>
    <col min="53" max="53" width="19.17" style="1" hidden="1" customWidth="1"/>
    <col min="54" max="54" width="25" style="1" hidden="1" customWidth="1"/>
    <col min="55" max="55" width="21.67" style="1" hidden="1" customWidth="1"/>
    <col min="56" max="56" width="19.17" style="1" hidden="1" customWidth="1"/>
    <col min="57" max="57" width="66.5" style="1" customWidth="1"/>
    <col min="71" max="71" width="9.33" style="1" hidden="1"/>
    <col min="72" max="72" width="9.33" style="1" hidden="1"/>
    <col min="73" max="73" width="9.33" style="1" hidden="1"/>
    <col min="74" max="74" width="9.33" style="1" hidden="1"/>
    <col min="75" max="75" width="9.33" style="1" hidden="1"/>
    <col min="76" max="76" width="9.33" style="1" hidden="1"/>
    <col min="77" max="77" width="9.33" style="1" hidden="1"/>
    <col min="78" max="78" width="9.33" style="1" hidden="1"/>
    <col min="79" max="79" width="9.33" style="1" hidden="1"/>
    <col min="80" max="80" width="9.33" style="1" hidden="1"/>
    <col min="81" max="81" width="9.33" style="1" hidden="1"/>
    <col min="82" max="82" width="9.33" style="1" hidden="1"/>
    <col min="83" max="83" width="9.33" style="1" hidden="1"/>
    <col min="84" max="84" width="9.33" style="1" hidden="1"/>
    <col min="85" max="85" width="9.33" style="1" hidden="1"/>
    <col min="86" max="86" width="9.33" style="1" hidden="1"/>
    <col min="87" max="87" width="9.33" style="1" hidden="1"/>
    <col min="88" max="88" width="9.33" style="1" hidden="1"/>
    <col min="89" max="89" width="9.33" style="1" hidden="1"/>
    <col min="90" max="90" width="9.33" style="1" hidden="1"/>
    <col min="91" max="91" width="9.33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19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20</v>
      </c>
      <c r="AL7" s="22"/>
      <c r="AM7" s="22"/>
      <c r="AN7" s="27" t="s">
        <v>19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21</v>
      </c>
      <c r="E8" s="22"/>
      <c r="F8" s="22"/>
      <c r="G8" s="22"/>
      <c r="H8" s="22"/>
      <c r="I8" s="22"/>
      <c r="J8" s="22"/>
      <c r="K8" s="27" t="s">
        <v>22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23</v>
      </c>
      <c r="AL8" s="22"/>
      <c r="AM8" s="22"/>
      <c r="AN8" s="33" t="s">
        <v>24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25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26</v>
      </c>
      <c r="AL10" s="22"/>
      <c r="AM10" s="22"/>
      <c r="AN10" s="27" t="s">
        <v>19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27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28</v>
      </c>
      <c r="AL11" s="22"/>
      <c r="AM11" s="22"/>
      <c r="AN11" s="27" t="s">
        <v>19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29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26</v>
      </c>
      <c r="AL13" s="22"/>
      <c r="AM13" s="22"/>
      <c r="AN13" s="34" t="s">
        <v>30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30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28</v>
      </c>
      <c r="AL14" s="22"/>
      <c r="AM14" s="22"/>
      <c r="AN14" s="34" t="s">
        <v>30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31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26</v>
      </c>
      <c r="AL16" s="22"/>
      <c r="AM16" s="22"/>
      <c r="AN16" s="27" t="s">
        <v>19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32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28</v>
      </c>
      <c r="AL17" s="22"/>
      <c r="AM17" s="22"/>
      <c r="AN17" s="27" t="s">
        <v>19</v>
      </c>
      <c r="AO17" s="22"/>
      <c r="AP17" s="22"/>
      <c r="AQ17" s="22"/>
      <c r="AR17" s="20"/>
      <c r="BE17" s="31"/>
      <c r="BS17" s="17" t="s">
        <v>33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34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26</v>
      </c>
      <c r="AL19" s="22"/>
      <c r="AM19" s="22"/>
      <c r="AN19" s="27" t="s">
        <v>19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35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28</v>
      </c>
      <c r="AL20" s="22"/>
      <c r="AM20" s="22"/>
      <c r="AN20" s="27" t="s">
        <v>19</v>
      </c>
      <c r="AO20" s="22"/>
      <c r="AP20" s="22"/>
      <c r="AQ20" s="22"/>
      <c r="AR20" s="20"/>
      <c r="BE20" s="31"/>
      <c r="BS20" s="17" t="s">
        <v>33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36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51" customHeight="1">
      <c r="B23" s="21"/>
      <c r="C23" s="22"/>
      <c r="D23" s="22"/>
      <c r="E23" s="36" t="s">
        <v>37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38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ROUND(AG54,2)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39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40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41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42</v>
      </c>
      <c r="E29" s="47"/>
      <c r="F29" s="32" t="s">
        <v>43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ROUND(AZ54,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ROUND(AV54,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44</v>
      </c>
      <c r="G30" s="47"/>
      <c r="H30" s="47"/>
      <c r="I30" s="47"/>
      <c r="J30" s="47"/>
      <c r="K30" s="47"/>
      <c r="L30" s="48">
        <v>0.14999999999999999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ROUND(BA54,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ROUND(AW54,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45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ROUND(BB54,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46</v>
      </c>
      <c r="G32" s="47"/>
      <c r="H32" s="47"/>
      <c r="I32" s="47"/>
      <c r="J32" s="47"/>
      <c r="K32" s="47"/>
      <c r="L32" s="48">
        <v>0.14999999999999999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ROUND(BC54,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47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ROUND(BD54,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3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8"/>
    </row>
    <row r="35" s="2" customFormat="1" ht="25.92" customHeight="1">
      <c r="A35" s="38"/>
      <c r="B35" s="39"/>
      <c r="C35" s="52"/>
      <c r="D35" s="53" t="s">
        <v>48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49</v>
      </c>
      <c r="U35" s="54"/>
      <c r="V35" s="54"/>
      <c r="W35" s="54"/>
      <c r="X35" s="56" t="s">
        <v>50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6.96" customHeight="1">
      <c r="A37" s="38"/>
      <c r="B37" s="59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44"/>
      <c r="BE37" s="38"/>
    </row>
    <row r="41" s="2" customFormat="1" ht="6.96" customHeight="1">
      <c r="A41" s="38"/>
      <c r="B41" s="61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44"/>
      <c r="BE41" s="38"/>
    </row>
    <row r="42" s="2" customFormat="1" ht="24.96" customHeight="1">
      <c r="A42" s="38"/>
      <c r="B42" s="39"/>
      <c r="C42" s="23" t="s">
        <v>51</v>
      </c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4"/>
      <c r="BE42" s="38"/>
    </row>
    <row r="43" s="2" customFormat="1" ht="6.96" customHeight="1">
      <c r="A43" s="38"/>
      <c r="B43" s="39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4"/>
      <c r="BE43" s="38"/>
    </row>
    <row r="44" s="4" customFormat="1" ht="12" customHeight="1">
      <c r="A44" s="4"/>
      <c r="B44" s="63"/>
      <c r="C44" s="32" t="s">
        <v>13</v>
      </c>
      <c r="D44" s="64"/>
      <c r="E44" s="64"/>
      <c r="F44" s="64"/>
      <c r="G44" s="64"/>
      <c r="H44" s="64"/>
      <c r="I44" s="64"/>
      <c r="J44" s="64"/>
      <c r="K44" s="64"/>
      <c r="L44" s="64" t="str">
        <f>K5</f>
        <v>201851</v>
      </c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5"/>
      <c r="BE44" s="4"/>
    </row>
    <row r="45" s="5" customFormat="1" ht="36.96" customHeight="1">
      <c r="A45" s="5"/>
      <c r="B45" s="66"/>
      <c r="C45" s="67" t="s">
        <v>16</v>
      </c>
      <c r="D45" s="68"/>
      <c r="E45" s="68"/>
      <c r="F45" s="68"/>
      <c r="G45" s="68"/>
      <c r="H45" s="68"/>
      <c r="I45" s="68"/>
      <c r="J45" s="68"/>
      <c r="K45" s="68"/>
      <c r="L45" s="69" t="str">
        <f>K6</f>
        <v>Snížení energetické náročnosti obj. MŠ, Čimelice č.p.303, na par.č.400</v>
      </c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70"/>
      <c r="BE45" s="5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4"/>
      <c r="BE46" s="38"/>
    </row>
    <row r="47" s="2" customFormat="1" ht="12" customHeight="1">
      <c r="A47" s="38"/>
      <c r="B47" s="39"/>
      <c r="C47" s="32" t="s">
        <v>21</v>
      </c>
      <c r="D47" s="40"/>
      <c r="E47" s="40"/>
      <c r="F47" s="40"/>
      <c r="G47" s="40"/>
      <c r="H47" s="40"/>
      <c r="I47" s="40"/>
      <c r="J47" s="40"/>
      <c r="K47" s="40"/>
      <c r="L47" s="71" t="str">
        <f>IF(K8="","",K8)</f>
        <v>Čimelice 115, Čimelice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32" t="s">
        <v>23</v>
      </c>
      <c r="AJ47" s="40"/>
      <c r="AK47" s="40"/>
      <c r="AL47" s="40"/>
      <c r="AM47" s="72" t="str">
        <f>IF(AN8= "","",AN8)</f>
        <v>6. 8. 2019</v>
      </c>
      <c r="AN47" s="72"/>
      <c r="AO47" s="40"/>
      <c r="AP47" s="40"/>
      <c r="AQ47" s="40"/>
      <c r="AR47" s="44"/>
      <c r="BE47" s="38"/>
    </row>
    <row r="48" s="2" customFormat="1" ht="6.96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4"/>
      <c r="BE48" s="38"/>
    </row>
    <row r="49" s="2" customFormat="1" ht="15.15" customHeight="1">
      <c r="A49" s="38"/>
      <c r="B49" s="39"/>
      <c r="C49" s="32" t="s">
        <v>25</v>
      </c>
      <c r="D49" s="40"/>
      <c r="E49" s="40"/>
      <c r="F49" s="40"/>
      <c r="G49" s="40"/>
      <c r="H49" s="40"/>
      <c r="I49" s="40"/>
      <c r="J49" s="40"/>
      <c r="K49" s="40"/>
      <c r="L49" s="64" t="str">
        <f>IF(E11= "","",E11)</f>
        <v>ZŠ a MŠ Čimelice</v>
      </c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32" t="s">
        <v>31</v>
      </c>
      <c r="AJ49" s="40"/>
      <c r="AK49" s="40"/>
      <c r="AL49" s="40"/>
      <c r="AM49" s="73" t="str">
        <f>IF(E17="","",E17)</f>
        <v>Ing. Jaroslav Žák</v>
      </c>
      <c r="AN49" s="64"/>
      <c r="AO49" s="64"/>
      <c r="AP49" s="64"/>
      <c r="AQ49" s="40"/>
      <c r="AR49" s="44"/>
      <c r="AS49" s="74" t="s">
        <v>52</v>
      </c>
      <c r="AT49" s="75"/>
      <c r="AU49" s="76"/>
      <c r="AV49" s="76"/>
      <c r="AW49" s="76"/>
      <c r="AX49" s="76"/>
      <c r="AY49" s="76"/>
      <c r="AZ49" s="76"/>
      <c r="BA49" s="76"/>
      <c r="BB49" s="76"/>
      <c r="BC49" s="76"/>
      <c r="BD49" s="77"/>
      <c r="BE49" s="38"/>
    </row>
    <row r="50" s="2" customFormat="1" ht="15.15" customHeight="1">
      <c r="A50" s="38"/>
      <c r="B50" s="39"/>
      <c r="C50" s="32" t="s">
        <v>29</v>
      </c>
      <c r="D50" s="40"/>
      <c r="E50" s="40"/>
      <c r="F50" s="40"/>
      <c r="G50" s="40"/>
      <c r="H50" s="40"/>
      <c r="I50" s="40"/>
      <c r="J50" s="40"/>
      <c r="K50" s="40"/>
      <c r="L50" s="64" t="str">
        <f>IF(E14= "Vyplň údaj","",E14)</f>
        <v/>
      </c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32" t="s">
        <v>34</v>
      </c>
      <c r="AJ50" s="40"/>
      <c r="AK50" s="40"/>
      <c r="AL50" s="40"/>
      <c r="AM50" s="73" t="str">
        <f>IF(E20="","",E20)</f>
        <v>Michal Jirka</v>
      </c>
      <c r="AN50" s="64"/>
      <c r="AO50" s="64"/>
      <c r="AP50" s="64"/>
      <c r="AQ50" s="40"/>
      <c r="AR50" s="44"/>
      <c r="AS50" s="78"/>
      <c r="AT50" s="79"/>
      <c r="AU50" s="80"/>
      <c r="AV50" s="80"/>
      <c r="AW50" s="80"/>
      <c r="AX50" s="80"/>
      <c r="AY50" s="80"/>
      <c r="AZ50" s="80"/>
      <c r="BA50" s="80"/>
      <c r="BB50" s="80"/>
      <c r="BC50" s="80"/>
      <c r="BD50" s="81"/>
      <c r="BE50" s="38"/>
    </row>
    <row r="51" s="2" customFormat="1" ht="10.8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4"/>
      <c r="AS51" s="82"/>
      <c r="AT51" s="83"/>
      <c r="AU51" s="84"/>
      <c r="AV51" s="84"/>
      <c r="AW51" s="84"/>
      <c r="AX51" s="84"/>
      <c r="AY51" s="84"/>
      <c r="AZ51" s="84"/>
      <c r="BA51" s="84"/>
      <c r="BB51" s="84"/>
      <c r="BC51" s="84"/>
      <c r="BD51" s="85"/>
      <c r="BE51" s="38"/>
    </row>
    <row r="52" s="2" customFormat="1" ht="29.28" customHeight="1">
      <c r="A52" s="38"/>
      <c r="B52" s="39"/>
      <c r="C52" s="86" t="s">
        <v>53</v>
      </c>
      <c r="D52" s="87"/>
      <c r="E52" s="87"/>
      <c r="F52" s="87"/>
      <c r="G52" s="87"/>
      <c r="H52" s="88"/>
      <c r="I52" s="89" t="s">
        <v>54</v>
      </c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90" t="s">
        <v>55</v>
      </c>
      <c r="AH52" s="87"/>
      <c r="AI52" s="87"/>
      <c r="AJ52" s="87"/>
      <c r="AK52" s="87"/>
      <c r="AL52" s="87"/>
      <c r="AM52" s="87"/>
      <c r="AN52" s="89" t="s">
        <v>56</v>
      </c>
      <c r="AO52" s="87"/>
      <c r="AP52" s="87"/>
      <c r="AQ52" s="91" t="s">
        <v>57</v>
      </c>
      <c r="AR52" s="44"/>
      <c r="AS52" s="92" t="s">
        <v>58</v>
      </c>
      <c r="AT52" s="93" t="s">
        <v>59</v>
      </c>
      <c r="AU52" s="93" t="s">
        <v>60</v>
      </c>
      <c r="AV52" s="93" t="s">
        <v>61</v>
      </c>
      <c r="AW52" s="93" t="s">
        <v>62</v>
      </c>
      <c r="AX52" s="93" t="s">
        <v>63</v>
      </c>
      <c r="AY52" s="93" t="s">
        <v>64</v>
      </c>
      <c r="AZ52" s="93" t="s">
        <v>65</v>
      </c>
      <c r="BA52" s="93" t="s">
        <v>66</v>
      </c>
      <c r="BB52" s="93" t="s">
        <v>67</v>
      </c>
      <c r="BC52" s="93" t="s">
        <v>68</v>
      </c>
      <c r="BD52" s="94" t="s">
        <v>69</v>
      </c>
      <c r="BE52" s="38"/>
    </row>
    <row r="53" s="2" customFormat="1" ht="10.8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4"/>
      <c r="AS53" s="95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7"/>
      <c r="BE53" s="38"/>
    </row>
    <row r="54" s="6" customFormat="1" ht="32.4" customHeight="1">
      <c r="A54" s="6"/>
      <c r="B54" s="98"/>
      <c r="C54" s="99" t="s">
        <v>70</v>
      </c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1">
        <f>ROUND(AG55,2)</f>
        <v>0</v>
      </c>
      <c r="AH54" s="101"/>
      <c r="AI54" s="101"/>
      <c r="AJ54" s="101"/>
      <c r="AK54" s="101"/>
      <c r="AL54" s="101"/>
      <c r="AM54" s="101"/>
      <c r="AN54" s="102">
        <f>SUM(AG54,AT54)</f>
        <v>0</v>
      </c>
      <c r="AO54" s="102"/>
      <c r="AP54" s="102"/>
      <c r="AQ54" s="103" t="s">
        <v>19</v>
      </c>
      <c r="AR54" s="104"/>
      <c r="AS54" s="105">
        <f>ROUND(AS55,2)</f>
        <v>0</v>
      </c>
      <c r="AT54" s="106">
        <f>ROUND(SUM(AV54:AW54),2)</f>
        <v>0</v>
      </c>
      <c r="AU54" s="107">
        <f>ROUND(AU55,5)</f>
        <v>0</v>
      </c>
      <c r="AV54" s="106">
        <f>ROUND(AZ54*L29,2)</f>
        <v>0</v>
      </c>
      <c r="AW54" s="106">
        <f>ROUND(BA54*L30,2)</f>
        <v>0</v>
      </c>
      <c r="AX54" s="106">
        <f>ROUND(BB54*L29,2)</f>
        <v>0</v>
      </c>
      <c r="AY54" s="106">
        <f>ROUND(BC54*L30,2)</f>
        <v>0</v>
      </c>
      <c r="AZ54" s="106">
        <f>ROUND(AZ55,2)</f>
        <v>0</v>
      </c>
      <c r="BA54" s="106">
        <f>ROUND(BA55,2)</f>
        <v>0</v>
      </c>
      <c r="BB54" s="106">
        <f>ROUND(BB55,2)</f>
        <v>0</v>
      </c>
      <c r="BC54" s="106">
        <f>ROUND(BC55,2)</f>
        <v>0</v>
      </c>
      <c r="BD54" s="108">
        <f>ROUND(BD55,2)</f>
        <v>0</v>
      </c>
      <c r="BE54" s="6"/>
      <c r="BS54" s="109" t="s">
        <v>71</v>
      </c>
      <c r="BT54" s="109" t="s">
        <v>72</v>
      </c>
      <c r="BU54" s="110" t="s">
        <v>73</v>
      </c>
      <c r="BV54" s="109" t="s">
        <v>74</v>
      </c>
      <c r="BW54" s="109" t="s">
        <v>5</v>
      </c>
      <c r="BX54" s="109" t="s">
        <v>75</v>
      </c>
      <c r="CL54" s="109" t="s">
        <v>19</v>
      </c>
    </row>
    <row r="55" s="7" customFormat="1" ht="16.5" customHeight="1">
      <c r="A55" s="7"/>
      <c r="B55" s="111"/>
      <c r="C55" s="112"/>
      <c r="D55" s="113" t="s">
        <v>76</v>
      </c>
      <c r="E55" s="113"/>
      <c r="F55" s="113"/>
      <c r="G55" s="113"/>
      <c r="H55" s="113"/>
      <c r="I55" s="114"/>
      <c r="J55" s="113" t="s">
        <v>77</v>
      </c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113"/>
      <c r="AG55" s="115">
        <f>ROUND(AG56,2)</f>
        <v>0</v>
      </c>
      <c r="AH55" s="114"/>
      <c r="AI55" s="114"/>
      <c r="AJ55" s="114"/>
      <c r="AK55" s="114"/>
      <c r="AL55" s="114"/>
      <c r="AM55" s="114"/>
      <c r="AN55" s="116">
        <f>SUM(AG55,AT55)</f>
        <v>0</v>
      </c>
      <c r="AO55" s="114"/>
      <c r="AP55" s="114"/>
      <c r="AQ55" s="117" t="s">
        <v>78</v>
      </c>
      <c r="AR55" s="118"/>
      <c r="AS55" s="119">
        <f>ROUND(AS56,2)</f>
        <v>0</v>
      </c>
      <c r="AT55" s="120">
        <f>ROUND(SUM(AV55:AW55),2)</f>
        <v>0</v>
      </c>
      <c r="AU55" s="121">
        <f>ROUND(AU56,5)</f>
        <v>0</v>
      </c>
      <c r="AV55" s="120">
        <f>ROUND(AZ55*L29,2)</f>
        <v>0</v>
      </c>
      <c r="AW55" s="120">
        <f>ROUND(BA55*L30,2)</f>
        <v>0</v>
      </c>
      <c r="AX55" s="120">
        <f>ROUND(BB55*L29,2)</f>
        <v>0</v>
      </c>
      <c r="AY55" s="120">
        <f>ROUND(BC55*L30,2)</f>
        <v>0</v>
      </c>
      <c r="AZ55" s="120">
        <f>ROUND(AZ56,2)</f>
        <v>0</v>
      </c>
      <c r="BA55" s="120">
        <f>ROUND(BA56,2)</f>
        <v>0</v>
      </c>
      <c r="BB55" s="120">
        <f>ROUND(BB56,2)</f>
        <v>0</v>
      </c>
      <c r="BC55" s="120">
        <f>ROUND(BC56,2)</f>
        <v>0</v>
      </c>
      <c r="BD55" s="122">
        <f>ROUND(BD56,2)</f>
        <v>0</v>
      </c>
      <c r="BE55" s="7"/>
      <c r="BS55" s="123" t="s">
        <v>71</v>
      </c>
      <c r="BT55" s="123" t="s">
        <v>79</v>
      </c>
      <c r="BU55" s="123" t="s">
        <v>73</v>
      </c>
      <c r="BV55" s="123" t="s">
        <v>74</v>
      </c>
      <c r="BW55" s="123" t="s">
        <v>80</v>
      </c>
      <c r="BX55" s="123" t="s">
        <v>5</v>
      </c>
      <c r="CL55" s="123" t="s">
        <v>19</v>
      </c>
      <c r="CM55" s="123" t="s">
        <v>81</v>
      </c>
    </row>
    <row r="56" s="4" customFormat="1" ht="16.5" customHeight="1">
      <c r="A56" s="124" t="s">
        <v>82</v>
      </c>
      <c r="B56" s="63"/>
      <c r="C56" s="125"/>
      <c r="D56" s="125"/>
      <c r="E56" s="126" t="s">
        <v>83</v>
      </c>
      <c r="F56" s="126"/>
      <c r="G56" s="126"/>
      <c r="H56" s="126"/>
      <c r="I56" s="126"/>
      <c r="J56" s="125"/>
      <c r="K56" s="126" t="s">
        <v>84</v>
      </c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  <c r="Y56" s="126"/>
      <c r="Z56" s="126"/>
      <c r="AA56" s="126"/>
      <c r="AB56" s="126"/>
      <c r="AC56" s="126"/>
      <c r="AD56" s="126"/>
      <c r="AE56" s="126"/>
      <c r="AF56" s="126"/>
      <c r="AG56" s="127">
        <f>'D.1.1.5 - Vnější žaluzie ...'!J32</f>
        <v>0</v>
      </c>
      <c r="AH56" s="125"/>
      <c r="AI56" s="125"/>
      <c r="AJ56" s="125"/>
      <c r="AK56" s="125"/>
      <c r="AL56" s="125"/>
      <c r="AM56" s="125"/>
      <c r="AN56" s="127">
        <f>SUM(AG56,AT56)</f>
        <v>0</v>
      </c>
      <c r="AO56" s="125"/>
      <c r="AP56" s="125"/>
      <c r="AQ56" s="128" t="s">
        <v>85</v>
      </c>
      <c r="AR56" s="65"/>
      <c r="AS56" s="129">
        <v>0</v>
      </c>
      <c r="AT56" s="130">
        <f>ROUND(SUM(AV56:AW56),2)</f>
        <v>0</v>
      </c>
      <c r="AU56" s="131">
        <f>'D.1.1.5 - Vnější žaluzie ...'!P90</f>
        <v>0</v>
      </c>
      <c r="AV56" s="130">
        <f>'D.1.1.5 - Vnější žaluzie ...'!J35</f>
        <v>0</v>
      </c>
      <c r="AW56" s="130">
        <f>'D.1.1.5 - Vnější žaluzie ...'!J36</f>
        <v>0</v>
      </c>
      <c r="AX56" s="130">
        <f>'D.1.1.5 - Vnější žaluzie ...'!J37</f>
        <v>0</v>
      </c>
      <c r="AY56" s="130">
        <f>'D.1.1.5 - Vnější žaluzie ...'!J38</f>
        <v>0</v>
      </c>
      <c r="AZ56" s="130">
        <f>'D.1.1.5 - Vnější žaluzie ...'!F35</f>
        <v>0</v>
      </c>
      <c r="BA56" s="130">
        <f>'D.1.1.5 - Vnější žaluzie ...'!F36</f>
        <v>0</v>
      </c>
      <c r="BB56" s="130">
        <f>'D.1.1.5 - Vnější žaluzie ...'!F37</f>
        <v>0</v>
      </c>
      <c r="BC56" s="130">
        <f>'D.1.1.5 - Vnější žaluzie ...'!F38</f>
        <v>0</v>
      </c>
      <c r="BD56" s="132">
        <f>'D.1.1.5 - Vnější žaluzie ...'!F39</f>
        <v>0</v>
      </c>
      <c r="BE56" s="4"/>
      <c r="BT56" s="133" t="s">
        <v>81</v>
      </c>
      <c r="BV56" s="133" t="s">
        <v>74</v>
      </c>
      <c r="BW56" s="133" t="s">
        <v>86</v>
      </c>
      <c r="BX56" s="133" t="s">
        <v>80</v>
      </c>
      <c r="CL56" s="133" t="s">
        <v>19</v>
      </c>
    </row>
    <row r="57" s="2" customFormat="1" ht="30" customHeight="1">
      <c r="A57" s="38"/>
      <c r="B57" s="39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4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="2" customFormat="1" ht="6.96" customHeight="1">
      <c r="A58" s="38"/>
      <c r="B58" s="59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44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</sheetData>
  <sheetProtection sheet="1" formatColumns="0" formatRows="0" objects="1" scenarios="1" spinCount="100000" saltValue="8bMXGzO0DHyduRC6hrPemWhwy4BPOjnxAzwK1TRODdoPnpQ9qJsYpgPlKAQi3IDleTvQoX8C/IaNQcyeb3X48g==" hashValue="WAuVMJdBjjf/66xCOcH7kwztA4FwrvvC0m6ikoUbGB7UttmaBzAgUUR5QJ90riDLc61bgaOuelIV/Kmpd2NBww==" algorithmName="SHA-512" password="CC35"/>
  <mergeCells count="46">
    <mergeCell ref="W31:AE31"/>
    <mergeCell ref="BE5:BE32"/>
    <mergeCell ref="AK26:AO26"/>
    <mergeCell ref="W29:AE29"/>
    <mergeCell ref="AK29:AO29"/>
    <mergeCell ref="W30:AE30"/>
    <mergeCell ref="AK30:AO30"/>
    <mergeCell ref="AK31:AO31"/>
    <mergeCell ref="W32:AE32"/>
    <mergeCell ref="AK32:AO32"/>
    <mergeCell ref="W33:AE33"/>
    <mergeCell ref="AK33:AO33"/>
    <mergeCell ref="X35:AB35"/>
    <mergeCell ref="AK35:AO35"/>
    <mergeCell ref="AR2:BE2"/>
    <mergeCell ref="AS49:AT51"/>
    <mergeCell ref="AM50:AP50"/>
    <mergeCell ref="L45:AO45"/>
    <mergeCell ref="AM47:AN47"/>
    <mergeCell ref="AM49:AP49"/>
    <mergeCell ref="K5:AO5"/>
    <mergeCell ref="K6:AO6"/>
    <mergeCell ref="E14:AJ14"/>
    <mergeCell ref="E23:AN23"/>
    <mergeCell ref="L28:P28"/>
    <mergeCell ref="W28:AE28"/>
    <mergeCell ref="AK28:AO28"/>
    <mergeCell ref="L29:P29"/>
    <mergeCell ref="L30:P30"/>
    <mergeCell ref="L31:P31"/>
    <mergeCell ref="L32:P32"/>
    <mergeCell ref="L33:P33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E56:I56"/>
    <mergeCell ref="K56:AF56"/>
    <mergeCell ref="AG54:AM54"/>
    <mergeCell ref="AN54:AP54"/>
  </mergeCells>
  <hyperlinks>
    <hyperlink ref="A56" location="'D.1.1.5 - Vnější žaluzie 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style="1" customWidth="1"/>
    <col min="2" max="2" width="1.67" style="1" customWidth="1"/>
    <col min="3" max="3" width="4.17" style="1" customWidth="1"/>
    <col min="4" max="4" width="4.33" style="1" customWidth="1"/>
    <col min="5" max="5" width="17.17" style="1" customWidth="1"/>
    <col min="6" max="6" width="100.83" style="1" customWidth="1"/>
    <col min="7" max="7" width="7" style="1" customWidth="1"/>
    <col min="8" max="8" width="11.5" style="1" customWidth="1"/>
    <col min="9" max="9" width="20.17" style="134" customWidth="1"/>
    <col min="10" max="10" width="20.17" style="1" customWidth="1"/>
    <col min="11" max="11" width="20.17" style="1" customWidth="1"/>
    <col min="12" max="12" width="9.33" style="1" customWidth="1"/>
    <col min="13" max="13" width="10.83" style="1" hidden="1" customWidth="1"/>
    <col min="14" max="14" width="9.33" style="1" hidden="1"/>
    <col min="15" max="15" width="14.17" style="1" hidden="1" customWidth="1"/>
    <col min="16" max="16" width="14.17" style="1" hidden="1" customWidth="1"/>
    <col min="17" max="17" width="14.17" style="1" hidden="1" customWidth="1"/>
    <col min="18" max="18" width="14.17" style="1" hidden="1" customWidth="1"/>
    <col min="19" max="19" width="14.17" style="1" hidden="1" customWidth="1"/>
    <col min="20" max="20" width="14.17" style="1" hidden="1" customWidth="1"/>
    <col min="21" max="21" width="16.33" style="1" hidden="1" customWidth="1"/>
    <col min="22" max="22" width="12.33" style="1" customWidth="1"/>
    <col min="23" max="23" width="16.33" style="1" customWidth="1"/>
    <col min="24" max="24" width="12.33" style="1" customWidth="1"/>
    <col min="25" max="25" width="15" style="1" customWidth="1"/>
    <col min="26" max="26" width="11" style="1" customWidth="1"/>
    <col min="27" max="27" width="15" style="1" customWidth="1"/>
    <col min="28" max="28" width="16.33" style="1" customWidth="1"/>
    <col min="29" max="29" width="11" style="1" customWidth="1"/>
    <col min="30" max="30" width="15" style="1" customWidth="1"/>
    <col min="31" max="31" width="16.33" style="1" customWidth="1"/>
    <col min="44" max="44" width="9.33" style="1" hidden="1"/>
    <col min="45" max="45" width="9.33" style="1" hidden="1"/>
    <col min="46" max="46" width="9.33" style="1" hidden="1"/>
    <col min="47" max="47" width="9.33" style="1" hidden="1"/>
    <col min="48" max="48" width="9.33" style="1" hidden="1"/>
    <col min="49" max="49" width="9.33" style="1" hidden="1"/>
    <col min="50" max="50" width="9.33" style="1" hidden="1"/>
    <col min="51" max="51" width="9.33" style="1" hidden="1"/>
    <col min="52" max="52" width="9.33" style="1" hidden="1"/>
    <col min="53" max="53" width="9.33" style="1" hidden="1"/>
    <col min="54" max="54" width="9.33" style="1" hidden="1"/>
    <col min="55" max="55" width="9.33" style="1" hidden="1"/>
    <col min="56" max="56" width="9.33" style="1" hidden="1"/>
    <col min="57" max="57" width="9.33" style="1" hidden="1"/>
    <col min="58" max="58" width="9.33" style="1" hidden="1"/>
    <col min="59" max="59" width="9.33" style="1" hidden="1"/>
    <col min="60" max="60" width="9.33" style="1" hidden="1"/>
    <col min="61" max="61" width="9.33" style="1" hidden="1"/>
    <col min="62" max="62" width="9.33" style="1" hidden="1"/>
    <col min="63" max="63" width="9.33" style="1" hidden="1"/>
    <col min="64" max="64" width="9.33" style="1" hidden="1"/>
    <col min="65" max="65" width="9.33" style="1" hidden="1"/>
  </cols>
  <sheetData>
    <row r="2" s="1" customFormat="1" ht="36.96" customHeight="1">
      <c r="I2" s="134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86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7"/>
      <c r="J3" s="136"/>
      <c r="K3" s="136"/>
      <c r="L3" s="20"/>
      <c r="AT3" s="17" t="s">
        <v>81</v>
      </c>
    </row>
    <row r="4" s="1" customFormat="1" ht="24.96" customHeight="1">
      <c r="B4" s="20"/>
      <c r="D4" s="138" t="s">
        <v>87</v>
      </c>
      <c r="I4" s="134"/>
      <c r="L4" s="20"/>
      <c r="M4" s="139" t="s">
        <v>10</v>
      </c>
      <c r="AT4" s="17" t="s">
        <v>4</v>
      </c>
    </row>
    <row r="5" s="1" customFormat="1" ht="6.96" customHeight="1">
      <c r="B5" s="20"/>
      <c r="I5" s="134"/>
      <c r="L5" s="20"/>
    </row>
    <row r="6" s="1" customFormat="1" ht="12" customHeight="1">
      <c r="B6" s="20"/>
      <c r="D6" s="140" t="s">
        <v>16</v>
      </c>
      <c r="I6" s="134"/>
      <c r="L6" s="20"/>
    </row>
    <row r="7" s="1" customFormat="1" ht="16.5" customHeight="1">
      <c r="B7" s="20"/>
      <c r="E7" s="141" t="str">
        <f>'Rekapitulace stavby'!K6</f>
        <v>Snížení energetické náročnosti obj. MŠ, Čimelice č.p.303, na par.č.400</v>
      </c>
      <c r="F7" s="140"/>
      <c r="G7" s="140"/>
      <c r="H7" s="140"/>
      <c r="I7" s="134"/>
      <c r="L7" s="20"/>
    </row>
    <row r="8" s="1" customFormat="1" ht="12" customHeight="1">
      <c r="B8" s="20"/>
      <c r="D8" s="140" t="s">
        <v>88</v>
      </c>
      <c r="I8" s="134"/>
      <c r="L8" s="20"/>
    </row>
    <row r="9" s="2" customFormat="1" ht="16.5" customHeight="1">
      <c r="A9" s="38"/>
      <c r="B9" s="44"/>
      <c r="C9" s="38"/>
      <c r="D9" s="38"/>
      <c r="E9" s="141" t="s">
        <v>89</v>
      </c>
      <c r="F9" s="38"/>
      <c r="G9" s="38"/>
      <c r="H9" s="38"/>
      <c r="I9" s="142"/>
      <c r="J9" s="38"/>
      <c r="K9" s="38"/>
      <c r="L9" s="14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40" t="s">
        <v>90</v>
      </c>
      <c r="E10" s="38"/>
      <c r="F10" s="38"/>
      <c r="G10" s="38"/>
      <c r="H10" s="38"/>
      <c r="I10" s="142"/>
      <c r="J10" s="38"/>
      <c r="K10" s="38"/>
      <c r="L10" s="14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44" t="s">
        <v>91</v>
      </c>
      <c r="F11" s="38"/>
      <c r="G11" s="38"/>
      <c r="H11" s="38"/>
      <c r="I11" s="142"/>
      <c r="J11" s="38"/>
      <c r="K11" s="38"/>
      <c r="L11" s="14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142"/>
      <c r="J12" s="38"/>
      <c r="K12" s="38"/>
      <c r="L12" s="14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40" t="s">
        <v>18</v>
      </c>
      <c r="E13" s="38"/>
      <c r="F13" s="133" t="s">
        <v>19</v>
      </c>
      <c r="G13" s="38"/>
      <c r="H13" s="38"/>
      <c r="I13" s="145" t="s">
        <v>20</v>
      </c>
      <c r="J13" s="133" t="s">
        <v>19</v>
      </c>
      <c r="K13" s="38"/>
      <c r="L13" s="14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21</v>
      </c>
      <c r="E14" s="38"/>
      <c r="F14" s="133" t="s">
        <v>22</v>
      </c>
      <c r="G14" s="38"/>
      <c r="H14" s="38"/>
      <c r="I14" s="145" t="s">
        <v>23</v>
      </c>
      <c r="J14" s="146" t="str">
        <f>'Rekapitulace stavby'!AN8</f>
        <v>6. 8. 2019</v>
      </c>
      <c r="K14" s="38"/>
      <c r="L14" s="14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142"/>
      <c r="J15" s="38"/>
      <c r="K15" s="38"/>
      <c r="L15" s="14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40" t="s">
        <v>25</v>
      </c>
      <c r="E16" s="38"/>
      <c r="F16" s="38"/>
      <c r="G16" s="38"/>
      <c r="H16" s="38"/>
      <c r="I16" s="145" t="s">
        <v>26</v>
      </c>
      <c r="J16" s="133" t="s">
        <v>19</v>
      </c>
      <c r="K16" s="38"/>
      <c r="L16" s="14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33" t="s">
        <v>27</v>
      </c>
      <c r="F17" s="38"/>
      <c r="G17" s="38"/>
      <c r="H17" s="38"/>
      <c r="I17" s="145" t="s">
        <v>28</v>
      </c>
      <c r="J17" s="133" t="s">
        <v>19</v>
      </c>
      <c r="K17" s="38"/>
      <c r="L17" s="14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142"/>
      <c r="J18" s="38"/>
      <c r="K18" s="38"/>
      <c r="L18" s="14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40" t="s">
        <v>29</v>
      </c>
      <c r="E19" s="38"/>
      <c r="F19" s="38"/>
      <c r="G19" s="38"/>
      <c r="H19" s="38"/>
      <c r="I19" s="145" t="s">
        <v>26</v>
      </c>
      <c r="J19" s="33" t="str">
        <f>'Rekapitulace stavby'!AN13</f>
        <v>Vyplň údaj</v>
      </c>
      <c r="K19" s="38"/>
      <c r="L19" s="14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33"/>
      <c r="G20" s="133"/>
      <c r="H20" s="133"/>
      <c r="I20" s="145" t="s">
        <v>28</v>
      </c>
      <c r="J20" s="33" t="str">
        <f>'Rekapitulace stavby'!AN14</f>
        <v>Vyplň údaj</v>
      </c>
      <c r="K20" s="38"/>
      <c r="L20" s="14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142"/>
      <c r="J21" s="38"/>
      <c r="K21" s="38"/>
      <c r="L21" s="14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40" t="s">
        <v>31</v>
      </c>
      <c r="E22" s="38"/>
      <c r="F22" s="38"/>
      <c r="G22" s="38"/>
      <c r="H22" s="38"/>
      <c r="I22" s="145" t="s">
        <v>26</v>
      </c>
      <c r="J22" s="133" t="s">
        <v>19</v>
      </c>
      <c r="K22" s="38"/>
      <c r="L22" s="14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33" t="s">
        <v>32</v>
      </c>
      <c r="F23" s="38"/>
      <c r="G23" s="38"/>
      <c r="H23" s="38"/>
      <c r="I23" s="145" t="s">
        <v>28</v>
      </c>
      <c r="J23" s="133" t="s">
        <v>19</v>
      </c>
      <c r="K23" s="38"/>
      <c r="L23" s="14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142"/>
      <c r="J24" s="38"/>
      <c r="K24" s="38"/>
      <c r="L24" s="14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40" t="s">
        <v>34</v>
      </c>
      <c r="E25" s="38"/>
      <c r="F25" s="38"/>
      <c r="G25" s="38"/>
      <c r="H25" s="38"/>
      <c r="I25" s="145" t="s">
        <v>26</v>
      </c>
      <c r="J25" s="133" t="s">
        <v>19</v>
      </c>
      <c r="K25" s="38"/>
      <c r="L25" s="14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33" t="s">
        <v>35</v>
      </c>
      <c r="F26" s="38"/>
      <c r="G26" s="38"/>
      <c r="H26" s="38"/>
      <c r="I26" s="145" t="s">
        <v>28</v>
      </c>
      <c r="J26" s="133" t="s">
        <v>19</v>
      </c>
      <c r="K26" s="38"/>
      <c r="L26" s="14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142"/>
      <c r="J27" s="38"/>
      <c r="K27" s="38"/>
      <c r="L27" s="14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40" t="s">
        <v>36</v>
      </c>
      <c r="E28" s="38"/>
      <c r="F28" s="38"/>
      <c r="G28" s="38"/>
      <c r="H28" s="38"/>
      <c r="I28" s="142"/>
      <c r="J28" s="38"/>
      <c r="K28" s="38"/>
      <c r="L28" s="14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47"/>
      <c r="B29" s="148"/>
      <c r="C29" s="147"/>
      <c r="D29" s="147"/>
      <c r="E29" s="149" t="s">
        <v>19</v>
      </c>
      <c r="F29" s="149"/>
      <c r="G29" s="149"/>
      <c r="H29" s="149"/>
      <c r="I29" s="150"/>
      <c r="J29" s="147"/>
      <c r="K29" s="147"/>
      <c r="L29" s="151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142"/>
      <c r="J30" s="38"/>
      <c r="K30" s="38"/>
      <c r="L30" s="14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2"/>
      <c r="E31" s="152"/>
      <c r="F31" s="152"/>
      <c r="G31" s="152"/>
      <c r="H31" s="152"/>
      <c r="I31" s="153"/>
      <c r="J31" s="152"/>
      <c r="K31" s="152"/>
      <c r="L31" s="14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4" t="s">
        <v>38</v>
      </c>
      <c r="E32" s="38"/>
      <c r="F32" s="38"/>
      <c r="G32" s="38"/>
      <c r="H32" s="38"/>
      <c r="I32" s="142"/>
      <c r="J32" s="155">
        <f>ROUND(J90, 2)</f>
        <v>0</v>
      </c>
      <c r="K32" s="38"/>
      <c r="L32" s="14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2"/>
      <c r="E33" s="152"/>
      <c r="F33" s="152"/>
      <c r="G33" s="152"/>
      <c r="H33" s="152"/>
      <c r="I33" s="153"/>
      <c r="J33" s="152"/>
      <c r="K33" s="152"/>
      <c r="L33" s="14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56" t="s">
        <v>40</v>
      </c>
      <c r="G34" s="38"/>
      <c r="H34" s="38"/>
      <c r="I34" s="157" t="s">
        <v>39</v>
      </c>
      <c r="J34" s="156" t="s">
        <v>41</v>
      </c>
      <c r="K34" s="38"/>
      <c r="L34" s="14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58" t="s">
        <v>42</v>
      </c>
      <c r="E35" s="140" t="s">
        <v>43</v>
      </c>
      <c r="F35" s="159">
        <f>ROUND((SUM(BE90:BE167)),  2)</f>
        <v>0</v>
      </c>
      <c r="G35" s="38"/>
      <c r="H35" s="38"/>
      <c r="I35" s="160">
        <v>0.20999999999999999</v>
      </c>
      <c r="J35" s="159">
        <f>ROUND(((SUM(BE90:BE167))*I35),  2)</f>
        <v>0</v>
      </c>
      <c r="K35" s="38"/>
      <c r="L35" s="14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40" t="s">
        <v>44</v>
      </c>
      <c r="F36" s="159">
        <f>ROUND((SUM(BF90:BF167)),  2)</f>
        <v>0</v>
      </c>
      <c r="G36" s="38"/>
      <c r="H36" s="38"/>
      <c r="I36" s="160">
        <v>0.14999999999999999</v>
      </c>
      <c r="J36" s="159">
        <f>ROUND(((SUM(BF90:BF167))*I36),  2)</f>
        <v>0</v>
      </c>
      <c r="K36" s="38"/>
      <c r="L36" s="14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9">
        <f>ROUND((SUM(BG90:BG167)),  2)</f>
        <v>0</v>
      </c>
      <c r="G37" s="38"/>
      <c r="H37" s="38"/>
      <c r="I37" s="160">
        <v>0.20999999999999999</v>
      </c>
      <c r="J37" s="159">
        <f>0</f>
        <v>0</v>
      </c>
      <c r="K37" s="38"/>
      <c r="L37" s="14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40" t="s">
        <v>46</v>
      </c>
      <c r="F38" s="159">
        <f>ROUND((SUM(BH90:BH167)),  2)</f>
        <v>0</v>
      </c>
      <c r="G38" s="38"/>
      <c r="H38" s="38"/>
      <c r="I38" s="160">
        <v>0.14999999999999999</v>
      </c>
      <c r="J38" s="159">
        <f>0</f>
        <v>0</v>
      </c>
      <c r="K38" s="38"/>
      <c r="L38" s="14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40" t="s">
        <v>47</v>
      </c>
      <c r="F39" s="159">
        <f>ROUND((SUM(BI90:BI167)),  2)</f>
        <v>0</v>
      </c>
      <c r="G39" s="38"/>
      <c r="H39" s="38"/>
      <c r="I39" s="160">
        <v>0</v>
      </c>
      <c r="J39" s="159">
        <f>0</f>
        <v>0</v>
      </c>
      <c r="K39" s="38"/>
      <c r="L39" s="14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142"/>
      <c r="J40" s="38"/>
      <c r="K40" s="38"/>
      <c r="L40" s="14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1"/>
      <c r="D41" s="162" t="s">
        <v>48</v>
      </c>
      <c r="E41" s="163"/>
      <c r="F41" s="163"/>
      <c r="G41" s="164" t="s">
        <v>49</v>
      </c>
      <c r="H41" s="165" t="s">
        <v>50</v>
      </c>
      <c r="I41" s="166"/>
      <c r="J41" s="167">
        <f>SUM(J32:J39)</f>
        <v>0</v>
      </c>
      <c r="K41" s="168"/>
      <c r="L41" s="14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169"/>
      <c r="C42" s="170"/>
      <c r="D42" s="170"/>
      <c r="E42" s="170"/>
      <c r="F42" s="170"/>
      <c r="G42" s="170"/>
      <c r="H42" s="170"/>
      <c r="I42" s="171"/>
      <c r="J42" s="170"/>
      <c r="K42" s="170"/>
      <c r="L42" s="14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6" s="2" customFormat="1" ht="6.96" customHeight="1">
      <c r="A46" s="38"/>
      <c r="B46" s="172"/>
      <c r="C46" s="173"/>
      <c r="D46" s="173"/>
      <c r="E46" s="173"/>
      <c r="F46" s="173"/>
      <c r="G46" s="173"/>
      <c r="H46" s="173"/>
      <c r="I46" s="174"/>
      <c r="J46" s="173"/>
      <c r="K46" s="173"/>
      <c r="L46" s="143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24.96" customHeight="1">
      <c r="A47" s="38"/>
      <c r="B47" s="39"/>
      <c r="C47" s="23" t="s">
        <v>92</v>
      </c>
      <c r="D47" s="40"/>
      <c r="E47" s="40"/>
      <c r="F47" s="40"/>
      <c r="G47" s="40"/>
      <c r="H47" s="40"/>
      <c r="I47" s="142"/>
      <c r="J47" s="40"/>
      <c r="K47" s="40"/>
      <c r="L47" s="143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6.96" customHeight="1">
      <c r="A48" s="38"/>
      <c r="B48" s="39"/>
      <c r="C48" s="40"/>
      <c r="D48" s="40"/>
      <c r="E48" s="40"/>
      <c r="F48" s="40"/>
      <c r="G48" s="40"/>
      <c r="H48" s="40"/>
      <c r="I48" s="142"/>
      <c r="J48" s="40"/>
      <c r="K48" s="40"/>
      <c r="L48" s="143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16</v>
      </c>
      <c r="D49" s="40"/>
      <c r="E49" s="40"/>
      <c r="F49" s="40"/>
      <c r="G49" s="40"/>
      <c r="H49" s="40"/>
      <c r="I49" s="142"/>
      <c r="J49" s="40"/>
      <c r="K49" s="40"/>
      <c r="L49" s="143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175" t="str">
        <f>E7</f>
        <v>Snížení energetické náročnosti obj. MŠ, Čimelice č.p.303, na par.č.400</v>
      </c>
      <c r="F50" s="32"/>
      <c r="G50" s="32"/>
      <c r="H50" s="32"/>
      <c r="I50" s="142"/>
      <c r="J50" s="40"/>
      <c r="K50" s="40"/>
      <c r="L50" s="143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1" customFormat="1" ht="12" customHeight="1">
      <c r="B51" s="21"/>
      <c r="C51" s="32" t="s">
        <v>88</v>
      </c>
      <c r="D51" s="22"/>
      <c r="E51" s="22"/>
      <c r="F51" s="22"/>
      <c r="G51" s="22"/>
      <c r="H51" s="22"/>
      <c r="I51" s="134"/>
      <c r="J51" s="22"/>
      <c r="K51" s="22"/>
      <c r="L51" s="20"/>
    </row>
    <row r="52" s="2" customFormat="1" ht="16.5" customHeight="1">
      <c r="A52" s="38"/>
      <c r="B52" s="39"/>
      <c r="C52" s="40"/>
      <c r="D52" s="40"/>
      <c r="E52" s="175" t="s">
        <v>89</v>
      </c>
      <c r="F52" s="40"/>
      <c r="G52" s="40"/>
      <c r="H52" s="40"/>
      <c r="I52" s="142"/>
      <c r="J52" s="40"/>
      <c r="K52" s="40"/>
      <c r="L52" s="143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12" customHeight="1">
      <c r="A53" s="38"/>
      <c r="B53" s="39"/>
      <c r="C53" s="32" t="s">
        <v>90</v>
      </c>
      <c r="D53" s="40"/>
      <c r="E53" s="40"/>
      <c r="F53" s="40"/>
      <c r="G53" s="40"/>
      <c r="H53" s="40"/>
      <c r="I53" s="142"/>
      <c r="J53" s="40"/>
      <c r="K53" s="40"/>
      <c r="L53" s="143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6.5" customHeight="1">
      <c r="A54" s="38"/>
      <c r="B54" s="39"/>
      <c r="C54" s="40"/>
      <c r="D54" s="40"/>
      <c r="E54" s="69" t="str">
        <f>E11</f>
        <v>D.1.1.5 - Vnější žaluzie - objekty G, H, C, D, E</v>
      </c>
      <c r="F54" s="40"/>
      <c r="G54" s="40"/>
      <c r="H54" s="40"/>
      <c r="I54" s="142"/>
      <c r="J54" s="40"/>
      <c r="K54" s="40"/>
      <c r="L54" s="143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6.96" customHeight="1">
      <c r="A55" s="38"/>
      <c r="B55" s="39"/>
      <c r="C55" s="40"/>
      <c r="D55" s="40"/>
      <c r="E55" s="40"/>
      <c r="F55" s="40"/>
      <c r="G55" s="40"/>
      <c r="H55" s="40"/>
      <c r="I55" s="142"/>
      <c r="J55" s="40"/>
      <c r="K55" s="40"/>
      <c r="L55" s="143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2" customHeight="1">
      <c r="A56" s="38"/>
      <c r="B56" s="39"/>
      <c r="C56" s="32" t="s">
        <v>21</v>
      </c>
      <c r="D56" s="40"/>
      <c r="E56" s="40"/>
      <c r="F56" s="27" t="str">
        <f>F14</f>
        <v>Čimelice 115, Čimelice</v>
      </c>
      <c r="G56" s="40"/>
      <c r="H56" s="40"/>
      <c r="I56" s="145" t="s">
        <v>23</v>
      </c>
      <c r="J56" s="72" t="str">
        <f>IF(J14="","",J14)</f>
        <v>6. 8. 2019</v>
      </c>
      <c r="K56" s="40"/>
      <c r="L56" s="143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6.96" customHeight="1">
      <c r="A57" s="38"/>
      <c r="B57" s="39"/>
      <c r="C57" s="40"/>
      <c r="D57" s="40"/>
      <c r="E57" s="40"/>
      <c r="F57" s="40"/>
      <c r="G57" s="40"/>
      <c r="H57" s="40"/>
      <c r="I57" s="142"/>
      <c r="J57" s="40"/>
      <c r="K57" s="40"/>
      <c r="L57" s="143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5.15" customHeight="1">
      <c r="A58" s="38"/>
      <c r="B58" s="39"/>
      <c r="C58" s="32" t="s">
        <v>25</v>
      </c>
      <c r="D58" s="40"/>
      <c r="E58" s="40"/>
      <c r="F58" s="27" t="str">
        <f>E17</f>
        <v>ZŠ a MŠ Čimelice</v>
      </c>
      <c r="G58" s="40"/>
      <c r="H58" s="40"/>
      <c r="I58" s="145" t="s">
        <v>31</v>
      </c>
      <c r="J58" s="36" t="str">
        <f>E23</f>
        <v>Ing. Jaroslav Žák</v>
      </c>
      <c r="K58" s="40"/>
      <c r="L58" s="143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15.15" customHeight="1">
      <c r="A59" s="38"/>
      <c r="B59" s="39"/>
      <c r="C59" s="32" t="s">
        <v>29</v>
      </c>
      <c r="D59" s="40"/>
      <c r="E59" s="40"/>
      <c r="F59" s="27" t="str">
        <f>IF(E20="","",E20)</f>
        <v>Vyplň údaj</v>
      </c>
      <c r="G59" s="40"/>
      <c r="H59" s="40"/>
      <c r="I59" s="145" t="s">
        <v>34</v>
      </c>
      <c r="J59" s="36" t="str">
        <f>E26</f>
        <v>Michal Jirka</v>
      </c>
      <c r="K59" s="40"/>
      <c r="L59" s="143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</row>
    <row r="60" s="2" customFormat="1" ht="10.32" customHeight="1">
      <c r="A60" s="38"/>
      <c r="B60" s="39"/>
      <c r="C60" s="40"/>
      <c r="D60" s="40"/>
      <c r="E60" s="40"/>
      <c r="F60" s="40"/>
      <c r="G60" s="40"/>
      <c r="H60" s="40"/>
      <c r="I60" s="142"/>
      <c r="J60" s="40"/>
      <c r="K60" s="40"/>
      <c r="L60" s="143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</row>
    <row r="61" s="2" customFormat="1" ht="29.28" customHeight="1">
      <c r="A61" s="38"/>
      <c r="B61" s="39"/>
      <c r="C61" s="176" t="s">
        <v>93</v>
      </c>
      <c r="D61" s="177"/>
      <c r="E61" s="177"/>
      <c r="F61" s="177"/>
      <c r="G61" s="177"/>
      <c r="H61" s="177"/>
      <c r="I61" s="178"/>
      <c r="J61" s="179" t="s">
        <v>94</v>
      </c>
      <c r="K61" s="177"/>
      <c r="L61" s="14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s="2" customFormat="1" ht="10.32" customHeight="1">
      <c r="A62" s="38"/>
      <c r="B62" s="39"/>
      <c r="C62" s="40"/>
      <c r="D62" s="40"/>
      <c r="E62" s="40"/>
      <c r="F62" s="40"/>
      <c r="G62" s="40"/>
      <c r="H62" s="40"/>
      <c r="I62" s="142"/>
      <c r="J62" s="40"/>
      <c r="K62" s="40"/>
      <c r="L62" s="143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</row>
    <row r="63" s="2" customFormat="1" ht="22.8" customHeight="1">
      <c r="A63" s="38"/>
      <c r="B63" s="39"/>
      <c r="C63" s="180" t="s">
        <v>70</v>
      </c>
      <c r="D63" s="40"/>
      <c r="E63" s="40"/>
      <c r="F63" s="40"/>
      <c r="G63" s="40"/>
      <c r="H63" s="40"/>
      <c r="I63" s="142"/>
      <c r="J63" s="102">
        <f>J90</f>
        <v>0</v>
      </c>
      <c r="K63" s="40"/>
      <c r="L63" s="143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U63" s="17" t="s">
        <v>95</v>
      </c>
    </row>
    <row r="64" s="9" customFormat="1" ht="24.96" customHeight="1">
      <c r="A64" s="9"/>
      <c r="B64" s="181"/>
      <c r="C64" s="182"/>
      <c r="D64" s="183" t="s">
        <v>96</v>
      </c>
      <c r="E64" s="184"/>
      <c r="F64" s="184"/>
      <c r="G64" s="184"/>
      <c r="H64" s="184"/>
      <c r="I64" s="185"/>
      <c r="J64" s="186">
        <f>J91</f>
        <v>0</v>
      </c>
      <c r="K64" s="182"/>
      <c r="L64" s="187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8"/>
      <c r="C65" s="125"/>
      <c r="D65" s="189" t="s">
        <v>97</v>
      </c>
      <c r="E65" s="190"/>
      <c r="F65" s="190"/>
      <c r="G65" s="190"/>
      <c r="H65" s="190"/>
      <c r="I65" s="191"/>
      <c r="J65" s="192">
        <f>J92</f>
        <v>0</v>
      </c>
      <c r="K65" s="125"/>
      <c r="L65" s="193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8"/>
      <c r="C66" s="125"/>
      <c r="D66" s="189" t="s">
        <v>98</v>
      </c>
      <c r="E66" s="190"/>
      <c r="F66" s="190"/>
      <c r="G66" s="190"/>
      <c r="H66" s="190"/>
      <c r="I66" s="191"/>
      <c r="J66" s="192">
        <f>J120</f>
        <v>0</v>
      </c>
      <c r="K66" s="125"/>
      <c r="L66" s="193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8"/>
      <c r="C67" s="125"/>
      <c r="D67" s="189" t="s">
        <v>99</v>
      </c>
      <c r="E67" s="190"/>
      <c r="F67" s="190"/>
      <c r="G67" s="190"/>
      <c r="H67" s="190"/>
      <c r="I67" s="191"/>
      <c r="J67" s="192">
        <f>J139</f>
        <v>0</v>
      </c>
      <c r="K67" s="125"/>
      <c r="L67" s="193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8"/>
      <c r="C68" s="125"/>
      <c r="D68" s="189" t="s">
        <v>100</v>
      </c>
      <c r="E68" s="190"/>
      <c r="F68" s="190"/>
      <c r="G68" s="190"/>
      <c r="H68" s="190"/>
      <c r="I68" s="191"/>
      <c r="J68" s="192">
        <f>J146</f>
        <v>0</v>
      </c>
      <c r="K68" s="125"/>
      <c r="L68" s="193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38"/>
      <c r="B69" s="39"/>
      <c r="C69" s="40"/>
      <c r="D69" s="40"/>
      <c r="E69" s="40"/>
      <c r="F69" s="40"/>
      <c r="G69" s="40"/>
      <c r="H69" s="40"/>
      <c r="I69" s="142"/>
      <c r="J69" s="40"/>
      <c r="K69" s="40"/>
      <c r="L69" s="143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</row>
    <row r="70" s="2" customFormat="1" ht="6.96" customHeight="1">
      <c r="A70" s="38"/>
      <c r="B70" s="59"/>
      <c r="C70" s="60"/>
      <c r="D70" s="60"/>
      <c r="E70" s="60"/>
      <c r="F70" s="60"/>
      <c r="G70" s="60"/>
      <c r="H70" s="60"/>
      <c r="I70" s="171"/>
      <c r="J70" s="60"/>
      <c r="K70" s="60"/>
      <c r="L70" s="143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</row>
    <row r="74" s="2" customFormat="1" ht="6.96" customHeight="1">
      <c r="A74" s="38"/>
      <c r="B74" s="61"/>
      <c r="C74" s="62"/>
      <c r="D74" s="62"/>
      <c r="E74" s="62"/>
      <c r="F74" s="62"/>
      <c r="G74" s="62"/>
      <c r="H74" s="62"/>
      <c r="I74" s="174"/>
      <c r="J74" s="62"/>
      <c r="K74" s="62"/>
      <c r="L74" s="143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2" customFormat="1" ht="24.96" customHeight="1">
      <c r="A75" s="38"/>
      <c r="B75" s="39"/>
      <c r="C75" s="23" t="s">
        <v>101</v>
      </c>
      <c r="D75" s="40"/>
      <c r="E75" s="40"/>
      <c r="F75" s="40"/>
      <c r="G75" s="40"/>
      <c r="H75" s="40"/>
      <c r="I75" s="142"/>
      <c r="J75" s="40"/>
      <c r="K75" s="40"/>
      <c r="L75" s="143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6.96" customHeight="1">
      <c r="A76" s="38"/>
      <c r="B76" s="39"/>
      <c r="C76" s="40"/>
      <c r="D76" s="40"/>
      <c r="E76" s="40"/>
      <c r="F76" s="40"/>
      <c r="G76" s="40"/>
      <c r="H76" s="40"/>
      <c r="I76" s="142"/>
      <c r="J76" s="40"/>
      <c r="K76" s="40"/>
      <c r="L76" s="14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2" customHeight="1">
      <c r="A77" s="38"/>
      <c r="B77" s="39"/>
      <c r="C77" s="32" t="s">
        <v>16</v>
      </c>
      <c r="D77" s="40"/>
      <c r="E77" s="40"/>
      <c r="F77" s="40"/>
      <c r="G77" s="40"/>
      <c r="H77" s="40"/>
      <c r="I77" s="142"/>
      <c r="J77" s="40"/>
      <c r="K77" s="40"/>
      <c r="L77" s="14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16.5" customHeight="1">
      <c r="A78" s="38"/>
      <c r="B78" s="39"/>
      <c r="C78" s="40"/>
      <c r="D78" s="40"/>
      <c r="E78" s="175" t="str">
        <f>E7</f>
        <v>Snížení energetické náročnosti obj. MŠ, Čimelice č.p.303, na par.č.400</v>
      </c>
      <c r="F78" s="32"/>
      <c r="G78" s="32"/>
      <c r="H78" s="32"/>
      <c r="I78" s="142"/>
      <c r="J78" s="40"/>
      <c r="K78" s="40"/>
      <c r="L78" s="143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1" customFormat="1" ht="12" customHeight="1">
      <c r="B79" s="21"/>
      <c r="C79" s="32" t="s">
        <v>88</v>
      </c>
      <c r="D79" s="22"/>
      <c r="E79" s="22"/>
      <c r="F79" s="22"/>
      <c r="G79" s="22"/>
      <c r="H79" s="22"/>
      <c r="I79" s="134"/>
      <c r="J79" s="22"/>
      <c r="K79" s="22"/>
      <c r="L79" s="20"/>
    </row>
    <row r="80" s="2" customFormat="1" ht="16.5" customHeight="1">
      <c r="A80" s="38"/>
      <c r="B80" s="39"/>
      <c r="C80" s="40"/>
      <c r="D80" s="40"/>
      <c r="E80" s="175" t="s">
        <v>89</v>
      </c>
      <c r="F80" s="40"/>
      <c r="G80" s="40"/>
      <c r="H80" s="40"/>
      <c r="I80" s="142"/>
      <c r="J80" s="40"/>
      <c r="K80" s="40"/>
      <c r="L80" s="143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12" customHeight="1">
      <c r="A81" s="38"/>
      <c r="B81" s="39"/>
      <c r="C81" s="32" t="s">
        <v>90</v>
      </c>
      <c r="D81" s="40"/>
      <c r="E81" s="40"/>
      <c r="F81" s="40"/>
      <c r="G81" s="40"/>
      <c r="H81" s="40"/>
      <c r="I81" s="142"/>
      <c r="J81" s="40"/>
      <c r="K81" s="40"/>
      <c r="L81" s="14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16.5" customHeight="1">
      <c r="A82" s="38"/>
      <c r="B82" s="39"/>
      <c r="C82" s="40"/>
      <c r="D82" s="40"/>
      <c r="E82" s="69" t="str">
        <f>E11</f>
        <v>D.1.1.5 - Vnější žaluzie - objekty G, H, C, D, E</v>
      </c>
      <c r="F82" s="40"/>
      <c r="G82" s="40"/>
      <c r="H82" s="40"/>
      <c r="I82" s="142"/>
      <c r="J82" s="40"/>
      <c r="K82" s="40"/>
      <c r="L82" s="14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142"/>
      <c r="J83" s="40"/>
      <c r="K83" s="40"/>
      <c r="L83" s="14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21</v>
      </c>
      <c r="D84" s="40"/>
      <c r="E84" s="40"/>
      <c r="F84" s="27" t="str">
        <f>F14</f>
        <v>Čimelice 115, Čimelice</v>
      </c>
      <c r="G84" s="40"/>
      <c r="H84" s="40"/>
      <c r="I84" s="145" t="s">
        <v>23</v>
      </c>
      <c r="J84" s="72" t="str">
        <f>IF(J14="","",J14)</f>
        <v>6. 8. 2019</v>
      </c>
      <c r="K84" s="40"/>
      <c r="L84" s="14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6.96" customHeight="1">
      <c r="A85" s="38"/>
      <c r="B85" s="39"/>
      <c r="C85" s="40"/>
      <c r="D85" s="40"/>
      <c r="E85" s="40"/>
      <c r="F85" s="40"/>
      <c r="G85" s="40"/>
      <c r="H85" s="40"/>
      <c r="I85" s="142"/>
      <c r="J85" s="40"/>
      <c r="K85" s="40"/>
      <c r="L85" s="14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5.15" customHeight="1">
      <c r="A86" s="38"/>
      <c r="B86" s="39"/>
      <c r="C86" s="32" t="s">
        <v>25</v>
      </c>
      <c r="D86" s="40"/>
      <c r="E86" s="40"/>
      <c r="F86" s="27" t="str">
        <f>E17</f>
        <v>ZŠ a MŠ Čimelice</v>
      </c>
      <c r="G86" s="40"/>
      <c r="H86" s="40"/>
      <c r="I86" s="145" t="s">
        <v>31</v>
      </c>
      <c r="J86" s="36" t="str">
        <f>E23</f>
        <v>Ing. Jaroslav Žák</v>
      </c>
      <c r="K86" s="40"/>
      <c r="L86" s="14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5.15" customHeight="1">
      <c r="A87" s="38"/>
      <c r="B87" s="39"/>
      <c r="C87" s="32" t="s">
        <v>29</v>
      </c>
      <c r="D87" s="40"/>
      <c r="E87" s="40"/>
      <c r="F87" s="27" t="str">
        <f>IF(E20="","",E20)</f>
        <v>Vyplň údaj</v>
      </c>
      <c r="G87" s="40"/>
      <c r="H87" s="40"/>
      <c r="I87" s="145" t="s">
        <v>34</v>
      </c>
      <c r="J87" s="36" t="str">
        <f>E26</f>
        <v>Michal Jirka</v>
      </c>
      <c r="K87" s="40"/>
      <c r="L87" s="14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0.32" customHeight="1">
      <c r="A88" s="38"/>
      <c r="B88" s="39"/>
      <c r="C88" s="40"/>
      <c r="D88" s="40"/>
      <c r="E88" s="40"/>
      <c r="F88" s="40"/>
      <c r="G88" s="40"/>
      <c r="H88" s="40"/>
      <c r="I88" s="142"/>
      <c r="J88" s="40"/>
      <c r="K88" s="40"/>
      <c r="L88" s="14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11" customFormat="1" ht="29.28" customHeight="1">
      <c r="A89" s="194"/>
      <c r="B89" s="195"/>
      <c r="C89" s="196" t="s">
        <v>102</v>
      </c>
      <c r="D89" s="197" t="s">
        <v>57</v>
      </c>
      <c r="E89" s="197" t="s">
        <v>53</v>
      </c>
      <c r="F89" s="197" t="s">
        <v>54</v>
      </c>
      <c r="G89" s="197" t="s">
        <v>103</v>
      </c>
      <c r="H89" s="197" t="s">
        <v>104</v>
      </c>
      <c r="I89" s="198" t="s">
        <v>105</v>
      </c>
      <c r="J89" s="197" t="s">
        <v>94</v>
      </c>
      <c r="K89" s="199" t="s">
        <v>106</v>
      </c>
      <c r="L89" s="200"/>
      <c r="M89" s="92" t="s">
        <v>19</v>
      </c>
      <c r="N89" s="93" t="s">
        <v>42</v>
      </c>
      <c r="O89" s="93" t="s">
        <v>107</v>
      </c>
      <c r="P89" s="93" t="s">
        <v>108</v>
      </c>
      <c r="Q89" s="93" t="s">
        <v>109</v>
      </c>
      <c r="R89" s="93" t="s">
        <v>110</v>
      </c>
      <c r="S89" s="93" t="s">
        <v>111</v>
      </c>
      <c r="T89" s="94" t="s">
        <v>112</v>
      </c>
      <c r="U89" s="194"/>
      <c r="V89" s="194"/>
      <c r="W89" s="194"/>
      <c r="X89" s="194"/>
      <c r="Y89" s="194"/>
      <c r="Z89" s="194"/>
      <c r="AA89" s="194"/>
      <c r="AB89" s="194"/>
      <c r="AC89" s="194"/>
      <c r="AD89" s="194"/>
      <c r="AE89" s="194"/>
    </row>
    <row r="90" s="2" customFormat="1" ht="22.8" customHeight="1">
      <c r="A90" s="38"/>
      <c r="B90" s="39"/>
      <c r="C90" s="99" t="s">
        <v>113</v>
      </c>
      <c r="D90" s="40"/>
      <c r="E90" s="40"/>
      <c r="F90" s="40"/>
      <c r="G90" s="40"/>
      <c r="H90" s="40"/>
      <c r="I90" s="142"/>
      <c r="J90" s="201">
        <f>BK90</f>
        <v>0</v>
      </c>
      <c r="K90" s="40"/>
      <c r="L90" s="44"/>
      <c r="M90" s="95"/>
      <c r="N90" s="202"/>
      <c r="O90" s="96"/>
      <c r="P90" s="203">
        <f>P91</f>
        <v>0</v>
      </c>
      <c r="Q90" s="96"/>
      <c r="R90" s="203">
        <f>R91</f>
        <v>0</v>
      </c>
      <c r="S90" s="96"/>
      <c r="T90" s="204">
        <f>T91</f>
        <v>0</v>
      </c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T90" s="17" t="s">
        <v>71</v>
      </c>
      <c r="AU90" s="17" t="s">
        <v>95</v>
      </c>
      <c r="BK90" s="205">
        <f>BK91</f>
        <v>0</v>
      </c>
    </row>
    <row r="91" s="12" customFormat="1" ht="25.92" customHeight="1">
      <c r="A91" s="12"/>
      <c r="B91" s="206"/>
      <c r="C91" s="207"/>
      <c r="D91" s="208" t="s">
        <v>71</v>
      </c>
      <c r="E91" s="209" t="s">
        <v>114</v>
      </c>
      <c r="F91" s="209" t="s">
        <v>115</v>
      </c>
      <c r="G91" s="207"/>
      <c r="H91" s="207"/>
      <c r="I91" s="210"/>
      <c r="J91" s="211">
        <f>BK91</f>
        <v>0</v>
      </c>
      <c r="K91" s="207"/>
      <c r="L91" s="212"/>
      <c r="M91" s="213"/>
      <c r="N91" s="214"/>
      <c r="O91" s="214"/>
      <c r="P91" s="215">
        <f>P92+P120+P139+P146</f>
        <v>0</v>
      </c>
      <c r="Q91" s="214"/>
      <c r="R91" s="215">
        <f>R92+R120+R139+R146</f>
        <v>0</v>
      </c>
      <c r="S91" s="214"/>
      <c r="T91" s="216">
        <f>T92+T120+T139+T146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17" t="s">
        <v>81</v>
      </c>
      <c r="AT91" s="218" t="s">
        <v>71</v>
      </c>
      <c r="AU91" s="218" t="s">
        <v>72</v>
      </c>
      <c r="AY91" s="217" t="s">
        <v>116</v>
      </c>
      <c r="BK91" s="219">
        <f>BK92+BK120+BK139+BK146</f>
        <v>0</v>
      </c>
    </row>
    <row r="92" s="12" customFormat="1" ht="22.8" customHeight="1">
      <c r="A92" s="12"/>
      <c r="B92" s="206"/>
      <c r="C92" s="207"/>
      <c r="D92" s="208" t="s">
        <v>71</v>
      </c>
      <c r="E92" s="220" t="s">
        <v>117</v>
      </c>
      <c r="F92" s="220" t="s">
        <v>118</v>
      </c>
      <c r="G92" s="207"/>
      <c r="H92" s="207"/>
      <c r="I92" s="210"/>
      <c r="J92" s="221">
        <f>BK92</f>
        <v>0</v>
      </c>
      <c r="K92" s="207"/>
      <c r="L92" s="212"/>
      <c r="M92" s="213"/>
      <c r="N92" s="214"/>
      <c r="O92" s="214"/>
      <c r="P92" s="215">
        <f>SUM(P93:P119)</f>
        <v>0</v>
      </c>
      <c r="Q92" s="214"/>
      <c r="R92" s="215">
        <f>SUM(R93:R119)</f>
        <v>0</v>
      </c>
      <c r="S92" s="214"/>
      <c r="T92" s="216">
        <f>SUM(T93:T119)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17" t="s">
        <v>81</v>
      </c>
      <c r="AT92" s="218" t="s">
        <v>71</v>
      </c>
      <c r="AU92" s="218" t="s">
        <v>79</v>
      </c>
      <c r="AY92" s="217" t="s">
        <v>116</v>
      </c>
      <c r="BK92" s="219">
        <f>SUM(BK93:BK119)</f>
        <v>0</v>
      </c>
    </row>
    <row r="93" s="2" customFormat="1" ht="16.5" customHeight="1">
      <c r="A93" s="38"/>
      <c r="B93" s="39"/>
      <c r="C93" s="222" t="s">
        <v>79</v>
      </c>
      <c r="D93" s="222" t="s">
        <v>119</v>
      </c>
      <c r="E93" s="223" t="s">
        <v>120</v>
      </c>
      <c r="F93" s="224" t="s">
        <v>121</v>
      </c>
      <c r="G93" s="225" t="s">
        <v>122</v>
      </c>
      <c r="H93" s="226">
        <v>137.71000000000001</v>
      </c>
      <c r="I93" s="227"/>
      <c r="J93" s="228">
        <f>ROUND(I93*H93,2)</f>
        <v>0</v>
      </c>
      <c r="K93" s="224" t="s">
        <v>123</v>
      </c>
      <c r="L93" s="44"/>
      <c r="M93" s="229" t="s">
        <v>19</v>
      </c>
      <c r="N93" s="230" t="s">
        <v>43</v>
      </c>
      <c r="O93" s="84"/>
      <c r="P93" s="231">
        <f>O93*H93</f>
        <v>0</v>
      </c>
      <c r="Q93" s="231">
        <v>0</v>
      </c>
      <c r="R93" s="231">
        <f>Q93*H93</f>
        <v>0</v>
      </c>
      <c r="S93" s="231">
        <v>0</v>
      </c>
      <c r="T93" s="232">
        <f>S93*H93</f>
        <v>0</v>
      </c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R93" s="233" t="s">
        <v>124</v>
      </c>
      <c r="AT93" s="233" t="s">
        <v>119</v>
      </c>
      <c r="AU93" s="233" t="s">
        <v>81</v>
      </c>
      <c r="AY93" s="17" t="s">
        <v>116</v>
      </c>
      <c r="BE93" s="234">
        <f>IF(N93="základní",J93,0)</f>
        <v>0</v>
      </c>
      <c r="BF93" s="234">
        <f>IF(N93="snížená",J93,0)</f>
        <v>0</v>
      </c>
      <c r="BG93" s="234">
        <f>IF(N93="zákl. přenesená",J93,0)</f>
        <v>0</v>
      </c>
      <c r="BH93" s="234">
        <f>IF(N93="sníž. přenesená",J93,0)</f>
        <v>0</v>
      </c>
      <c r="BI93" s="234">
        <f>IF(N93="nulová",J93,0)</f>
        <v>0</v>
      </c>
      <c r="BJ93" s="17" t="s">
        <v>79</v>
      </c>
      <c r="BK93" s="234">
        <f>ROUND(I93*H93,2)</f>
        <v>0</v>
      </c>
      <c r="BL93" s="17" t="s">
        <v>124</v>
      </c>
      <c r="BM93" s="233" t="s">
        <v>125</v>
      </c>
    </row>
    <row r="94" s="2" customFormat="1">
      <c r="A94" s="38"/>
      <c r="B94" s="39"/>
      <c r="C94" s="40"/>
      <c r="D94" s="235" t="s">
        <v>126</v>
      </c>
      <c r="E94" s="40"/>
      <c r="F94" s="236" t="s">
        <v>121</v>
      </c>
      <c r="G94" s="40"/>
      <c r="H94" s="40"/>
      <c r="I94" s="142"/>
      <c r="J94" s="40"/>
      <c r="K94" s="40"/>
      <c r="L94" s="44"/>
      <c r="M94" s="237"/>
      <c r="N94" s="238"/>
      <c r="O94" s="84"/>
      <c r="P94" s="84"/>
      <c r="Q94" s="84"/>
      <c r="R94" s="84"/>
      <c r="S94" s="84"/>
      <c r="T94" s="85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T94" s="17" t="s">
        <v>126</v>
      </c>
      <c r="AU94" s="17" t="s">
        <v>81</v>
      </c>
    </row>
    <row r="95" s="13" customFormat="1">
      <c r="A95" s="13"/>
      <c r="B95" s="239"/>
      <c r="C95" s="240"/>
      <c r="D95" s="235" t="s">
        <v>127</v>
      </c>
      <c r="E95" s="241" t="s">
        <v>19</v>
      </c>
      <c r="F95" s="242" t="s">
        <v>128</v>
      </c>
      <c r="G95" s="240"/>
      <c r="H95" s="243">
        <v>103.69799999999999</v>
      </c>
      <c r="I95" s="244"/>
      <c r="J95" s="240"/>
      <c r="K95" s="240"/>
      <c r="L95" s="245"/>
      <c r="M95" s="246"/>
      <c r="N95" s="247"/>
      <c r="O95" s="247"/>
      <c r="P95" s="247"/>
      <c r="Q95" s="247"/>
      <c r="R95" s="247"/>
      <c r="S95" s="247"/>
      <c r="T95" s="248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49" t="s">
        <v>127</v>
      </c>
      <c r="AU95" s="249" t="s">
        <v>81</v>
      </c>
      <c r="AV95" s="13" t="s">
        <v>81</v>
      </c>
      <c r="AW95" s="13" t="s">
        <v>33</v>
      </c>
      <c r="AX95" s="13" t="s">
        <v>72</v>
      </c>
      <c r="AY95" s="249" t="s">
        <v>116</v>
      </c>
    </row>
    <row r="96" s="13" customFormat="1">
      <c r="A96" s="13"/>
      <c r="B96" s="239"/>
      <c r="C96" s="240"/>
      <c r="D96" s="235" t="s">
        <v>127</v>
      </c>
      <c r="E96" s="241" t="s">
        <v>19</v>
      </c>
      <c r="F96" s="242" t="s">
        <v>129</v>
      </c>
      <c r="G96" s="240"/>
      <c r="H96" s="243">
        <v>34.012</v>
      </c>
      <c r="I96" s="244"/>
      <c r="J96" s="240"/>
      <c r="K96" s="240"/>
      <c r="L96" s="245"/>
      <c r="M96" s="246"/>
      <c r="N96" s="247"/>
      <c r="O96" s="247"/>
      <c r="P96" s="247"/>
      <c r="Q96" s="247"/>
      <c r="R96" s="247"/>
      <c r="S96" s="247"/>
      <c r="T96" s="248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49" t="s">
        <v>127</v>
      </c>
      <c r="AU96" s="249" t="s">
        <v>81</v>
      </c>
      <c r="AV96" s="13" t="s">
        <v>81</v>
      </c>
      <c r="AW96" s="13" t="s">
        <v>33</v>
      </c>
      <c r="AX96" s="13" t="s">
        <v>72</v>
      </c>
      <c r="AY96" s="249" t="s">
        <v>116</v>
      </c>
    </row>
    <row r="97" s="14" customFormat="1">
      <c r="A97" s="14"/>
      <c r="B97" s="250"/>
      <c r="C97" s="251"/>
      <c r="D97" s="235" t="s">
        <v>127</v>
      </c>
      <c r="E97" s="252" t="s">
        <v>19</v>
      </c>
      <c r="F97" s="253" t="s">
        <v>130</v>
      </c>
      <c r="G97" s="251"/>
      <c r="H97" s="254">
        <v>137.71000000000001</v>
      </c>
      <c r="I97" s="255"/>
      <c r="J97" s="251"/>
      <c r="K97" s="251"/>
      <c r="L97" s="256"/>
      <c r="M97" s="257"/>
      <c r="N97" s="258"/>
      <c r="O97" s="258"/>
      <c r="P97" s="258"/>
      <c r="Q97" s="258"/>
      <c r="R97" s="258"/>
      <c r="S97" s="258"/>
      <c r="T97" s="259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60" t="s">
        <v>127</v>
      </c>
      <c r="AU97" s="260" t="s">
        <v>81</v>
      </c>
      <c r="AV97" s="14" t="s">
        <v>131</v>
      </c>
      <c r="AW97" s="14" t="s">
        <v>33</v>
      </c>
      <c r="AX97" s="14" t="s">
        <v>79</v>
      </c>
      <c r="AY97" s="260" t="s">
        <v>116</v>
      </c>
    </row>
    <row r="98" s="2" customFormat="1" ht="16.5" customHeight="1">
      <c r="A98" s="38"/>
      <c r="B98" s="39"/>
      <c r="C98" s="261" t="s">
        <v>81</v>
      </c>
      <c r="D98" s="261" t="s">
        <v>132</v>
      </c>
      <c r="E98" s="262" t="s">
        <v>133</v>
      </c>
      <c r="F98" s="263" t="s">
        <v>134</v>
      </c>
      <c r="G98" s="264" t="s">
        <v>135</v>
      </c>
      <c r="H98" s="265">
        <v>2</v>
      </c>
      <c r="I98" s="266"/>
      <c r="J98" s="267">
        <f>ROUND(I98*H98,2)</f>
        <v>0</v>
      </c>
      <c r="K98" s="263" t="s">
        <v>123</v>
      </c>
      <c r="L98" s="268"/>
      <c r="M98" s="269" t="s">
        <v>19</v>
      </c>
      <c r="N98" s="270" t="s">
        <v>43</v>
      </c>
      <c r="O98" s="84"/>
      <c r="P98" s="231">
        <f>O98*H98</f>
        <v>0</v>
      </c>
      <c r="Q98" s="231">
        <v>0</v>
      </c>
      <c r="R98" s="231">
        <f>Q98*H98</f>
        <v>0</v>
      </c>
      <c r="S98" s="231">
        <v>0</v>
      </c>
      <c r="T98" s="232">
        <f>S98*H98</f>
        <v>0</v>
      </c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R98" s="233" t="s">
        <v>136</v>
      </c>
      <c r="AT98" s="233" t="s">
        <v>132</v>
      </c>
      <c r="AU98" s="233" t="s">
        <v>81</v>
      </c>
      <c r="AY98" s="17" t="s">
        <v>116</v>
      </c>
      <c r="BE98" s="234">
        <f>IF(N98="základní",J98,0)</f>
        <v>0</v>
      </c>
      <c r="BF98" s="234">
        <f>IF(N98="snížená",J98,0)</f>
        <v>0</v>
      </c>
      <c r="BG98" s="234">
        <f>IF(N98="zákl. přenesená",J98,0)</f>
        <v>0</v>
      </c>
      <c r="BH98" s="234">
        <f>IF(N98="sníž. přenesená",J98,0)</f>
        <v>0</v>
      </c>
      <c r="BI98" s="234">
        <f>IF(N98="nulová",J98,0)</f>
        <v>0</v>
      </c>
      <c r="BJ98" s="17" t="s">
        <v>79</v>
      </c>
      <c r="BK98" s="234">
        <f>ROUND(I98*H98,2)</f>
        <v>0</v>
      </c>
      <c r="BL98" s="17" t="s">
        <v>124</v>
      </c>
      <c r="BM98" s="233" t="s">
        <v>137</v>
      </c>
    </row>
    <row r="99" s="2" customFormat="1">
      <c r="A99" s="38"/>
      <c r="B99" s="39"/>
      <c r="C99" s="40"/>
      <c r="D99" s="235" t="s">
        <v>126</v>
      </c>
      <c r="E99" s="40"/>
      <c r="F99" s="236" t="s">
        <v>138</v>
      </c>
      <c r="G99" s="40"/>
      <c r="H99" s="40"/>
      <c r="I99" s="142"/>
      <c r="J99" s="40"/>
      <c r="K99" s="40"/>
      <c r="L99" s="44"/>
      <c r="M99" s="237"/>
      <c r="N99" s="238"/>
      <c r="O99" s="84"/>
      <c r="P99" s="84"/>
      <c r="Q99" s="84"/>
      <c r="R99" s="84"/>
      <c r="S99" s="84"/>
      <c r="T99" s="85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T99" s="17" t="s">
        <v>126</v>
      </c>
      <c r="AU99" s="17" t="s">
        <v>81</v>
      </c>
    </row>
    <row r="100" s="2" customFormat="1" ht="24" customHeight="1">
      <c r="A100" s="38"/>
      <c r="B100" s="39"/>
      <c r="C100" s="261" t="s">
        <v>139</v>
      </c>
      <c r="D100" s="261" t="s">
        <v>132</v>
      </c>
      <c r="E100" s="262" t="s">
        <v>140</v>
      </c>
      <c r="F100" s="263" t="s">
        <v>141</v>
      </c>
      <c r="G100" s="264" t="s">
        <v>135</v>
      </c>
      <c r="H100" s="265">
        <v>2</v>
      </c>
      <c r="I100" s="266"/>
      <c r="J100" s="267">
        <f>ROUND(I100*H100,2)</f>
        <v>0</v>
      </c>
      <c r="K100" s="263" t="s">
        <v>123</v>
      </c>
      <c r="L100" s="268"/>
      <c r="M100" s="269" t="s">
        <v>19</v>
      </c>
      <c r="N100" s="270" t="s">
        <v>43</v>
      </c>
      <c r="O100" s="84"/>
      <c r="P100" s="231">
        <f>O100*H100</f>
        <v>0</v>
      </c>
      <c r="Q100" s="231">
        <v>0</v>
      </c>
      <c r="R100" s="231">
        <f>Q100*H100</f>
        <v>0</v>
      </c>
      <c r="S100" s="231">
        <v>0</v>
      </c>
      <c r="T100" s="232">
        <f>S100*H100</f>
        <v>0</v>
      </c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R100" s="233" t="s">
        <v>136</v>
      </c>
      <c r="AT100" s="233" t="s">
        <v>132</v>
      </c>
      <c r="AU100" s="233" t="s">
        <v>81</v>
      </c>
      <c r="AY100" s="17" t="s">
        <v>116</v>
      </c>
      <c r="BE100" s="234">
        <f>IF(N100="základní",J100,0)</f>
        <v>0</v>
      </c>
      <c r="BF100" s="234">
        <f>IF(N100="snížená",J100,0)</f>
        <v>0</v>
      </c>
      <c r="BG100" s="234">
        <f>IF(N100="zákl. přenesená",J100,0)</f>
        <v>0</v>
      </c>
      <c r="BH100" s="234">
        <f>IF(N100="sníž. přenesená",J100,0)</f>
        <v>0</v>
      </c>
      <c r="BI100" s="234">
        <f>IF(N100="nulová",J100,0)</f>
        <v>0</v>
      </c>
      <c r="BJ100" s="17" t="s">
        <v>79</v>
      </c>
      <c r="BK100" s="234">
        <f>ROUND(I100*H100,2)</f>
        <v>0</v>
      </c>
      <c r="BL100" s="17" t="s">
        <v>124</v>
      </c>
      <c r="BM100" s="233" t="s">
        <v>142</v>
      </c>
    </row>
    <row r="101" s="2" customFormat="1">
      <c r="A101" s="38"/>
      <c r="B101" s="39"/>
      <c r="C101" s="40"/>
      <c r="D101" s="235" t="s">
        <v>126</v>
      </c>
      <c r="E101" s="40"/>
      <c r="F101" s="236" t="s">
        <v>143</v>
      </c>
      <c r="G101" s="40"/>
      <c r="H101" s="40"/>
      <c r="I101" s="142"/>
      <c r="J101" s="40"/>
      <c r="K101" s="40"/>
      <c r="L101" s="44"/>
      <c r="M101" s="237"/>
      <c r="N101" s="238"/>
      <c r="O101" s="84"/>
      <c r="P101" s="84"/>
      <c r="Q101" s="84"/>
      <c r="R101" s="84"/>
      <c r="S101" s="84"/>
      <c r="T101" s="85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T101" s="17" t="s">
        <v>126</v>
      </c>
      <c r="AU101" s="17" t="s">
        <v>81</v>
      </c>
    </row>
    <row r="102" s="2" customFormat="1" ht="24" customHeight="1">
      <c r="A102" s="38"/>
      <c r="B102" s="39"/>
      <c r="C102" s="261" t="s">
        <v>131</v>
      </c>
      <c r="D102" s="261" t="s">
        <v>132</v>
      </c>
      <c r="E102" s="262" t="s">
        <v>144</v>
      </c>
      <c r="F102" s="263" t="s">
        <v>145</v>
      </c>
      <c r="G102" s="264" t="s">
        <v>135</v>
      </c>
      <c r="H102" s="265">
        <v>2</v>
      </c>
      <c r="I102" s="266"/>
      <c r="J102" s="267">
        <f>ROUND(I102*H102,2)</f>
        <v>0</v>
      </c>
      <c r="K102" s="263" t="s">
        <v>123</v>
      </c>
      <c r="L102" s="268"/>
      <c r="M102" s="269" t="s">
        <v>19</v>
      </c>
      <c r="N102" s="270" t="s">
        <v>43</v>
      </c>
      <c r="O102" s="84"/>
      <c r="P102" s="231">
        <f>O102*H102</f>
        <v>0</v>
      </c>
      <c r="Q102" s="231">
        <v>0</v>
      </c>
      <c r="R102" s="231">
        <f>Q102*H102</f>
        <v>0</v>
      </c>
      <c r="S102" s="231">
        <v>0</v>
      </c>
      <c r="T102" s="232">
        <f>S102*H102</f>
        <v>0</v>
      </c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R102" s="233" t="s">
        <v>136</v>
      </c>
      <c r="AT102" s="233" t="s">
        <v>132</v>
      </c>
      <c r="AU102" s="233" t="s">
        <v>81</v>
      </c>
      <c r="AY102" s="17" t="s">
        <v>116</v>
      </c>
      <c r="BE102" s="234">
        <f>IF(N102="základní",J102,0)</f>
        <v>0</v>
      </c>
      <c r="BF102" s="234">
        <f>IF(N102="snížená",J102,0)</f>
        <v>0</v>
      </c>
      <c r="BG102" s="234">
        <f>IF(N102="zákl. přenesená",J102,0)</f>
        <v>0</v>
      </c>
      <c r="BH102" s="234">
        <f>IF(N102="sníž. přenesená",J102,0)</f>
        <v>0</v>
      </c>
      <c r="BI102" s="234">
        <f>IF(N102="nulová",J102,0)</f>
        <v>0</v>
      </c>
      <c r="BJ102" s="17" t="s">
        <v>79</v>
      </c>
      <c r="BK102" s="234">
        <f>ROUND(I102*H102,2)</f>
        <v>0</v>
      </c>
      <c r="BL102" s="17" t="s">
        <v>124</v>
      </c>
      <c r="BM102" s="233" t="s">
        <v>146</v>
      </c>
    </row>
    <row r="103" s="2" customFormat="1">
      <c r="A103" s="38"/>
      <c r="B103" s="39"/>
      <c r="C103" s="40"/>
      <c r="D103" s="235" t="s">
        <v>126</v>
      </c>
      <c r="E103" s="40"/>
      <c r="F103" s="236" t="s">
        <v>143</v>
      </c>
      <c r="G103" s="40"/>
      <c r="H103" s="40"/>
      <c r="I103" s="142"/>
      <c r="J103" s="40"/>
      <c r="K103" s="40"/>
      <c r="L103" s="44"/>
      <c r="M103" s="237"/>
      <c r="N103" s="238"/>
      <c r="O103" s="84"/>
      <c r="P103" s="84"/>
      <c r="Q103" s="84"/>
      <c r="R103" s="84"/>
      <c r="S103" s="84"/>
      <c r="T103" s="85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T103" s="17" t="s">
        <v>126</v>
      </c>
      <c r="AU103" s="17" t="s">
        <v>81</v>
      </c>
    </row>
    <row r="104" s="2" customFormat="1" ht="16.5" customHeight="1">
      <c r="A104" s="38"/>
      <c r="B104" s="39"/>
      <c r="C104" s="261" t="s">
        <v>147</v>
      </c>
      <c r="D104" s="261" t="s">
        <v>132</v>
      </c>
      <c r="E104" s="262" t="s">
        <v>148</v>
      </c>
      <c r="F104" s="263" t="s">
        <v>149</v>
      </c>
      <c r="G104" s="264" t="s">
        <v>135</v>
      </c>
      <c r="H104" s="265">
        <v>2</v>
      </c>
      <c r="I104" s="266"/>
      <c r="J104" s="267">
        <f>ROUND(I104*H104,2)</f>
        <v>0</v>
      </c>
      <c r="K104" s="263" t="s">
        <v>123</v>
      </c>
      <c r="L104" s="268"/>
      <c r="M104" s="269" t="s">
        <v>19</v>
      </c>
      <c r="N104" s="270" t="s">
        <v>43</v>
      </c>
      <c r="O104" s="84"/>
      <c r="P104" s="231">
        <f>O104*H104</f>
        <v>0</v>
      </c>
      <c r="Q104" s="231">
        <v>0</v>
      </c>
      <c r="R104" s="231">
        <f>Q104*H104</f>
        <v>0</v>
      </c>
      <c r="S104" s="231">
        <v>0</v>
      </c>
      <c r="T104" s="232">
        <f>S104*H104</f>
        <v>0</v>
      </c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R104" s="233" t="s">
        <v>136</v>
      </c>
      <c r="AT104" s="233" t="s">
        <v>132</v>
      </c>
      <c r="AU104" s="233" t="s">
        <v>81</v>
      </c>
      <c r="AY104" s="17" t="s">
        <v>116</v>
      </c>
      <c r="BE104" s="234">
        <f>IF(N104="základní",J104,0)</f>
        <v>0</v>
      </c>
      <c r="BF104" s="234">
        <f>IF(N104="snížená",J104,0)</f>
        <v>0</v>
      </c>
      <c r="BG104" s="234">
        <f>IF(N104="zákl. přenesená",J104,0)</f>
        <v>0</v>
      </c>
      <c r="BH104" s="234">
        <f>IF(N104="sníž. přenesená",J104,0)</f>
        <v>0</v>
      </c>
      <c r="BI104" s="234">
        <f>IF(N104="nulová",J104,0)</f>
        <v>0</v>
      </c>
      <c r="BJ104" s="17" t="s">
        <v>79</v>
      </c>
      <c r="BK104" s="234">
        <f>ROUND(I104*H104,2)</f>
        <v>0</v>
      </c>
      <c r="BL104" s="17" t="s">
        <v>124</v>
      </c>
      <c r="BM104" s="233" t="s">
        <v>150</v>
      </c>
    </row>
    <row r="105" s="2" customFormat="1">
      <c r="A105" s="38"/>
      <c r="B105" s="39"/>
      <c r="C105" s="40"/>
      <c r="D105" s="235" t="s">
        <v>126</v>
      </c>
      <c r="E105" s="40"/>
      <c r="F105" s="236" t="s">
        <v>138</v>
      </c>
      <c r="G105" s="40"/>
      <c r="H105" s="40"/>
      <c r="I105" s="142"/>
      <c r="J105" s="40"/>
      <c r="K105" s="40"/>
      <c r="L105" s="44"/>
      <c r="M105" s="237"/>
      <c r="N105" s="238"/>
      <c r="O105" s="84"/>
      <c r="P105" s="84"/>
      <c r="Q105" s="84"/>
      <c r="R105" s="84"/>
      <c r="S105" s="84"/>
      <c r="T105" s="85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T105" s="17" t="s">
        <v>126</v>
      </c>
      <c r="AU105" s="17" t="s">
        <v>81</v>
      </c>
    </row>
    <row r="106" s="2" customFormat="1" ht="24" customHeight="1">
      <c r="A106" s="38"/>
      <c r="B106" s="39"/>
      <c r="C106" s="261" t="s">
        <v>151</v>
      </c>
      <c r="D106" s="261" t="s">
        <v>132</v>
      </c>
      <c r="E106" s="262" t="s">
        <v>152</v>
      </c>
      <c r="F106" s="263" t="s">
        <v>153</v>
      </c>
      <c r="G106" s="264" t="s">
        <v>135</v>
      </c>
      <c r="H106" s="265">
        <v>1</v>
      </c>
      <c r="I106" s="266"/>
      <c r="J106" s="267">
        <f>ROUND(I106*H106,2)</f>
        <v>0</v>
      </c>
      <c r="K106" s="263" t="s">
        <v>123</v>
      </c>
      <c r="L106" s="268"/>
      <c r="M106" s="269" t="s">
        <v>19</v>
      </c>
      <c r="N106" s="270" t="s">
        <v>43</v>
      </c>
      <c r="O106" s="84"/>
      <c r="P106" s="231">
        <f>O106*H106</f>
        <v>0</v>
      </c>
      <c r="Q106" s="231">
        <v>0</v>
      </c>
      <c r="R106" s="231">
        <f>Q106*H106</f>
        <v>0</v>
      </c>
      <c r="S106" s="231">
        <v>0</v>
      </c>
      <c r="T106" s="232">
        <f>S106*H106</f>
        <v>0</v>
      </c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R106" s="233" t="s">
        <v>136</v>
      </c>
      <c r="AT106" s="233" t="s">
        <v>132</v>
      </c>
      <c r="AU106" s="233" t="s">
        <v>81</v>
      </c>
      <c r="AY106" s="17" t="s">
        <v>116</v>
      </c>
      <c r="BE106" s="234">
        <f>IF(N106="základní",J106,0)</f>
        <v>0</v>
      </c>
      <c r="BF106" s="234">
        <f>IF(N106="snížená",J106,0)</f>
        <v>0</v>
      </c>
      <c r="BG106" s="234">
        <f>IF(N106="zákl. přenesená",J106,0)</f>
        <v>0</v>
      </c>
      <c r="BH106" s="234">
        <f>IF(N106="sníž. přenesená",J106,0)</f>
        <v>0</v>
      </c>
      <c r="BI106" s="234">
        <f>IF(N106="nulová",J106,0)</f>
        <v>0</v>
      </c>
      <c r="BJ106" s="17" t="s">
        <v>79</v>
      </c>
      <c r="BK106" s="234">
        <f>ROUND(I106*H106,2)</f>
        <v>0</v>
      </c>
      <c r="BL106" s="17" t="s">
        <v>124</v>
      </c>
      <c r="BM106" s="233" t="s">
        <v>154</v>
      </c>
    </row>
    <row r="107" s="2" customFormat="1">
      <c r="A107" s="38"/>
      <c r="B107" s="39"/>
      <c r="C107" s="40"/>
      <c r="D107" s="235" t="s">
        <v>126</v>
      </c>
      <c r="E107" s="40"/>
      <c r="F107" s="236" t="s">
        <v>143</v>
      </c>
      <c r="G107" s="40"/>
      <c r="H107" s="40"/>
      <c r="I107" s="142"/>
      <c r="J107" s="40"/>
      <c r="K107" s="40"/>
      <c r="L107" s="44"/>
      <c r="M107" s="237"/>
      <c r="N107" s="238"/>
      <c r="O107" s="84"/>
      <c r="P107" s="84"/>
      <c r="Q107" s="84"/>
      <c r="R107" s="84"/>
      <c r="S107" s="84"/>
      <c r="T107" s="85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T107" s="17" t="s">
        <v>126</v>
      </c>
      <c r="AU107" s="17" t="s">
        <v>81</v>
      </c>
    </row>
    <row r="108" s="2" customFormat="1" ht="16.5" customHeight="1">
      <c r="A108" s="38"/>
      <c r="B108" s="39"/>
      <c r="C108" s="261" t="s">
        <v>155</v>
      </c>
      <c r="D108" s="261" t="s">
        <v>132</v>
      </c>
      <c r="E108" s="262" t="s">
        <v>156</v>
      </c>
      <c r="F108" s="263" t="s">
        <v>157</v>
      </c>
      <c r="G108" s="264" t="s">
        <v>135</v>
      </c>
      <c r="H108" s="265">
        <v>1</v>
      </c>
      <c r="I108" s="266"/>
      <c r="J108" s="267">
        <f>ROUND(I108*H108,2)</f>
        <v>0</v>
      </c>
      <c r="K108" s="263" t="s">
        <v>123</v>
      </c>
      <c r="L108" s="268"/>
      <c r="M108" s="269" t="s">
        <v>19</v>
      </c>
      <c r="N108" s="270" t="s">
        <v>43</v>
      </c>
      <c r="O108" s="84"/>
      <c r="P108" s="231">
        <f>O108*H108</f>
        <v>0</v>
      </c>
      <c r="Q108" s="231">
        <v>0</v>
      </c>
      <c r="R108" s="231">
        <f>Q108*H108</f>
        <v>0</v>
      </c>
      <c r="S108" s="231">
        <v>0</v>
      </c>
      <c r="T108" s="232">
        <f>S108*H108</f>
        <v>0</v>
      </c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R108" s="233" t="s">
        <v>136</v>
      </c>
      <c r="AT108" s="233" t="s">
        <v>132</v>
      </c>
      <c r="AU108" s="233" t="s">
        <v>81</v>
      </c>
      <c r="AY108" s="17" t="s">
        <v>116</v>
      </c>
      <c r="BE108" s="234">
        <f>IF(N108="základní",J108,0)</f>
        <v>0</v>
      </c>
      <c r="BF108" s="234">
        <f>IF(N108="snížená",J108,0)</f>
        <v>0</v>
      </c>
      <c r="BG108" s="234">
        <f>IF(N108="zákl. přenesená",J108,0)</f>
        <v>0</v>
      </c>
      <c r="BH108" s="234">
        <f>IF(N108="sníž. přenesená",J108,0)</f>
        <v>0</v>
      </c>
      <c r="BI108" s="234">
        <f>IF(N108="nulová",J108,0)</f>
        <v>0</v>
      </c>
      <c r="BJ108" s="17" t="s">
        <v>79</v>
      </c>
      <c r="BK108" s="234">
        <f>ROUND(I108*H108,2)</f>
        <v>0</v>
      </c>
      <c r="BL108" s="17" t="s">
        <v>124</v>
      </c>
      <c r="BM108" s="233" t="s">
        <v>158</v>
      </c>
    </row>
    <row r="109" s="2" customFormat="1">
      <c r="A109" s="38"/>
      <c r="B109" s="39"/>
      <c r="C109" s="40"/>
      <c r="D109" s="235" t="s">
        <v>126</v>
      </c>
      <c r="E109" s="40"/>
      <c r="F109" s="236" t="s">
        <v>138</v>
      </c>
      <c r="G109" s="40"/>
      <c r="H109" s="40"/>
      <c r="I109" s="142"/>
      <c r="J109" s="40"/>
      <c r="K109" s="40"/>
      <c r="L109" s="44"/>
      <c r="M109" s="237"/>
      <c r="N109" s="238"/>
      <c r="O109" s="84"/>
      <c r="P109" s="84"/>
      <c r="Q109" s="84"/>
      <c r="R109" s="84"/>
      <c r="S109" s="84"/>
      <c r="T109" s="85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T109" s="17" t="s">
        <v>126</v>
      </c>
      <c r="AU109" s="17" t="s">
        <v>81</v>
      </c>
    </row>
    <row r="110" s="2" customFormat="1" ht="16.5" customHeight="1">
      <c r="A110" s="38"/>
      <c r="B110" s="39"/>
      <c r="C110" s="261" t="s">
        <v>159</v>
      </c>
      <c r="D110" s="261" t="s">
        <v>132</v>
      </c>
      <c r="E110" s="262" t="s">
        <v>160</v>
      </c>
      <c r="F110" s="263" t="s">
        <v>161</v>
      </c>
      <c r="G110" s="264" t="s">
        <v>135</v>
      </c>
      <c r="H110" s="265">
        <v>3</v>
      </c>
      <c r="I110" s="266"/>
      <c r="J110" s="267">
        <f>ROUND(I110*H110,2)</f>
        <v>0</v>
      </c>
      <c r="K110" s="263" t="s">
        <v>123</v>
      </c>
      <c r="L110" s="268"/>
      <c r="M110" s="269" t="s">
        <v>19</v>
      </c>
      <c r="N110" s="270" t="s">
        <v>43</v>
      </c>
      <c r="O110" s="84"/>
      <c r="P110" s="231">
        <f>O110*H110</f>
        <v>0</v>
      </c>
      <c r="Q110" s="231">
        <v>0</v>
      </c>
      <c r="R110" s="231">
        <f>Q110*H110</f>
        <v>0</v>
      </c>
      <c r="S110" s="231">
        <v>0</v>
      </c>
      <c r="T110" s="232">
        <f>S110*H110</f>
        <v>0</v>
      </c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R110" s="233" t="s">
        <v>136</v>
      </c>
      <c r="AT110" s="233" t="s">
        <v>132</v>
      </c>
      <c r="AU110" s="233" t="s">
        <v>81</v>
      </c>
      <c r="AY110" s="17" t="s">
        <v>116</v>
      </c>
      <c r="BE110" s="234">
        <f>IF(N110="základní",J110,0)</f>
        <v>0</v>
      </c>
      <c r="BF110" s="234">
        <f>IF(N110="snížená",J110,0)</f>
        <v>0</v>
      </c>
      <c r="BG110" s="234">
        <f>IF(N110="zákl. přenesená",J110,0)</f>
        <v>0</v>
      </c>
      <c r="BH110" s="234">
        <f>IF(N110="sníž. přenesená",J110,0)</f>
        <v>0</v>
      </c>
      <c r="BI110" s="234">
        <f>IF(N110="nulová",J110,0)</f>
        <v>0</v>
      </c>
      <c r="BJ110" s="17" t="s">
        <v>79</v>
      </c>
      <c r="BK110" s="234">
        <f>ROUND(I110*H110,2)</f>
        <v>0</v>
      </c>
      <c r="BL110" s="17" t="s">
        <v>124</v>
      </c>
      <c r="BM110" s="233" t="s">
        <v>162</v>
      </c>
    </row>
    <row r="111" s="2" customFormat="1">
      <c r="A111" s="38"/>
      <c r="B111" s="39"/>
      <c r="C111" s="40"/>
      <c r="D111" s="235" t="s">
        <v>126</v>
      </c>
      <c r="E111" s="40"/>
      <c r="F111" s="236" t="s">
        <v>163</v>
      </c>
      <c r="G111" s="40"/>
      <c r="H111" s="40"/>
      <c r="I111" s="142"/>
      <c r="J111" s="40"/>
      <c r="K111" s="40"/>
      <c r="L111" s="44"/>
      <c r="M111" s="237"/>
      <c r="N111" s="238"/>
      <c r="O111" s="84"/>
      <c r="P111" s="84"/>
      <c r="Q111" s="84"/>
      <c r="R111" s="84"/>
      <c r="S111" s="84"/>
      <c r="T111" s="85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T111" s="17" t="s">
        <v>126</v>
      </c>
      <c r="AU111" s="17" t="s">
        <v>81</v>
      </c>
    </row>
    <row r="112" s="2" customFormat="1" ht="16.5" customHeight="1">
      <c r="A112" s="38"/>
      <c r="B112" s="39"/>
      <c r="C112" s="261" t="s">
        <v>164</v>
      </c>
      <c r="D112" s="261" t="s">
        <v>132</v>
      </c>
      <c r="E112" s="262" t="s">
        <v>165</v>
      </c>
      <c r="F112" s="263" t="s">
        <v>166</v>
      </c>
      <c r="G112" s="264" t="s">
        <v>135</v>
      </c>
      <c r="H112" s="265">
        <v>2</v>
      </c>
      <c r="I112" s="266"/>
      <c r="J112" s="267">
        <f>ROUND(I112*H112,2)</f>
        <v>0</v>
      </c>
      <c r="K112" s="263" t="s">
        <v>123</v>
      </c>
      <c r="L112" s="268"/>
      <c r="M112" s="269" t="s">
        <v>19</v>
      </c>
      <c r="N112" s="270" t="s">
        <v>43</v>
      </c>
      <c r="O112" s="84"/>
      <c r="P112" s="231">
        <f>O112*H112</f>
        <v>0</v>
      </c>
      <c r="Q112" s="231">
        <v>0</v>
      </c>
      <c r="R112" s="231">
        <f>Q112*H112</f>
        <v>0</v>
      </c>
      <c r="S112" s="231">
        <v>0</v>
      </c>
      <c r="T112" s="232">
        <f>S112*H112</f>
        <v>0</v>
      </c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R112" s="233" t="s">
        <v>136</v>
      </c>
      <c r="AT112" s="233" t="s">
        <v>132</v>
      </c>
      <c r="AU112" s="233" t="s">
        <v>81</v>
      </c>
      <c r="AY112" s="17" t="s">
        <v>116</v>
      </c>
      <c r="BE112" s="234">
        <f>IF(N112="základní",J112,0)</f>
        <v>0</v>
      </c>
      <c r="BF112" s="234">
        <f>IF(N112="snížená",J112,0)</f>
        <v>0</v>
      </c>
      <c r="BG112" s="234">
        <f>IF(N112="zákl. přenesená",J112,0)</f>
        <v>0</v>
      </c>
      <c r="BH112" s="234">
        <f>IF(N112="sníž. přenesená",J112,0)</f>
        <v>0</v>
      </c>
      <c r="BI112" s="234">
        <f>IF(N112="nulová",J112,0)</f>
        <v>0</v>
      </c>
      <c r="BJ112" s="17" t="s">
        <v>79</v>
      </c>
      <c r="BK112" s="234">
        <f>ROUND(I112*H112,2)</f>
        <v>0</v>
      </c>
      <c r="BL112" s="17" t="s">
        <v>124</v>
      </c>
      <c r="BM112" s="233" t="s">
        <v>167</v>
      </c>
    </row>
    <row r="113" s="2" customFormat="1">
      <c r="A113" s="38"/>
      <c r="B113" s="39"/>
      <c r="C113" s="40"/>
      <c r="D113" s="235" t="s">
        <v>126</v>
      </c>
      <c r="E113" s="40"/>
      <c r="F113" s="236" t="s">
        <v>163</v>
      </c>
      <c r="G113" s="40"/>
      <c r="H113" s="40"/>
      <c r="I113" s="142"/>
      <c r="J113" s="40"/>
      <c r="K113" s="40"/>
      <c r="L113" s="44"/>
      <c r="M113" s="237"/>
      <c r="N113" s="238"/>
      <c r="O113" s="84"/>
      <c r="P113" s="84"/>
      <c r="Q113" s="84"/>
      <c r="R113" s="84"/>
      <c r="S113" s="84"/>
      <c r="T113" s="85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T113" s="17" t="s">
        <v>126</v>
      </c>
      <c r="AU113" s="17" t="s">
        <v>81</v>
      </c>
    </row>
    <row r="114" s="2" customFormat="1" ht="16.5" customHeight="1">
      <c r="A114" s="38"/>
      <c r="B114" s="39"/>
      <c r="C114" s="261" t="s">
        <v>168</v>
      </c>
      <c r="D114" s="261" t="s">
        <v>132</v>
      </c>
      <c r="E114" s="262" t="s">
        <v>169</v>
      </c>
      <c r="F114" s="263" t="s">
        <v>170</v>
      </c>
      <c r="G114" s="264" t="s">
        <v>135</v>
      </c>
      <c r="H114" s="265">
        <v>5</v>
      </c>
      <c r="I114" s="266"/>
      <c r="J114" s="267">
        <f>ROUND(I114*H114,2)</f>
        <v>0</v>
      </c>
      <c r="K114" s="263" t="s">
        <v>123</v>
      </c>
      <c r="L114" s="268"/>
      <c r="M114" s="269" t="s">
        <v>19</v>
      </c>
      <c r="N114" s="270" t="s">
        <v>43</v>
      </c>
      <c r="O114" s="84"/>
      <c r="P114" s="231">
        <f>O114*H114</f>
        <v>0</v>
      </c>
      <c r="Q114" s="231">
        <v>0</v>
      </c>
      <c r="R114" s="231">
        <f>Q114*H114</f>
        <v>0</v>
      </c>
      <c r="S114" s="231">
        <v>0</v>
      </c>
      <c r="T114" s="232">
        <f>S114*H114</f>
        <v>0</v>
      </c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R114" s="233" t="s">
        <v>136</v>
      </c>
      <c r="AT114" s="233" t="s">
        <v>132</v>
      </c>
      <c r="AU114" s="233" t="s">
        <v>81</v>
      </c>
      <c r="AY114" s="17" t="s">
        <v>116</v>
      </c>
      <c r="BE114" s="234">
        <f>IF(N114="základní",J114,0)</f>
        <v>0</v>
      </c>
      <c r="BF114" s="234">
        <f>IF(N114="snížená",J114,0)</f>
        <v>0</v>
      </c>
      <c r="BG114" s="234">
        <f>IF(N114="zákl. přenesená",J114,0)</f>
        <v>0</v>
      </c>
      <c r="BH114" s="234">
        <f>IF(N114="sníž. přenesená",J114,0)</f>
        <v>0</v>
      </c>
      <c r="BI114" s="234">
        <f>IF(N114="nulová",J114,0)</f>
        <v>0</v>
      </c>
      <c r="BJ114" s="17" t="s">
        <v>79</v>
      </c>
      <c r="BK114" s="234">
        <f>ROUND(I114*H114,2)</f>
        <v>0</v>
      </c>
      <c r="BL114" s="17" t="s">
        <v>124</v>
      </c>
      <c r="BM114" s="233" t="s">
        <v>171</v>
      </c>
    </row>
    <row r="115" s="2" customFormat="1">
      <c r="A115" s="38"/>
      <c r="B115" s="39"/>
      <c r="C115" s="40"/>
      <c r="D115" s="235" t="s">
        <v>126</v>
      </c>
      <c r="E115" s="40"/>
      <c r="F115" s="236" t="s">
        <v>163</v>
      </c>
      <c r="G115" s="40"/>
      <c r="H115" s="40"/>
      <c r="I115" s="142"/>
      <c r="J115" s="40"/>
      <c r="K115" s="40"/>
      <c r="L115" s="44"/>
      <c r="M115" s="237"/>
      <c r="N115" s="238"/>
      <c r="O115" s="84"/>
      <c r="P115" s="84"/>
      <c r="Q115" s="84"/>
      <c r="R115" s="84"/>
      <c r="S115" s="84"/>
      <c r="T115" s="85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T115" s="17" t="s">
        <v>126</v>
      </c>
      <c r="AU115" s="17" t="s">
        <v>81</v>
      </c>
    </row>
    <row r="116" s="2" customFormat="1" ht="16.5" customHeight="1">
      <c r="A116" s="38"/>
      <c r="B116" s="39"/>
      <c r="C116" s="261" t="s">
        <v>172</v>
      </c>
      <c r="D116" s="261" t="s">
        <v>132</v>
      </c>
      <c r="E116" s="262" t="s">
        <v>173</v>
      </c>
      <c r="F116" s="263" t="s">
        <v>174</v>
      </c>
      <c r="G116" s="264" t="s">
        <v>135</v>
      </c>
      <c r="H116" s="265">
        <v>1</v>
      </c>
      <c r="I116" s="266"/>
      <c r="J116" s="267">
        <f>ROUND(I116*H116,2)</f>
        <v>0</v>
      </c>
      <c r="K116" s="263" t="s">
        <v>123</v>
      </c>
      <c r="L116" s="268"/>
      <c r="M116" s="269" t="s">
        <v>19</v>
      </c>
      <c r="N116" s="270" t="s">
        <v>43</v>
      </c>
      <c r="O116" s="84"/>
      <c r="P116" s="231">
        <f>O116*H116</f>
        <v>0</v>
      </c>
      <c r="Q116" s="231">
        <v>0</v>
      </c>
      <c r="R116" s="231">
        <f>Q116*H116</f>
        <v>0</v>
      </c>
      <c r="S116" s="231">
        <v>0</v>
      </c>
      <c r="T116" s="232">
        <f>S116*H116</f>
        <v>0</v>
      </c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R116" s="233" t="s">
        <v>136</v>
      </c>
      <c r="AT116" s="233" t="s">
        <v>132</v>
      </c>
      <c r="AU116" s="233" t="s">
        <v>81</v>
      </c>
      <c r="AY116" s="17" t="s">
        <v>116</v>
      </c>
      <c r="BE116" s="234">
        <f>IF(N116="základní",J116,0)</f>
        <v>0</v>
      </c>
      <c r="BF116" s="234">
        <f>IF(N116="snížená",J116,0)</f>
        <v>0</v>
      </c>
      <c r="BG116" s="234">
        <f>IF(N116="zákl. přenesená",J116,0)</f>
        <v>0</v>
      </c>
      <c r="BH116" s="234">
        <f>IF(N116="sníž. přenesená",J116,0)</f>
        <v>0</v>
      </c>
      <c r="BI116" s="234">
        <f>IF(N116="nulová",J116,0)</f>
        <v>0</v>
      </c>
      <c r="BJ116" s="17" t="s">
        <v>79</v>
      </c>
      <c r="BK116" s="234">
        <f>ROUND(I116*H116,2)</f>
        <v>0</v>
      </c>
      <c r="BL116" s="17" t="s">
        <v>124</v>
      </c>
      <c r="BM116" s="233" t="s">
        <v>175</v>
      </c>
    </row>
    <row r="117" s="2" customFormat="1">
      <c r="A117" s="38"/>
      <c r="B117" s="39"/>
      <c r="C117" s="40"/>
      <c r="D117" s="235" t="s">
        <v>126</v>
      </c>
      <c r="E117" s="40"/>
      <c r="F117" s="236" t="s">
        <v>163</v>
      </c>
      <c r="G117" s="40"/>
      <c r="H117" s="40"/>
      <c r="I117" s="142"/>
      <c r="J117" s="40"/>
      <c r="K117" s="40"/>
      <c r="L117" s="44"/>
      <c r="M117" s="237"/>
      <c r="N117" s="238"/>
      <c r="O117" s="84"/>
      <c r="P117" s="84"/>
      <c r="Q117" s="84"/>
      <c r="R117" s="84"/>
      <c r="S117" s="84"/>
      <c r="T117" s="85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T117" s="17" t="s">
        <v>126</v>
      </c>
      <c r="AU117" s="17" t="s">
        <v>81</v>
      </c>
    </row>
    <row r="118" s="2" customFormat="1" ht="16.5" customHeight="1">
      <c r="A118" s="38"/>
      <c r="B118" s="39"/>
      <c r="C118" s="261" t="s">
        <v>176</v>
      </c>
      <c r="D118" s="261" t="s">
        <v>132</v>
      </c>
      <c r="E118" s="262" t="s">
        <v>177</v>
      </c>
      <c r="F118" s="263" t="s">
        <v>178</v>
      </c>
      <c r="G118" s="264" t="s">
        <v>135</v>
      </c>
      <c r="H118" s="265">
        <v>1</v>
      </c>
      <c r="I118" s="266"/>
      <c r="J118" s="267">
        <f>ROUND(I118*H118,2)</f>
        <v>0</v>
      </c>
      <c r="K118" s="263" t="s">
        <v>123</v>
      </c>
      <c r="L118" s="268"/>
      <c r="M118" s="269" t="s">
        <v>19</v>
      </c>
      <c r="N118" s="270" t="s">
        <v>43</v>
      </c>
      <c r="O118" s="84"/>
      <c r="P118" s="231">
        <f>O118*H118</f>
        <v>0</v>
      </c>
      <c r="Q118" s="231">
        <v>0</v>
      </c>
      <c r="R118" s="231">
        <f>Q118*H118</f>
        <v>0</v>
      </c>
      <c r="S118" s="231">
        <v>0</v>
      </c>
      <c r="T118" s="232">
        <f>S118*H118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R118" s="233" t="s">
        <v>136</v>
      </c>
      <c r="AT118" s="233" t="s">
        <v>132</v>
      </c>
      <c r="AU118" s="233" t="s">
        <v>81</v>
      </c>
      <c r="AY118" s="17" t="s">
        <v>116</v>
      </c>
      <c r="BE118" s="234">
        <f>IF(N118="základní",J118,0)</f>
        <v>0</v>
      </c>
      <c r="BF118" s="234">
        <f>IF(N118="snížená",J118,0)</f>
        <v>0</v>
      </c>
      <c r="BG118" s="234">
        <f>IF(N118="zákl. přenesená",J118,0)</f>
        <v>0</v>
      </c>
      <c r="BH118" s="234">
        <f>IF(N118="sníž. přenesená",J118,0)</f>
        <v>0</v>
      </c>
      <c r="BI118" s="234">
        <f>IF(N118="nulová",J118,0)</f>
        <v>0</v>
      </c>
      <c r="BJ118" s="17" t="s">
        <v>79</v>
      </c>
      <c r="BK118" s="234">
        <f>ROUND(I118*H118,2)</f>
        <v>0</v>
      </c>
      <c r="BL118" s="17" t="s">
        <v>124</v>
      </c>
      <c r="BM118" s="233" t="s">
        <v>179</v>
      </c>
    </row>
    <row r="119" s="2" customFormat="1">
      <c r="A119" s="38"/>
      <c r="B119" s="39"/>
      <c r="C119" s="40"/>
      <c r="D119" s="235" t="s">
        <v>126</v>
      </c>
      <c r="E119" s="40"/>
      <c r="F119" s="236" t="s">
        <v>163</v>
      </c>
      <c r="G119" s="40"/>
      <c r="H119" s="40"/>
      <c r="I119" s="142"/>
      <c r="J119" s="40"/>
      <c r="K119" s="40"/>
      <c r="L119" s="44"/>
      <c r="M119" s="237"/>
      <c r="N119" s="238"/>
      <c r="O119" s="84"/>
      <c r="P119" s="84"/>
      <c r="Q119" s="84"/>
      <c r="R119" s="84"/>
      <c r="S119" s="84"/>
      <c r="T119" s="85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17" t="s">
        <v>126</v>
      </c>
      <c r="AU119" s="17" t="s">
        <v>81</v>
      </c>
    </row>
    <row r="120" s="12" customFormat="1" ht="22.8" customHeight="1">
      <c r="A120" s="12"/>
      <c r="B120" s="206"/>
      <c r="C120" s="207"/>
      <c r="D120" s="208" t="s">
        <v>71</v>
      </c>
      <c r="E120" s="220" t="s">
        <v>180</v>
      </c>
      <c r="F120" s="220" t="s">
        <v>181</v>
      </c>
      <c r="G120" s="207"/>
      <c r="H120" s="207"/>
      <c r="I120" s="210"/>
      <c r="J120" s="221">
        <f>BK120</f>
        <v>0</v>
      </c>
      <c r="K120" s="207"/>
      <c r="L120" s="212"/>
      <c r="M120" s="213"/>
      <c r="N120" s="214"/>
      <c r="O120" s="214"/>
      <c r="P120" s="215">
        <f>SUM(P121:P138)</f>
        <v>0</v>
      </c>
      <c r="Q120" s="214"/>
      <c r="R120" s="215">
        <f>SUM(R121:R138)</f>
        <v>0</v>
      </c>
      <c r="S120" s="214"/>
      <c r="T120" s="216">
        <f>SUM(T121:T138)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7" t="s">
        <v>81</v>
      </c>
      <c r="AT120" s="218" t="s">
        <v>71</v>
      </c>
      <c r="AU120" s="218" t="s">
        <v>79</v>
      </c>
      <c r="AY120" s="217" t="s">
        <v>116</v>
      </c>
      <c r="BK120" s="219">
        <f>SUM(BK121:BK138)</f>
        <v>0</v>
      </c>
    </row>
    <row r="121" s="2" customFormat="1" ht="16.5" customHeight="1">
      <c r="A121" s="38"/>
      <c r="B121" s="39"/>
      <c r="C121" s="222" t="s">
        <v>182</v>
      </c>
      <c r="D121" s="222" t="s">
        <v>119</v>
      </c>
      <c r="E121" s="223" t="s">
        <v>120</v>
      </c>
      <c r="F121" s="224" t="s">
        <v>121</v>
      </c>
      <c r="G121" s="225" t="s">
        <v>122</v>
      </c>
      <c r="H121" s="226">
        <v>31.32</v>
      </c>
      <c r="I121" s="227"/>
      <c r="J121" s="228">
        <f>ROUND(I121*H121,2)</f>
        <v>0</v>
      </c>
      <c r="K121" s="224" t="s">
        <v>123</v>
      </c>
      <c r="L121" s="44"/>
      <c r="M121" s="229" t="s">
        <v>19</v>
      </c>
      <c r="N121" s="230" t="s">
        <v>43</v>
      </c>
      <c r="O121" s="84"/>
      <c r="P121" s="231">
        <f>O121*H121</f>
        <v>0</v>
      </c>
      <c r="Q121" s="231">
        <v>0</v>
      </c>
      <c r="R121" s="231">
        <f>Q121*H121</f>
        <v>0</v>
      </c>
      <c r="S121" s="231">
        <v>0</v>
      </c>
      <c r="T121" s="232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33" t="s">
        <v>124</v>
      </c>
      <c r="AT121" s="233" t="s">
        <v>119</v>
      </c>
      <c r="AU121" s="233" t="s">
        <v>81</v>
      </c>
      <c r="AY121" s="17" t="s">
        <v>116</v>
      </c>
      <c r="BE121" s="234">
        <f>IF(N121="základní",J121,0)</f>
        <v>0</v>
      </c>
      <c r="BF121" s="234">
        <f>IF(N121="snížená",J121,0)</f>
        <v>0</v>
      </c>
      <c r="BG121" s="234">
        <f>IF(N121="zákl. přenesená",J121,0)</f>
        <v>0</v>
      </c>
      <c r="BH121" s="234">
        <f>IF(N121="sníž. přenesená",J121,0)</f>
        <v>0</v>
      </c>
      <c r="BI121" s="234">
        <f>IF(N121="nulová",J121,0)</f>
        <v>0</v>
      </c>
      <c r="BJ121" s="17" t="s">
        <v>79</v>
      </c>
      <c r="BK121" s="234">
        <f>ROUND(I121*H121,2)</f>
        <v>0</v>
      </c>
      <c r="BL121" s="17" t="s">
        <v>124</v>
      </c>
      <c r="BM121" s="233" t="s">
        <v>183</v>
      </c>
    </row>
    <row r="122" s="2" customFormat="1">
      <c r="A122" s="38"/>
      <c r="B122" s="39"/>
      <c r="C122" s="40"/>
      <c r="D122" s="235" t="s">
        <v>126</v>
      </c>
      <c r="E122" s="40"/>
      <c r="F122" s="236" t="s">
        <v>121</v>
      </c>
      <c r="G122" s="40"/>
      <c r="H122" s="40"/>
      <c r="I122" s="142"/>
      <c r="J122" s="40"/>
      <c r="K122" s="40"/>
      <c r="L122" s="44"/>
      <c r="M122" s="237"/>
      <c r="N122" s="238"/>
      <c r="O122" s="84"/>
      <c r="P122" s="84"/>
      <c r="Q122" s="84"/>
      <c r="R122" s="84"/>
      <c r="S122" s="84"/>
      <c r="T122" s="85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126</v>
      </c>
      <c r="AU122" s="17" t="s">
        <v>81</v>
      </c>
    </row>
    <row r="123" s="13" customFormat="1">
      <c r="A123" s="13"/>
      <c r="B123" s="239"/>
      <c r="C123" s="240"/>
      <c r="D123" s="235" t="s">
        <v>127</v>
      </c>
      <c r="E123" s="241" t="s">
        <v>19</v>
      </c>
      <c r="F123" s="242" t="s">
        <v>184</v>
      </c>
      <c r="G123" s="240"/>
      <c r="H123" s="243">
        <v>11.087999999999999</v>
      </c>
      <c r="I123" s="244"/>
      <c r="J123" s="240"/>
      <c r="K123" s="240"/>
      <c r="L123" s="245"/>
      <c r="M123" s="246"/>
      <c r="N123" s="247"/>
      <c r="O123" s="247"/>
      <c r="P123" s="247"/>
      <c r="Q123" s="247"/>
      <c r="R123" s="247"/>
      <c r="S123" s="247"/>
      <c r="T123" s="248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9" t="s">
        <v>127</v>
      </c>
      <c r="AU123" s="249" t="s">
        <v>81</v>
      </c>
      <c r="AV123" s="13" t="s">
        <v>81</v>
      </c>
      <c r="AW123" s="13" t="s">
        <v>33</v>
      </c>
      <c r="AX123" s="13" t="s">
        <v>72</v>
      </c>
      <c r="AY123" s="249" t="s">
        <v>116</v>
      </c>
    </row>
    <row r="124" s="13" customFormat="1">
      <c r="A124" s="13"/>
      <c r="B124" s="239"/>
      <c r="C124" s="240"/>
      <c r="D124" s="235" t="s">
        <v>127</v>
      </c>
      <c r="E124" s="241" t="s">
        <v>19</v>
      </c>
      <c r="F124" s="242" t="s">
        <v>185</v>
      </c>
      <c r="G124" s="240"/>
      <c r="H124" s="243">
        <v>2.6400000000000001</v>
      </c>
      <c r="I124" s="244"/>
      <c r="J124" s="240"/>
      <c r="K124" s="240"/>
      <c r="L124" s="245"/>
      <c r="M124" s="246"/>
      <c r="N124" s="247"/>
      <c r="O124" s="247"/>
      <c r="P124" s="247"/>
      <c r="Q124" s="247"/>
      <c r="R124" s="247"/>
      <c r="S124" s="247"/>
      <c r="T124" s="248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9" t="s">
        <v>127</v>
      </c>
      <c r="AU124" s="249" t="s">
        <v>81</v>
      </c>
      <c r="AV124" s="13" t="s">
        <v>81</v>
      </c>
      <c r="AW124" s="13" t="s">
        <v>33</v>
      </c>
      <c r="AX124" s="13" t="s">
        <v>72</v>
      </c>
      <c r="AY124" s="249" t="s">
        <v>116</v>
      </c>
    </row>
    <row r="125" s="13" customFormat="1">
      <c r="A125" s="13"/>
      <c r="B125" s="239"/>
      <c r="C125" s="240"/>
      <c r="D125" s="235" t="s">
        <v>127</v>
      </c>
      <c r="E125" s="241" t="s">
        <v>19</v>
      </c>
      <c r="F125" s="242" t="s">
        <v>186</v>
      </c>
      <c r="G125" s="240"/>
      <c r="H125" s="243">
        <v>1.3200000000000001</v>
      </c>
      <c r="I125" s="244"/>
      <c r="J125" s="240"/>
      <c r="K125" s="240"/>
      <c r="L125" s="245"/>
      <c r="M125" s="246"/>
      <c r="N125" s="247"/>
      <c r="O125" s="247"/>
      <c r="P125" s="247"/>
      <c r="Q125" s="247"/>
      <c r="R125" s="247"/>
      <c r="S125" s="247"/>
      <c r="T125" s="248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9" t="s">
        <v>127</v>
      </c>
      <c r="AU125" s="249" t="s">
        <v>81</v>
      </c>
      <c r="AV125" s="13" t="s">
        <v>81</v>
      </c>
      <c r="AW125" s="13" t="s">
        <v>33</v>
      </c>
      <c r="AX125" s="13" t="s">
        <v>72</v>
      </c>
      <c r="AY125" s="249" t="s">
        <v>116</v>
      </c>
    </row>
    <row r="126" s="13" customFormat="1">
      <c r="A126" s="13"/>
      <c r="B126" s="239"/>
      <c r="C126" s="240"/>
      <c r="D126" s="235" t="s">
        <v>127</v>
      </c>
      <c r="E126" s="241" t="s">
        <v>19</v>
      </c>
      <c r="F126" s="242" t="s">
        <v>187</v>
      </c>
      <c r="G126" s="240"/>
      <c r="H126" s="243">
        <v>4.4400000000000004</v>
      </c>
      <c r="I126" s="244"/>
      <c r="J126" s="240"/>
      <c r="K126" s="240"/>
      <c r="L126" s="245"/>
      <c r="M126" s="246"/>
      <c r="N126" s="247"/>
      <c r="O126" s="247"/>
      <c r="P126" s="247"/>
      <c r="Q126" s="247"/>
      <c r="R126" s="247"/>
      <c r="S126" s="247"/>
      <c r="T126" s="248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9" t="s">
        <v>127</v>
      </c>
      <c r="AU126" s="249" t="s">
        <v>81</v>
      </c>
      <c r="AV126" s="13" t="s">
        <v>81</v>
      </c>
      <c r="AW126" s="13" t="s">
        <v>33</v>
      </c>
      <c r="AX126" s="13" t="s">
        <v>72</v>
      </c>
      <c r="AY126" s="249" t="s">
        <v>116</v>
      </c>
    </row>
    <row r="127" s="13" customFormat="1">
      <c r="A127" s="13"/>
      <c r="B127" s="239"/>
      <c r="C127" s="240"/>
      <c r="D127" s="235" t="s">
        <v>127</v>
      </c>
      <c r="E127" s="241" t="s">
        <v>19</v>
      </c>
      <c r="F127" s="242" t="s">
        <v>188</v>
      </c>
      <c r="G127" s="240"/>
      <c r="H127" s="243">
        <v>11.832000000000001</v>
      </c>
      <c r="I127" s="244"/>
      <c r="J127" s="240"/>
      <c r="K127" s="240"/>
      <c r="L127" s="245"/>
      <c r="M127" s="246"/>
      <c r="N127" s="247"/>
      <c r="O127" s="247"/>
      <c r="P127" s="247"/>
      <c r="Q127" s="247"/>
      <c r="R127" s="247"/>
      <c r="S127" s="247"/>
      <c r="T127" s="248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9" t="s">
        <v>127</v>
      </c>
      <c r="AU127" s="249" t="s">
        <v>81</v>
      </c>
      <c r="AV127" s="13" t="s">
        <v>81</v>
      </c>
      <c r="AW127" s="13" t="s">
        <v>33</v>
      </c>
      <c r="AX127" s="13" t="s">
        <v>72</v>
      </c>
      <c r="AY127" s="249" t="s">
        <v>116</v>
      </c>
    </row>
    <row r="128" s="14" customFormat="1">
      <c r="A128" s="14"/>
      <c r="B128" s="250"/>
      <c r="C128" s="251"/>
      <c r="D128" s="235" t="s">
        <v>127</v>
      </c>
      <c r="E128" s="252" t="s">
        <v>19</v>
      </c>
      <c r="F128" s="253" t="s">
        <v>130</v>
      </c>
      <c r="G128" s="251"/>
      <c r="H128" s="254">
        <v>31.32</v>
      </c>
      <c r="I128" s="255"/>
      <c r="J128" s="251"/>
      <c r="K128" s="251"/>
      <c r="L128" s="256"/>
      <c r="M128" s="257"/>
      <c r="N128" s="258"/>
      <c r="O128" s="258"/>
      <c r="P128" s="258"/>
      <c r="Q128" s="258"/>
      <c r="R128" s="258"/>
      <c r="S128" s="258"/>
      <c r="T128" s="259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60" t="s">
        <v>127</v>
      </c>
      <c r="AU128" s="260" t="s">
        <v>81</v>
      </c>
      <c r="AV128" s="14" t="s">
        <v>131</v>
      </c>
      <c r="AW128" s="14" t="s">
        <v>33</v>
      </c>
      <c r="AX128" s="14" t="s">
        <v>79</v>
      </c>
      <c r="AY128" s="260" t="s">
        <v>116</v>
      </c>
    </row>
    <row r="129" s="2" customFormat="1" ht="16.5" customHeight="1">
      <c r="A129" s="38"/>
      <c r="B129" s="39"/>
      <c r="C129" s="261" t="s">
        <v>189</v>
      </c>
      <c r="D129" s="261" t="s">
        <v>132</v>
      </c>
      <c r="E129" s="262" t="s">
        <v>190</v>
      </c>
      <c r="F129" s="263" t="s">
        <v>191</v>
      </c>
      <c r="G129" s="264" t="s">
        <v>135</v>
      </c>
      <c r="H129" s="265">
        <v>3</v>
      </c>
      <c r="I129" s="266"/>
      <c r="J129" s="267">
        <f>ROUND(I129*H129,2)</f>
        <v>0</v>
      </c>
      <c r="K129" s="263" t="s">
        <v>123</v>
      </c>
      <c r="L129" s="268"/>
      <c r="M129" s="269" t="s">
        <v>19</v>
      </c>
      <c r="N129" s="270" t="s">
        <v>43</v>
      </c>
      <c r="O129" s="84"/>
      <c r="P129" s="231">
        <f>O129*H129</f>
        <v>0</v>
      </c>
      <c r="Q129" s="231">
        <v>0</v>
      </c>
      <c r="R129" s="231">
        <f>Q129*H129</f>
        <v>0</v>
      </c>
      <c r="S129" s="231">
        <v>0</v>
      </c>
      <c r="T129" s="232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3" t="s">
        <v>136</v>
      </c>
      <c r="AT129" s="233" t="s">
        <v>132</v>
      </c>
      <c r="AU129" s="233" t="s">
        <v>81</v>
      </c>
      <c r="AY129" s="17" t="s">
        <v>116</v>
      </c>
      <c r="BE129" s="234">
        <f>IF(N129="základní",J129,0)</f>
        <v>0</v>
      </c>
      <c r="BF129" s="234">
        <f>IF(N129="snížená",J129,0)</f>
        <v>0</v>
      </c>
      <c r="BG129" s="234">
        <f>IF(N129="zákl. přenesená",J129,0)</f>
        <v>0</v>
      </c>
      <c r="BH129" s="234">
        <f>IF(N129="sníž. přenesená",J129,0)</f>
        <v>0</v>
      </c>
      <c r="BI129" s="234">
        <f>IF(N129="nulová",J129,0)</f>
        <v>0</v>
      </c>
      <c r="BJ129" s="17" t="s">
        <v>79</v>
      </c>
      <c r="BK129" s="234">
        <f>ROUND(I129*H129,2)</f>
        <v>0</v>
      </c>
      <c r="BL129" s="17" t="s">
        <v>124</v>
      </c>
      <c r="BM129" s="233" t="s">
        <v>192</v>
      </c>
    </row>
    <row r="130" s="2" customFormat="1">
      <c r="A130" s="38"/>
      <c r="B130" s="39"/>
      <c r="C130" s="40"/>
      <c r="D130" s="235" t="s">
        <v>126</v>
      </c>
      <c r="E130" s="40"/>
      <c r="F130" s="236" t="s">
        <v>163</v>
      </c>
      <c r="G130" s="40"/>
      <c r="H130" s="40"/>
      <c r="I130" s="142"/>
      <c r="J130" s="40"/>
      <c r="K130" s="40"/>
      <c r="L130" s="44"/>
      <c r="M130" s="237"/>
      <c r="N130" s="238"/>
      <c r="O130" s="84"/>
      <c r="P130" s="84"/>
      <c r="Q130" s="84"/>
      <c r="R130" s="84"/>
      <c r="S130" s="84"/>
      <c r="T130" s="85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126</v>
      </c>
      <c r="AU130" s="17" t="s">
        <v>81</v>
      </c>
    </row>
    <row r="131" s="2" customFormat="1" ht="16.5" customHeight="1">
      <c r="A131" s="38"/>
      <c r="B131" s="39"/>
      <c r="C131" s="261" t="s">
        <v>8</v>
      </c>
      <c r="D131" s="261" t="s">
        <v>132</v>
      </c>
      <c r="E131" s="262" t="s">
        <v>193</v>
      </c>
      <c r="F131" s="263" t="s">
        <v>194</v>
      </c>
      <c r="G131" s="264" t="s">
        <v>135</v>
      </c>
      <c r="H131" s="265">
        <v>1</v>
      </c>
      <c r="I131" s="266"/>
      <c r="J131" s="267">
        <f>ROUND(I131*H131,2)</f>
        <v>0</v>
      </c>
      <c r="K131" s="263" t="s">
        <v>123</v>
      </c>
      <c r="L131" s="268"/>
      <c r="M131" s="269" t="s">
        <v>19</v>
      </c>
      <c r="N131" s="270" t="s">
        <v>43</v>
      </c>
      <c r="O131" s="84"/>
      <c r="P131" s="231">
        <f>O131*H131</f>
        <v>0</v>
      </c>
      <c r="Q131" s="231">
        <v>0</v>
      </c>
      <c r="R131" s="231">
        <f>Q131*H131</f>
        <v>0</v>
      </c>
      <c r="S131" s="231">
        <v>0</v>
      </c>
      <c r="T131" s="232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3" t="s">
        <v>136</v>
      </c>
      <c r="AT131" s="233" t="s">
        <v>132</v>
      </c>
      <c r="AU131" s="233" t="s">
        <v>81</v>
      </c>
      <c r="AY131" s="17" t="s">
        <v>116</v>
      </c>
      <c r="BE131" s="234">
        <f>IF(N131="základní",J131,0)</f>
        <v>0</v>
      </c>
      <c r="BF131" s="234">
        <f>IF(N131="snížená",J131,0)</f>
        <v>0</v>
      </c>
      <c r="BG131" s="234">
        <f>IF(N131="zákl. přenesená",J131,0)</f>
        <v>0</v>
      </c>
      <c r="BH131" s="234">
        <f>IF(N131="sníž. přenesená",J131,0)</f>
        <v>0</v>
      </c>
      <c r="BI131" s="234">
        <f>IF(N131="nulová",J131,0)</f>
        <v>0</v>
      </c>
      <c r="BJ131" s="17" t="s">
        <v>79</v>
      </c>
      <c r="BK131" s="234">
        <f>ROUND(I131*H131,2)</f>
        <v>0</v>
      </c>
      <c r="BL131" s="17" t="s">
        <v>124</v>
      </c>
      <c r="BM131" s="233" t="s">
        <v>195</v>
      </c>
    </row>
    <row r="132" s="2" customFormat="1">
      <c r="A132" s="38"/>
      <c r="B132" s="39"/>
      <c r="C132" s="40"/>
      <c r="D132" s="235" t="s">
        <v>126</v>
      </c>
      <c r="E132" s="40"/>
      <c r="F132" s="236" t="s">
        <v>163</v>
      </c>
      <c r="G132" s="40"/>
      <c r="H132" s="40"/>
      <c r="I132" s="142"/>
      <c r="J132" s="40"/>
      <c r="K132" s="40"/>
      <c r="L132" s="44"/>
      <c r="M132" s="237"/>
      <c r="N132" s="238"/>
      <c r="O132" s="84"/>
      <c r="P132" s="84"/>
      <c r="Q132" s="84"/>
      <c r="R132" s="84"/>
      <c r="S132" s="84"/>
      <c r="T132" s="85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126</v>
      </c>
      <c r="AU132" s="17" t="s">
        <v>81</v>
      </c>
    </row>
    <row r="133" s="2" customFormat="1" ht="16.5" customHeight="1">
      <c r="A133" s="38"/>
      <c r="B133" s="39"/>
      <c r="C133" s="261" t="s">
        <v>124</v>
      </c>
      <c r="D133" s="261" t="s">
        <v>132</v>
      </c>
      <c r="E133" s="262" t="s">
        <v>196</v>
      </c>
      <c r="F133" s="263" t="s">
        <v>197</v>
      </c>
      <c r="G133" s="264" t="s">
        <v>135</v>
      </c>
      <c r="H133" s="265">
        <v>1</v>
      </c>
      <c r="I133" s="266"/>
      <c r="J133" s="267">
        <f>ROUND(I133*H133,2)</f>
        <v>0</v>
      </c>
      <c r="K133" s="263" t="s">
        <v>123</v>
      </c>
      <c r="L133" s="268"/>
      <c r="M133" s="269" t="s">
        <v>19</v>
      </c>
      <c r="N133" s="270" t="s">
        <v>43</v>
      </c>
      <c r="O133" s="84"/>
      <c r="P133" s="231">
        <f>O133*H133</f>
        <v>0</v>
      </c>
      <c r="Q133" s="231">
        <v>0</v>
      </c>
      <c r="R133" s="231">
        <f>Q133*H133</f>
        <v>0</v>
      </c>
      <c r="S133" s="231">
        <v>0</v>
      </c>
      <c r="T133" s="232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3" t="s">
        <v>136</v>
      </c>
      <c r="AT133" s="233" t="s">
        <v>132</v>
      </c>
      <c r="AU133" s="233" t="s">
        <v>81</v>
      </c>
      <c r="AY133" s="17" t="s">
        <v>116</v>
      </c>
      <c r="BE133" s="234">
        <f>IF(N133="základní",J133,0)</f>
        <v>0</v>
      </c>
      <c r="BF133" s="234">
        <f>IF(N133="snížená",J133,0)</f>
        <v>0</v>
      </c>
      <c r="BG133" s="234">
        <f>IF(N133="zákl. přenesená",J133,0)</f>
        <v>0</v>
      </c>
      <c r="BH133" s="234">
        <f>IF(N133="sníž. přenesená",J133,0)</f>
        <v>0</v>
      </c>
      <c r="BI133" s="234">
        <f>IF(N133="nulová",J133,0)</f>
        <v>0</v>
      </c>
      <c r="BJ133" s="17" t="s">
        <v>79</v>
      </c>
      <c r="BK133" s="234">
        <f>ROUND(I133*H133,2)</f>
        <v>0</v>
      </c>
      <c r="BL133" s="17" t="s">
        <v>124</v>
      </c>
      <c r="BM133" s="233" t="s">
        <v>198</v>
      </c>
    </row>
    <row r="134" s="2" customFormat="1">
      <c r="A134" s="38"/>
      <c r="B134" s="39"/>
      <c r="C134" s="40"/>
      <c r="D134" s="235" t="s">
        <v>126</v>
      </c>
      <c r="E134" s="40"/>
      <c r="F134" s="236" t="s">
        <v>163</v>
      </c>
      <c r="G134" s="40"/>
      <c r="H134" s="40"/>
      <c r="I134" s="142"/>
      <c r="J134" s="40"/>
      <c r="K134" s="40"/>
      <c r="L134" s="44"/>
      <c r="M134" s="237"/>
      <c r="N134" s="238"/>
      <c r="O134" s="84"/>
      <c r="P134" s="84"/>
      <c r="Q134" s="84"/>
      <c r="R134" s="84"/>
      <c r="S134" s="84"/>
      <c r="T134" s="85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126</v>
      </c>
      <c r="AU134" s="17" t="s">
        <v>81</v>
      </c>
    </row>
    <row r="135" s="2" customFormat="1" ht="16.5" customHeight="1">
      <c r="A135" s="38"/>
      <c r="B135" s="39"/>
      <c r="C135" s="261" t="s">
        <v>199</v>
      </c>
      <c r="D135" s="261" t="s">
        <v>132</v>
      </c>
      <c r="E135" s="262" t="s">
        <v>200</v>
      </c>
      <c r="F135" s="263" t="s">
        <v>201</v>
      </c>
      <c r="G135" s="264" t="s">
        <v>135</v>
      </c>
      <c r="H135" s="265">
        <v>1</v>
      </c>
      <c r="I135" s="266"/>
      <c r="J135" s="267">
        <f>ROUND(I135*H135,2)</f>
        <v>0</v>
      </c>
      <c r="K135" s="263" t="s">
        <v>123</v>
      </c>
      <c r="L135" s="268"/>
      <c r="M135" s="269" t="s">
        <v>19</v>
      </c>
      <c r="N135" s="270" t="s">
        <v>43</v>
      </c>
      <c r="O135" s="84"/>
      <c r="P135" s="231">
        <f>O135*H135</f>
        <v>0</v>
      </c>
      <c r="Q135" s="231">
        <v>0</v>
      </c>
      <c r="R135" s="231">
        <f>Q135*H135</f>
        <v>0</v>
      </c>
      <c r="S135" s="231">
        <v>0</v>
      </c>
      <c r="T135" s="232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3" t="s">
        <v>136</v>
      </c>
      <c r="AT135" s="233" t="s">
        <v>132</v>
      </c>
      <c r="AU135" s="233" t="s">
        <v>81</v>
      </c>
      <c r="AY135" s="17" t="s">
        <v>116</v>
      </c>
      <c r="BE135" s="234">
        <f>IF(N135="základní",J135,0)</f>
        <v>0</v>
      </c>
      <c r="BF135" s="234">
        <f>IF(N135="snížená",J135,0)</f>
        <v>0</v>
      </c>
      <c r="BG135" s="234">
        <f>IF(N135="zákl. přenesená",J135,0)</f>
        <v>0</v>
      </c>
      <c r="BH135" s="234">
        <f>IF(N135="sníž. přenesená",J135,0)</f>
        <v>0</v>
      </c>
      <c r="BI135" s="234">
        <f>IF(N135="nulová",J135,0)</f>
        <v>0</v>
      </c>
      <c r="BJ135" s="17" t="s">
        <v>79</v>
      </c>
      <c r="BK135" s="234">
        <f>ROUND(I135*H135,2)</f>
        <v>0</v>
      </c>
      <c r="BL135" s="17" t="s">
        <v>124</v>
      </c>
      <c r="BM135" s="233" t="s">
        <v>202</v>
      </c>
    </row>
    <row r="136" s="2" customFormat="1">
      <c r="A136" s="38"/>
      <c r="B136" s="39"/>
      <c r="C136" s="40"/>
      <c r="D136" s="235" t="s">
        <v>126</v>
      </c>
      <c r="E136" s="40"/>
      <c r="F136" s="236" t="s">
        <v>163</v>
      </c>
      <c r="G136" s="40"/>
      <c r="H136" s="40"/>
      <c r="I136" s="142"/>
      <c r="J136" s="40"/>
      <c r="K136" s="40"/>
      <c r="L136" s="44"/>
      <c r="M136" s="237"/>
      <c r="N136" s="238"/>
      <c r="O136" s="84"/>
      <c r="P136" s="84"/>
      <c r="Q136" s="84"/>
      <c r="R136" s="84"/>
      <c r="S136" s="84"/>
      <c r="T136" s="85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126</v>
      </c>
      <c r="AU136" s="17" t="s">
        <v>81</v>
      </c>
    </row>
    <row r="137" s="2" customFormat="1" ht="16.5" customHeight="1">
      <c r="A137" s="38"/>
      <c r="B137" s="39"/>
      <c r="C137" s="261" t="s">
        <v>203</v>
      </c>
      <c r="D137" s="261" t="s">
        <v>132</v>
      </c>
      <c r="E137" s="262" t="s">
        <v>204</v>
      </c>
      <c r="F137" s="263" t="s">
        <v>205</v>
      </c>
      <c r="G137" s="264" t="s">
        <v>135</v>
      </c>
      <c r="H137" s="265">
        <v>1</v>
      </c>
      <c r="I137" s="266"/>
      <c r="J137" s="267">
        <f>ROUND(I137*H137,2)</f>
        <v>0</v>
      </c>
      <c r="K137" s="263" t="s">
        <v>123</v>
      </c>
      <c r="L137" s="268"/>
      <c r="M137" s="269" t="s">
        <v>19</v>
      </c>
      <c r="N137" s="270" t="s">
        <v>43</v>
      </c>
      <c r="O137" s="84"/>
      <c r="P137" s="231">
        <f>O137*H137</f>
        <v>0</v>
      </c>
      <c r="Q137" s="231">
        <v>0</v>
      </c>
      <c r="R137" s="231">
        <f>Q137*H137</f>
        <v>0</v>
      </c>
      <c r="S137" s="231">
        <v>0</v>
      </c>
      <c r="T137" s="232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3" t="s">
        <v>136</v>
      </c>
      <c r="AT137" s="233" t="s">
        <v>132</v>
      </c>
      <c r="AU137" s="233" t="s">
        <v>81</v>
      </c>
      <c r="AY137" s="17" t="s">
        <v>116</v>
      </c>
      <c r="BE137" s="234">
        <f>IF(N137="základní",J137,0)</f>
        <v>0</v>
      </c>
      <c r="BF137" s="234">
        <f>IF(N137="snížená",J137,0)</f>
        <v>0</v>
      </c>
      <c r="BG137" s="234">
        <f>IF(N137="zákl. přenesená",J137,0)</f>
        <v>0</v>
      </c>
      <c r="BH137" s="234">
        <f>IF(N137="sníž. přenesená",J137,0)</f>
        <v>0</v>
      </c>
      <c r="BI137" s="234">
        <f>IF(N137="nulová",J137,0)</f>
        <v>0</v>
      </c>
      <c r="BJ137" s="17" t="s">
        <v>79</v>
      </c>
      <c r="BK137" s="234">
        <f>ROUND(I137*H137,2)</f>
        <v>0</v>
      </c>
      <c r="BL137" s="17" t="s">
        <v>124</v>
      </c>
      <c r="BM137" s="233" t="s">
        <v>206</v>
      </c>
    </row>
    <row r="138" s="2" customFormat="1">
      <c r="A138" s="38"/>
      <c r="B138" s="39"/>
      <c r="C138" s="40"/>
      <c r="D138" s="235" t="s">
        <v>126</v>
      </c>
      <c r="E138" s="40"/>
      <c r="F138" s="236" t="s">
        <v>163</v>
      </c>
      <c r="G138" s="40"/>
      <c r="H138" s="40"/>
      <c r="I138" s="142"/>
      <c r="J138" s="40"/>
      <c r="K138" s="40"/>
      <c r="L138" s="44"/>
      <c r="M138" s="237"/>
      <c r="N138" s="238"/>
      <c r="O138" s="84"/>
      <c r="P138" s="84"/>
      <c r="Q138" s="84"/>
      <c r="R138" s="84"/>
      <c r="S138" s="84"/>
      <c r="T138" s="85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126</v>
      </c>
      <c r="AU138" s="17" t="s">
        <v>81</v>
      </c>
    </row>
    <row r="139" s="12" customFormat="1" ht="22.8" customHeight="1">
      <c r="A139" s="12"/>
      <c r="B139" s="206"/>
      <c r="C139" s="207"/>
      <c r="D139" s="208" t="s">
        <v>71</v>
      </c>
      <c r="E139" s="220" t="s">
        <v>207</v>
      </c>
      <c r="F139" s="220" t="s">
        <v>208</v>
      </c>
      <c r="G139" s="207"/>
      <c r="H139" s="207"/>
      <c r="I139" s="210"/>
      <c r="J139" s="221">
        <f>BK139</f>
        <v>0</v>
      </c>
      <c r="K139" s="207"/>
      <c r="L139" s="212"/>
      <c r="M139" s="213"/>
      <c r="N139" s="214"/>
      <c r="O139" s="214"/>
      <c r="P139" s="215">
        <f>SUM(P140:P145)</f>
        <v>0</v>
      </c>
      <c r="Q139" s="214"/>
      <c r="R139" s="215">
        <f>SUM(R140:R145)</f>
        <v>0</v>
      </c>
      <c r="S139" s="214"/>
      <c r="T139" s="216">
        <f>SUM(T140:T145)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17" t="s">
        <v>81</v>
      </c>
      <c r="AT139" s="218" t="s">
        <v>71</v>
      </c>
      <c r="AU139" s="218" t="s">
        <v>79</v>
      </c>
      <c r="AY139" s="217" t="s">
        <v>116</v>
      </c>
      <c r="BK139" s="219">
        <f>SUM(BK140:BK145)</f>
        <v>0</v>
      </c>
    </row>
    <row r="140" s="2" customFormat="1" ht="16.5" customHeight="1">
      <c r="A140" s="38"/>
      <c r="B140" s="39"/>
      <c r="C140" s="222" t="s">
        <v>209</v>
      </c>
      <c r="D140" s="222" t="s">
        <v>119</v>
      </c>
      <c r="E140" s="223" t="s">
        <v>120</v>
      </c>
      <c r="F140" s="224" t="s">
        <v>121</v>
      </c>
      <c r="G140" s="225" t="s">
        <v>122</v>
      </c>
      <c r="H140" s="226">
        <v>58.009999999999998</v>
      </c>
      <c r="I140" s="227"/>
      <c r="J140" s="228">
        <f>ROUND(I140*H140,2)</f>
        <v>0</v>
      </c>
      <c r="K140" s="224" t="s">
        <v>123</v>
      </c>
      <c r="L140" s="44"/>
      <c r="M140" s="229" t="s">
        <v>19</v>
      </c>
      <c r="N140" s="230" t="s">
        <v>43</v>
      </c>
      <c r="O140" s="84"/>
      <c r="P140" s="231">
        <f>O140*H140</f>
        <v>0</v>
      </c>
      <c r="Q140" s="231">
        <v>0</v>
      </c>
      <c r="R140" s="231">
        <f>Q140*H140</f>
        <v>0</v>
      </c>
      <c r="S140" s="231">
        <v>0</v>
      </c>
      <c r="T140" s="232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3" t="s">
        <v>124</v>
      </c>
      <c r="AT140" s="233" t="s">
        <v>119</v>
      </c>
      <c r="AU140" s="233" t="s">
        <v>81</v>
      </c>
      <c r="AY140" s="17" t="s">
        <v>116</v>
      </c>
      <c r="BE140" s="234">
        <f>IF(N140="základní",J140,0)</f>
        <v>0</v>
      </c>
      <c r="BF140" s="234">
        <f>IF(N140="snížená",J140,0)</f>
        <v>0</v>
      </c>
      <c r="BG140" s="234">
        <f>IF(N140="zákl. přenesená",J140,0)</f>
        <v>0</v>
      </c>
      <c r="BH140" s="234">
        <f>IF(N140="sníž. přenesená",J140,0)</f>
        <v>0</v>
      </c>
      <c r="BI140" s="234">
        <f>IF(N140="nulová",J140,0)</f>
        <v>0</v>
      </c>
      <c r="BJ140" s="17" t="s">
        <v>79</v>
      </c>
      <c r="BK140" s="234">
        <f>ROUND(I140*H140,2)</f>
        <v>0</v>
      </c>
      <c r="BL140" s="17" t="s">
        <v>124</v>
      </c>
      <c r="BM140" s="233" t="s">
        <v>210</v>
      </c>
    </row>
    <row r="141" s="2" customFormat="1">
      <c r="A141" s="38"/>
      <c r="B141" s="39"/>
      <c r="C141" s="40"/>
      <c r="D141" s="235" t="s">
        <v>126</v>
      </c>
      <c r="E141" s="40"/>
      <c r="F141" s="236" t="s">
        <v>121</v>
      </c>
      <c r="G141" s="40"/>
      <c r="H141" s="40"/>
      <c r="I141" s="142"/>
      <c r="J141" s="40"/>
      <c r="K141" s="40"/>
      <c r="L141" s="44"/>
      <c r="M141" s="237"/>
      <c r="N141" s="238"/>
      <c r="O141" s="84"/>
      <c r="P141" s="84"/>
      <c r="Q141" s="84"/>
      <c r="R141" s="84"/>
      <c r="S141" s="84"/>
      <c r="T141" s="85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126</v>
      </c>
      <c r="AU141" s="17" t="s">
        <v>81</v>
      </c>
    </row>
    <row r="142" s="13" customFormat="1">
      <c r="A142" s="13"/>
      <c r="B142" s="239"/>
      <c r="C142" s="240"/>
      <c r="D142" s="235" t="s">
        <v>127</v>
      </c>
      <c r="E142" s="241" t="s">
        <v>19</v>
      </c>
      <c r="F142" s="242" t="s">
        <v>211</v>
      </c>
      <c r="G142" s="240"/>
      <c r="H142" s="243">
        <v>58.009999999999998</v>
      </c>
      <c r="I142" s="244"/>
      <c r="J142" s="240"/>
      <c r="K142" s="240"/>
      <c r="L142" s="245"/>
      <c r="M142" s="246"/>
      <c r="N142" s="247"/>
      <c r="O142" s="247"/>
      <c r="P142" s="247"/>
      <c r="Q142" s="247"/>
      <c r="R142" s="247"/>
      <c r="S142" s="247"/>
      <c r="T142" s="248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9" t="s">
        <v>127</v>
      </c>
      <c r="AU142" s="249" t="s">
        <v>81</v>
      </c>
      <c r="AV142" s="13" t="s">
        <v>81</v>
      </c>
      <c r="AW142" s="13" t="s">
        <v>33</v>
      </c>
      <c r="AX142" s="13" t="s">
        <v>72</v>
      </c>
      <c r="AY142" s="249" t="s">
        <v>116</v>
      </c>
    </row>
    <row r="143" s="14" customFormat="1">
      <c r="A143" s="14"/>
      <c r="B143" s="250"/>
      <c r="C143" s="251"/>
      <c r="D143" s="235" t="s">
        <v>127</v>
      </c>
      <c r="E143" s="252" t="s">
        <v>19</v>
      </c>
      <c r="F143" s="253" t="s">
        <v>130</v>
      </c>
      <c r="G143" s="251"/>
      <c r="H143" s="254">
        <v>58.009999999999998</v>
      </c>
      <c r="I143" s="255"/>
      <c r="J143" s="251"/>
      <c r="K143" s="251"/>
      <c r="L143" s="256"/>
      <c r="M143" s="257"/>
      <c r="N143" s="258"/>
      <c r="O143" s="258"/>
      <c r="P143" s="258"/>
      <c r="Q143" s="258"/>
      <c r="R143" s="258"/>
      <c r="S143" s="258"/>
      <c r="T143" s="259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60" t="s">
        <v>127</v>
      </c>
      <c r="AU143" s="260" t="s">
        <v>81</v>
      </c>
      <c r="AV143" s="14" t="s">
        <v>131</v>
      </c>
      <c r="AW143" s="14" t="s">
        <v>33</v>
      </c>
      <c r="AX143" s="14" t="s">
        <v>79</v>
      </c>
      <c r="AY143" s="260" t="s">
        <v>116</v>
      </c>
    </row>
    <row r="144" s="2" customFormat="1" ht="16.5" customHeight="1">
      <c r="A144" s="38"/>
      <c r="B144" s="39"/>
      <c r="C144" s="261" t="s">
        <v>212</v>
      </c>
      <c r="D144" s="261" t="s">
        <v>132</v>
      </c>
      <c r="E144" s="262" t="s">
        <v>213</v>
      </c>
      <c r="F144" s="263" t="s">
        <v>214</v>
      </c>
      <c r="G144" s="264" t="s">
        <v>135</v>
      </c>
      <c r="H144" s="265">
        <v>16</v>
      </c>
      <c r="I144" s="266"/>
      <c r="J144" s="267">
        <f>ROUND(I144*H144,2)</f>
        <v>0</v>
      </c>
      <c r="K144" s="263" t="s">
        <v>123</v>
      </c>
      <c r="L144" s="268"/>
      <c r="M144" s="269" t="s">
        <v>19</v>
      </c>
      <c r="N144" s="270" t="s">
        <v>43</v>
      </c>
      <c r="O144" s="84"/>
      <c r="P144" s="231">
        <f>O144*H144</f>
        <v>0</v>
      </c>
      <c r="Q144" s="231">
        <v>0</v>
      </c>
      <c r="R144" s="231">
        <f>Q144*H144</f>
        <v>0</v>
      </c>
      <c r="S144" s="231">
        <v>0</v>
      </c>
      <c r="T144" s="232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3" t="s">
        <v>136</v>
      </c>
      <c r="AT144" s="233" t="s">
        <v>132</v>
      </c>
      <c r="AU144" s="233" t="s">
        <v>81</v>
      </c>
      <c r="AY144" s="17" t="s">
        <v>116</v>
      </c>
      <c r="BE144" s="234">
        <f>IF(N144="základní",J144,0)</f>
        <v>0</v>
      </c>
      <c r="BF144" s="234">
        <f>IF(N144="snížená",J144,0)</f>
        <v>0</v>
      </c>
      <c r="BG144" s="234">
        <f>IF(N144="zákl. přenesená",J144,0)</f>
        <v>0</v>
      </c>
      <c r="BH144" s="234">
        <f>IF(N144="sníž. přenesená",J144,0)</f>
        <v>0</v>
      </c>
      <c r="BI144" s="234">
        <f>IF(N144="nulová",J144,0)</f>
        <v>0</v>
      </c>
      <c r="BJ144" s="17" t="s">
        <v>79</v>
      </c>
      <c r="BK144" s="234">
        <f>ROUND(I144*H144,2)</f>
        <v>0</v>
      </c>
      <c r="BL144" s="17" t="s">
        <v>124</v>
      </c>
      <c r="BM144" s="233" t="s">
        <v>215</v>
      </c>
    </row>
    <row r="145" s="2" customFormat="1">
      <c r="A145" s="38"/>
      <c r="B145" s="39"/>
      <c r="C145" s="40"/>
      <c r="D145" s="235" t="s">
        <v>126</v>
      </c>
      <c r="E145" s="40"/>
      <c r="F145" s="236" t="s">
        <v>216</v>
      </c>
      <c r="G145" s="40"/>
      <c r="H145" s="40"/>
      <c r="I145" s="142"/>
      <c r="J145" s="40"/>
      <c r="K145" s="40"/>
      <c r="L145" s="44"/>
      <c r="M145" s="237"/>
      <c r="N145" s="238"/>
      <c r="O145" s="84"/>
      <c r="P145" s="84"/>
      <c r="Q145" s="84"/>
      <c r="R145" s="84"/>
      <c r="S145" s="84"/>
      <c r="T145" s="85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126</v>
      </c>
      <c r="AU145" s="17" t="s">
        <v>81</v>
      </c>
    </row>
    <row r="146" s="12" customFormat="1" ht="22.8" customHeight="1">
      <c r="A146" s="12"/>
      <c r="B146" s="206"/>
      <c r="C146" s="207"/>
      <c r="D146" s="208" t="s">
        <v>71</v>
      </c>
      <c r="E146" s="220" t="s">
        <v>217</v>
      </c>
      <c r="F146" s="220" t="s">
        <v>218</v>
      </c>
      <c r="G146" s="207"/>
      <c r="H146" s="207"/>
      <c r="I146" s="210"/>
      <c r="J146" s="221">
        <f>BK146</f>
        <v>0</v>
      </c>
      <c r="K146" s="207"/>
      <c r="L146" s="212"/>
      <c r="M146" s="213"/>
      <c r="N146" s="214"/>
      <c r="O146" s="214"/>
      <c r="P146" s="215">
        <f>SUM(P147:P167)</f>
        <v>0</v>
      </c>
      <c r="Q146" s="214"/>
      <c r="R146" s="215">
        <f>SUM(R147:R167)</f>
        <v>0</v>
      </c>
      <c r="S146" s="214"/>
      <c r="T146" s="216">
        <f>SUM(T147:T167)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17" t="s">
        <v>81</v>
      </c>
      <c r="AT146" s="218" t="s">
        <v>71</v>
      </c>
      <c r="AU146" s="218" t="s">
        <v>79</v>
      </c>
      <c r="AY146" s="217" t="s">
        <v>116</v>
      </c>
      <c r="BK146" s="219">
        <f>SUM(BK147:BK167)</f>
        <v>0</v>
      </c>
    </row>
    <row r="147" s="2" customFormat="1" ht="16.5" customHeight="1">
      <c r="A147" s="38"/>
      <c r="B147" s="39"/>
      <c r="C147" s="222" t="s">
        <v>7</v>
      </c>
      <c r="D147" s="222" t="s">
        <v>119</v>
      </c>
      <c r="E147" s="223" t="s">
        <v>120</v>
      </c>
      <c r="F147" s="224" t="s">
        <v>121</v>
      </c>
      <c r="G147" s="225" t="s">
        <v>122</v>
      </c>
      <c r="H147" s="226">
        <v>31.085999999999999</v>
      </c>
      <c r="I147" s="227"/>
      <c r="J147" s="228">
        <f>ROUND(I147*H147,2)</f>
        <v>0</v>
      </c>
      <c r="K147" s="224" t="s">
        <v>123</v>
      </c>
      <c r="L147" s="44"/>
      <c r="M147" s="229" t="s">
        <v>19</v>
      </c>
      <c r="N147" s="230" t="s">
        <v>43</v>
      </c>
      <c r="O147" s="84"/>
      <c r="P147" s="231">
        <f>O147*H147</f>
        <v>0</v>
      </c>
      <c r="Q147" s="231">
        <v>0</v>
      </c>
      <c r="R147" s="231">
        <f>Q147*H147</f>
        <v>0</v>
      </c>
      <c r="S147" s="231">
        <v>0</v>
      </c>
      <c r="T147" s="232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3" t="s">
        <v>124</v>
      </c>
      <c r="AT147" s="233" t="s">
        <v>119</v>
      </c>
      <c r="AU147" s="233" t="s">
        <v>81</v>
      </c>
      <c r="AY147" s="17" t="s">
        <v>116</v>
      </c>
      <c r="BE147" s="234">
        <f>IF(N147="základní",J147,0)</f>
        <v>0</v>
      </c>
      <c r="BF147" s="234">
        <f>IF(N147="snížená",J147,0)</f>
        <v>0</v>
      </c>
      <c r="BG147" s="234">
        <f>IF(N147="zákl. přenesená",J147,0)</f>
        <v>0</v>
      </c>
      <c r="BH147" s="234">
        <f>IF(N147="sníž. přenesená",J147,0)</f>
        <v>0</v>
      </c>
      <c r="BI147" s="234">
        <f>IF(N147="nulová",J147,0)</f>
        <v>0</v>
      </c>
      <c r="BJ147" s="17" t="s">
        <v>79</v>
      </c>
      <c r="BK147" s="234">
        <f>ROUND(I147*H147,2)</f>
        <v>0</v>
      </c>
      <c r="BL147" s="17" t="s">
        <v>124</v>
      </c>
      <c r="BM147" s="233" t="s">
        <v>219</v>
      </c>
    </row>
    <row r="148" s="2" customFormat="1">
      <c r="A148" s="38"/>
      <c r="B148" s="39"/>
      <c r="C148" s="40"/>
      <c r="D148" s="235" t="s">
        <v>126</v>
      </c>
      <c r="E148" s="40"/>
      <c r="F148" s="236" t="s">
        <v>121</v>
      </c>
      <c r="G148" s="40"/>
      <c r="H148" s="40"/>
      <c r="I148" s="142"/>
      <c r="J148" s="40"/>
      <c r="K148" s="40"/>
      <c r="L148" s="44"/>
      <c r="M148" s="237"/>
      <c r="N148" s="238"/>
      <c r="O148" s="84"/>
      <c r="P148" s="84"/>
      <c r="Q148" s="84"/>
      <c r="R148" s="84"/>
      <c r="S148" s="84"/>
      <c r="T148" s="85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126</v>
      </c>
      <c r="AU148" s="17" t="s">
        <v>81</v>
      </c>
    </row>
    <row r="149" s="13" customFormat="1">
      <c r="A149" s="13"/>
      <c r="B149" s="239"/>
      <c r="C149" s="240"/>
      <c r="D149" s="235" t="s">
        <v>127</v>
      </c>
      <c r="E149" s="241" t="s">
        <v>19</v>
      </c>
      <c r="F149" s="242" t="s">
        <v>220</v>
      </c>
      <c r="G149" s="240"/>
      <c r="H149" s="243">
        <v>7.5119999999999996</v>
      </c>
      <c r="I149" s="244"/>
      <c r="J149" s="240"/>
      <c r="K149" s="240"/>
      <c r="L149" s="245"/>
      <c r="M149" s="246"/>
      <c r="N149" s="247"/>
      <c r="O149" s="247"/>
      <c r="P149" s="247"/>
      <c r="Q149" s="247"/>
      <c r="R149" s="247"/>
      <c r="S149" s="247"/>
      <c r="T149" s="248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9" t="s">
        <v>127</v>
      </c>
      <c r="AU149" s="249" t="s">
        <v>81</v>
      </c>
      <c r="AV149" s="13" t="s">
        <v>81</v>
      </c>
      <c r="AW149" s="13" t="s">
        <v>33</v>
      </c>
      <c r="AX149" s="13" t="s">
        <v>72</v>
      </c>
      <c r="AY149" s="249" t="s">
        <v>116</v>
      </c>
    </row>
    <row r="150" s="13" customFormat="1">
      <c r="A150" s="13"/>
      <c r="B150" s="239"/>
      <c r="C150" s="240"/>
      <c r="D150" s="235" t="s">
        <v>127</v>
      </c>
      <c r="E150" s="241" t="s">
        <v>19</v>
      </c>
      <c r="F150" s="242" t="s">
        <v>221</v>
      </c>
      <c r="G150" s="240"/>
      <c r="H150" s="243">
        <v>5.3099999999999996</v>
      </c>
      <c r="I150" s="244"/>
      <c r="J150" s="240"/>
      <c r="K150" s="240"/>
      <c r="L150" s="245"/>
      <c r="M150" s="246"/>
      <c r="N150" s="247"/>
      <c r="O150" s="247"/>
      <c r="P150" s="247"/>
      <c r="Q150" s="247"/>
      <c r="R150" s="247"/>
      <c r="S150" s="247"/>
      <c r="T150" s="248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9" t="s">
        <v>127</v>
      </c>
      <c r="AU150" s="249" t="s">
        <v>81</v>
      </c>
      <c r="AV150" s="13" t="s">
        <v>81</v>
      </c>
      <c r="AW150" s="13" t="s">
        <v>33</v>
      </c>
      <c r="AX150" s="13" t="s">
        <v>72</v>
      </c>
      <c r="AY150" s="249" t="s">
        <v>116</v>
      </c>
    </row>
    <row r="151" s="13" customFormat="1">
      <c r="A151" s="13"/>
      <c r="B151" s="239"/>
      <c r="C151" s="240"/>
      <c r="D151" s="235" t="s">
        <v>127</v>
      </c>
      <c r="E151" s="241" t="s">
        <v>19</v>
      </c>
      <c r="F151" s="242" t="s">
        <v>222</v>
      </c>
      <c r="G151" s="240"/>
      <c r="H151" s="243">
        <v>1.5840000000000001</v>
      </c>
      <c r="I151" s="244"/>
      <c r="J151" s="240"/>
      <c r="K151" s="240"/>
      <c r="L151" s="245"/>
      <c r="M151" s="246"/>
      <c r="N151" s="247"/>
      <c r="O151" s="247"/>
      <c r="P151" s="247"/>
      <c r="Q151" s="247"/>
      <c r="R151" s="247"/>
      <c r="S151" s="247"/>
      <c r="T151" s="248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9" t="s">
        <v>127</v>
      </c>
      <c r="AU151" s="249" t="s">
        <v>81</v>
      </c>
      <c r="AV151" s="13" t="s">
        <v>81</v>
      </c>
      <c r="AW151" s="13" t="s">
        <v>33</v>
      </c>
      <c r="AX151" s="13" t="s">
        <v>72</v>
      </c>
      <c r="AY151" s="249" t="s">
        <v>116</v>
      </c>
    </row>
    <row r="152" s="13" customFormat="1">
      <c r="A152" s="13"/>
      <c r="B152" s="239"/>
      <c r="C152" s="240"/>
      <c r="D152" s="235" t="s">
        <v>127</v>
      </c>
      <c r="E152" s="241" t="s">
        <v>19</v>
      </c>
      <c r="F152" s="242" t="s">
        <v>223</v>
      </c>
      <c r="G152" s="240"/>
      <c r="H152" s="243">
        <v>2.6400000000000001</v>
      </c>
      <c r="I152" s="244"/>
      <c r="J152" s="240"/>
      <c r="K152" s="240"/>
      <c r="L152" s="245"/>
      <c r="M152" s="246"/>
      <c r="N152" s="247"/>
      <c r="O152" s="247"/>
      <c r="P152" s="247"/>
      <c r="Q152" s="247"/>
      <c r="R152" s="247"/>
      <c r="S152" s="247"/>
      <c r="T152" s="248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9" t="s">
        <v>127</v>
      </c>
      <c r="AU152" s="249" t="s">
        <v>81</v>
      </c>
      <c r="AV152" s="13" t="s">
        <v>81</v>
      </c>
      <c r="AW152" s="13" t="s">
        <v>33</v>
      </c>
      <c r="AX152" s="13" t="s">
        <v>72</v>
      </c>
      <c r="AY152" s="249" t="s">
        <v>116</v>
      </c>
    </row>
    <row r="153" s="13" customFormat="1">
      <c r="A153" s="13"/>
      <c r="B153" s="239"/>
      <c r="C153" s="240"/>
      <c r="D153" s="235" t="s">
        <v>127</v>
      </c>
      <c r="E153" s="241" t="s">
        <v>19</v>
      </c>
      <c r="F153" s="242" t="s">
        <v>224</v>
      </c>
      <c r="G153" s="240"/>
      <c r="H153" s="243">
        <v>5.5439999999999996</v>
      </c>
      <c r="I153" s="244"/>
      <c r="J153" s="240"/>
      <c r="K153" s="240"/>
      <c r="L153" s="245"/>
      <c r="M153" s="246"/>
      <c r="N153" s="247"/>
      <c r="O153" s="247"/>
      <c r="P153" s="247"/>
      <c r="Q153" s="247"/>
      <c r="R153" s="247"/>
      <c r="S153" s="247"/>
      <c r="T153" s="248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9" t="s">
        <v>127</v>
      </c>
      <c r="AU153" s="249" t="s">
        <v>81</v>
      </c>
      <c r="AV153" s="13" t="s">
        <v>81</v>
      </c>
      <c r="AW153" s="13" t="s">
        <v>33</v>
      </c>
      <c r="AX153" s="13" t="s">
        <v>72</v>
      </c>
      <c r="AY153" s="249" t="s">
        <v>116</v>
      </c>
    </row>
    <row r="154" s="13" customFormat="1">
      <c r="A154" s="13"/>
      <c r="B154" s="239"/>
      <c r="C154" s="240"/>
      <c r="D154" s="235" t="s">
        <v>127</v>
      </c>
      <c r="E154" s="241" t="s">
        <v>19</v>
      </c>
      <c r="F154" s="242" t="s">
        <v>225</v>
      </c>
      <c r="G154" s="240"/>
      <c r="H154" s="243">
        <v>8.4960000000000004</v>
      </c>
      <c r="I154" s="244"/>
      <c r="J154" s="240"/>
      <c r="K154" s="240"/>
      <c r="L154" s="245"/>
      <c r="M154" s="246"/>
      <c r="N154" s="247"/>
      <c r="O154" s="247"/>
      <c r="P154" s="247"/>
      <c r="Q154" s="247"/>
      <c r="R154" s="247"/>
      <c r="S154" s="247"/>
      <c r="T154" s="248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9" t="s">
        <v>127</v>
      </c>
      <c r="AU154" s="249" t="s">
        <v>81</v>
      </c>
      <c r="AV154" s="13" t="s">
        <v>81</v>
      </c>
      <c r="AW154" s="13" t="s">
        <v>33</v>
      </c>
      <c r="AX154" s="13" t="s">
        <v>72</v>
      </c>
      <c r="AY154" s="249" t="s">
        <v>116</v>
      </c>
    </row>
    <row r="155" s="14" customFormat="1">
      <c r="A155" s="14"/>
      <c r="B155" s="250"/>
      <c r="C155" s="251"/>
      <c r="D155" s="235" t="s">
        <v>127</v>
      </c>
      <c r="E155" s="252" t="s">
        <v>19</v>
      </c>
      <c r="F155" s="253" t="s">
        <v>130</v>
      </c>
      <c r="G155" s="251"/>
      <c r="H155" s="254">
        <v>31.085999999999999</v>
      </c>
      <c r="I155" s="255"/>
      <c r="J155" s="251"/>
      <c r="K155" s="251"/>
      <c r="L155" s="256"/>
      <c r="M155" s="257"/>
      <c r="N155" s="258"/>
      <c r="O155" s="258"/>
      <c r="P155" s="258"/>
      <c r="Q155" s="258"/>
      <c r="R155" s="258"/>
      <c r="S155" s="258"/>
      <c r="T155" s="259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60" t="s">
        <v>127</v>
      </c>
      <c r="AU155" s="260" t="s">
        <v>81</v>
      </c>
      <c r="AV155" s="14" t="s">
        <v>131</v>
      </c>
      <c r="AW155" s="14" t="s">
        <v>33</v>
      </c>
      <c r="AX155" s="14" t="s">
        <v>79</v>
      </c>
      <c r="AY155" s="260" t="s">
        <v>116</v>
      </c>
    </row>
    <row r="156" s="2" customFormat="1" ht="16.5" customHeight="1">
      <c r="A156" s="38"/>
      <c r="B156" s="39"/>
      <c r="C156" s="261" t="s">
        <v>226</v>
      </c>
      <c r="D156" s="261" t="s">
        <v>132</v>
      </c>
      <c r="E156" s="262" t="s">
        <v>227</v>
      </c>
      <c r="F156" s="263" t="s">
        <v>228</v>
      </c>
      <c r="G156" s="264" t="s">
        <v>135</v>
      </c>
      <c r="H156" s="265">
        <v>1</v>
      </c>
      <c r="I156" s="266"/>
      <c r="J156" s="267">
        <f>ROUND(I156*H156,2)</f>
        <v>0</v>
      </c>
      <c r="K156" s="263" t="s">
        <v>123</v>
      </c>
      <c r="L156" s="268"/>
      <c r="M156" s="269" t="s">
        <v>19</v>
      </c>
      <c r="N156" s="270" t="s">
        <v>43</v>
      </c>
      <c r="O156" s="84"/>
      <c r="P156" s="231">
        <f>O156*H156</f>
        <v>0</v>
      </c>
      <c r="Q156" s="231">
        <v>0</v>
      </c>
      <c r="R156" s="231">
        <f>Q156*H156</f>
        <v>0</v>
      </c>
      <c r="S156" s="231">
        <v>0</v>
      </c>
      <c r="T156" s="232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3" t="s">
        <v>136</v>
      </c>
      <c r="AT156" s="233" t="s">
        <v>132</v>
      </c>
      <c r="AU156" s="233" t="s">
        <v>81</v>
      </c>
      <c r="AY156" s="17" t="s">
        <v>116</v>
      </c>
      <c r="BE156" s="234">
        <f>IF(N156="základní",J156,0)</f>
        <v>0</v>
      </c>
      <c r="BF156" s="234">
        <f>IF(N156="snížená",J156,0)</f>
        <v>0</v>
      </c>
      <c r="BG156" s="234">
        <f>IF(N156="zákl. přenesená",J156,0)</f>
        <v>0</v>
      </c>
      <c r="BH156" s="234">
        <f>IF(N156="sníž. přenesená",J156,0)</f>
        <v>0</v>
      </c>
      <c r="BI156" s="234">
        <f>IF(N156="nulová",J156,0)</f>
        <v>0</v>
      </c>
      <c r="BJ156" s="17" t="s">
        <v>79</v>
      </c>
      <c r="BK156" s="234">
        <f>ROUND(I156*H156,2)</f>
        <v>0</v>
      </c>
      <c r="BL156" s="17" t="s">
        <v>124</v>
      </c>
      <c r="BM156" s="233" t="s">
        <v>229</v>
      </c>
    </row>
    <row r="157" s="2" customFormat="1">
      <c r="A157" s="38"/>
      <c r="B157" s="39"/>
      <c r="C157" s="40"/>
      <c r="D157" s="235" t="s">
        <v>126</v>
      </c>
      <c r="E157" s="40"/>
      <c r="F157" s="236" t="s">
        <v>143</v>
      </c>
      <c r="G157" s="40"/>
      <c r="H157" s="40"/>
      <c r="I157" s="142"/>
      <c r="J157" s="40"/>
      <c r="K157" s="40"/>
      <c r="L157" s="44"/>
      <c r="M157" s="237"/>
      <c r="N157" s="238"/>
      <c r="O157" s="84"/>
      <c r="P157" s="84"/>
      <c r="Q157" s="84"/>
      <c r="R157" s="84"/>
      <c r="S157" s="84"/>
      <c r="T157" s="85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7" t="s">
        <v>126</v>
      </c>
      <c r="AU157" s="17" t="s">
        <v>81</v>
      </c>
    </row>
    <row r="158" s="2" customFormat="1" ht="16.5" customHeight="1">
      <c r="A158" s="38"/>
      <c r="B158" s="39"/>
      <c r="C158" s="261" t="s">
        <v>230</v>
      </c>
      <c r="D158" s="261" t="s">
        <v>132</v>
      </c>
      <c r="E158" s="262" t="s">
        <v>231</v>
      </c>
      <c r="F158" s="263" t="s">
        <v>232</v>
      </c>
      <c r="G158" s="264" t="s">
        <v>135</v>
      </c>
      <c r="H158" s="265">
        <v>3</v>
      </c>
      <c r="I158" s="266"/>
      <c r="J158" s="267">
        <f>ROUND(I158*H158,2)</f>
        <v>0</v>
      </c>
      <c r="K158" s="263" t="s">
        <v>123</v>
      </c>
      <c r="L158" s="268"/>
      <c r="M158" s="269" t="s">
        <v>19</v>
      </c>
      <c r="N158" s="270" t="s">
        <v>43</v>
      </c>
      <c r="O158" s="84"/>
      <c r="P158" s="231">
        <f>O158*H158</f>
        <v>0</v>
      </c>
      <c r="Q158" s="231">
        <v>0</v>
      </c>
      <c r="R158" s="231">
        <f>Q158*H158</f>
        <v>0</v>
      </c>
      <c r="S158" s="231">
        <v>0</v>
      </c>
      <c r="T158" s="232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3" t="s">
        <v>136</v>
      </c>
      <c r="AT158" s="233" t="s">
        <v>132</v>
      </c>
      <c r="AU158" s="233" t="s">
        <v>81</v>
      </c>
      <c r="AY158" s="17" t="s">
        <v>116</v>
      </c>
      <c r="BE158" s="234">
        <f>IF(N158="základní",J158,0)</f>
        <v>0</v>
      </c>
      <c r="BF158" s="234">
        <f>IF(N158="snížená",J158,0)</f>
        <v>0</v>
      </c>
      <c r="BG158" s="234">
        <f>IF(N158="zákl. přenesená",J158,0)</f>
        <v>0</v>
      </c>
      <c r="BH158" s="234">
        <f>IF(N158="sníž. přenesená",J158,0)</f>
        <v>0</v>
      </c>
      <c r="BI158" s="234">
        <f>IF(N158="nulová",J158,0)</f>
        <v>0</v>
      </c>
      <c r="BJ158" s="17" t="s">
        <v>79</v>
      </c>
      <c r="BK158" s="234">
        <f>ROUND(I158*H158,2)</f>
        <v>0</v>
      </c>
      <c r="BL158" s="17" t="s">
        <v>124</v>
      </c>
      <c r="BM158" s="233" t="s">
        <v>233</v>
      </c>
    </row>
    <row r="159" s="2" customFormat="1">
      <c r="A159" s="38"/>
      <c r="B159" s="39"/>
      <c r="C159" s="40"/>
      <c r="D159" s="235" t="s">
        <v>126</v>
      </c>
      <c r="E159" s="40"/>
      <c r="F159" s="236" t="s">
        <v>138</v>
      </c>
      <c r="G159" s="40"/>
      <c r="H159" s="40"/>
      <c r="I159" s="142"/>
      <c r="J159" s="40"/>
      <c r="K159" s="40"/>
      <c r="L159" s="44"/>
      <c r="M159" s="237"/>
      <c r="N159" s="238"/>
      <c r="O159" s="84"/>
      <c r="P159" s="84"/>
      <c r="Q159" s="84"/>
      <c r="R159" s="84"/>
      <c r="S159" s="84"/>
      <c r="T159" s="85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126</v>
      </c>
      <c r="AU159" s="17" t="s">
        <v>81</v>
      </c>
    </row>
    <row r="160" s="2" customFormat="1" ht="16.5" customHeight="1">
      <c r="A160" s="38"/>
      <c r="B160" s="39"/>
      <c r="C160" s="261" t="s">
        <v>234</v>
      </c>
      <c r="D160" s="261" t="s">
        <v>132</v>
      </c>
      <c r="E160" s="262" t="s">
        <v>235</v>
      </c>
      <c r="F160" s="263" t="s">
        <v>236</v>
      </c>
      <c r="G160" s="264" t="s">
        <v>135</v>
      </c>
      <c r="H160" s="265">
        <v>1</v>
      </c>
      <c r="I160" s="266"/>
      <c r="J160" s="267">
        <f>ROUND(I160*H160,2)</f>
        <v>0</v>
      </c>
      <c r="K160" s="263" t="s">
        <v>123</v>
      </c>
      <c r="L160" s="268"/>
      <c r="M160" s="269" t="s">
        <v>19</v>
      </c>
      <c r="N160" s="270" t="s">
        <v>43</v>
      </c>
      <c r="O160" s="84"/>
      <c r="P160" s="231">
        <f>O160*H160</f>
        <v>0</v>
      </c>
      <c r="Q160" s="231">
        <v>0</v>
      </c>
      <c r="R160" s="231">
        <f>Q160*H160</f>
        <v>0</v>
      </c>
      <c r="S160" s="231">
        <v>0</v>
      </c>
      <c r="T160" s="232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3" t="s">
        <v>136</v>
      </c>
      <c r="AT160" s="233" t="s">
        <v>132</v>
      </c>
      <c r="AU160" s="233" t="s">
        <v>81</v>
      </c>
      <c r="AY160" s="17" t="s">
        <v>116</v>
      </c>
      <c r="BE160" s="234">
        <f>IF(N160="základní",J160,0)</f>
        <v>0</v>
      </c>
      <c r="BF160" s="234">
        <f>IF(N160="snížená",J160,0)</f>
        <v>0</v>
      </c>
      <c r="BG160" s="234">
        <f>IF(N160="zákl. přenesená",J160,0)</f>
        <v>0</v>
      </c>
      <c r="BH160" s="234">
        <f>IF(N160="sníž. přenesená",J160,0)</f>
        <v>0</v>
      </c>
      <c r="BI160" s="234">
        <f>IF(N160="nulová",J160,0)</f>
        <v>0</v>
      </c>
      <c r="BJ160" s="17" t="s">
        <v>79</v>
      </c>
      <c r="BK160" s="234">
        <f>ROUND(I160*H160,2)</f>
        <v>0</v>
      </c>
      <c r="BL160" s="17" t="s">
        <v>124</v>
      </c>
      <c r="BM160" s="233" t="s">
        <v>237</v>
      </c>
    </row>
    <row r="161" s="2" customFormat="1">
      <c r="A161" s="38"/>
      <c r="B161" s="39"/>
      <c r="C161" s="40"/>
      <c r="D161" s="235" t="s">
        <v>126</v>
      </c>
      <c r="E161" s="40"/>
      <c r="F161" s="236" t="s">
        <v>138</v>
      </c>
      <c r="G161" s="40"/>
      <c r="H161" s="40"/>
      <c r="I161" s="142"/>
      <c r="J161" s="40"/>
      <c r="K161" s="40"/>
      <c r="L161" s="44"/>
      <c r="M161" s="237"/>
      <c r="N161" s="238"/>
      <c r="O161" s="84"/>
      <c r="P161" s="84"/>
      <c r="Q161" s="84"/>
      <c r="R161" s="84"/>
      <c r="S161" s="84"/>
      <c r="T161" s="85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126</v>
      </c>
      <c r="AU161" s="17" t="s">
        <v>81</v>
      </c>
    </row>
    <row r="162" s="2" customFormat="1" ht="16.5" customHeight="1">
      <c r="A162" s="38"/>
      <c r="B162" s="39"/>
      <c r="C162" s="261" t="s">
        <v>238</v>
      </c>
      <c r="D162" s="261" t="s">
        <v>132</v>
      </c>
      <c r="E162" s="262" t="s">
        <v>239</v>
      </c>
      <c r="F162" s="263" t="s">
        <v>240</v>
      </c>
      <c r="G162" s="264" t="s">
        <v>135</v>
      </c>
      <c r="H162" s="265">
        <v>1</v>
      </c>
      <c r="I162" s="266"/>
      <c r="J162" s="267">
        <f>ROUND(I162*H162,2)</f>
        <v>0</v>
      </c>
      <c r="K162" s="263" t="s">
        <v>123</v>
      </c>
      <c r="L162" s="268"/>
      <c r="M162" s="269" t="s">
        <v>19</v>
      </c>
      <c r="N162" s="270" t="s">
        <v>43</v>
      </c>
      <c r="O162" s="84"/>
      <c r="P162" s="231">
        <f>O162*H162</f>
        <v>0</v>
      </c>
      <c r="Q162" s="231">
        <v>0</v>
      </c>
      <c r="R162" s="231">
        <f>Q162*H162</f>
        <v>0</v>
      </c>
      <c r="S162" s="231">
        <v>0</v>
      </c>
      <c r="T162" s="232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3" t="s">
        <v>136</v>
      </c>
      <c r="AT162" s="233" t="s">
        <v>132</v>
      </c>
      <c r="AU162" s="233" t="s">
        <v>81</v>
      </c>
      <c r="AY162" s="17" t="s">
        <v>116</v>
      </c>
      <c r="BE162" s="234">
        <f>IF(N162="základní",J162,0)</f>
        <v>0</v>
      </c>
      <c r="BF162" s="234">
        <f>IF(N162="snížená",J162,0)</f>
        <v>0</v>
      </c>
      <c r="BG162" s="234">
        <f>IF(N162="zákl. přenesená",J162,0)</f>
        <v>0</v>
      </c>
      <c r="BH162" s="234">
        <f>IF(N162="sníž. přenesená",J162,0)</f>
        <v>0</v>
      </c>
      <c r="BI162" s="234">
        <f>IF(N162="nulová",J162,0)</f>
        <v>0</v>
      </c>
      <c r="BJ162" s="17" t="s">
        <v>79</v>
      </c>
      <c r="BK162" s="234">
        <f>ROUND(I162*H162,2)</f>
        <v>0</v>
      </c>
      <c r="BL162" s="17" t="s">
        <v>124</v>
      </c>
      <c r="BM162" s="233" t="s">
        <v>241</v>
      </c>
    </row>
    <row r="163" s="2" customFormat="1">
      <c r="A163" s="38"/>
      <c r="B163" s="39"/>
      <c r="C163" s="40"/>
      <c r="D163" s="235" t="s">
        <v>126</v>
      </c>
      <c r="E163" s="40"/>
      <c r="F163" s="236" t="s">
        <v>138</v>
      </c>
      <c r="G163" s="40"/>
      <c r="H163" s="40"/>
      <c r="I163" s="142"/>
      <c r="J163" s="40"/>
      <c r="K163" s="40"/>
      <c r="L163" s="44"/>
      <c r="M163" s="237"/>
      <c r="N163" s="238"/>
      <c r="O163" s="84"/>
      <c r="P163" s="84"/>
      <c r="Q163" s="84"/>
      <c r="R163" s="84"/>
      <c r="S163" s="84"/>
      <c r="T163" s="85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T163" s="17" t="s">
        <v>126</v>
      </c>
      <c r="AU163" s="17" t="s">
        <v>81</v>
      </c>
    </row>
    <row r="164" s="2" customFormat="1" ht="16.5" customHeight="1">
      <c r="A164" s="38"/>
      <c r="B164" s="39"/>
      <c r="C164" s="261" t="s">
        <v>242</v>
      </c>
      <c r="D164" s="261" t="s">
        <v>132</v>
      </c>
      <c r="E164" s="262" t="s">
        <v>243</v>
      </c>
      <c r="F164" s="263" t="s">
        <v>244</v>
      </c>
      <c r="G164" s="264" t="s">
        <v>135</v>
      </c>
      <c r="H164" s="265">
        <v>1</v>
      </c>
      <c r="I164" s="266"/>
      <c r="J164" s="267">
        <f>ROUND(I164*H164,2)</f>
        <v>0</v>
      </c>
      <c r="K164" s="263" t="s">
        <v>123</v>
      </c>
      <c r="L164" s="268"/>
      <c r="M164" s="269" t="s">
        <v>19</v>
      </c>
      <c r="N164" s="270" t="s">
        <v>43</v>
      </c>
      <c r="O164" s="84"/>
      <c r="P164" s="231">
        <f>O164*H164</f>
        <v>0</v>
      </c>
      <c r="Q164" s="231">
        <v>0</v>
      </c>
      <c r="R164" s="231">
        <f>Q164*H164</f>
        <v>0</v>
      </c>
      <c r="S164" s="231">
        <v>0</v>
      </c>
      <c r="T164" s="232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3" t="s">
        <v>136</v>
      </c>
      <c r="AT164" s="233" t="s">
        <v>132</v>
      </c>
      <c r="AU164" s="233" t="s">
        <v>81</v>
      </c>
      <c r="AY164" s="17" t="s">
        <v>116</v>
      </c>
      <c r="BE164" s="234">
        <f>IF(N164="základní",J164,0)</f>
        <v>0</v>
      </c>
      <c r="BF164" s="234">
        <f>IF(N164="snížená",J164,0)</f>
        <v>0</v>
      </c>
      <c r="BG164" s="234">
        <f>IF(N164="zákl. přenesená",J164,0)</f>
        <v>0</v>
      </c>
      <c r="BH164" s="234">
        <f>IF(N164="sníž. přenesená",J164,0)</f>
        <v>0</v>
      </c>
      <c r="BI164" s="234">
        <f>IF(N164="nulová",J164,0)</f>
        <v>0</v>
      </c>
      <c r="BJ164" s="17" t="s">
        <v>79</v>
      </c>
      <c r="BK164" s="234">
        <f>ROUND(I164*H164,2)</f>
        <v>0</v>
      </c>
      <c r="BL164" s="17" t="s">
        <v>124</v>
      </c>
      <c r="BM164" s="233" t="s">
        <v>245</v>
      </c>
    </row>
    <row r="165" s="2" customFormat="1">
      <c r="A165" s="38"/>
      <c r="B165" s="39"/>
      <c r="C165" s="40"/>
      <c r="D165" s="235" t="s">
        <v>126</v>
      </c>
      <c r="E165" s="40"/>
      <c r="F165" s="236" t="s">
        <v>138</v>
      </c>
      <c r="G165" s="40"/>
      <c r="H165" s="40"/>
      <c r="I165" s="142"/>
      <c r="J165" s="40"/>
      <c r="K165" s="40"/>
      <c r="L165" s="44"/>
      <c r="M165" s="237"/>
      <c r="N165" s="238"/>
      <c r="O165" s="84"/>
      <c r="P165" s="84"/>
      <c r="Q165" s="84"/>
      <c r="R165" s="84"/>
      <c r="S165" s="84"/>
      <c r="T165" s="85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7" t="s">
        <v>126</v>
      </c>
      <c r="AU165" s="17" t="s">
        <v>81</v>
      </c>
    </row>
    <row r="166" s="2" customFormat="1" ht="16.5" customHeight="1">
      <c r="A166" s="38"/>
      <c r="B166" s="39"/>
      <c r="C166" s="261" t="s">
        <v>246</v>
      </c>
      <c r="D166" s="261" t="s">
        <v>132</v>
      </c>
      <c r="E166" s="262" t="s">
        <v>247</v>
      </c>
      <c r="F166" s="263" t="s">
        <v>248</v>
      </c>
      <c r="G166" s="264" t="s">
        <v>135</v>
      </c>
      <c r="H166" s="265">
        <v>1</v>
      </c>
      <c r="I166" s="266"/>
      <c r="J166" s="267">
        <f>ROUND(I166*H166,2)</f>
        <v>0</v>
      </c>
      <c r="K166" s="263" t="s">
        <v>123</v>
      </c>
      <c r="L166" s="268"/>
      <c r="M166" s="269" t="s">
        <v>19</v>
      </c>
      <c r="N166" s="270" t="s">
        <v>43</v>
      </c>
      <c r="O166" s="84"/>
      <c r="P166" s="231">
        <f>O166*H166</f>
        <v>0</v>
      </c>
      <c r="Q166" s="231">
        <v>0</v>
      </c>
      <c r="R166" s="231">
        <f>Q166*H166</f>
        <v>0</v>
      </c>
      <c r="S166" s="231">
        <v>0</v>
      </c>
      <c r="T166" s="232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3" t="s">
        <v>136</v>
      </c>
      <c r="AT166" s="233" t="s">
        <v>132</v>
      </c>
      <c r="AU166" s="233" t="s">
        <v>81</v>
      </c>
      <c r="AY166" s="17" t="s">
        <v>116</v>
      </c>
      <c r="BE166" s="234">
        <f>IF(N166="základní",J166,0)</f>
        <v>0</v>
      </c>
      <c r="BF166" s="234">
        <f>IF(N166="snížená",J166,0)</f>
        <v>0</v>
      </c>
      <c r="BG166" s="234">
        <f>IF(N166="zákl. přenesená",J166,0)</f>
        <v>0</v>
      </c>
      <c r="BH166" s="234">
        <f>IF(N166="sníž. přenesená",J166,0)</f>
        <v>0</v>
      </c>
      <c r="BI166" s="234">
        <f>IF(N166="nulová",J166,0)</f>
        <v>0</v>
      </c>
      <c r="BJ166" s="17" t="s">
        <v>79</v>
      </c>
      <c r="BK166" s="234">
        <f>ROUND(I166*H166,2)</f>
        <v>0</v>
      </c>
      <c r="BL166" s="17" t="s">
        <v>124</v>
      </c>
      <c r="BM166" s="233" t="s">
        <v>249</v>
      </c>
    </row>
    <row r="167" s="2" customFormat="1">
      <c r="A167" s="38"/>
      <c r="B167" s="39"/>
      <c r="C167" s="40"/>
      <c r="D167" s="235" t="s">
        <v>126</v>
      </c>
      <c r="E167" s="40"/>
      <c r="F167" s="236" t="s">
        <v>138</v>
      </c>
      <c r="G167" s="40"/>
      <c r="H167" s="40"/>
      <c r="I167" s="142"/>
      <c r="J167" s="40"/>
      <c r="K167" s="40"/>
      <c r="L167" s="44"/>
      <c r="M167" s="271"/>
      <c r="N167" s="272"/>
      <c r="O167" s="273"/>
      <c r="P167" s="273"/>
      <c r="Q167" s="273"/>
      <c r="R167" s="273"/>
      <c r="S167" s="273"/>
      <c r="T167" s="274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126</v>
      </c>
      <c r="AU167" s="17" t="s">
        <v>81</v>
      </c>
    </row>
    <row r="168" s="2" customFormat="1" ht="6.96" customHeight="1">
      <c r="A168" s="38"/>
      <c r="B168" s="59"/>
      <c r="C168" s="60"/>
      <c r="D168" s="60"/>
      <c r="E168" s="60"/>
      <c r="F168" s="60"/>
      <c r="G168" s="60"/>
      <c r="H168" s="60"/>
      <c r="I168" s="171"/>
      <c r="J168" s="60"/>
      <c r="K168" s="60"/>
      <c r="L168" s="44"/>
      <c r="M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</row>
  </sheetData>
  <sheetProtection sheet="1" autoFilter="0" formatColumns="0" formatRows="0" objects="1" scenarios="1" spinCount="100000" saltValue="+mnANGE0cRP5VcXx4Z9jOX/2anLj4ihAvkBAFmE1ydPNxIBxe30diRaJTZ+flkWi/tGmcGPSSNCTi0mJbshq1w==" hashValue="xW5G8FL08b1ORQGJFlwuDMlVQAXYN/hQsdqp0LUcxsdb4SJMSNtQsCFv8xCMu40RiQjf0W9UPSu+gzrcNvbCPw==" algorithmName="SHA-512" password="CC35"/>
  <autoFilter ref="C89:K167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8:H78"/>
    <mergeCell ref="E80:H80"/>
    <mergeCell ref="E82:H82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/>
  </sheetViews>
  <sheetFormatPr defaultRowHeight="13.5"/>
  <cols>
    <col min="1" max="1" width="8.33" style="275" customWidth="1"/>
    <col min="2" max="2" width="1.664063" style="275" customWidth="1"/>
    <col min="3" max="4" width="5" style="275" customWidth="1"/>
    <col min="5" max="5" width="11.67" style="275" customWidth="1"/>
    <col min="6" max="6" width="9.17" style="275" customWidth="1"/>
    <col min="7" max="7" width="5" style="275" customWidth="1"/>
    <col min="8" max="8" width="77.83" style="275" customWidth="1"/>
    <col min="9" max="10" width="20" style="275" customWidth="1"/>
    <col min="11" max="11" width="1.664063" style="275" customWidth="1"/>
  </cols>
  <sheetData>
    <row r="1" s="1" customFormat="1" ht="37.5" customHeight="1"/>
    <row r="2" s="1" customFormat="1" ht="7.5" customHeight="1">
      <c r="B2" s="276"/>
      <c r="C2" s="277"/>
      <c r="D2" s="277"/>
      <c r="E2" s="277"/>
      <c r="F2" s="277"/>
      <c r="G2" s="277"/>
      <c r="H2" s="277"/>
      <c r="I2" s="277"/>
      <c r="J2" s="277"/>
      <c r="K2" s="278"/>
    </row>
    <row r="3" s="15" customFormat="1" ht="45" customHeight="1">
      <c r="B3" s="279"/>
      <c r="C3" s="280" t="s">
        <v>250</v>
      </c>
      <c r="D3" s="280"/>
      <c r="E3" s="280"/>
      <c r="F3" s="280"/>
      <c r="G3" s="280"/>
      <c r="H3" s="280"/>
      <c r="I3" s="280"/>
      <c r="J3" s="280"/>
      <c r="K3" s="281"/>
    </row>
    <row r="4" s="1" customFormat="1" ht="25.5" customHeight="1">
      <c r="B4" s="282"/>
      <c r="C4" s="283" t="s">
        <v>251</v>
      </c>
      <c r="D4" s="283"/>
      <c r="E4" s="283"/>
      <c r="F4" s="283"/>
      <c r="G4" s="283"/>
      <c r="H4" s="283"/>
      <c r="I4" s="283"/>
      <c r="J4" s="283"/>
      <c r="K4" s="284"/>
    </row>
    <row r="5" s="1" customFormat="1" ht="5.25" customHeight="1">
      <c r="B5" s="282"/>
      <c r="C5" s="285"/>
      <c r="D5" s="285"/>
      <c r="E5" s="285"/>
      <c r="F5" s="285"/>
      <c r="G5" s="285"/>
      <c r="H5" s="285"/>
      <c r="I5" s="285"/>
      <c r="J5" s="285"/>
      <c r="K5" s="284"/>
    </row>
    <row r="6" s="1" customFormat="1" ht="15" customHeight="1">
      <c r="B6" s="282"/>
      <c r="C6" s="286" t="s">
        <v>252</v>
      </c>
      <c r="D6" s="286"/>
      <c r="E6" s="286"/>
      <c r="F6" s="286"/>
      <c r="G6" s="286"/>
      <c r="H6" s="286"/>
      <c r="I6" s="286"/>
      <c r="J6" s="286"/>
      <c r="K6" s="284"/>
    </row>
    <row r="7" s="1" customFormat="1" ht="15" customHeight="1">
      <c r="B7" s="287"/>
      <c r="C7" s="286" t="s">
        <v>253</v>
      </c>
      <c r="D7" s="286"/>
      <c r="E7" s="286"/>
      <c r="F7" s="286"/>
      <c r="G7" s="286"/>
      <c r="H7" s="286"/>
      <c r="I7" s="286"/>
      <c r="J7" s="286"/>
      <c r="K7" s="284"/>
    </row>
    <row r="8" s="1" customFormat="1" ht="12.75" customHeight="1">
      <c r="B8" s="287"/>
      <c r="C8" s="286"/>
      <c r="D8" s="286"/>
      <c r="E8" s="286"/>
      <c r="F8" s="286"/>
      <c r="G8" s="286"/>
      <c r="H8" s="286"/>
      <c r="I8" s="286"/>
      <c r="J8" s="286"/>
      <c r="K8" s="284"/>
    </row>
    <row r="9" s="1" customFormat="1" ht="15" customHeight="1">
      <c r="B9" s="287"/>
      <c r="C9" s="286" t="s">
        <v>254</v>
      </c>
      <c r="D9" s="286"/>
      <c r="E9" s="286"/>
      <c r="F9" s="286"/>
      <c r="G9" s="286"/>
      <c r="H9" s="286"/>
      <c r="I9" s="286"/>
      <c r="J9" s="286"/>
      <c r="K9" s="284"/>
    </row>
    <row r="10" s="1" customFormat="1" ht="15" customHeight="1">
      <c r="B10" s="287"/>
      <c r="C10" s="286"/>
      <c r="D10" s="286" t="s">
        <v>255</v>
      </c>
      <c r="E10" s="286"/>
      <c r="F10" s="286"/>
      <c r="G10" s="286"/>
      <c r="H10" s="286"/>
      <c r="I10" s="286"/>
      <c r="J10" s="286"/>
      <c r="K10" s="284"/>
    </row>
    <row r="11" s="1" customFormat="1" ht="15" customHeight="1">
      <c r="B11" s="287"/>
      <c r="C11" s="288"/>
      <c r="D11" s="286" t="s">
        <v>256</v>
      </c>
      <c r="E11" s="286"/>
      <c r="F11" s="286"/>
      <c r="G11" s="286"/>
      <c r="H11" s="286"/>
      <c r="I11" s="286"/>
      <c r="J11" s="286"/>
      <c r="K11" s="284"/>
    </row>
    <row r="12" s="1" customFormat="1" ht="15" customHeight="1">
      <c r="B12" s="287"/>
      <c r="C12" s="288"/>
      <c r="D12" s="286"/>
      <c r="E12" s="286"/>
      <c r="F12" s="286"/>
      <c r="G12" s="286"/>
      <c r="H12" s="286"/>
      <c r="I12" s="286"/>
      <c r="J12" s="286"/>
      <c r="K12" s="284"/>
    </row>
    <row r="13" s="1" customFormat="1" ht="15" customHeight="1">
      <c r="B13" s="287"/>
      <c r="C13" s="288"/>
      <c r="D13" s="289" t="s">
        <v>257</v>
      </c>
      <c r="E13" s="286"/>
      <c r="F13" s="286"/>
      <c r="G13" s="286"/>
      <c r="H13" s="286"/>
      <c r="I13" s="286"/>
      <c r="J13" s="286"/>
      <c r="K13" s="284"/>
    </row>
    <row r="14" s="1" customFormat="1" ht="12.75" customHeight="1">
      <c r="B14" s="287"/>
      <c r="C14" s="288"/>
      <c r="D14" s="288"/>
      <c r="E14" s="288"/>
      <c r="F14" s="288"/>
      <c r="G14" s="288"/>
      <c r="H14" s="288"/>
      <c r="I14" s="288"/>
      <c r="J14" s="288"/>
      <c r="K14" s="284"/>
    </row>
    <row r="15" s="1" customFormat="1" ht="15" customHeight="1">
      <c r="B15" s="287"/>
      <c r="C15" s="288"/>
      <c r="D15" s="286" t="s">
        <v>258</v>
      </c>
      <c r="E15" s="286"/>
      <c r="F15" s="286"/>
      <c r="G15" s="286"/>
      <c r="H15" s="286"/>
      <c r="I15" s="286"/>
      <c r="J15" s="286"/>
      <c r="K15" s="284"/>
    </row>
    <row r="16" s="1" customFormat="1" ht="15" customHeight="1">
      <c r="B16" s="287"/>
      <c r="C16" s="288"/>
      <c r="D16" s="286" t="s">
        <v>259</v>
      </c>
      <c r="E16" s="286"/>
      <c r="F16" s="286"/>
      <c r="G16" s="286"/>
      <c r="H16" s="286"/>
      <c r="I16" s="286"/>
      <c r="J16" s="286"/>
      <c r="K16" s="284"/>
    </row>
    <row r="17" s="1" customFormat="1" ht="15" customHeight="1">
      <c r="B17" s="287"/>
      <c r="C17" s="288"/>
      <c r="D17" s="286" t="s">
        <v>260</v>
      </c>
      <c r="E17" s="286"/>
      <c r="F17" s="286"/>
      <c r="G17" s="286"/>
      <c r="H17" s="286"/>
      <c r="I17" s="286"/>
      <c r="J17" s="286"/>
      <c r="K17" s="284"/>
    </row>
    <row r="18" s="1" customFormat="1" ht="15" customHeight="1">
      <c r="B18" s="287"/>
      <c r="C18" s="288"/>
      <c r="D18" s="288"/>
      <c r="E18" s="290" t="s">
        <v>78</v>
      </c>
      <c r="F18" s="286" t="s">
        <v>261</v>
      </c>
      <c r="G18" s="286"/>
      <c r="H18" s="286"/>
      <c r="I18" s="286"/>
      <c r="J18" s="286"/>
      <c r="K18" s="284"/>
    </row>
    <row r="19" s="1" customFormat="1" ht="15" customHeight="1">
      <c r="B19" s="287"/>
      <c r="C19" s="288"/>
      <c r="D19" s="288"/>
      <c r="E19" s="290" t="s">
        <v>262</v>
      </c>
      <c r="F19" s="286" t="s">
        <v>263</v>
      </c>
      <c r="G19" s="286"/>
      <c r="H19" s="286"/>
      <c r="I19" s="286"/>
      <c r="J19" s="286"/>
      <c r="K19" s="284"/>
    </row>
    <row r="20" s="1" customFormat="1" ht="15" customHeight="1">
      <c r="B20" s="287"/>
      <c r="C20" s="288"/>
      <c r="D20" s="288"/>
      <c r="E20" s="290" t="s">
        <v>264</v>
      </c>
      <c r="F20" s="286" t="s">
        <v>265</v>
      </c>
      <c r="G20" s="286"/>
      <c r="H20" s="286"/>
      <c r="I20" s="286"/>
      <c r="J20" s="286"/>
      <c r="K20" s="284"/>
    </row>
    <row r="21" s="1" customFormat="1" ht="15" customHeight="1">
      <c r="B21" s="287"/>
      <c r="C21" s="288"/>
      <c r="D21" s="288"/>
      <c r="E21" s="290" t="s">
        <v>266</v>
      </c>
      <c r="F21" s="286" t="s">
        <v>267</v>
      </c>
      <c r="G21" s="286"/>
      <c r="H21" s="286"/>
      <c r="I21" s="286"/>
      <c r="J21" s="286"/>
      <c r="K21" s="284"/>
    </row>
    <row r="22" s="1" customFormat="1" ht="15" customHeight="1">
      <c r="B22" s="287"/>
      <c r="C22" s="288"/>
      <c r="D22" s="288"/>
      <c r="E22" s="290" t="s">
        <v>268</v>
      </c>
      <c r="F22" s="286" t="s">
        <v>269</v>
      </c>
      <c r="G22" s="286"/>
      <c r="H22" s="286"/>
      <c r="I22" s="286"/>
      <c r="J22" s="286"/>
      <c r="K22" s="284"/>
    </row>
    <row r="23" s="1" customFormat="1" ht="15" customHeight="1">
      <c r="B23" s="287"/>
      <c r="C23" s="288"/>
      <c r="D23" s="288"/>
      <c r="E23" s="290" t="s">
        <v>85</v>
      </c>
      <c r="F23" s="286" t="s">
        <v>270</v>
      </c>
      <c r="G23" s="286"/>
      <c r="H23" s="286"/>
      <c r="I23" s="286"/>
      <c r="J23" s="286"/>
      <c r="K23" s="284"/>
    </row>
    <row r="24" s="1" customFormat="1" ht="12.75" customHeight="1">
      <c r="B24" s="287"/>
      <c r="C24" s="288"/>
      <c r="D24" s="288"/>
      <c r="E24" s="288"/>
      <c r="F24" s="288"/>
      <c r="G24" s="288"/>
      <c r="H24" s="288"/>
      <c r="I24" s="288"/>
      <c r="J24" s="288"/>
      <c r="K24" s="284"/>
    </row>
    <row r="25" s="1" customFormat="1" ht="15" customHeight="1">
      <c r="B25" s="287"/>
      <c r="C25" s="286" t="s">
        <v>271</v>
      </c>
      <c r="D25" s="286"/>
      <c r="E25" s="286"/>
      <c r="F25" s="286"/>
      <c r="G25" s="286"/>
      <c r="H25" s="286"/>
      <c r="I25" s="286"/>
      <c r="J25" s="286"/>
      <c r="K25" s="284"/>
    </row>
    <row r="26" s="1" customFormat="1" ht="15" customHeight="1">
      <c r="B26" s="287"/>
      <c r="C26" s="286" t="s">
        <v>272</v>
      </c>
      <c r="D26" s="286"/>
      <c r="E26" s="286"/>
      <c r="F26" s="286"/>
      <c r="G26" s="286"/>
      <c r="H26" s="286"/>
      <c r="I26" s="286"/>
      <c r="J26" s="286"/>
      <c r="K26" s="284"/>
    </row>
    <row r="27" s="1" customFormat="1" ht="15" customHeight="1">
      <c r="B27" s="287"/>
      <c r="C27" s="286"/>
      <c r="D27" s="286" t="s">
        <v>273</v>
      </c>
      <c r="E27" s="286"/>
      <c r="F27" s="286"/>
      <c r="G27" s="286"/>
      <c r="H27" s="286"/>
      <c r="I27" s="286"/>
      <c r="J27" s="286"/>
      <c r="K27" s="284"/>
    </row>
    <row r="28" s="1" customFormat="1" ht="15" customHeight="1">
      <c r="B28" s="287"/>
      <c r="C28" s="288"/>
      <c r="D28" s="286" t="s">
        <v>274</v>
      </c>
      <c r="E28" s="286"/>
      <c r="F28" s="286"/>
      <c r="G28" s="286"/>
      <c r="H28" s="286"/>
      <c r="I28" s="286"/>
      <c r="J28" s="286"/>
      <c r="K28" s="284"/>
    </row>
    <row r="29" s="1" customFormat="1" ht="12.75" customHeight="1">
      <c r="B29" s="287"/>
      <c r="C29" s="288"/>
      <c r="D29" s="288"/>
      <c r="E29" s="288"/>
      <c r="F29" s="288"/>
      <c r="G29" s="288"/>
      <c r="H29" s="288"/>
      <c r="I29" s="288"/>
      <c r="J29" s="288"/>
      <c r="K29" s="284"/>
    </row>
    <row r="30" s="1" customFormat="1" ht="15" customHeight="1">
      <c r="B30" s="287"/>
      <c r="C30" s="288"/>
      <c r="D30" s="286" t="s">
        <v>275</v>
      </c>
      <c r="E30" s="286"/>
      <c r="F30" s="286"/>
      <c r="G30" s="286"/>
      <c r="H30" s="286"/>
      <c r="I30" s="286"/>
      <c r="J30" s="286"/>
      <c r="K30" s="284"/>
    </row>
    <row r="31" s="1" customFormat="1" ht="15" customHeight="1">
      <c r="B31" s="287"/>
      <c r="C31" s="288"/>
      <c r="D31" s="286" t="s">
        <v>276</v>
      </c>
      <c r="E31" s="286"/>
      <c r="F31" s="286"/>
      <c r="G31" s="286"/>
      <c r="H31" s="286"/>
      <c r="I31" s="286"/>
      <c r="J31" s="286"/>
      <c r="K31" s="284"/>
    </row>
    <row r="32" s="1" customFormat="1" ht="12.75" customHeight="1">
      <c r="B32" s="287"/>
      <c r="C32" s="288"/>
      <c r="D32" s="288"/>
      <c r="E32" s="288"/>
      <c r="F32" s="288"/>
      <c r="G32" s="288"/>
      <c r="H32" s="288"/>
      <c r="I32" s="288"/>
      <c r="J32" s="288"/>
      <c r="K32" s="284"/>
    </row>
    <row r="33" s="1" customFormat="1" ht="15" customHeight="1">
      <c r="B33" s="287"/>
      <c r="C33" s="288"/>
      <c r="D33" s="286" t="s">
        <v>277</v>
      </c>
      <c r="E33" s="286"/>
      <c r="F33" s="286"/>
      <c r="G33" s="286"/>
      <c r="H33" s="286"/>
      <c r="I33" s="286"/>
      <c r="J33" s="286"/>
      <c r="K33" s="284"/>
    </row>
    <row r="34" s="1" customFormat="1" ht="15" customHeight="1">
      <c r="B34" s="287"/>
      <c r="C34" s="288"/>
      <c r="D34" s="286" t="s">
        <v>278</v>
      </c>
      <c r="E34" s="286"/>
      <c r="F34" s="286"/>
      <c r="G34" s="286"/>
      <c r="H34" s="286"/>
      <c r="I34" s="286"/>
      <c r="J34" s="286"/>
      <c r="K34" s="284"/>
    </row>
    <row r="35" s="1" customFormat="1" ht="15" customHeight="1">
      <c r="B35" s="287"/>
      <c r="C35" s="288"/>
      <c r="D35" s="286" t="s">
        <v>279</v>
      </c>
      <c r="E35" s="286"/>
      <c r="F35" s="286"/>
      <c r="G35" s="286"/>
      <c r="H35" s="286"/>
      <c r="I35" s="286"/>
      <c r="J35" s="286"/>
      <c r="K35" s="284"/>
    </row>
    <row r="36" s="1" customFormat="1" ht="15" customHeight="1">
      <c r="B36" s="287"/>
      <c r="C36" s="288"/>
      <c r="D36" s="286"/>
      <c r="E36" s="289" t="s">
        <v>102</v>
      </c>
      <c r="F36" s="286"/>
      <c r="G36" s="286" t="s">
        <v>280</v>
      </c>
      <c r="H36" s="286"/>
      <c r="I36" s="286"/>
      <c r="J36" s="286"/>
      <c r="K36" s="284"/>
    </row>
    <row r="37" s="1" customFormat="1" ht="30.75" customHeight="1">
      <c r="B37" s="287"/>
      <c r="C37" s="288"/>
      <c r="D37" s="286"/>
      <c r="E37" s="289" t="s">
        <v>281</v>
      </c>
      <c r="F37" s="286"/>
      <c r="G37" s="286" t="s">
        <v>282</v>
      </c>
      <c r="H37" s="286"/>
      <c r="I37" s="286"/>
      <c r="J37" s="286"/>
      <c r="K37" s="284"/>
    </row>
    <row r="38" s="1" customFormat="1" ht="15" customHeight="1">
      <c r="B38" s="287"/>
      <c r="C38" s="288"/>
      <c r="D38" s="286"/>
      <c r="E38" s="289" t="s">
        <v>53</v>
      </c>
      <c r="F38" s="286"/>
      <c r="G38" s="286" t="s">
        <v>283</v>
      </c>
      <c r="H38" s="286"/>
      <c r="I38" s="286"/>
      <c r="J38" s="286"/>
      <c r="K38" s="284"/>
    </row>
    <row r="39" s="1" customFormat="1" ht="15" customHeight="1">
      <c r="B39" s="287"/>
      <c r="C39" s="288"/>
      <c r="D39" s="286"/>
      <c r="E39" s="289" t="s">
        <v>54</v>
      </c>
      <c r="F39" s="286"/>
      <c r="G39" s="286" t="s">
        <v>284</v>
      </c>
      <c r="H39" s="286"/>
      <c r="I39" s="286"/>
      <c r="J39" s="286"/>
      <c r="K39" s="284"/>
    </row>
    <row r="40" s="1" customFormat="1" ht="15" customHeight="1">
      <c r="B40" s="287"/>
      <c r="C40" s="288"/>
      <c r="D40" s="286"/>
      <c r="E40" s="289" t="s">
        <v>103</v>
      </c>
      <c r="F40" s="286"/>
      <c r="G40" s="286" t="s">
        <v>285</v>
      </c>
      <c r="H40" s="286"/>
      <c r="I40" s="286"/>
      <c r="J40" s="286"/>
      <c r="K40" s="284"/>
    </row>
    <row r="41" s="1" customFormat="1" ht="15" customHeight="1">
      <c r="B41" s="287"/>
      <c r="C41" s="288"/>
      <c r="D41" s="286"/>
      <c r="E41" s="289" t="s">
        <v>104</v>
      </c>
      <c r="F41" s="286"/>
      <c r="G41" s="286" t="s">
        <v>286</v>
      </c>
      <c r="H41" s="286"/>
      <c r="I41" s="286"/>
      <c r="J41" s="286"/>
      <c r="K41" s="284"/>
    </row>
    <row r="42" s="1" customFormat="1" ht="15" customHeight="1">
      <c r="B42" s="287"/>
      <c r="C42" s="288"/>
      <c r="D42" s="286"/>
      <c r="E42" s="289" t="s">
        <v>287</v>
      </c>
      <c r="F42" s="286"/>
      <c r="G42" s="286" t="s">
        <v>288</v>
      </c>
      <c r="H42" s="286"/>
      <c r="I42" s="286"/>
      <c r="J42" s="286"/>
      <c r="K42" s="284"/>
    </row>
    <row r="43" s="1" customFormat="1" ht="15" customHeight="1">
      <c r="B43" s="287"/>
      <c r="C43" s="288"/>
      <c r="D43" s="286"/>
      <c r="E43" s="289"/>
      <c r="F43" s="286"/>
      <c r="G43" s="286" t="s">
        <v>289</v>
      </c>
      <c r="H43" s="286"/>
      <c r="I43" s="286"/>
      <c r="J43" s="286"/>
      <c r="K43" s="284"/>
    </row>
    <row r="44" s="1" customFormat="1" ht="15" customHeight="1">
      <c r="B44" s="287"/>
      <c r="C44" s="288"/>
      <c r="D44" s="286"/>
      <c r="E44" s="289" t="s">
        <v>290</v>
      </c>
      <c r="F44" s="286"/>
      <c r="G44" s="286" t="s">
        <v>291</v>
      </c>
      <c r="H44" s="286"/>
      <c r="I44" s="286"/>
      <c r="J44" s="286"/>
      <c r="K44" s="284"/>
    </row>
    <row r="45" s="1" customFormat="1" ht="15" customHeight="1">
      <c r="B45" s="287"/>
      <c r="C45" s="288"/>
      <c r="D45" s="286"/>
      <c r="E45" s="289" t="s">
        <v>106</v>
      </c>
      <c r="F45" s="286"/>
      <c r="G45" s="286" t="s">
        <v>292</v>
      </c>
      <c r="H45" s="286"/>
      <c r="I45" s="286"/>
      <c r="J45" s="286"/>
      <c r="K45" s="284"/>
    </row>
    <row r="46" s="1" customFormat="1" ht="12.75" customHeight="1">
      <c r="B46" s="287"/>
      <c r="C46" s="288"/>
      <c r="D46" s="286"/>
      <c r="E46" s="286"/>
      <c r="F46" s="286"/>
      <c r="G46" s="286"/>
      <c r="H46" s="286"/>
      <c r="I46" s="286"/>
      <c r="J46" s="286"/>
      <c r="K46" s="284"/>
    </row>
    <row r="47" s="1" customFormat="1" ht="15" customHeight="1">
      <c r="B47" s="287"/>
      <c r="C47" s="288"/>
      <c r="D47" s="286" t="s">
        <v>293</v>
      </c>
      <c r="E47" s="286"/>
      <c r="F47" s="286"/>
      <c r="G47" s="286"/>
      <c r="H47" s="286"/>
      <c r="I47" s="286"/>
      <c r="J47" s="286"/>
      <c r="K47" s="284"/>
    </row>
    <row r="48" s="1" customFormat="1" ht="15" customHeight="1">
      <c r="B48" s="287"/>
      <c r="C48" s="288"/>
      <c r="D48" s="288"/>
      <c r="E48" s="286" t="s">
        <v>294</v>
      </c>
      <c r="F48" s="286"/>
      <c r="G48" s="286"/>
      <c r="H48" s="286"/>
      <c r="I48" s="286"/>
      <c r="J48" s="286"/>
      <c r="K48" s="284"/>
    </row>
    <row r="49" s="1" customFormat="1" ht="15" customHeight="1">
      <c r="B49" s="287"/>
      <c r="C49" s="288"/>
      <c r="D49" s="288"/>
      <c r="E49" s="286" t="s">
        <v>295</v>
      </c>
      <c r="F49" s="286"/>
      <c r="G49" s="286"/>
      <c r="H49" s="286"/>
      <c r="I49" s="286"/>
      <c r="J49" s="286"/>
      <c r="K49" s="284"/>
    </row>
    <row r="50" s="1" customFormat="1" ht="15" customHeight="1">
      <c r="B50" s="287"/>
      <c r="C50" s="288"/>
      <c r="D50" s="288"/>
      <c r="E50" s="286" t="s">
        <v>296</v>
      </c>
      <c r="F50" s="286"/>
      <c r="G50" s="286"/>
      <c r="H50" s="286"/>
      <c r="I50" s="286"/>
      <c r="J50" s="286"/>
      <c r="K50" s="284"/>
    </row>
    <row r="51" s="1" customFormat="1" ht="15" customHeight="1">
      <c r="B51" s="287"/>
      <c r="C51" s="288"/>
      <c r="D51" s="286" t="s">
        <v>297</v>
      </c>
      <c r="E51" s="286"/>
      <c r="F51" s="286"/>
      <c r="G51" s="286"/>
      <c r="H51" s="286"/>
      <c r="I51" s="286"/>
      <c r="J51" s="286"/>
      <c r="K51" s="284"/>
    </row>
    <row r="52" s="1" customFormat="1" ht="25.5" customHeight="1">
      <c r="B52" s="282"/>
      <c r="C52" s="283" t="s">
        <v>298</v>
      </c>
      <c r="D52" s="283"/>
      <c r="E52" s="283"/>
      <c r="F52" s="283"/>
      <c r="G52" s="283"/>
      <c r="H52" s="283"/>
      <c r="I52" s="283"/>
      <c r="J52" s="283"/>
      <c r="K52" s="284"/>
    </row>
    <row r="53" s="1" customFormat="1" ht="5.25" customHeight="1">
      <c r="B53" s="282"/>
      <c r="C53" s="285"/>
      <c r="D53" s="285"/>
      <c r="E53" s="285"/>
      <c r="F53" s="285"/>
      <c r="G53" s="285"/>
      <c r="H53" s="285"/>
      <c r="I53" s="285"/>
      <c r="J53" s="285"/>
      <c r="K53" s="284"/>
    </row>
    <row r="54" s="1" customFormat="1" ht="15" customHeight="1">
      <c r="B54" s="282"/>
      <c r="C54" s="286" t="s">
        <v>299</v>
      </c>
      <c r="D54" s="286"/>
      <c r="E54" s="286"/>
      <c r="F54" s="286"/>
      <c r="G54" s="286"/>
      <c r="H54" s="286"/>
      <c r="I54" s="286"/>
      <c r="J54" s="286"/>
      <c r="K54" s="284"/>
    </row>
    <row r="55" s="1" customFormat="1" ht="15" customHeight="1">
      <c r="B55" s="282"/>
      <c r="C55" s="286" t="s">
        <v>300</v>
      </c>
      <c r="D55" s="286"/>
      <c r="E55" s="286"/>
      <c r="F55" s="286"/>
      <c r="G55" s="286"/>
      <c r="H55" s="286"/>
      <c r="I55" s="286"/>
      <c r="J55" s="286"/>
      <c r="K55" s="284"/>
    </row>
    <row r="56" s="1" customFormat="1" ht="12.75" customHeight="1">
      <c r="B56" s="282"/>
      <c r="C56" s="286"/>
      <c r="D56" s="286"/>
      <c r="E56" s="286"/>
      <c r="F56" s="286"/>
      <c r="G56" s="286"/>
      <c r="H56" s="286"/>
      <c r="I56" s="286"/>
      <c r="J56" s="286"/>
      <c r="K56" s="284"/>
    </row>
    <row r="57" s="1" customFormat="1" ht="15" customHeight="1">
      <c r="B57" s="282"/>
      <c r="C57" s="286" t="s">
        <v>301</v>
      </c>
      <c r="D57" s="286"/>
      <c r="E57" s="286"/>
      <c r="F57" s="286"/>
      <c r="G57" s="286"/>
      <c r="H57" s="286"/>
      <c r="I57" s="286"/>
      <c r="J57" s="286"/>
      <c r="K57" s="284"/>
    </row>
    <row r="58" s="1" customFormat="1" ht="15" customHeight="1">
      <c r="B58" s="282"/>
      <c r="C58" s="288"/>
      <c r="D58" s="286" t="s">
        <v>302</v>
      </c>
      <c r="E58" s="286"/>
      <c r="F58" s="286"/>
      <c r="G58" s="286"/>
      <c r="H58" s="286"/>
      <c r="I58" s="286"/>
      <c r="J58" s="286"/>
      <c r="K58" s="284"/>
    </row>
    <row r="59" s="1" customFormat="1" ht="15" customHeight="1">
      <c r="B59" s="282"/>
      <c r="C59" s="288"/>
      <c r="D59" s="286" t="s">
        <v>303</v>
      </c>
      <c r="E59" s="286"/>
      <c r="F59" s="286"/>
      <c r="G59" s="286"/>
      <c r="H59" s="286"/>
      <c r="I59" s="286"/>
      <c r="J59" s="286"/>
      <c r="K59" s="284"/>
    </row>
    <row r="60" s="1" customFormat="1" ht="15" customHeight="1">
      <c r="B60" s="282"/>
      <c r="C60" s="288"/>
      <c r="D60" s="286" t="s">
        <v>304</v>
      </c>
      <c r="E60" s="286"/>
      <c r="F60" s="286"/>
      <c r="G60" s="286"/>
      <c r="H60" s="286"/>
      <c r="I60" s="286"/>
      <c r="J60" s="286"/>
      <c r="K60" s="284"/>
    </row>
    <row r="61" s="1" customFormat="1" ht="15" customHeight="1">
      <c r="B61" s="282"/>
      <c r="C61" s="288"/>
      <c r="D61" s="286" t="s">
        <v>305</v>
      </c>
      <c r="E61" s="286"/>
      <c r="F61" s="286"/>
      <c r="G61" s="286"/>
      <c r="H61" s="286"/>
      <c r="I61" s="286"/>
      <c r="J61" s="286"/>
      <c r="K61" s="284"/>
    </row>
    <row r="62" s="1" customFormat="1" ht="15" customHeight="1">
      <c r="B62" s="282"/>
      <c r="C62" s="288"/>
      <c r="D62" s="291" t="s">
        <v>306</v>
      </c>
      <c r="E62" s="291"/>
      <c r="F62" s="291"/>
      <c r="G62" s="291"/>
      <c r="H62" s="291"/>
      <c r="I62" s="291"/>
      <c r="J62" s="291"/>
      <c r="K62" s="284"/>
    </row>
    <row r="63" s="1" customFormat="1" ht="15" customHeight="1">
      <c r="B63" s="282"/>
      <c r="C63" s="288"/>
      <c r="D63" s="286" t="s">
        <v>307</v>
      </c>
      <c r="E63" s="286"/>
      <c r="F63" s="286"/>
      <c r="G63" s="286"/>
      <c r="H63" s="286"/>
      <c r="I63" s="286"/>
      <c r="J63" s="286"/>
      <c r="K63" s="284"/>
    </row>
    <row r="64" s="1" customFormat="1" ht="12.75" customHeight="1">
      <c r="B64" s="282"/>
      <c r="C64" s="288"/>
      <c r="D64" s="288"/>
      <c r="E64" s="292"/>
      <c r="F64" s="288"/>
      <c r="G64" s="288"/>
      <c r="H64" s="288"/>
      <c r="I64" s="288"/>
      <c r="J64" s="288"/>
      <c r="K64" s="284"/>
    </row>
    <row r="65" s="1" customFormat="1" ht="15" customHeight="1">
      <c r="B65" s="282"/>
      <c r="C65" s="288"/>
      <c r="D65" s="286" t="s">
        <v>308</v>
      </c>
      <c r="E65" s="286"/>
      <c r="F65" s="286"/>
      <c r="G65" s="286"/>
      <c r="H65" s="286"/>
      <c r="I65" s="286"/>
      <c r="J65" s="286"/>
      <c r="K65" s="284"/>
    </row>
    <row r="66" s="1" customFormat="1" ht="15" customHeight="1">
      <c r="B66" s="282"/>
      <c r="C66" s="288"/>
      <c r="D66" s="291" t="s">
        <v>309</v>
      </c>
      <c r="E66" s="291"/>
      <c r="F66" s="291"/>
      <c r="G66" s="291"/>
      <c r="H66" s="291"/>
      <c r="I66" s="291"/>
      <c r="J66" s="291"/>
      <c r="K66" s="284"/>
    </row>
    <row r="67" s="1" customFormat="1" ht="15" customHeight="1">
      <c r="B67" s="282"/>
      <c r="C67" s="288"/>
      <c r="D67" s="286" t="s">
        <v>310</v>
      </c>
      <c r="E67" s="286"/>
      <c r="F67" s="286"/>
      <c r="G67" s="286"/>
      <c r="H67" s="286"/>
      <c r="I67" s="286"/>
      <c r="J67" s="286"/>
      <c r="K67" s="284"/>
    </row>
    <row r="68" s="1" customFormat="1" ht="15" customHeight="1">
      <c r="B68" s="282"/>
      <c r="C68" s="288"/>
      <c r="D68" s="286" t="s">
        <v>311</v>
      </c>
      <c r="E68" s="286"/>
      <c r="F68" s="286"/>
      <c r="G68" s="286"/>
      <c r="H68" s="286"/>
      <c r="I68" s="286"/>
      <c r="J68" s="286"/>
      <c r="K68" s="284"/>
    </row>
    <row r="69" s="1" customFormat="1" ht="15" customHeight="1">
      <c r="B69" s="282"/>
      <c r="C69" s="288"/>
      <c r="D69" s="286" t="s">
        <v>312</v>
      </c>
      <c r="E69" s="286"/>
      <c r="F69" s="286"/>
      <c r="G69" s="286"/>
      <c r="H69" s="286"/>
      <c r="I69" s="286"/>
      <c r="J69" s="286"/>
      <c r="K69" s="284"/>
    </row>
    <row r="70" s="1" customFormat="1" ht="15" customHeight="1">
      <c r="B70" s="282"/>
      <c r="C70" s="288"/>
      <c r="D70" s="286" t="s">
        <v>313</v>
      </c>
      <c r="E70" s="286"/>
      <c r="F70" s="286"/>
      <c r="G70" s="286"/>
      <c r="H70" s="286"/>
      <c r="I70" s="286"/>
      <c r="J70" s="286"/>
      <c r="K70" s="284"/>
    </row>
    <row r="71" s="1" customFormat="1" ht="12.75" customHeight="1">
      <c r="B71" s="293"/>
      <c r="C71" s="294"/>
      <c r="D71" s="294"/>
      <c r="E71" s="294"/>
      <c r="F71" s="294"/>
      <c r="G71" s="294"/>
      <c r="H71" s="294"/>
      <c r="I71" s="294"/>
      <c r="J71" s="294"/>
      <c r="K71" s="295"/>
    </row>
    <row r="72" s="1" customFormat="1" ht="18.75" customHeight="1">
      <c r="B72" s="296"/>
      <c r="C72" s="296"/>
      <c r="D72" s="296"/>
      <c r="E72" s="296"/>
      <c r="F72" s="296"/>
      <c r="G72" s="296"/>
      <c r="H72" s="296"/>
      <c r="I72" s="296"/>
      <c r="J72" s="296"/>
      <c r="K72" s="297"/>
    </row>
    <row r="73" s="1" customFormat="1" ht="18.75" customHeight="1">
      <c r="B73" s="297"/>
      <c r="C73" s="297"/>
      <c r="D73" s="297"/>
      <c r="E73" s="297"/>
      <c r="F73" s="297"/>
      <c r="G73" s="297"/>
      <c r="H73" s="297"/>
      <c r="I73" s="297"/>
      <c r="J73" s="297"/>
      <c r="K73" s="297"/>
    </row>
    <row r="74" s="1" customFormat="1" ht="7.5" customHeight="1">
      <c r="B74" s="298"/>
      <c r="C74" s="299"/>
      <c r="D74" s="299"/>
      <c r="E74" s="299"/>
      <c r="F74" s="299"/>
      <c r="G74" s="299"/>
      <c r="H74" s="299"/>
      <c r="I74" s="299"/>
      <c r="J74" s="299"/>
      <c r="K74" s="300"/>
    </row>
    <row r="75" s="1" customFormat="1" ht="45" customHeight="1">
      <c r="B75" s="301"/>
      <c r="C75" s="302" t="s">
        <v>314</v>
      </c>
      <c r="D75" s="302"/>
      <c r="E75" s="302"/>
      <c r="F75" s="302"/>
      <c r="G75" s="302"/>
      <c r="H75" s="302"/>
      <c r="I75" s="302"/>
      <c r="J75" s="302"/>
      <c r="K75" s="303"/>
    </row>
    <row r="76" s="1" customFormat="1" ht="17.25" customHeight="1">
      <c r="B76" s="301"/>
      <c r="C76" s="304" t="s">
        <v>315</v>
      </c>
      <c r="D76" s="304"/>
      <c r="E76" s="304"/>
      <c r="F76" s="304" t="s">
        <v>316</v>
      </c>
      <c r="G76" s="305"/>
      <c r="H76" s="304" t="s">
        <v>54</v>
      </c>
      <c r="I76" s="304" t="s">
        <v>57</v>
      </c>
      <c r="J76" s="304" t="s">
        <v>317</v>
      </c>
      <c r="K76" s="303"/>
    </row>
    <row r="77" s="1" customFormat="1" ht="17.25" customHeight="1">
      <c r="B77" s="301"/>
      <c r="C77" s="306" t="s">
        <v>318</v>
      </c>
      <c r="D77" s="306"/>
      <c r="E77" s="306"/>
      <c r="F77" s="307" t="s">
        <v>319</v>
      </c>
      <c r="G77" s="308"/>
      <c r="H77" s="306"/>
      <c r="I77" s="306"/>
      <c r="J77" s="306" t="s">
        <v>320</v>
      </c>
      <c r="K77" s="303"/>
    </row>
    <row r="78" s="1" customFormat="1" ht="5.25" customHeight="1">
      <c r="B78" s="301"/>
      <c r="C78" s="309"/>
      <c r="D78" s="309"/>
      <c r="E78" s="309"/>
      <c r="F78" s="309"/>
      <c r="G78" s="310"/>
      <c r="H78" s="309"/>
      <c r="I78" s="309"/>
      <c r="J78" s="309"/>
      <c r="K78" s="303"/>
    </row>
    <row r="79" s="1" customFormat="1" ht="15" customHeight="1">
      <c r="B79" s="301"/>
      <c r="C79" s="289" t="s">
        <v>53</v>
      </c>
      <c r="D79" s="309"/>
      <c r="E79" s="309"/>
      <c r="F79" s="311" t="s">
        <v>321</v>
      </c>
      <c r="G79" s="310"/>
      <c r="H79" s="289" t="s">
        <v>322</v>
      </c>
      <c r="I79" s="289" t="s">
        <v>323</v>
      </c>
      <c r="J79" s="289">
        <v>20</v>
      </c>
      <c r="K79" s="303"/>
    </row>
    <row r="80" s="1" customFormat="1" ht="15" customHeight="1">
      <c r="B80" s="301"/>
      <c r="C80" s="289" t="s">
        <v>324</v>
      </c>
      <c r="D80" s="289"/>
      <c r="E80" s="289"/>
      <c r="F80" s="311" t="s">
        <v>321</v>
      </c>
      <c r="G80" s="310"/>
      <c r="H80" s="289" t="s">
        <v>325</v>
      </c>
      <c r="I80" s="289" t="s">
        <v>323</v>
      </c>
      <c r="J80" s="289">
        <v>120</v>
      </c>
      <c r="K80" s="303"/>
    </row>
    <row r="81" s="1" customFormat="1" ht="15" customHeight="1">
      <c r="B81" s="312"/>
      <c r="C81" s="289" t="s">
        <v>326</v>
      </c>
      <c r="D81" s="289"/>
      <c r="E81" s="289"/>
      <c r="F81" s="311" t="s">
        <v>327</v>
      </c>
      <c r="G81" s="310"/>
      <c r="H81" s="289" t="s">
        <v>328</v>
      </c>
      <c r="I81" s="289" t="s">
        <v>323</v>
      </c>
      <c r="J81" s="289">
        <v>50</v>
      </c>
      <c r="K81" s="303"/>
    </row>
    <row r="82" s="1" customFormat="1" ht="15" customHeight="1">
      <c r="B82" s="312"/>
      <c r="C82" s="289" t="s">
        <v>329</v>
      </c>
      <c r="D82" s="289"/>
      <c r="E82" s="289"/>
      <c r="F82" s="311" t="s">
        <v>321</v>
      </c>
      <c r="G82" s="310"/>
      <c r="H82" s="289" t="s">
        <v>330</v>
      </c>
      <c r="I82" s="289" t="s">
        <v>331</v>
      </c>
      <c r="J82" s="289"/>
      <c r="K82" s="303"/>
    </row>
    <row r="83" s="1" customFormat="1" ht="15" customHeight="1">
      <c r="B83" s="312"/>
      <c r="C83" s="313" t="s">
        <v>332</v>
      </c>
      <c r="D83" s="313"/>
      <c r="E83" s="313"/>
      <c r="F83" s="314" t="s">
        <v>327</v>
      </c>
      <c r="G83" s="313"/>
      <c r="H83" s="313" t="s">
        <v>333</v>
      </c>
      <c r="I83" s="313" t="s">
        <v>323</v>
      </c>
      <c r="J83" s="313">
        <v>15</v>
      </c>
      <c r="K83" s="303"/>
    </row>
    <row r="84" s="1" customFormat="1" ht="15" customHeight="1">
      <c r="B84" s="312"/>
      <c r="C84" s="313" t="s">
        <v>334</v>
      </c>
      <c r="D84" s="313"/>
      <c r="E84" s="313"/>
      <c r="F84" s="314" t="s">
        <v>327</v>
      </c>
      <c r="G84" s="313"/>
      <c r="H84" s="313" t="s">
        <v>335</v>
      </c>
      <c r="I84" s="313" t="s">
        <v>323</v>
      </c>
      <c r="J84" s="313">
        <v>15</v>
      </c>
      <c r="K84" s="303"/>
    </row>
    <row r="85" s="1" customFormat="1" ht="15" customHeight="1">
      <c r="B85" s="312"/>
      <c r="C85" s="313" t="s">
        <v>336</v>
      </c>
      <c r="D85" s="313"/>
      <c r="E85" s="313"/>
      <c r="F85" s="314" t="s">
        <v>327</v>
      </c>
      <c r="G85" s="313"/>
      <c r="H85" s="313" t="s">
        <v>337</v>
      </c>
      <c r="I85" s="313" t="s">
        <v>323</v>
      </c>
      <c r="J85" s="313">
        <v>20</v>
      </c>
      <c r="K85" s="303"/>
    </row>
    <row r="86" s="1" customFormat="1" ht="15" customHeight="1">
      <c r="B86" s="312"/>
      <c r="C86" s="313" t="s">
        <v>338</v>
      </c>
      <c r="D86" s="313"/>
      <c r="E86" s="313"/>
      <c r="F86" s="314" t="s">
        <v>327</v>
      </c>
      <c r="G86" s="313"/>
      <c r="H86" s="313" t="s">
        <v>339</v>
      </c>
      <c r="I86" s="313" t="s">
        <v>323</v>
      </c>
      <c r="J86" s="313">
        <v>20</v>
      </c>
      <c r="K86" s="303"/>
    </row>
    <row r="87" s="1" customFormat="1" ht="15" customHeight="1">
      <c r="B87" s="312"/>
      <c r="C87" s="289" t="s">
        <v>340</v>
      </c>
      <c r="D87" s="289"/>
      <c r="E87" s="289"/>
      <c r="F87" s="311" t="s">
        <v>327</v>
      </c>
      <c r="G87" s="310"/>
      <c r="H87" s="289" t="s">
        <v>341</v>
      </c>
      <c r="I87" s="289" t="s">
        <v>323</v>
      </c>
      <c r="J87" s="289">
        <v>50</v>
      </c>
      <c r="K87" s="303"/>
    </row>
    <row r="88" s="1" customFormat="1" ht="15" customHeight="1">
      <c r="B88" s="312"/>
      <c r="C88" s="289" t="s">
        <v>342</v>
      </c>
      <c r="D88" s="289"/>
      <c r="E88" s="289"/>
      <c r="F88" s="311" t="s">
        <v>327</v>
      </c>
      <c r="G88" s="310"/>
      <c r="H88" s="289" t="s">
        <v>343</v>
      </c>
      <c r="I88" s="289" t="s">
        <v>323</v>
      </c>
      <c r="J88" s="289">
        <v>20</v>
      </c>
      <c r="K88" s="303"/>
    </row>
    <row r="89" s="1" customFormat="1" ht="15" customHeight="1">
      <c r="B89" s="312"/>
      <c r="C89" s="289" t="s">
        <v>344</v>
      </c>
      <c r="D89" s="289"/>
      <c r="E89" s="289"/>
      <c r="F89" s="311" t="s">
        <v>327</v>
      </c>
      <c r="G89" s="310"/>
      <c r="H89" s="289" t="s">
        <v>345</v>
      </c>
      <c r="I89" s="289" t="s">
        <v>323</v>
      </c>
      <c r="J89" s="289">
        <v>20</v>
      </c>
      <c r="K89" s="303"/>
    </row>
    <row r="90" s="1" customFormat="1" ht="15" customHeight="1">
      <c r="B90" s="312"/>
      <c r="C90" s="289" t="s">
        <v>346</v>
      </c>
      <c r="D90" s="289"/>
      <c r="E90" s="289"/>
      <c r="F90" s="311" t="s">
        <v>327</v>
      </c>
      <c r="G90" s="310"/>
      <c r="H90" s="289" t="s">
        <v>347</v>
      </c>
      <c r="I90" s="289" t="s">
        <v>323</v>
      </c>
      <c r="J90" s="289">
        <v>50</v>
      </c>
      <c r="K90" s="303"/>
    </row>
    <row r="91" s="1" customFormat="1" ht="15" customHeight="1">
      <c r="B91" s="312"/>
      <c r="C91" s="289" t="s">
        <v>348</v>
      </c>
      <c r="D91" s="289"/>
      <c r="E91" s="289"/>
      <c r="F91" s="311" t="s">
        <v>327</v>
      </c>
      <c r="G91" s="310"/>
      <c r="H91" s="289" t="s">
        <v>348</v>
      </c>
      <c r="I91" s="289" t="s">
        <v>323</v>
      </c>
      <c r="J91" s="289">
        <v>50</v>
      </c>
      <c r="K91" s="303"/>
    </row>
    <row r="92" s="1" customFormat="1" ht="15" customHeight="1">
      <c r="B92" s="312"/>
      <c r="C92" s="289" t="s">
        <v>349</v>
      </c>
      <c r="D92" s="289"/>
      <c r="E92" s="289"/>
      <c r="F92" s="311" t="s">
        <v>327</v>
      </c>
      <c r="G92" s="310"/>
      <c r="H92" s="289" t="s">
        <v>350</v>
      </c>
      <c r="I92" s="289" t="s">
        <v>323</v>
      </c>
      <c r="J92" s="289">
        <v>255</v>
      </c>
      <c r="K92" s="303"/>
    </row>
    <row r="93" s="1" customFormat="1" ht="15" customHeight="1">
      <c r="B93" s="312"/>
      <c r="C93" s="289" t="s">
        <v>351</v>
      </c>
      <c r="D93" s="289"/>
      <c r="E93" s="289"/>
      <c r="F93" s="311" t="s">
        <v>321</v>
      </c>
      <c r="G93" s="310"/>
      <c r="H93" s="289" t="s">
        <v>352</v>
      </c>
      <c r="I93" s="289" t="s">
        <v>353</v>
      </c>
      <c r="J93" s="289"/>
      <c r="K93" s="303"/>
    </row>
    <row r="94" s="1" customFormat="1" ht="15" customHeight="1">
      <c r="B94" s="312"/>
      <c r="C94" s="289" t="s">
        <v>354</v>
      </c>
      <c r="D94" s="289"/>
      <c r="E94" s="289"/>
      <c r="F94" s="311" t="s">
        <v>321</v>
      </c>
      <c r="G94" s="310"/>
      <c r="H94" s="289" t="s">
        <v>355</v>
      </c>
      <c r="I94" s="289" t="s">
        <v>356</v>
      </c>
      <c r="J94" s="289"/>
      <c r="K94" s="303"/>
    </row>
    <row r="95" s="1" customFormat="1" ht="15" customHeight="1">
      <c r="B95" s="312"/>
      <c r="C95" s="289" t="s">
        <v>357</v>
      </c>
      <c r="D95" s="289"/>
      <c r="E95" s="289"/>
      <c r="F95" s="311" t="s">
        <v>321</v>
      </c>
      <c r="G95" s="310"/>
      <c r="H95" s="289" t="s">
        <v>357</v>
      </c>
      <c r="I95" s="289" t="s">
        <v>356</v>
      </c>
      <c r="J95" s="289"/>
      <c r="K95" s="303"/>
    </row>
    <row r="96" s="1" customFormat="1" ht="15" customHeight="1">
      <c r="B96" s="312"/>
      <c r="C96" s="289" t="s">
        <v>38</v>
      </c>
      <c r="D96" s="289"/>
      <c r="E96" s="289"/>
      <c r="F96" s="311" t="s">
        <v>321</v>
      </c>
      <c r="G96" s="310"/>
      <c r="H96" s="289" t="s">
        <v>358</v>
      </c>
      <c r="I96" s="289" t="s">
        <v>356</v>
      </c>
      <c r="J96" s="289"/>
      <c r="K96" s="303"/>
    </row>
    <row r="97" s="1" customFormat="1" ht="15" customHeight="1">
      <c r="B97" s="312"/>
      <c r="C97" s="289" t="s">
        <v>48</v>
      </c>
      <c r="D97" s="289"/>
      <c r="E97" s="289"/>
      <c r="F97" s="311" t="s">
        <v>321</v>
      </c>
      <c r="G97" s="310"/>
      <c r="H97" s="289" t="s">
        <v>359</v>
      </c>
      <c r="I97" s="289" t="s">
        <v>356</v>
      </c>
      <c r="J97" s="289"/>
      <c r="K97" s="303"/>
    </row>
    <row r="98" s="1" customFormat="1" ht="15" customHeight="1">
      <c r="B98" s="315"/>
      <c r="C98" s="316"/>
      <c r="D98" s="316"/>
      <c r="E98" s="316"/>
      <c r="F98" s="316"/>
      <c r="G98" s="316"/>
      <c r="H98" s="316"/>
      <c r="I98" s="316"/>
      <c r="J98" s="316"/>
      <c r="K98" s="317"/>
    </row>
    <row r="99" s="1" customFormat="1" ht="18.75" customHeight="1">
      <c r="B99" s="318"/>
      <c r="C99" s="319"/>
      <c r="D99" s="319"/>
      <c r="E99" s="319"/>
      <c r="F99" s="319"/>
      <c r="G99" s="319"/>
      <c r="H99" s="319"/>
      <c r="I99" s="319"/>
      <c r="J99" s="319"/>
      <c r="K99" s="318"/>
    </row>
    <row r="100" s="1" customFormat="1" ht="18.75" customHeight="1">
      <c r="B100" s="297"/>
      <c r="C100" s="297"/>
      <c r="D100" s="297"/>
      <c r="E100" s="297"/>
      <c r="F100" s="297"/>
      <c r="G100" s="297"/>
      <c r="H100" s="297"/>
      <c r="I100" s="297"/>
      <c r="J100" s="297"/>
      <c r="K100" s="297"/>
    </row>
    <row r="101" s="1" customFormat="1" ht="7.5" customHeight="1">
      <c r="B101" s="298"/>
      <c r="C101" s="299"/>
      <c r="D101" s="299"/>
      <c r="E101" s="299"/>
      <c r="F101" s="299"/>
      <c r="G101" s="299"/>
      <c r="H101" s="299"/>
      <c r="I101" s="299"/>
      <c r="J101" s="299"/>
      <c r="K101" s="300"/>
    </row>
    <row r="102" s="1" customFormat="1" ht="45" customHeight="1">
      <c r="B102" s="301"/>
      <c r="C102" s="302" t="s">
        <v>360</v>
      </c>
      <c r="D102" s="302"/>
      <c r="E102" s="302"/>
      <c r="F102" s="302"/>
      <c r="G102" s="302"/>
      <c r="H102" s="302"/>
      <c r="I102" s="302"/>
      <c r="J102" s="302"/>
      <c r="K102" s="303"/>
    </row>
    <row r="103" s="1" customFormat="1" ht="17.25" customHeight="1">
      <c r="B103" s="301"/>
      <c r="C103" s="304" t="s">
        <v>315</v>
      </c>
      <c r="D103" s="304"/>
      <c r="E103" s="304"/>
      <c r="F103" s="304" t="s">
        <v>316</v>
      </c>
      <c r="G103" s="305"/>
      <c r="H103" s="304" t="s">
        <v>54</v>
      </c>
      <c r="I103" s="304" t="s">
        <v>57</v>
      </c>
      <c r="J103" s="304" t="s">
        <v>317</v>
      </c>
      <c r="K103" s="303"/>
    </row>
    <row r="104" s="1" customFormat="1" ht="17.25" customHeight="1">
      <c r="B104" s="301"/>
      <c r="C104" s="306" t="s">
        <v>318</v>
      </c>
      <c r="D104" s="306"/>
      <c r="E104" s="306"/>
      <c r="F104" s="307" t="s">
        <v>319</v>
      </c>
      <c r="G104" s="308"/>
      <c r="H104" s="306"/>
      <c r="I104" s="306"/>
      <c r="J104" s="306" t="s">
        <v>320</v>
      </c>
      <c r="K104" s="303"/>
    </row>
    <row r="105" s="1" customFormat="1" ht="5.25" customHeight="1">
      <c r="B105" s="301"/>
      <c r="C105" s="304"/>
      <c r="D105" s="304"/>
      <c r="E105" s="304"/>
      <c r="F105" s="304"/>
      <c r="G105" s="320"/>
      <c r="H105" s="304"/>
      <c r="I105" s="304"/>
      <c r="J105" s="304"/>
      <c r="K105" s="303"/>
    </row>
    <row r="106" s="1" customFormat="1" ht="15" customHeight="1">
      <c r="B106" s="301"/>
      <c r="C106" s="289" t="s">
        <v>53</v>
      </c>
      <c r="D106" s="309"/>
      <c r="E106" s="309"/>
      <c r="F106" s="311" t="s">
        <v>321</v>
      </c>
      <c r="G106" s="320"/>
      <c r="H106" s="289" t="s">
        <v>361</v>
      </c>
      <c r="I106" s="289" t="s">
        <v>323</v>
      </c>
      <c r="J106" s="289">
        <v>20</v>
      </c>
      <c r="K106" s="303"/>
    </row>
    <row r="107" s="1" customFormat="1" ht="15" customHeight="1">
      <c r="B107" s="301"/>
      <c r="C107" s="289" t="s">
        <v>324</v>
      </c>
      <c r="D107" s="289"/>
      <c r="E107" s="289"/>
      <c r="F107" s="311" t="s">
        <v>321</v>
      </c>
      <c r="G107" s="289"/>
      <c r="H107" s="289" t="s">
        <v>361</v>
      </c>
      <c r="I107" s="289" t="s">
        <v>323</v>
      </c>
      <c r="J107" s="289">
        <v>120</v>
      </c>
      <c r="K107" s="303"/>
    </row>
    <row r="108" s="1" customFormat="1" ht="15" customHeight="1">
      <c r="B108" s="312"/>
      <c r="C108" s="289" t="s">
        <v>326</v>
      </c>
      <c r="D108" s="289"/>
      <c r="E108" s="289"/>
      <c r="F108" s="311" t="s">
        <v>327</v>
      </c>
      <c r="G108" s="289"/>
      <c r="H108" s="289" t="s">
        <v>361</v>
      </c>
      <c r="I108" s="289" t="s">
        <v>323</v>
      </c>
      <c r="J108" s="289">
        <v>50</v>
      </c>
      <c r="K108" s="303"/>
    </row>
    <row r="109" s="1" customFormat="1" ht="15" customHeight="1">
      <c r="B109" s="312"/>
      <c r="C109" s="289" t="s">
        <v>329</v>
      </c>
      <c r="D109" s="289"/>
      <c r="E109" s="289"/>
      <c r="F109" s="311" t="s">
        <v>321</v>
      </c>
      <c r="G109" s="289"/>
      <c r="H109" s="289" t="s">
        <v>361</v>
      </c>
      <c r="I109" s="289" t="s">
        <v>331</v>
      </c>
      <c r="J109" s="289"/>
      <c r="K109" s="303"/>
    </row>
    <row r="110" s="1" customFormat="1" ht="15" customHeight="1">
      <c r="B110" s="312"/>
      <c r="C110" s="289" t="s">
        <v>340</v>
      </c>
      <c r="D110" s="289"/>
      <c r="E110" s="289"/>
      <c r="F110" s="311" t="s">
        <v>327</v>
      </c>
      <c r="G110" s="289"/>
      <c r="H110" s="289" t="s">
        <v>361</v>
      </c>
      <c r="I110" s="289" t="s">
        <v>323</v>
      </c>
      <c r="J110" s="289">
        <v>50</v>
      </c>
      <c r="K110" s="303"/>
    </row>
    <row r="111" s="1" customFormat="1" ht="15" customHeight="1">
      <c r="B111" s="312"/>
      <c r="C111" s="289" t="s">
        <v>348</v>
      </c>
      <c r="D111" s="289"/>
      <c r="E111" s="289"/>
      <c r="F111" s="311" t="s">
        <v>327</v>
      </c>
      <c r="G111" s="289"/>
      <c r="H111" s="289" t="s">
        <v>361</v>
      </c>
      <c r="I111" s="289" t="s">
        <v>323</v>
      </c>
      <c r="J111" s="289">
        <v>50</v>
      </c>
      <c r="K111" s="303"/>
    </row>
    <row r="112" s="1" customFormat="1" ht="15" customHeight="1">
      <c r="B112" s="312"/>
      <c r="C112" s="289" t="s">
        <v>346</v>
      </c>
      <c r="D112" s="289"/>
      <c r="E112" s="289"/>
      <c r="F112" s="311" t="s">
        <v>327</v>
      </c>
      <c r="G112" s="289"/>
      <c r="H112" s="289" t="s">
        <v>361</v>
      </c>
      <c r="I112" s="289" t="s">
        <v>323</v>
      </c>
      <c r="J112" s="289">
        <v>50</v>
      </c>
      <c r="K112" s="303"/>
    </row>
    <row r="113" s="1" customFormat="1" ht="15" customHeight="1">
      <c r="B113" s="312"/>
      <c r="C113" s="289" t="s">
        <v>53</v>
      </c>
      <c r="D113" s="289"/>
      <c r="E113" s="289"/>
      <c r="F113" s="311" t="s">
        <v>321</v>
      </c>
      <c r="G113" s="289"/>
      <c r="H113" s="289" t="s">
        <v>362</v>
      </c>
      <c r="I113" s="289" t="s">
        <v>323</v>
      </c>
      <c r="J113" s="289">
        <v>20</v>
      </c>
      <c r="K113" s="303"/>
    </row>
    <row r="114" s="1" customFormat="1" ht="15" customHeight="1">
      <c r="B114" s="312"/>
      <c r="C114" s="289" t="s">
        <v>363</v>
      </c>
      <c r="D114" s="289"/>
      <c r="E114" s="289"/>
      <c r="F114" s="311" t="s">
        <v>321</v>
      </c>
      <c r="G114" s="289"/>
      <c r="H114" s="289" t="s">
        <v>364</v>
      </c>
      <c r="I114" s="289" t="s">
        <v>323</v>
      </c>
      <c r="J114" s="289">
        <v>120</v>
      </c>
      <c r="K114" s="303"/>
    </row>
    <row r="115" s="1" customFormat="1" ht="15" customHeight="1">
      <c r="B115" s="312"/>
      <c r="C115" s="289" t="s">
        <v>38</v>
      </c>
      <c r="D115" s="289"/>
      <c r="E115" s="289"/>
      <c r="F115" s="311" t="s">
        <v>321</v>
      </c>
      <c r="G115" s="289"/>
      <c r="H115" s="289" t="s">
        <v>365</v>
      </c>
      <c r="I115" s="289" t="s">
        <v>356</v>
      </c>
      <c r="J115" s="289"/>
      <c r="K115" s="303"/>
    </row>
    <row r="116" s="1" customFormat="1" ht="15" customHeight="1">
      <c r="B116" s="312"/>
      <c r="C116" s="289" t="s">
        <v>48</v>
      </c>
      <c r="D116" s="289"/>
      <c r="E116" s="289"/>
      <c r="F116" s="311" t="s">
        <v>321</v>
      </c>
      <c r="G116" s="289"/>
      <c r="H116" s="289" t="s">
        <v>366</v>
      </c>
      <c r="I116" s="289" t="s">
        <v>356</v>
      </c>
      <c r="J116" s="289"/>
      <c r="K116" s="303"/>
    </row>
    <row r="117" s="1" customFormat="1" ht="15" customHeight="1">
      <c r="B117" s="312"/>
      <c r="C117" s="289" t="s">
        <v>57</v>
      </c>
      <c r="D117" s="289"/>
      <c r="E117" s="289"/>
      <c r="F117" s="311" t="s">
        <v>321</v>
      </c>
      <c r="G117" s="289"/>
      <c r="H117" s="289" t="s">
        <v>367</v>
      </c>
      <c r="I117" s="289" t="s">
        <v>368</v>
      </c>
      <c r="J117" s="289"/>
      <c r="K117" s="303"/>
    </row>
    <row r="118" s="1" customFormat="1" ht="15" customHeight="1">
      <c r="B118" s="315"/>
      <c r="C118" s="321"/>
      <c r="D118" s="321"/>
      <c r="E118" s="321"/>
      <c r="F118" s="321"/>
      <c r="G118" s="321"/>
      <c r="H118" s="321"/>
      <c r="I118" s="321"/>
      <c r="J118" s="321"/>
      <c r="K118" s="317"/>
    </row>
    <row r="119" s="1" customFormat="1" ht="18.75" customHeight="1">
      <c r="B119" s="322"/>
      <c r="C119" s="286"/>
      <c r="D119" s="286"/>
      <c r="E119" s="286"/>
      <c r="F119" s="323"/>
      <c r="G119" s="286"/>
      <c r="H119" s="286"/>
      <c r="I119" s="286"/>
      <c r="J119" s="286"/>
      <c r="K119" s="322"/>
    </row>
    <row r="120" s="1" customFormat="1" ht="18.75" customHeight="1">
      <c r="B120" s="297"/>
      <c r="C120" s="297"/>
      <c r="D120" s="297"/>
      <c r="E120" s="297"/>
      <c r="F120" s="297"/>
      <c r="G120" s="297"/>
      <c r="H120" s="297"/>
      <c r="I120" s="297"/>
      <c r="J120" s="297"/>
      <c r="K120" s="297"/>
    </row>
    <row r="121" s="1" customFormat="1" ht="7.5" customHeight="1">
      <c r="B121" s="324"/>
      <c r="C121" s="325"/>
      <c r="D121" s="325"/>
      <c r="E121" s="325"/>
      <c r="F121" s="325"/>
      <c r="G121" s="325"/>
      <c r="H121" s="325"/>
      <c r="I121" s="325"/>
      <c r="J121" s="325"/>
      <c r="K121" s="326"/>
    </row>
    <row r="122" s="1" customFormat="1" ht="45" customHeight="1">
      <c r="B122" s="327"/>
      <c r="C122" s="280" t="s">
        <v>369</v>
      </c>
      <c r="D122" s="280"/>
      <c r="E122" s="280"/>
      <c r="F122" s="280"/>
      <c r="G122" s="280"/>
      <c r="H122" s="280"/>
      <c r="I122" s="280"/>
      <c r="J122" s="280"/>
      <c r="K122" s="328"/>
    </row>
    <row r="123" s="1" customFormat="1" ht="17.25" customHeight="1">
      <c r="B123" s="329"/>
      <c r="C123" s="304" t="s">
        <v>315</v>
      </c>
      <c r="D123" s="304"/>
      <c r="E123" s="304"/>
      <c r="F123" s="304" t="s">
        <v>316</v>
      </c>
      <c r="G123" s="305"/>
      <c r="H123" s="304" t="s">
        <v>54</v>
      </c>
      <c r="I123" s="304" t="s">
        <v>57</v>
      </c>
      <c r="J123" s="304" t="s">
        <v>317</v>
      </c>
      <c r="K123" s="330"/>
    </row>
    <row r="124" s="1" customFormat="1" ht="17.25" customHeight="1">
      <c r="B124" s="329"/>
      <c r="C124" s="306" t="s">
        <v>318</v>
      </c>
      <c r="D124" s="306"/>
      <c r="E124" s="306"/>
      <c r="F124" s="307" t="s">
        <v>319</v>
      </c>
      <c r="G124" s="308"/>
      <c r="H124" s="306"/>
      <c r="I124" s="306"/>
      <c r="J124" s="306" t="s">
        <v>320</v>
      </c>
      <c r="K124" s="330"/>
    </row>
    <row r="125" s="1" customFormat="1" ht="5.25" customHeight="1">
      <c r="B125" s="331"/>
      <c r="C125" s="309"/>
      <c r="D125" s="309"/>
      <c r="E125" s="309"/>
      <c r="F125" s="309"/>
      <c r="G125" s="289"/>
      <c r="H125" s="309"/>
      <c r="I125" s="309"/>
      <c r="J125" s="309"/>
      <c r="K125" s="332"/>
    </row>
    <row r="126" s="1" customFormat="1" ht="15" customHeight="1">
      <c r="B126" s="331"/>
      <c r="C126" s="289" t="s">
        <v>324</v>
      </c>
      <c r="D126" s="309"/>
      <c r="E126" s="309"/>
      <c r="F126" s="311" t="s">
        <v>321</v>
      </c>
      <c r="G126" s="289"/>
      <c r="H126" s="289" t="s">
        <v>361</v>
      </c>
      <c r="I126" s="289" t="s">
        <v>323</v>
      </c>
      <c r="J126" s="289">
        <v>120</v>
      </c>
      <c r="K126" s="333"/>
    </row>
    <row r="127" s="1" customFormat="1" ht="15" customHeight="1">
      <c r="B127" s="331"/>
      <c r="C127" s="289" t="s">
        <v>370</v>
      </c>
      <c r="D127" s="289"/>
      <c r="E127" s="289"/>
      <c r="F127" s="311" t="s">
        <v>321</v>
      </c>
      <c r="G127" s="289"/>
      <c r="H127" s="289" t="s">
        <v>371</v>
      </c>
      <c r="I127" s="289" t="s">
        <v>323</v>
      </c>
      <c r="J127" s="289" t="s">
        <v>372</v>
      </c>
      <c r="K127" s="333"/>
    </row>
    <row r="128" s="1" customFormat="1" ht="15" customHeight="1">
      <c r="B128" s="331"/>
      <c r="C128" s="289" t="s">
        <v>85</v>
      </c>
      <c r="D128" s="289"/>
      <c r="E128" s="289"/>
      <c r="F128" s="311" t="s">
        <v>321</v>
      </c>
      <c r="G128" s="289"/>
      <c r="H128" s="289" t="s">
        <v>373</v>
      </c>
      <c r="I128" s="289" t="s">
        <v>323</v>
      </c>
      <c r="J128" s="289" t="s">
        <v>372</v>
      </c>
      <c r="K128" s="333"/>
    </row>
    <row r="129" s="1" customFormat="1" ht="15" customHeight="1">
      <c r="B129" s="331"/>
      <c r="C129" s="289" t="s">
        <v>332</v>
      </c>
      <c r="D129" s="289"/>
      <c r="E129" s="289"/>
      <c r="F129" s="311" t="s">
        <v>327</v>
      </c>
      <c r="G129" s="289"/>
      <c r="H129" s="289" t="s">
        <v>333</v>
      </c>
      <c r="I129" s="289" t="s">
        <v>323</v>
      </c>
      <c r="J129" s="289">
        <v>15</v>
      </c>
      <c r="K129" s="333"/>
    </row>
    <row r="130" s="1" customFormat="1" ht="15" customHeight="1">
      <c r="B130" s="331"/>
      <c r="C130" s="313" t="s">
        <v>334</v>
      </c>
      <c r="D130" s="313"/>
      <c r="E130" s="313"/>
      <c r="F130" s="314" t="s">
        <v>327</v>
      </c>
      <c r="G130" s="313"/>
      <c r="H130" s="313" t="s">
        <v>335</v>
      </c>
      <c r="I130" s="313" t="s">
        <v>323</v>
      </c>
      <c r="J130" s="313">
        <v>15</v>
      </c>
      <c r="K130" s="333"/>
    </row>
    <row r="131" s="1" customFormat="1" ht="15" customHeight="1">
      <c r="B131" s="331"/>
      <c r="C131" s="313" t="s">
        <v>336</v>
      </c>
      <c r="D131" s="313"/>
      <c r="E131" s="313"/>
      <c r="F131" s="314" t="s">
        <v>327</v>
      </c>
      <c r="G131" s="313"/>
      <c r="H131" s="313" t="s">
        <v>337</v>
      </c>
      <c r="I131" s="313" t="s">
        <v>323</v>
      </c>
      <c r="J131" s="313">
        <v>20</v>
      </c>
      <c r="K131" s="333"/>
    </row>
    <row r="132" s="1" customFormat="1" ht="15" customHeight="1">
      <c r="B132" s="331"/>
      <c r="C132" s="313" t="s">
        <v>338</v>
      </c>
      <c r="D132" s="313"/>
      <c r="E132" s="313"/>
      <c r="F132" s="314" t="s">
        <v>327</v>
      </c>
      <c r="G132" s="313"/>
      <c r="H132" s="313" t="s">
        <v>339</v>
      </c>
      <c r="I132" s="313" t="s">
        <v>323</v>
      </c>
      <c r="J132" s="313">
        <v>20</v>
      </c>
      <c r="K132" s="333"/>
    </row>
    <row r="133" s="1" customFormat="1" ht="15" customHeight="1">
      <c r="B133" s="331"/>
      <c r="C133" s="289" t="s">
        <v>326</v>
      </c>
      <c r="D133" s="289"/>
      <c r="E133" s="289"/>
      <c r="F133" s="311" t="s">
        <v>327</v>
      </c>
      <c r="G133" s="289"/>
      <c r="H133" s="289" t="s">
        <v>361</v>
      </c>
      <c r="I133" s="289" t="s">
        <v>323</v>
      </c>
      <c r="J133" s="289">
        <v>50</v>
      </c>
      <c r="K133" s="333"/>
    </row>
    <row r="134" s="1" customFormat="1" ht="15" customHeight="1">
      <c r="B134" s="331"/>
      <c r="C134" s="289" t="s">
        <v>340</v>
      </c>
      <c r="D134" s="289"/>
      <c r="E134" s="289"/>
      <c r="F134" s="311" t="s">
        <v>327</v>
      </c>
      <c r="G134" s="289"/>
      <c r="H134" s="289" t="s">
        <v>361</v>
      </c>
      <c r="I134" s="289" t="s">
        <v>323</v>
      </c>
      <c r="J134" s="289">
        <v>50</v>
      </c>
      <c r="K134" s="333"/>
    </row>
    <row r="135" s="1" customFormat="1" ht="15" customHeight="1">
      <c r="B135" s="331"/>
      <c r="C135" s="289" t="s">
        <v>346</v>
      </c>
      <c r="D135" s="289"/>
      <c r="E135" s="289"/>
      <c r="F135" s="311" t="s">
        <v>327</v>
      </c>
      <c r="G135" s="289"/>
      <c r="H135" s="289" t="s">
        <v>361</v>
      </c>
      <c r="I135" s="289" t="s">
        <v>323</v>
      </c>
      <c r="J135" s="289">
        <v>50</v>
      </c>
      <c r="K135" s="333"/>
    </row>
    <row r="136" s="1" customFormat="1" ht="15" customHeight="1">
      <c r="B136" s="331"/>
      <c r="C136" s="289" t="s">
        <v>348</v>
      </c>
      <c r="D136" s="289"/>
      <c r="E136" s="289"/>
      <c r="F136" s="311" t="s">
        <v>327</v>
      </c>
      <c r="G136" s="289"/>
      <c r="H136" s="289" t="s">
        <v>361</v>
      </c>
      <c r="I136" s="289" t="s">
        <v>323</v>
      </c>
      <c r="J136" s="289">
        <v>50</v>
      </c>
      <c r="K136" s="333"/>
    </row>
    <row r="137" s="1" customFormat="1" ht="15" customHeight="1">
      <c r="B137" s="331"/>
      <c r="C137" s="289" t="s">
        <v>349</v>
      </c>
      <c r="D137" s="289"/>
      <c r="E137" s="289"/>
      <c r="F137" s="311" t="s">
        <v>327</v>
      </c>
      <c r="G137" s="289"/>
      <c r="H137" s="289" t="s">
        <v>374</v>
      </c>
      <c r="I137" s="289" t="s">
        <v>323</v>
      </c>
      <c r="J137" s="289">
        <v>255</v>
      </c>
      <c r="K137" s="333"/>
    </row>
    <row r="138" s="1" customFormat="1" ht="15" customHeight="1">
      <c r="B138" s="331"/>
      <c r="C138" s="289" t="s">
        <v>351</v>
      </c>
      <c r="D138" s="289"/>
      <c r="E138" s="289"/>
      <c r="F138" s="311" t="s">
        <v>321</v>
      </c>
      <c r="G138" s="289"/>
      <c r="H138" s="289" t="s">
        <v>375</v>
      </c>
      <c r="I138" s="289" t="s">
        <v>353</v>
      </c>
      <c r="J138" s="289"/>
      <c r="K138" s="333"/>
    </row>
    <row r="139" s="1" customFormat="1" ht="15" customHeight="1">
      <c r="B139" s="331"/>
      <c r="C139" s="289" t="s">
        <v>354</v>
      </c>
      <c r="D139" s="289"/>
      <c r="E139" s="289"/>
      <c r="F139" s="311" t="s">
        <v>321</v>
      </c>
      <c r="G139" s="289"/>
      <c r="H139" s="289" t="s">
        <v>376</v>
      </c>
      <c r="I139" s="289" t="s">
        <v>356</v>
      </c>
      <c r="J139" s="289"/>
      <c r="K139" s="333"/>
    </row>
    <row r="140" s="1" customFormat="1" ht="15" customHeight="1">
      <c r="B140" s="331"/>
      <c r="C140" s="289" t="s">
        <v>357</v>
      </c>
      <c r="D140" s="289"/>
      <c r="E140" s="289"/>
      <c r="F140" s="311" t="s">
        <v>321</v>
      </c>
      <c r="G140" s="289"/>
      <c r="H140" s="289" t="s">
        <v>357</v>
      </c>
      <c r="I140" s="289" t="s">
        <v>356</v>
      </c>
      <c r="J140" s="289"/>
      <c r="K140" s="333"/>
    </row>
    <row r="141" s="1" customFormat="1" ht="15" customHeight="1">
      <c r="B141" s="331"/>
      <c r="C141" s="289" t="s">
        <v>38</v>
      </c>
      <c r="D141" s="289"/>
      <c r="E141" s="289"/>
      <c r="F141" s="311" t="s">
        <v>321</v>
      </c>
      <c r="G141" s="289"/>
      <c r="H141" s="289" t="s">
        <v>377</v>
      </c>
      <c r="I141" s="289" t="s">
        <v>356</v>
      </c>
      <c r="J141" s="289"/>
      <c r="K141" s="333"/>
    </row>
    <row r="142" s="1" customFormat="1" ht="15" customHeight="1">
      <c r="B142" s="331"/>
      <c r="C142" s="289" t="s">
        <v>378</v>
      </c>
      <c r="D142" s="289"/>
      <c r="E142" s="289"/>
      <c r="F142" s="311" t="s">
        <v>321</v>
      </c>
      <c r="G142" s="289"/>
      <c r="H142" s="289" t="s">
        <v>379</v>
      </c>
      <c r="I142" s="289" t="s">
        <v>356</v>
      </c>
      <c r="J142" s="289"/>
      <c r="K142" s="333"/>
    </row>
    <row r="143" s="1" customFormat="1" ht="15" customHeight="1">
      <c r="B143" s="334"/>
      <c r="C143" s="335"/>
      <c r="D143" s="335"/>
      <c r="E143" s="335"/>
      <c r="F143" s="335"/>
      <c r="G143" s="335"/>
      <c r="H143" s="335"/>
      <c r="I143" s="335"/>
      <c r="J143" s="335"/>
      <c r="K143" s="336"/>
    </row>
    <row r="144" s="1" customFormat="1" ht="18.75" customHeight="1">
      <c r="B144" s="286"/>
      <c r="C144" s="286"/>
      <c r="D144" s="286"/>
      <c r="E144" s="286"/>
      <c r="F144" s="323"/>
      <c r="G144" s="286"/>
      <c r="H144" s="286"/>
      <c r="I144" s="286"/>
      <c r="J144" s="286"/>
      <c r="K144" s="286"/>
    </row>
    <row r="145" s="1" customFormat="1" ht="18.75" customHeight="1">
      <c r="B145" s="297"/>
      <c r="C145" s="297"/>
      <c r="D145" s="297"/>
      <c r="E145" s="297"/>
      <c r="F145" s="297"/>
      <c r="G145" s="297"/>
      <c r="H145" s="297"/>
      <c r="I145" s="297"/>
      <c r="J145" s="297"/>
      <c r="K145" s="297"/>
    </row>
    <row r="146" s="1" customFormat="1" ht="7.5" customHeight="1">
      <c r="B146" s="298"/>
      <c r="C146" s="299"/>
      <c r="D146" s="299"/>
      <c r="E146" s="299"/>
      <c r="F146" s="299"/>
      <c r="G146" s="299"/>
      <c r="H146" s="299"/>
      <c r="I146" s="299"/>
      <c r="J146" s="299"/>
      <c r="K146" s="300"/>
    </row>
    <row r="147" s="1" customFormat="1" ht="45" customHeight="1">
      <c r="B147" s="301"/>
      <c r="C147" s="302" t="s">
        <v>380</v>
      </c>
      <c r="D147" s="302"/>
      <c r="E147" s="302"/>
      <c r="F147" s="302"/>
      <c r="G147" s="302"/>
      <c r="H147" s="302"/>
      <c r="I147" s="302"/>
      <c r="J147" s="302"/>
      <c r="K147" s="303"/>
    </row>
    <row r="148" s="1" customFormat="1" ht="17.25" customHeight="1">
      <c r="B148" s="301"/>
      <c r="C148" s="304" t="s">
        <v>315</v>
      </c>
      <c r="D148" s="304"/>
      <c r="E148" s="304"/>
      <c r="F148" s="304" t="s">
        <v>316</v>
      </c>
      <c r="G148" s="305"/>
      <c r="H148" s="304" t="s">
        <v>54</v>
      </c>
      <c r="I148" s="304" t="s">
        <v>57</v>
      </c>
      <c r="J148" s="304" t="s">
        <v>317</v>
      </c>
      <c r="K148" s="303"/>
    </row>
    <row r="149" s="1" customFormat="1" ht="17.25" customHeight="1">
      <c r="B149" s="301"/>
      <c r="C149" s="306" t="s">
        <v>318</v>
      </c>
      <c r="D149" s="306"/>
      <c r="E149" s="306"/>
      <c r="F149" s="307" t="s">
        <v>319</v>
      </c>
      <c r="G149" s="308"/>
      <c r="H149" s="306"/>
      <c r="I149" s="306"/>
      <c r="J149" s="306" t="s">
        <v>320</v>
      </c>
      <c r="K149" s="303"/>
    </row>
    <row r="150" s="1" customFormat="1" ht="5.25" customHeight="1">
      <c r="B150" s="312"/>
      <c r="C150" s="309"/>
      <c r="D150" s="309"/>
      <c r="E150" s="309"/>
      <c r="F150" s="309"/>
      <c r="G150" s="310"/>
      <c r="H150" s="309"/>
      <c r="I150" s="309"/>
      <c r="J150" s="309"/>
      <c r="K150" s="333"/>
    </row>
    <row r="151" s="1" customFormat="1" ht="15" customHeight="1">
      <c r="B151" s="312"/>
      <c r="C151" s="337" t="s">
        <v>324</v>
      </c>
      <c r="D151" s="289"/>
      <c r="E151" s="289"/>
      <c r="F151" s="338" t="s">
        <v>321</v>
      </c>
      <c r="G151" s="289"/>
      <c r="H151" s="337" t="s">
        <v>361</v>
      </c>
      <c r="I151" s="337" t="s">
        <v>323</v>
      </c>
      <c r="J151" s="337">
        <v>120</v>
      </c>
      <c r="K151" s="333"/>
    </row>
    <row r="152" s="1" customFormat="1" ht="15" customHeight="1">
      <c r="B152" s="312"/>
      <c r="C152" s="337" t="s">
        <v>370</v>
      </c>
      <c r="D152" s="289"/>
      <c r="E152" s="289"/>
      <c r="F152" s="338" t="s">
        <v>321</v>
      </c>
      <c r="G152" s="289"/>
      <c r="H152" s="337" t="s">
        <v>381</v>
      </c>
      <c r="I152" s="337" t="s">
        <v>323</v>
      </c>
      <c r="J152" s="337" t="s">
        <v>372</v>
      </c>
      <c r="K152" s="333"/>
    </row>
    <row r="153" s="1" customFormat="1" ht="15" customHeight="1">
      <c r="B153" s="312"/>
      <c r="C153" s="337" t="s">
        <v>85</v>
      </c>
      <c r="D153" s="289"/>
      <c r="E153" s="289"/>
      <c r="F153" s="338" t="s">
        <v>321</v>
      </c>
      <c r="G153" s="289"/>
      <c r="H153" s="337" t="s">
        <v>382</v>
      </c>
      <c r="I153" s="337" t="s">
        <v>323</v>
      </c>
      <c r="J153" s="337" t="s">
        <v>372</v>
      </c>
      <c r="K153" s="333"/>
    </row>
    <row r="154" s="1" customFormat="1" ht="15" customHeight="1">
      <c r="B154" s="312"/>
      <c r="C154" s="337" t="s">
        <v>326</v>
      </c>
      <c r="D154" s="289"/>
      <c r="E154" s="289"/>
      <c r="F154" s="338" t="s">
        <v>327</v>
      </c>
      <c r="G154" s="289"/>
      <c r="H154" s="337" t="s">
        <v>361</v>
      </c>
      <c r="I154" s="337" t="s">
        <v>323</v>
      </c>
      <c r="J154" s="337">
        <v>50</v>
      </c>
      <c r="K154" s="333"/>
    </row>
    <row r="155" s="1" customFormat="1" ht="15" customHeight="1">
      <c r="B155" s="312"/>
      <c r="C155" s="337" t="s">
        <v>329</v>
      </c>
      <c r="D155" s="289"/>
      <c r="E155" s="289"/>
      <c r="F155" s="338" t="s">
        <v>321</v>
      </c>
      <c r="G155" s="289"/>
      <c r="H155" s="337" t="s">
        <v>361</v>
      </c>
      <c r="I155" s="337" t="s">
        <v>331</v>
      </c>
      <c r="J155" s="337"/>
      <c r="K155" s="333"/>
    </row>
    <row r="156" s="1" customFormat="1" ht="15" customHeight="1">
      <c r="B156" s="312"/>
      <c r="C156" s="337" t="s">
        <v>340</v>
      </c>
      <c r="D156" s="289"/>
      <c r="E156" s="289"/>
      <c r="F156" s="338" t="s">
        <v>327</v>
      </c>
      <c r="G156" s="289"/>
      <c r="H156" s="337" t="s">
        <v>361</v>
      </c>
      <c r="I156" s="337" t="s">
        <v>323</v>
      </c>
      <c r="J156" s="337">
        <v>50</v>
      </c>
      <c r="K156" s="333"/>
    </row>
    <row r="157" s="1" customFormat="1" ht="15" customHeight="1">
      <c r="B157" s="312"/>
      <c r="C157" s="337" t="s">
        <v>348</v>
      </c>
      <c r="D157" s="289"/>
      <c r="E157" s="289"/>
      <c r="F157" s="338" t="s">
        <v>327</v>
      </c>
      <c r="G157" s="289"/>
      <c r="H157" s="337" t="s">
        <v>361</v>
      </c>
      <c r="I157" s="337" t="s">
        <v>323</v>
      </c>
      <c r="J157" s="337">
        <v>50</v>
      </c>
      <c r="K157" s="333"/>
    </row>
    <row r="158" s="1" customFormat="1" ht="15" customHeight="1">
      <c r="B158" s="312"/>
      <c r="C158" s="337" t="s">
        <v>346</v>
      </c>
      <c r="D158" s="289"/>
      <c r="E158" s="289"/>
      <c r="F158" s="338" t="s">
        <v>327</v>
      </c>
      <c r="G158" s="289"/>
      <c r="H158" s="337" t="s">
        <v>361</v>
      </c>
      <c r="I158" s="337" t="s">
        <v>323</v>
      </c>
      <c r="J158" s="337">
        <v>50</v>
      </c>
      <c r="K158" s="333"/>
    </row>
    <row r="159" s="1" customFormat="1" ht="15" customHeight="1">
      <c r="B159" s="312"/>
      <c r="C159" s="337" t="s">
        <v>93</v>
      </c>
      <c r="D159" s="289"/>
      <c r="E159" s="289"/>
      <c r="F159" s="338" t="s">
        <v>321</v>
      </c>
      <c r="G159" s="289"/>
      <c r="H159" s="337" t="s">
        <v>383</v>
      </c>
      <c r="I159" s="337" t="s">
        <v>323</v>
      </c>
      <c r="J159" s="337" t="s">
        <v>384</v>
      </c>
      <c r="K159" s="333"/>
    </row>
    <row r="160" s="1" customFormat="1" ht="15" customHeight="1">
      <c r="B160" s="312"/>
      <c r="C160" s="337" t="s">
        <v>385</v>
      </c>
      <c r="D160" s="289"/>
      <c r="E160" s="289"/>
      <c r="F160" s="338" t="s">
        <v>321</v>
      </c>
      <c r="G160" s="289"/>
      <c r="H160" s="337" t="s">
        <v>386</v>
      </c>
      <c r="I160" s="337" t="s">
        <v>356</v>
      </c>
      <c r="J160" s="337"/>
      <c r="K160" s="333"/>
    </row>
    <row r="161" s="1" customFormat="1" ht="15" customHeight="1">
      <c r="B161" s="339"/>
      <c r="C161" s="321"/>
      <c r="D161" s="321"/>
      <c r="E161" s="321"/>
      <c r="F161" s="321"/>
      <c r="G161" s="321"/>
      <c r="H161" s="321"/>
      <c r="I161" s="321"/>
      <c r="J161" s="321"/>
      <c r="K161" s="340"/>
    </row>
    <row r="162" s="1" customFormat="1" ht="18.75" customHeight="1">
      <c r="B162" s="286"/>
      <c r="C162" s="289"/>
      <c r="D162" s="289"/>
      <c r="E162" s="289"/>
      <c r="F162" s="311"/>
      <c r="G162" s="289"/>
      <c r="H162" s="289"/>
      <c r="I162" s="289"/>
      <c r="J162" s="289"/>
      <c r="K162" s="286"/>
    </row>
    <row r="163" s="1" customFormat="1" ht="18.75" customHeight="1">
      <c r="B163" s="297"/>
      <c r="C163" s="297"/>
      <c r="D163" s="297"/>
      <c r="E163" s="297"/>
      <c r="F163" s="297"/>
      <c r="G163" s="297"/>
      <c r="H163" s="297"/>
      <c r="I163" s="297"/>
      <c r="J163" s="297"/>
      <c r="K163" s="297"/>
    </row>
    <row r="164" s="1" customFormat="1" ht="7.5" customHeight="1">
      <c r="B164" s="276"/>
      <c r="C164" s="277"/>
      <c r="D164" s="277"/>
      <c r="E164" s="277"/>
      <c r="F164" s="277"/>
      <c r="G164" s="277"/>
      <c r="H164" s="277"/>
      <c r="I164" s="277"/>
      <c r="J164" s="277"/>
      <c r="K164" s="278"/>
    </row>
    <row r="165" s="1" customFormat="1" ht="45" customHeight="1">
      <c r="B165" s="279"/>
      <c r="C165" s="280" t="s">
        <v>387</v>
      </c>
      <c r="D165" s="280"/>
      <c r="E165" s="280"/>
      <c r="F165" s="280"/>
      <c r="G165" s="280"/>
      <c r="H165" s="280"/>
      <c r="I165" s="280"/>
      <c r="J165" s="280"/>
      <c r="K165" s="281"/>
    </row>
    <row r="166" s="1" customFormat="1" ht="17.25" customHeight="1">
      <c r="B166" s="279"/>
      <c r="C166" s="304" t="s">
        <v>315</v>
      </c>
      <c r="D166" s="304"/>
      <c r="E166" s="304"/>
      <c r="F166" s="304" t="s">
        <v>316</v>
      </c>
      <c r="G166" s="341"/>
      <c r="H166" s="342" t="s">
        <v>54</v>
      </c>
      <c r="I166" s="342" t="s">
        <v>57</v>
      </c>
      <c r="J166" s="304" t="s">
        <v>317</v>
      </c>
      <c r="K166" s="281"/>
    </row>
    <row r="167" s="1" customFormat="1" ht="17.25" customHeight="1">
      <c r="B167" s="282"/>
      <c r="C167" s="306" t="s">
        <v>318</v>
      </c>
      <c r="D167" s="306"/>
      <c r="E167" s="306"/>
      <c r="F167" s="307" t="s">
        <v>319</v>
      </c>
      <c r="G167" s="343"/>
      <c r="H167" s="344"/>
      <c r="I167" s="344"/>
      <c r="J167" s="306" t="s">
        <v>320</v>
      </c>
      <c r="K167" s="284"/>
    </row>
    <row r="168" s="1" customFormat="1" ht="5.25" customHeight="1">
      <c r="B168" s="312"/>
      <c r="C168" s="309"/>
      <c r="D168" s="309"/>
      <c r="E168" s="309"/>
      <c r="F168" s="309"/>
      <c r="G168" s="310"/>
      <c r="H168" s="309"/>
      <c r="I168" s="309"/>
      <c r="J168" s="309"/>
      <c r="K168" s="333"/>
    </row>
    <row r="169" s="1" customFormat="1" ht="15" customHeight="1">
      <c r="B169" s="312"/>
      <c r="C169" s="289" t="s">
        <v>324</v>
      </c>
      <c r="D169" s="289"/>
      <c r="E169" s="289"/>
      <c r="F169" s="311" t="s">
        <v>321</v>
      </c>
      <c r="G169" s="289"/>
      <c r="H169" s="289" t="s">
        <v>361</v>
      </c>
      <c r="I169" s="289" t="s">
        <v>323</v>
      </c>
      <c r="J169" s="289">
        <v>120</v>
      </c>
      <c r="K169" s="333"/>
    </row>
    <row r="170" s="1" customFormat="1" ht="15" customHeight="1">
      <c r="B170" s="312"/>
      <c r="C170" s="289" t="s">
        <v>370</v>
      </c>
      <c r="D170" s="289"/>
      <c r="E170" s="289"/>
      <c r="F170" s="311" t="s">
        <v>321</v>
      </c>
      <c r="G170" s="289"/>
      <c r="H170" s="289" t="s">
        <v>371</v>
      </c>
      <c r="I170" s="289" t="s">
        <v>323</v>
      </c>
      <c r="J170" s="289" t="s">
        <v>372</v>
      </c>
      <c r="K170" s="333"/>
    </row>
    <row r="171" s="1" customFormat="1" ht="15" customHeight="1">
      <c r="B171" s="312"/>
      <c r="C171" s="289" t="s">
        <v>85</v>
      </c>
      <c r="D171" s="289"/>
      <c r="E171" s="289"/>
      <c r="F171" s="311" t="s">
        <v>321</v>
      </c>
      <c r="G171" s="289"/>
      <c r="H171" s="289" t="s">
        <v>388</v>
      </c>
      <c r="I171" s="289" t="s">
        <v>323</v>
      </c>
      <c r="J171" s="289" t="s">
        <v>372</v>
      </c>
      <c r="K171" s="333"/>
    </row>
    <row r="172" s="1" customFormat="1" ht="15" customHeight="1">
      <c r="B172" s="312"/>
      <c r="C172" s="289" t="s">
        <v>326</v>
      </c>
      <c r="D172" s="289"/>
      <c r="E172" s="289"/>
      <c r="F172" s="311" t="s">
        <v>327</v>
      </c>
      <c r="G172" s="289"/>
      <c r="H172" s="289" t="s">
        <v>388</v>
      </c>
      <c r="I172" s="289" t="s">
        <v>323</v>
      </c>
      <c r="J172" s="289">
        <v>50</v>
      </c>
      <c r="K172" s="333"/>
    </row>
    <row r="173" s="1" customFormat="1" ht="15" customHeight="1">
      <c r="B173" s="312"/>
      <c r="C173" s="289" t="s">
        <v>329</v>
      </c>
      <c r="D173" s="289"/>
      <c r="E173" s="289"/>
      <c r="F173" s="311" t="s">
        <v>321</v>
      </c>
      <c r="G173" s="289"/>
      <c r="H173" s="289" t="s">
        <v>388</v>
      </c>
      <c r="I173" s="289" t="s">
        <v>331</v>
      </c>
      <c r="J173" s="289"/>
      <c r="K173" s="333"/>
    </row>
    <row r="174" s="1" customFormat="1" ht="15" customHeight="1">
      <c r="B174" s="312"/>
      <c r="C174" s="289" t="s">
        <v>340</v>
      </c>
      <c r="D174" s="289"/>
      <c r="E174" s="289"/>
      <c r="F174" s="311" t="s">
        <v>327</v>
      </c>
      <c r="G174" s="289"/>
      <c r="H174" s="289" t="s">
        <v>388</v>
      </c>
      <c r="I174" s="289" t="s">
        <v>323</v>
      </c>
      <c r="J174" s="289">
        <v>50</v>
      </c>
      <c r="K174" s="333"/>
    </row>
    <row r="175" s="1" customFormat="1" ht="15" customHeight="1">
      <c r="B175" s="312"/>
      <c r="C175" s="289" t="s">
        <v>348</v>
      </c>
      <c r="D175" s="289"/>
      <c r="E175" s="289"/>
      <c r="F175" s="311" t="s">
        <v>327</v>
      </c>
      <c r="G175" s="289"/>
      <c r="H175" s="289" t="s">
        <v>388</v>
      </c>
      <c r="I175" s="289" t="s">
        <v>323</v>
      </c>
      <c r="J175" s="289">
        <v>50</v>
      </c>
      <c r="K175" s="333"/>
    </row>
    <row r="176" s="1" customFormat="1" ht="15" customHeight="1">
      <c r="B176" s="312"/>
      <c r="C176" s="289" t="s">
        <v>346</v>
      </c>
      <c r="D176" s="289"/>
      <c r="E176" s="289"/>
      <c r="F176" s="311" t="s">
        <v>327</v>
      </c>
      <c r="G176" s="289"/>
      <c r="H176" s="289" t="s">
        <v>388</v>
      </c>
      <c r="I176" s="289" t="s">
        <v>323</v>
      </c>
      <c r="J176" s="289">
        <v>50</v>
      </c>
      <c r="K176" s="333"/>
    </row>
    <row r="177" s="1" customFormat="1" ht="15" customHeight="1">
      <c r="B177" s="312"/>
      <c r="C177" s="289" t="s">
        <v>102</v>
      </c>
      <c r="D177" s="289"/>
      <c r="E177" s="289"/>
      <c r="F177" s="311" t="s">
        <v>321</v>
      </c>
      <c r="G177" s="289"/>
      <c r="H177" s="289" t="s">
        <v>389</v>
      </c>
      <c r="I177" s="289" t="s">
        <v>390</v>
      </c>
      <c r="J177" s="289"/>
      <c r="K177" s="333"/>
    </row>
    <row r="178" s="1" customFormat="1" ht="15" customHeight="1">
      <c r="B178" s="312"/>
      <c r="C178" s="289" t="s">
        <v>57</v>
      </c>
      <c r="D178" s="289"/>
      <c r="E178" s="289"/>
      <c r="F178" s="311" t="s">
        <v>321</v>
      </c>
      <c r="G178" s="289"/>
      <c r="H178" s="289" t="s">
        <v>391</v>
      </c>
      <c r="I178" s="289" t="s">
        <v>392</v>
      </c>
      <c r="J178" s="289">
        <v>1</v>
      </c>
      <c r="K178" s="333"/>
    </row>
    <row r="179" s="1" customFormat="1" ht="15" customHeight="1">
      <c r="B179" s="312"/>
      <c r="C179" s="289" t="s">
        <v>53</v>
      </c>
      <c r="D179" s="289"/>
      <c r="E179" s="289"/>
      <c r="F179" s="311" t="s">
        <v>321</v>
      </c>
      <c r="G179" s="289"/>
      <c r="H179" s="289" t="s">
        <v>393</v>
      </c>
      <c r="I179" s="289" t="s">
        <v>323</v>
      </c>
      <c r="J179" s="289">
        <v>20</v>
      </c>
      <c r="K179" s="333"/>
    </row>
    <row r="180" s="1" customFormat="1" ht="15" customHeight="1">
      <c r="B180" s="312"/>
      <c r="C180" s="289" t="s">
        <v>54</v>
      </c>
      <c r="D180" s="289"/>
      <c r="E180" s="289"/>
      <c r="F180" s="311" t="s">
        <v>321</v>
      </c>
      <c r="G180" s="289"/>
      <c r="H180" s="289" t="s">
        <v>394</v>
      </c>
      <c r="I180" s="289" t="s">
        <v>323</v>
      </c>
      <c r="J180" s="289">
        <v>255</v>
      </c>
      <c r="K180" s="333"/>
    </row>
    <row r="181" s="1" customFormat="1" ht="15" customHeight="1">
      <c r="B181" s="312"/>
      <c r="C181" s="289" t="s">
        <v>103</v>
      </c>
      <c r="D181" s="289"/>
      <c r="E181" s="289"/>
      <c r="F181" s="311" t="s">
        <v>321</v>
      </c>
      <c r="G181" s="289"/>
      <c r="H181" s="289" t="s">
        <v>285</v>
      </c>
      <c r="I181" s="289" t="s">
        <v>323</v>
      </c>
      <c r="J181" s="289">
        <v>10</v>
      </c>
      <c r="K181" s="333"/>
    </row>
    <row r="182" s="1" customFormat="1" ht="15" customHeight="1">
      <c r="B182" s="312"/>
      <c r="C182" s="289" t="s">
        <v>104</v>
      </c>
      <c r="D182" s="289"/>
      <c r="E182" s="289"/>
      <c r="F182" s="311" t="s">
        <v>321</v>
      </c>
      <c r="G182" s="289"/>
      <c r="H182" s="289" t="s">
        <v>395</v>
      </c>
      <c r="I182" s="289" t="s">
        <v>356</v>
      </c>
      <c r="J182" s="289"/>
      <c r="K182" s="333"/>
    </row>
    <row r="183" s="1" customFormat="1" ht="15" customHeight="1">
      <c r="B183" s="312"/>
      <c r="C183" s="289" t="s">
        <v>396</v>
      </c>
      <c r="D183" s="289"/>
      <c r="E183" s="289"/>
      <c r="F183" s="311" t="s">
        <v>321</v>
      </c>
      <c r="G183" s="289"/>
      <c r="H183" s="289" t="s">
        <v>397</v>
      </c>
      <c r="I183" s="289" t="s">
        <v>356</v>
      </c>
      <c r="J183" s="289"/>
      <c r="K183" s="333"/>
    </row>
    <row r="184" s="1" customFormat="1" ht="15" customHeight="1">
      <c r="B184" s="312"/>
      <c r="C184" s="289" t="s">
        <v>385</v>
      </c>
      <c r="D184" s="289"/>
      <c r="E184" s="289"/>
      <c r="F184" s="311" t="s">
        <v>321</v>
      </c>
      <c r="G184" s="289"/>
      <c r="H184" s="289" t="s">
        <v>398</v>
      </c>
      <c r="I184" s="289" t="s">
        <v>356</v>
      </c>
      <c r="J184" s="289"/>
      <c r="K184" s="333"/>
    </row>
    <row r="185" s="1" customFormat="1" ht="15" customHeight="1">
      <c r="B185" s="312"/>
      <c r="C185" s="289" t="s">
        <v>106</v>
      </c>
      <c r="D185" s="289"/>
      <c r="E185" s="289"/>
      <c r="F185" s="311" t="s">
        <v>327</v>
      </c>
      <c r="G185" s="289"/>
      <c r="H185" s="289" t="s">
        <v>399</v>
      </c>
      <c r="I185" s="289" t="s">
        <v>323</v>
      </c>
      <c r="J185" s="289">
        <v>50</v>
      </c>
      <c r="K185" s="333"/>
    </row>
    <row r="186" s="1" customFormat="1" ht="15" customHeight="1">
      <c r="B186" s="312"/>
      <c r="C186" s="289" t="s">
        <v>400</v>
      </c>
      <c r="D186" s="289"/>
      <c r="E186" s="289"/>
      <c r="F186" s="311" t="s">
        <v>327</v>
      </c>
      <c r="G186" s="289"/>
      <c r="H186" s="289" t="s">
        <v>401</v>
      </c>
      <c r="I186" s="289" t="s">
        <v>402</v>
      </c>
      <c r="J186" s="289"/>
      <c r="K186" s="333"/>
    </row>
    <row r="187" s="1" customFormat="1" ht="15" customHeight="1">
      <c r="B187" s="312"/>
      <c r="C187" s="289" t="s">
        <v>403</v>
      </c>
      <c r="D187" s="289"/>
      <c r="E187" s="289"/>
      <c r="F187" s="311" t="s">
        <v>327</v>
      </c>
      <c r="G187" s="289"/>
      <c r="H187" s="289" t="s">
        <v>404</v>
      </c>
      <c r="I187" s="289" t="s">
        <v>402</v>
      </c>
      <c r="J187" s="289"/>
      <c r="K187" s="333"/>
    </row>
    <row r="188" s="1" customFormat="1" ht="15" customHeight="1">
      <c r="B188" s="312"/>
      <c r="C188" s="289" t="s">
        <v>405</v>
      </c>
      <c r="D188" s="289"/>
      <c r="E188" s="289"/>
      <c r="F188" s="311" t="s">
        <v>327</v>
      </c>
      <c r="G188" s="289"/>
      <c r="H188" s="289" t="s">
        <v>406</v>
      </c>
      <c r="I188" s="289" t="s">
        <v>402</v>
      </c>
      <c r="J188" s="289"/>
      <c r="K188" s="333"/>
    </row>
    <row r="189" s="1" customFormat="1" ht="15" customHeight="1">
      <c r="B189" s="312"/>
      <c r="C189" s="345" t="s">
        <v>407</v>
      </c>
      <c r="D189" s="289"/>
      <c r="E189" s="289"/>
      <c r="F189" s="311" t="s">
        <v>327</v>
      </c>
      <c r="G189" s="289"/>
      <c r="H189" s="289" t="s">
        <v>408</v>
      </c>
      <c r="I189" s="289" t="s">
        <v>409</v>
      </c>
      <c r="J189" s="346" t="s">
        <v>410</v>
      </c>
      <c r="K189" s="333"/>
    </row>
    <row r="190" s="1" customFormat="1" ht="15" customHeight="1">
      <c r="B190" s="312"/>
      <c r="C190" s="296" t="s">
        <v>42</v>
      </c>
      <c r="D190" s="289"/>
      <c r="E190" s="289"/>
      <c r="F190" s="311" t="s">
        <v>321</v>
      </c>
      <c r="G190" s="289"/>
      <c r="H190" s="286" t="s">
        <v>411</v>
      </c>
      <c r="I190" s="289" t="s">
        <v>412</v>
      </c>
      <c r="J190" s="289"/>
      <c r="K190" s="333"/>
    </row>
    <row r="191" s="1" customFormat="1" ht="15" customHeight="1">
      <c r="B191" s="312"/>
      <c r="C191" s="296" t="s">
        <v>413</v>
      </c>
      <c r="D191" s="289"/>
      <c r="E191" s="289"/>
      <c r="F191" s="311" t="s">
        <v>321</v>
      </c>
      <c r="G191" s="289"/>
      <c r="H191" s="289" t="s">
        <v>414</v>
      </c>
      <c r="I191" s="289" t="s">
        <v>356</v>
      </c>
      <c r="J191" s="289"/>
      <c r="K191" s="333"/>
    </row>
    <row r="192" s="1" customFormat="1" ht="15" customHeight="1">
      <c r="B192" s="312"/>
      <c r="C192" s="296" t="s">
        <v>415</v>
      </c>
      <c r="D192" s="289"/>
      <c r="E192" s="289"/>
      <c r="F192" s="311" t="s">
        <v>321</v>
      </c>
      <c r="G192" s="289"/>
      <c r="H192" s="289" t="s">
        <v>416</v>
      </c>
      <c r="I192" s="289" t="s">
        <v>356</v>
      </c>
      <c r="J192" s="289"/>
      <c r="K192" s="333"/>
    </row>
    <row r="193" s="1" customFormat="1" ht="15" customHeight="1">
      <c r="B193" s="312"/>
      <c r="C193" s="296" t="s">
        <v>417</v>
      </c>
      <c r="D193" s="289"/>
      <c r="E193" s="289"/>
      <c r="F193" s="311" t="s">
        <v>327</v>
      </c>
      <c r="G193" s="289"/>
      <c r="H193" s="289" t="s">
        <v>418</v>
      </c>
      <c r="I193" s="289" t="s">
        <v>356</v>
      </c>
      <c r="J193" s="289"/>
      <c r="K193" s="333"/>
    </row>
    <row r="194" s="1" customFormat="1" ht="15" customHeight="1">
      <c r="B194" s="339"/>
      <c r="C194" s="347"/>
      <c r="D194" s="321"/>
      <c r="E194" s="321"/>
      <c r="F194" s="321"/>
      <c r="G194" s="321"/>
      <c r="H194" s="321"/>
      <c r="I194" s="321"/>
      <c r="J194" s="321"/>
      <c r="K194" s="340"/>
    </row>
    <row r="195" s="1" customFormat="1" ht="18.75" customHeight="1">
      <c r="B195" s="286"/>
      <c r="C195" s="289"/>
      <c r="D195" s="289"/>
      <c r="E195" s="289"/>
      <c r="F195" s="311"/>
      <c r="G195" s="289"/>
      <c r="H195" s="289"/>
      <c r="I195" s="289"/>
      <c r="J195" s="289"/>
      <c r="K195" s="286"/>
    </row>
    <row r="196" s="1" customFormat="1" ht="18.75" customHeight="1">
      <c r="B196" s="286"/>
      <c r="C196" s="289"/>
      <c r="D196" s="289"/>
      <c r="E196" s="289"/>
      <c r="F196" s="311"/>
      <c r="G196" s="289"/>
      <c r="H196" s="289"/>
      <c r="I196" s="289"/>
      <c r="J196" s="289"/>
      <c r="K196" s="286"/>
    </row>
    <row r="197" s="1" customFormat="1" ht="18.75" customHeight="1">
      <c r="B197" s="297"/>
      <c r="C197" s="297"/>
      <c r="D197" s="297"/>
      <c r="E197" s="297"/>
      <c r="F197" s="297"/>
      <c r="G197" s="297"/>
      <c r="H197" s="297"/>
      <c r="I197" s="297"/>
      <c r="J197" s="297"/>
      <c r="K197" s="297"/>
    </row>
    <row r="198" s="1" customFormat="1" ht="13.5">
      <c r="B198" s="276"/>
      <c r="C198" s="277"/>
      <c r="D198" s="277"/>
      <c r="E198" s="277"/>
      <c r="F198" s="277"/>
      <c r="G198" s="277"/>
      <c r="H198" s="277"/>
      <c r="I198" s="277"/>
      <c r="J198" s="277"/>
      <c r="K198" s="278"/>
    </row>
    <row r="199" s="1" customFormat="1" ht="21">
      <c r="B199" s="279"/>
      <c r="C199" s="280" t="s">
        <v>419</v>
      </c>
      <c r="D199" s="280"/>
      <c r="E199" s="280"/>
      <c r="F199" s="280"/>
      <c r="G199" s="280"/>
      <c r="H199" s="280"/>
      <c r="I199" s="280"/>
      <c r="J199" s="280"/>
      <c r="K199" s="281"/>
    </row>
    <row r="200" s="1" customFormat="1" ht="25.5" customHeight="1">
      <c r="B200" s="279"/>
      <c r="C200" s="348" t="s">
        <v>420</v>
      </c>
      <c r="D200" s="348"/>
      <c r="E200" s="348"/>
      <c r="F200" s="348" t="s">
        <v>421</v>
      </c>
      <c r="G200" s="349"/>
      <c r="H200" s="348" t="s">
        <v>422</v>
      </c>
      <c r="I200" s="348"/>
      <c r="J200" s="348"/>
      <c r="K200" s="281"/>
    </row>
    <row r="201" s="1" customFormat="1" ht="5.25" customHeight="1">
      <c r="B201" s="312"/>
      <c r="C201" s="309"/>
      <c r="D201" s="309"/>
      <c r="E201" s="309"/>
      <c r="F201" s="309"/>
      <c r="G201" s="289"/>
      <c r="H201" s="309"/>
      <c r="I201" s="309"/>
      <c r="J201" s="309"/>
      <c r="K201" s="333"/>
    </row>
    <row r="202" s="1" customFormat="1" ht="15" customHeight="1">
      <c r="B202" s="312"/>
      <c r="C202" s="289" t="s">
        <v>412</v>
      </c>
      <c r="D202" s="289"/>
      <c r="E202" s="289"/>
      <c r="F202" s="311" t="s">
        <v>43</v>
      </c>
      <c r="G202" s="289"/>
      <c r="H202" s="289" t="s">
        <v>423</v>
      </c>
      <c r="I202" s="289"/>
      <c r="J202" s="289"/>
      <c r="K202" s="333"/>
    </row>
    <row r="203" s="1" customFormat="1" ht="15" customHeight="1">
      <c r="B203" s="312"/>
      <c r="C203" s="318"/>
      <c r="D203" s="289"/>
      <c r="E203" s="289"/>
      <c r="F203" s="311" t="s">
        <v>44</v>
      </c>
      <c r="G203" s="289"/>
      <c r="H203" s="289" t="s">
        <v>424</v>
      </c>
      <c r="I203" s="289"/>
      <c r="J203" s="289"/>
      <c r="K203" s="333"/>
    </row>
    <row r="204" s="1" customFormat="1" ht="15" customHeight="1">
      <c r="B204" s="312"/>
      <c r="C204" s="318"/>
      <c r="D204" s="289"/>
      <c r="E204" s="289"/>
      <c r="F204" s="311" t="s">
        <v>47</v>
      </c>
      <c r="G204" s="289"/>
      <c r="H204" s="289" t="s">
        <v>425</v>
      </c>
      <c r="I204" s="289"/>
      <c r="J204" s="289"/>
      <c r="K204" s="333"/>
    </row>
    <row r="205" s="1" customFormat="1" ht="15" customHeight="1">
      <c r="B205" s="312"/>
      <c r="C205" s="289"/>
      <c r="D205" s="289"/>
      <c r="E205" s="289"/>
      <c r="F205" s="311" t="s">
        <v>45</v>
      </c>
      <c r="G205" s="289"/>
      <c r="H205" s="289" t="s">
        <v>426</v>
      </c>
      <c r="I205" s="289"/>
      <c r="J205" s="289"/>
      <c r="K205" s="333"/>
    </row>
    <row r="206" s="1" customFormat="1" ht="15" customHeight="1">
      <c r="B206" s="312"/>
      <c r="C206" s="289"/>
      <c r="D206" s="289"/>
      <c r="E206" s="289"/>
      <c r="F206" s="311" t="s">
        <v>46</v>
      </c>
      <c r="G206" s="289"/>
      <c r="H206" s="289" t="s">
        <v>427</v>
      </c>
      <c r="I206" s="289"/>
      <c r="J206" s="289"/>
      <c r="K206" s="333"/>
    </row>
    <row r="207" s="1" customFormat="1" ht="15" customHeight="1">
      <c r="B207" s="312"/>
      <c r="C207" s="289"/>
      <c r="D207" s="289"/>
      <c r="E207" s="289"/>
      <c r="F207" s="311"/>
      <c r="G207" s="289"/>
      <c r="H207" s="289"/>
      <c r="I207" s="289"/>
      <c r="J207" s="289"/>
      <c r="K207" s="333"/>
    </row>
    <row r="208" s="1" customFormat="1" ht="15" customHeight="1">
      <c r="B208" s="312"/>
      <c r="C208" s="289" t="s">
        <v>368</v>
      </c>
      <c r="D208" s="289"/>
      <c r="E208" s="289"/>
      <c r="F208" s="311" t="s">
        <v>78</v>
      </c>
      <c r="G208" s="289"/>
      <c r="H208" s="289" t="s">
        <v>428</v>
      </c>
      <c r="I208" s="289"/>
      <c r="J208" s="289"/>
      <c r="K208" s="333"/>
    </row>
    <row r="209" s="1" customFormat="1" ht="15" customHeight="1">
      <c r="B209" s="312"/>
      <c r="C209" s="318"/>
      <c r="D209" s="289"/>
      <c r="E209" s="289"/>
      <c r="F209" s="311" t="s">
        <v>264</v>
      </c>
      <c r="G209" s="289"/>
      <c r="H209" s="289" t="s">
        <v>265</v>
      </c>
      <c r="I209" s="289"/>
      <c r="J209" s="289"/>
      <c r="K209" s="333"/>
    </row>
    <row r="210" s="1" customFormat="1" ht="15" customHeight="1">
      <c r="B210" s="312"/>
      <c r="C210" s="289"/>
      <c r="D210" s="289"/>
      <c r="E210" s="289"/>
      <c r="F210" s="311" t="s">
        <v>262</v>
      </c>
      <c r="G210" s="289"/>
      <c r="H210" s="289" t="s">
        <v>429</v>
      </c>
      <c r="I210" s="289"/>
      <c r="J210" s="289"/>
      <c r="K210" s="333"/>
    </row>
    <row r="211" s="1" customFormat="1" ht="15" customHeight="1">
      <c r="B211" s="350"/>
      <c r="C211" s="318"/>
      <c r="D211" s="318"/>
      <c r="E211" s="318"/>
      <c r="F211" s="311" t="s">
        <v>266</v>
      </c>
      <c r="G211" s="296"/>
      <c r="H211" s="337" t="s">
        <v>267</v>
      </c>
      <c r="I211" s="337"/>
      <c r="J211" s="337"/>
      <c r="K211" s="351"/>
    </row>
    <row r="212" s="1" customFormat="1" ht="15" customHeight="1">
      <c r="B212" s="350"/>
      <c r="C212" s="318"/>
      <c r="D212" s="318"/>
      <c r="E212" s="318"/>
      <c r="F212" s="311" t="s">
        <v>268</v>
      </c>
      <c r="G212" s="296"/>
      <c r="H212" s="337" t="s">
        <v>430</v>
      </c>
      <c r="I212" s="337"/>
      <c r="J212" s="337"/>
      <c r="K212" s="351"/>
    </row>
    <row r="213" s="1" customFormat="1" ht="15" customHeight="1">
      <c r="B213" s="350"/>
      <c r="C213" s="318"/>
      <c r="D213" s="318"/>
      <c r="E213" s="318"/>
      <c r="F213" s="352"/>
      <c r="G213" s="296"/>
      <c r="H213" s="353"/>
      <c r="I213" s="353"/>
      <c r="J213" s="353"/>
      <c r="K213" s="351"/>
    </row>
    <row r="214" s="1" customFormat="1" ht="15" customHeight="1">
      <c r="B214" s="350"/>
      <c r="C214" s="289" t="s">
        <v>392</v>
      </c>
      <c r="D214" s="318"/>
      <c r="E214" s="318"/>
      <c r="F214" s="311">
        <v>1</v>
      </c>
      <c r="G214" s="296"/>
      <c r="H214" s="337" t="s">
        <v>431</v>
      </c>
      <c r="I214" s="337"/>
      <c r="J214" s="337"/>
      <c r="K214" s="351"/>
    </row>
    <row r="215" s="1" customFormat="1" ht="15" customHeight="1">
      <c r="B215" s="350"/>
      <c r="C215" s="318"/>
      <c r="D215" s="318"/>
      <c r="E215" s="318"/>
      <c r="F215" s="311">
        <v>2</v>
      </c>
      <c r="G215" s="296"/>
      <c r="H215" s="337" t="s">
        <v>432</v>
      </c>
      <c r="I215" s="337"/>
      <c r="J215" s="337"/>
      <c r="K215" s="351"/>
    </row>
    <row r="216" s="1" customFormat="1" ht="15" customHeight="1">
      <c r="B216" s="350"/>
      <c r="C216" s="318"/>
      <c r="D216" s="318"/>
      <c r="E216" s="318"/>
      <c r="F216" s="311">
        <v>3</v>
      </c>
      <c r="G216" s="296"/>
      <c r="H216" s="337" t="s">
        <v>433</v>
      </c>
      <c r="I216" s="337"/>
      <c r="J216" s="337"/>
      <c r="K216" s="351"/>
    </row>
    <row r="217" s="1" customFormat="1" ht="15" customHeight="1">
      <c r="B217" s="350"/>
      <c r="C217" s="318"/>
      <c r="D217" s="318"/>
      <c r="E217" s="318"/>
      <c r="F217" s="311">
        <v>4</v>
      </c>
      <c r="G217" s="296"/>
      <c r="H217" s="337" t="s">
        <v>434</v>
      </c>
      <c r="I217" s="337"/>
      <c r="J217" s="337"/>
      <c r="K217" s="351"/>
    </row>
    <row r="218" s="1" customFormat="1" ht="12.75" customHeight="1">
      <c r="B218" s="354"/>
      <c r="C218" s="355"/>
      <c r="D218" s="355"/>
      <c r="E218" s="355"/>
      <c r="F218" s="355"/>
      <c r="G218" s="355"/>
      <c r="H218" s="355"/>
      <c r="I218" s="355"/>
      <c r="J218" s="355"/>
      <c r="K218" s="356"/>
    </row>
  </sheetData>
  <sheetProtection autoFilter="0" deleteColumns="0" deleteRows="0" formatCells="0" formatColumns="0" formatRows="0" insertColumns="0" insertHyperlinks="0" insertRows="0" pivotTables="0" sort="0"/>
  <mergeCells count="77">
    <mergeCell ref="H217:J217"/>
    <mergeCell ref="H210:J210"/>
    <mergeCell ref="H205:J205"/>
    <mergeCell ref="H203:J203"/>
    <mergeCell ref="H214:J214"/>
    <mergeCell ref="H216:J216"/>
    <mergeCell ref="H215:J215"/>
    <mergeCell ref="H212:J212"/>
    <mergeCell ref="H211:J211"/>
    <mergeCell ref="H209:J209"/>
    <mergeCell ref="H200:J200"/>
    <mergeCell ref="C199:J199"/>
    <mergeCell ref="H208:J208"/>
    <mergeCell ref="H206:J206"/>
    <mergeCell ref="H204:J204"/>
    <mergeCell ref="H202:J202"/>
    <mergeCell ref="C165:J165"/>
    <mergeCell ref="C122:J122"/>
    <mergeCell ref="C147:J147"/>
    <mergeCell ref="C102:J102"/>
    <mergeCell ref="C75:J75"/>
    <mergeCell ref="D70:J70"/>
    <mergeCell ref="D68:J68"/>
    <mergeCell ref="D67:J67"/>
    <mergeCell ref="D69:J69"/>
    <mergeCell ref="D66:J66"/>
    <mergeCell ref="D61:J61"/>
    <mergeCell ref="D62:J62"/>
    <mergeCell ref="D65:J65"/>
    <mergeCell ref="D63:J63"/>
    <mergeCell ref="D60:J60"/>
    <mergeCell ref="D59:J59"/>
    <mergeCell ref="D58:J58"/>
    <mergeCell ref="D47:J47"/>
    <mergeCell ref="C52:J52"/>
    <mergeCell ref="C54:J54"/>
    <mergeCell ref="C55:J55"/>
    <mergeCell ref="C57:J57"/>
    <mergeCell ref="D51:J51"/>
    <mergeCell ref="E50:J50"/>
    <mergeCell ref="E49:J49"/>
    <mergeCell ref="E48:J48"/>
    <mergeCell ref="G45:J45"/>
    <mergeCell ref="G44:J44"/>
    <mergeCell ref="D35:J35"/>
    <mergeCell ref="G40:J40"/>
    <mergeCell ref="G41:J41"/>
    <mergeCell ref="G42:J42"/>
    <mergeCell ref="G43:J43"/>
    <mergeCell ref="G36:J36"/>
    <mergeCell ref="G37:J37"/>
    <mergeCell ref="G38:J38"/>
    <mergeCell ref="G39:J39"/>
    <mergeCell ref="D33:J33"/>
    <mergeCell ref="D34:J34"/>
    <mergeCell ref="D31:J31"/>
    <mergeCell ref="D30:J30"/>
    <mergeCell ref="D28:J28"/>
    <mergeCell ref="C25:J25"/>
    <mergeCell ref="D27:J27"/>
    <mergeCell ref="C26:J26"/>
    <mergeCell ref="F20:J20"/>
    <mergeCell ref="F23:J23"/>
    <mergeCell ref="F21:J21"/>
    <mergeCell ref="F22:J22"/>
    <mergeCell ref="D16:J16"/>
    <mergeCell ref="D17:J17"/>
    <mergeCell ref="F18:J18"/>
    <mergeCell ref="F19:J19"/>
    <mergeCell ref="D15:J15"/>
    <mergeCell ref="C3:J3"/>
    <mergeCell ref="C9:J9"/>
    <mergeCell ref="D11:J11"/>
    <mergeCell ref="D10:J10"/>
    <mergeCell ref="C4:J4"/>
    <mergeCell ref="C6:J6"/>
    <mergeCell ref="C7:J7"/>
  </mergeCells>
  <pageMargins left="0.5902778" right="0.5902778" top="0.5902778" bottom="0.5902778" header="0" footer="0"/>
  <pageSetup r:id="rId1" paperSize="9" orientation="portrait" scale="77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Michal_PC\Michal</dc:creator>
  <cp:lastModifiedBy>Michal_PC\Michal</cp:lastModifiedBy>
  <dcterms:created xsi:type="dcterms:W3CDTF">2019-08-07T06:52:23Z</dcterms:created>
  <dcterms:modified xsi:type="dcterms:W3CDTF">2019-08-07T06:52:25Z</dcterms:modified>
</cp:coreProperties>
</file>